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llama\"/>
    </mc:Choice>
  </mc:AlternateContent>
  <xr:revisionPtr revIDLastSave="0" documentId="13_ncr:1_{0E4ABE95-276D-4830-9D1E-B854AFDAD6CC}"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G99" i="20"/>
  <c r="G100" i="20"/>
  <c r="G101" i="20"/>
  <c r="G102" i="20"/>
  <c r="G103" i="20"/>
  <c r="G104" i="20"/>
  <c r="G105" i="20"/>
  <c r="G106" i="20"/>
  <c r="G107" i="20"/>
  <c r="G108" i="20"/>
  <c r="G109" i="20"/>
  <c r="G110" i="20"/>
  <c r="G111" i="20"/>
  <c r="G112" i="20"/>
  <c r="G113" i="20"/>
  <c r="G114" i="20"/>
  <c r="G115" i="20"/>
  <c r="G116" i="20"/>
  <c r="G117" i="20"/>
  <c r="G118" i="20"/>
  <c r="G119" i="20"/>
  <c r="G120" i="20"/>
  <c r="G121" i="20"/>
  <c r="G122" i="20"/>
  <c r="G123" i="20"/>
  <c r="G124" i="20"/>
  <c r="G125" i="20"/>
  <c r="G126" i="20"/>
  <c r="G127" i="20"/>
  <c r="G128" i="20"/>
  <c r="G129" i="20"/>
  <c r="G130" i="20"/>
  <c r="G131" i="20"/>
  <c r="G132" i="20"/>
  <c r="G133" i="20"/>
  <c r="G134" i="20"/>
  <c r="G135" i="20"/>
  <c r="G136" i="20"/>
  <c r="G137" i="20"/>
  <c r="G138" i="20"/>
  <c r="G139" i="20"/>
  <c r="G140" i="20"/>
  <c r="G141" i="20"/>
  <c r="G142" i="20"/>
  <c r="G143" i="20"/>
  <c r="G144" i="20"/>
  <c r="G145" i="20"/>
  <c r="G146" i="20"/>
  <c r="G147" i="20"/>
  <c r="G148" i="20"/>
  <c r="G149" i="20"/>
  <c r="G150" i="20"/>
  <c r="G151" i="20"/>
  <c r="G152" i="20"/>
  <c r="G153" i="20"/>
  <c r="G154" i="20"/>
  <c r="G155" i="20"/>
  <c r="G156" i="20"/>
  <c r="G157" i="20"/>
  <c r="G158" i="20"/>
  <c r="G159" i="20"/>
  <c r="G160" i="20"/>
  <c r="G161" i="20"/>
  <c r="G162" i="20"/>
  <c r="G163" i="20"/>
  <c r="G164" i="20"/>
  <c r="G165" i="20"/>
  <c r="G166" i="20"/>
  <c r="G167" i="20"/>
  <c r="G168" i="20"/>
  <c r="G169" i="20"/>
  <c r="G170" i="20"/>
  <c r="G171" i="20"/>
  <c r="G172" i="20"/>
  <c r="G173" i="20"/>
  <c r="G174" i="20"/>
  <c r="G175" i="20"/>
  <c r="G176" i="20"/>
  <c r="G177" i="20"/>
  <c r="G178" i="20"/>
  <c r="G179" i="20"/>
  <c r="G180" i="20"/>
  <c r="G181" i="20"/>
  <c r="G182" i="20"/>
  <c r="G183" i="20"/>
  <c r="G184" i="20"/>
  <c r="G185" i="20"/>
  <c r="G186" i="20"/>
  <c r="G187" i="20"/>
  <c r="G188" i="20"/>
  <c r="G189" i="20"/>
  <c r="G190" i="20"/>
  <c r="G191" i="20"/>
  <c r="G192" i="20"/>
  <c r="G193" i="20"/>
  <c r="G194" i="20"/>
  <c r="G195" i="20"/>
  <c r="G196" i="20"/>
  <c r="G197" i="20"/>
  <c r="G198" i="20"/>
  <c r="G199" i="20"/>
  <c r="G200" i="20"/>
  <c r="G201" i="20"/>
  <c r="G202" i="20"/>
  <c r="G203" i="20"/>
  <c r="G204" i="20"/>
  <c r="G205" i="20"/>
  <c r="G206" i="20"/>
  <c r="G207" i="20"/>
  <c r="G208" i="20"/>
  <c r="G209" i="20"/>
  <c r="G210" i="20"/>
  <c r="G211" i="20"/>
  <c r="G212" i="20"/>
  <c r="G213" i="20"/>
  <c r="G214" i="20"/>
  <c r="G215" i="20"/>
  <c r="G216" i="20"/>
  <c r="G217" i="20"/>
  <c r="G218" i="20"/>
  <c r="G219" i="20"/>
  <c r="G220" i="20"/>
  <c r="G221" i="20"/>
  <c r="G222" i="20"/>
  <c r="G223" i="20"/>
  <c r="G224" i="20"/>
  <c r="G225" i="20"/>
  <c r="G226" i="20"/>
  <c r="G227" i="20"/>
  <c r="G228" i="20"/>
  <c r="G229" i="20"/>
  <c r="G230" i="20"/>
  <c r="G231" i="20"/>
  <c r="G232" i="20"/>
  <c r="G233" i="20"/>
  <c r="G234" i="20"/>
  <c r="G235" i="20"/>
  <c r="G236" i="20"/>
  <c r="G237" i="20"/>
  <c r="G238" i="20"/>
  <c r="G239" i="20"/>
  <c r="G240" i="20"/>
  <c r="G241" i="20"/>
  <c r="G242" i="20"/>
  <c r="G243" i="20"/>
  <c r="G244" i="20"/>
  <c r="G245" i="20"/>
  <c r="G246" i="20"/>
  <c r="G247" i="20"/>
  <c r="G248" i="20"/>
  <c r="G249" i="20"/>
  <c r="G250" i="20"/>
  <c r="G251" i="20"/>
  <c r="G252" i="20"/>
  <c r="G253" i="20"/>
  <c r="G254" i="20"/>
  <c r="G255" i="20"/>
  <c r="G256" i="20"/>
  <c r="G257" i="20"/>
  <c r="G258" i="20"/>
  <c r="G259" i="20"/>
  <c r="G260" i="20"/>
  <c r="G261" i="20"/>
  <c r="G262" i="20"/>
  <c r="G263" i="20"/>
  <c r="G264" i="20"/>
  <c r="G265" i="20"/>
  <c r="G266" i="20"/>
  <c r="G267" i="20"/>
  <c r="G268" i="20"/>
  <c r="G269" i="20"/>
  <c r="G270" i="20"/>
  <c r="G271" i="20"/>
  <c r="G272" i="20"/>
  <c r="G273" i="20"/>
  <c r="G274" i="20"/>
  <c r="G275" i="20"/>
  <c r="G276" i="20"/>
  <c r="G277" i="20"/>
  <c r="G278" i="20"/>
  <c r="G279" i="20"/>
  <c r="G280" i="20"/>
  <c r="G281" i="20"/>
  <c r="G282" i="20"/>
  <c r="G283" i="20"/>
  <c r="G284" i="20"/>
  <c r="G285" i="20"/>
  <c r="G286" i="20"/>
  <c r="G287" i="20"/>
  <c r="G288" i="20"/>
  <c r="G289" i="20"/>
  <c r="G290" i="20"/>
  <c r="G291" i="20"/>
  <c r="G3" i="20"/>
  <c r="AC3" i="20"/>
  <c r="AC4" i="20"/>
  <c r="AC5" i="20"/>
  <c r="AC6" i="20"/>
  <c r="AC7" i="20"/>
  <c r="AC8" i="20"/>
  <c r="AC9" i="20"/>
  <c r="AC10" i="20"/>
  <c r="AC11" i="20"/>
  <c r="AC12" i="20"/>
  <c r="AC13" i="20"/>
  <c r="AC14" i="20"/>
  <c r="AC15" i="20"/>
  <c r="AC16" i="20"/>
  <c r="AC17" i="20"/>
  <c r="AC18" i="20"/>
  <c r="AC19" i="20"/>
  <c r="AC20" i="20"/>
  <c r="AC21" i="20"/>
  <c r="AC22" i="20"/>
  <c r="AC23" i="20"/>
  <c r="AC24" i="20"/>
  <c r="AC25" i="20"/>
  <c r="AC26" i="20"/>
  <c r="AC27" i="20"/>
  <c r="AC28" i="20"/>
  <c r="AC29" i="20"/>
  <c r="AC30" i="20"/>
  <c r="AC31" i="20"/>
  <c r="AC32" i="20"/>
  <c r="AC33" i="20"/>
  <c r="AC34" i="20"/>
  <c r="AC35" i="20"/>
  <c r="AC36" i="20"/>
  <c r="AC37" i="20"/>
  <c r="AC38" i="20"/>
  <c r="AC39" i="20"/>
  <c r="AC40" i="20"/>
  <c r="AC41" i="20"/>
  <c r="AC42" i="20"/>
  <c r="AC43" i="20"/>
  <c r="AC44" i="20"/>
  <c r="AC45" i="20"/>
  <c r="AC46" i="20"/>
  <c r="AC47" i="20"/>
  <c r="AC48" i="20"/>
  <c r="AC49" i="20"/>
  <c r="AC50" i="20"/>
  <c r="AC51" i="20"/>
  <c r="AC52" i="20"/>
  <c r="AC53" i="20"/>
  <c r="AC54" i="20"/>
  <c r="AC55" i="20"/>
  <c r="AC56" i="20"/>
  <c r="AC57" i="20"/>
  <c r="AC58" i="20"/>
  <c r="AC59" i="20"/>
  <c r="AC60" i="20"/>
  <c r="AC61" i="20"/>
  <c r="AC62" i="20"/>
  <c r="AC63" i="20"/>
  <c r="AC64" i="20"/>
  <c r="AC65" i="20"/>
  <c r="AC66" i="20"/>
  <c r="AC67" i="20"/>
  <c r="AC68" i="20"/>
  <c r="AC69" i="20"/>
  <c r="AC70" i="20"/>
  <c r="AC71" i="20"/>
  <c r="AC72" i="20"/>
  <c r="AC73" i="20"/>
  <c r="AC74" i="20"/>
  <c r="AC75" i="20"/>
  <c r="AC76" i="20"/>
  <c r="AC77" i="20"/>
  <c r="AC78" i="20"/>
  <c r="AC79" i="20"/>
  <c r="AC80" i="20"/>
  <c r="AC81" i="20"/>
  <c r="AC82" i="20"/>
  <c r="AC83" i="20"/>
  <c r="AC84" i="20"/>
  <c r="AC85" i="20"/>
  <c r="AC86" i="20"/>
  <c r="AC87" i="20"/>
  <c r="AC88" i="20"/>
  <c r="AC89" i="20"/>
  <c r="AC90" i="20"/>
  <c r="AC91" i="20"/>
  <c r="AC92" i="20"/>
  <c r="AC93" i="20"/>
  <c r="AC94" i="20"/>
  <c r="AC95" i="20"/>
  <c r="AC96" i="20"/>
  <c r="AC97" i="20"/>
  <c r="AC98" i="20"/>
  <c r="AC99" i="20"/>
  <c r="AC100" i="20"/>
  <c r="AC101" i="20"/>
  <c r="AC102" i="20"/>
  <c r="AC103" i="20"/>
  <c r="AC104" i="20"/>
  <c r="AC105" i="20"/>
  <c r="AC106" i="20"/>
  <c r="AC107" i="20"/>
  <c r="AC108" i="20"/>
  <c r="AC109" i="20"/>
  <c r="AC110" i="20"/>
  <c r="AC111" i="20"/>
  <c r="AC112" i="20"/>
  <c r="AC113" i="20"/>
  <c r="AC114" i="20"/>
  <c r="AC115" i="20"/>
  <c r="AC116" i="20"/>
  <c r="AC117" i="20"/>
  <c r="AC118" i="20"/>
  <c r="AC119" i="20"/>
  <c r="AC120" i="20"/>
  <c r="AC121" i="20"/>
  <c r="AC122" i="20"/>
  <c r="AC123" i="20"/>
  <c r="AC124" i="20"/>
  <c r="AC125" i="20"/>
  <c r="AC126" i="20"/>
  <c r="AC127" i="20"/>
  <c r="AC128" i="20"/>
  <c r="AC129" i="20"/>
  <c r="AC130" i="20"/>
  <c r="AC131" i="20"/>
  <c r="AC132" i="20"/>
  <c r="AC133" i="20"/>
  <c r="AC134"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69" i="20"/>
  <c r="AC170" i="20"/>
  <c r="AC171" i="20"/>
  <c r="AC172" i="20"/>
  <c r="AC173" i="20"/>
  <c r="AC174" i="20"/>
  <c r="AC175" i="20"/>
  <c r="AC176" i="20"/>
  <c r="AC177" i="20"/>
  <c r="AC178" i="20"/>
  <c r="AC179" i="20"/>
  <c r="AC180" i="20"/>
  <c r="AC181" i="20"/>
  <c r="AC182" i="20"/>
  <c r="AC183" i="20"/>
  <c r="AC184" i="20"/>
  <c r="AC185" i="20"/>
  <c r="AC186" i="20"/>
  <c r="AC187" i="20"/>
  <c r="AC188" i="20"/>
  <c r="AC189" i="20"/>
  <c r="AC190" i="20"/>
  <c r="AC191" i="20"/>
  <c r="AC192" i="20"/>
  <c r="AC193" i="20"/>
  <c r="AC194" i="20"/>
  <c r="AC195" i="20"/>
  <c r="AC196" i="20"/>
  <c r="AC197" i="20"/>
  <c r="AC198" i="20"/>
  <c r="AC199" i="20"/>
  <c r="AC200" i="20"/>
  <c r="AC201" i="20"/>
  <c r="AC202" i="20"/>
  <c r="AC203" i="20"/>
  <c r="AC204" i="20"/>
  <c r="AC205" i="20"/>
  <c r="AC206" i="20"/>
  <c r="AC207" i="20"/>
  <c r="AC208" i="20"/>
  <c r="AC209" i="20"/>
  <c r="AC210" i="20"/>
  <c r="AC211" i="20"/>
  <c r="AC212" i="20"/>
  <c r="AC213" i="20"/>
  <c r="AC214" i="20"/>
  <c r="AC215" i="20"/>
  <c r="AC216" i="20"/>
  <c r="AC217" i="20"/>
  <c r="AC218" i="20"/>
  <c r="AC219" i="20"/>
  <c r="AC220" i="20"/>
  <c r="AC221" i="20"/>
  <c r="AC222" i="20"/>
  <c r="AC223" i="20"/>
  <c r="AC224" i="20"/>
  <c r="AC225" i="20"/>
  <c r="AC226" i="20"/>
  <c r="AC227" i="20"/>
  <c r="AC228" i="20"/>
  <c r="AC229" i="20"/>
  <c r="AC230" i="20"/>
  <c r="AC231" i="20"/>
  <c r="AC232" i="20"/>
  <c r="AC233" i="20"/>
  <c r="AC234" i="20"/>
  <c r="AC235" i="20"/>
  <c r="AC236" i="20"/>
  <c r="AC237" i="20"/>
  <c r="AC238" i="20"/>
  <c r="AC239" i="20"/>
  <c r="AC240" i="20"/>
  <c r="AC241" i="20"/>
  <c r="AC242" i="20"/>
  <c r="AC243" i="20"/>
  <c r="AC244" i="20"/>
  <c r="AC245" i="20"/>
  <c r="AC246" i="20"/>
  <c r="AC247" i="20"/>
  <c r="AC248" i="20"/>
  <c r="AC249" i="20"/>
  <c r="AC250" i="20"/>
  <c r="AC251" i="20"/>
  <c r="AC252" i="20"/>
  <c r="AC253" i="20"/>
  <c r="AC254" i="20"/>
  <c r="AC255" i="20"/>
  <c r="AC256" i="20"/>
  <c r="AC257" i="20"/>
  <c r="AC258" i="20"/>
  <c r="AC259" i="20"/>
  <c r="AC260" i="20"/>
  <c r="AC261" i="20"/>
  <c r="AC263" i="20"/>
  <c r="AC264" i="20"/>
  <c r="AC265" i="20"/>
  <c r="AC266" i="20"/>
  <c r="AC267" i="20"/>
  <c r="AC268" i="20"/>
  <c r="AC269" i="20"/>
  <c r="AC270" i="20"/>
  <c r="AC271" i="20"/>
  <c r="AC272" i="20"/>
  <c r="AC273" i="20"/>
  <c r="AC274" i="20"/>
  <c r="AC275" i="20"/>
  <c r="AC276" i="20"/>
  <c r="AC277" i="20"/>
  <c r="AC278" i="20"/>
  <c r="AC279" i="20"/>
  <c r="AC280" i="20"/>
  <c r="AC281" i="20"/>
  <c r="AC282" i="20"/>
  <c r="AC283" i="20"/>
  <c r="AC284" i="20"/>
  <c r="AC285" i="20"/>
  <c r="AC286" i="20"/>
  <c r="AC287" i="20"/>
  <c r="AC288" i="20"/>
  <c r="AC289" i="20"/>
  <c r="AC290" i="20"/>
  <c r="AC291" i="20"/>
  <c r="AC262" i="20"/>
  <c r="S100" i="20" l="1"/>
  <c r="S101" i="20"/>
  <c r="S102" i="20"/>
  <c r="S103" i="20"/>
  <c r="S104" i="20"/>
  <c r="S105" i="20"/>
  <c r="S106" i="20"/>
  <c r="S107" i="20"/>
  <c r="S108" i="20"/>
  <c r="S109" i="20"/>
  <c r="S110" i="20"/>
  <c r="S111" i="20"/>
  <c r="S112" i="20"/>
  <c r="S113" i="20"/>
  <c r="S114" i="20"/>
  <c r="S115" i="20"/>
  <c r="S116" i="20"/>
  <c r="S117" i="20"/>
  <c r="S118" i="20"/>
  <c r="S119" i="20"/>
  <c r="S120" i="20"/>
  <c r="S121" i="20"/>
  <c r="S122" i="20"/>
  <c r="S123" i="20"/>
  <c r="S124" i="20"/>
  <c r="S125" i="20"/>
  <c r="S126" i="20"/>
  <c r="S127" i="20"/>
  <c r="S128" i="20"/>
  <c r="S129" i="20"/>
  <c r="S130" i="20"/>
  <c r="S131" i="20"/>
  <c r="S132" i="20"/>
  <c r="S133" i="20"/>
  <c r="S134" i="20"/>
  <c r="S135" i="20"/>
  <c r="S136" i="20"/>
  <c r="S137" i="20"/>
  <c r="S138" i="20"/>
  <c r="S139" i="20"/>
  <c r="S140" i="20"/>
  <c r="S141" i="20"/>
  <c r="S142" i="20"/>
  <c r="S143" i="20"/>
  <c r="S144" i="20"/>
  <c r="S145" i="20"/>
  <c r="S146" i="20"/>
  <c r="S147" i="20"/>
  <c r="S148" i="20"/>
  <c r="S149" i="20"/>
  <c r="S150" i="20"/>
  <c r="S151" i="20"/>
  <c r="S152" i="20"/>
  <c r="S153" i="20"/>
  <c r="S154" i="20"/>
  <c r="S155" i="20"/>
  <c r="S156" i="20"/>
  <c r="S157" i="20"/>
  <c r="S158" i="20"/>
  <c r="S159" i="20"/>
  <c r="S160" i="20"/>
  <c r="S161" i="20"/>
  <c r="S162" i="20"/>
  <c r="S163" i="20"/>
  <c r="S164" i="20"/>
  <c r="S165" i="20"/>
  <c r="S166" i="20"/>
  <c r="S167" i="20"/>
  <c r="S168" i="20"/>
  <c r="S169" i="20"/>
  <c r="S170" i="20"/>
  <c r="S171" i="20"/>
  <c r="S172" i="20"/>
  <c r="S173" i="20"/>
  <c r="S174" i="20"/>
  <c r="S175" i="20"/>
  <c r="S176" i="20"/>
  <c r="S177" i="20"/>
  <c r="S178" i="20"/>
  <c r="S179" i="20"/>
  <c r="S180" i="20"/>
  <c r="S181" i="20"/>
  <c r="S182" i="20"/>
  <c r="S183" i="20"/>
  <c r="S184" i="20"/>
  <c r="S185" i="20"/>
  <c r="S186" i="20"/>
  <c r="S187" i="20"/>
  <c r="S188" i="20"/>
  <c r="S189" i="20"/>
  <c r="S190" i="20"/>
  <c r="S191" i="20"/>
  <c r="S192" i="20"/>
  <c r="S193" i="20"/>
  <c r="S194" i="20"/>
  <c r="S195" i="20"/>
  <c r="S196" i="20"/>
  <c r="S197" i="20"/>
  <c r="S198" i="20"/>
  <c r="S199" i="20"/>
  <c r="S200" i="20"/>
  <c r="S201" i="20"/>
  <c r="S202" i="20"/>
  <c r="S203" i="20"/>
  <c r="S204" i="20"/>
  <c r="S205" i="20"/>
  <c r="S206" i="20"/>
  <c r="S207" i="20"/>
  <c r="S208" i="20"/>
  <c r="S209" i="20"/>
  <c r="S210" i="20"/>
  <c r="S211" i="20"/>
  <c r="S212" i="20"/>
  <c r="S213" i="20"/>
  <c r="S214" i="20"/>
  <c r="S215" i="20"/>
  <c r="S216" i="20"/>
  <c r="S217" i="20"/>
  <c r="S218" i="20"/>
  <c r="S219" i="20"/>
  <c r="S220" i="20"/>
  <c r="S221" i="20"/>
  <c r="S222" i="20"/>
  <c r="S223" i="20"/>
  <c r="S224" i="20"/>
  <c r="S225" i="20"/>
  <c r="U225" i="20" s="1"/>
  <c r="S226" i="20"/>
  <c r="U226" i="20" s="1"/>
  <c r="S227" i="20"/>
  <c r="S228" i="20"/>
  <c r="S229" i="20"/>
  <c r="V229" i="20" s="1"/>
  <c r="S230" i="20"/>
  <c r="U230" i="20" s="1"/>
  <c r="S231" i="20"/>
  <c r="S232" i="20"/>
  <c r="S233" i="20"/>
  <c r="V233" i="20" s="1"/>
  <c r="S234" i="20"/>
  <c r="U234" i="20" s="1"/>
  <c r="V234" i="20" s="1"/>
  <c r="S235" i="20"/>
  <c r="U235" i="20" s="1"/>
  <c r="S236" i="20"/>
  <c r="U236" i="20" s="1"/>
  <c r="S237" i="20"/>
  <c r="U237" i="20" s="1"/>
  <c r="V237" i="20" s="1"/>
  <c r="S238" i="20"/>
  <c r="S239" i="20"/>
  <c r="U239" i="20" s="1"/>
  <c r="S240" i="20"/>
  <c r="S241" i="20"/>
  <c r="U241" i="20" s="1"/>
  <c r="S242" i="20"/>
  <c r="U242" i="20" s="1"/>
  <c r="V242" i="20" s="1"/>
  <c r="S243" i="20"/>
  <c r="U243" i="20" s="1"/>
  <c r="S244" i="20"/>
  <c r="U244" i="20" s="1"/>
  <c r="S245" i="20"/>
  <c r="U245" i="20" s="1"/>
  <c r="S246" i="20"/>
  <c r="U246" i="20" s="1"/>
  <c r="S247" i="20"/>
  <c r="S248" i="20"/>
  <c r="U248" i="20" s="1"/>
  <c r="S249" i="20"/>
  <c r="V249" i="20" s="1"/>
  <c r="S250" i="20"/>
  <c r="S251" i="20"/>
  <c r="U251" i="20" s="1"/>
  <c r="S252" i="20"/>
  <c r="S253" i="20"/>
  <c r="S254" i="20"/>
  <c r="S255" i="20"/>
  <c r="V255" i="20" s="1"/>
  <c r="S256" i="20"/>
  <c r="S257" i="20"/>
  <c r="V257" i="20" s="1"/>
  <c r="S258" i="20"/>
  <c r="V258" i="20" s="1"/>
  <c r="S259" i="20"/>
  <c r="S260" i="20"/>
  <c r="S261" i="20"/>
  <c r="S262" i="20"/>
  <c r="V262" i="20" s="1"/>
  <c r="S263" i="20"/>
  <c r="S264" i="20"/>
  <c r="U264" i="20" s="1"/>
  <c r="S265" i="20"/>
  <c r="S266" i="20"/>
  <c r="U266" i="20" s="1"/>
  <c r="S267" i="20"/>
  <c r="U267" i="20" s="1"/>
  <c r="S268" i="20"/>
  <c r="S269" i="20"/>
  <c r="S270" i="20"/>
  <c r="V270" i="20" s="1"/>
  <c r="S271" i="20"/>
  <c r="S272" i="20"/>
  <c r="S273" i="20"/>
  <c r="V273" i="20" s="1"/>
  <c r="S274" i="20"/>
  <c r="U274" i="20" s="1"/>
  <c r="S275" i="20"/>
  <c r="U275" i="20" s="1"/>
  <c r="S276" i="20"/>
  <c r="V276" i="20" s="1"/>
  <c r="S277" i="20"/>
  <c r="U277" i="20" s="1"/>
  <c r="V277" i="20" s="1"/>
  <c r="S278" i="20"/>
  <c r="V278" i="20" s="1"/>
  <c r="S279" i="20"/>
  <c r="V279" i="20" s="1"/>
  <c r="S280" i="20"/>
  <c r="U280" i="20" s="1"/>
  <c r="S281" i="20"/>
  <c r="V281" i="20" s="1"/>
  <c r="S282" i="20"/>
  <c r="S283" i="20"/>
  <c r="S284" i="20"/>
  <c r="S285" i="20"/>
  <c r="V285" i="20" s="1"/>
  <c r="S286" i="20"/>
  <c r="S287" i="20"/>
  <c r="U287" i="20" s="1"/>
  <c r="S288" i="20"/>
  <c r="V288" i="20" s="1"/>
  <c r="S289" i="20"/>
  <c r="S290" i="20"/>
  <c r="U290" i="20" s="1"/>
  <c r="S291" i="20"/>
  <c r="S3" i="20"/>
  <c r="S4" i="20"/>
  <c r="S5" i="20"/>
  <c r="S6" i="20"/>
  <c r="S7" i="20"/>
  <c r="S8" i="20"/>
  <c r="S9" i="20"/>
  <c r="S10" i="20"/>
  <c r="S11" i="20"/>
  <c r="S12" i="20"/>
  <c r="S13" i="20"/>
  <c r="S14" i="20"/>
  <c r="S15" i="20"/>
  <c r="S16" i="20"/>
  <c r="S17" i="20"/>
  <c r="S18" i="20"/>
  <c r="S19" i="20"/>
  <c r="S20" i="20"/>
  <c r="S21" i="20"/>
  <c r="S22" i="20"/>
  <c r="S23" i="20"/>
  <c r="S24" i="20"/>
  <c r="S25" i="20"/>
  <c r="S26" i="20"/>
  <c r="S27" i="20"/>
  <c r="S28" i="20"/>
  <c r="S29" i="20"/>
  <c r="S30" i="20"/>
  <c r="S31" i="20"/>
  <c r="S32" i="20"/>
  <c r="S33" i="20"/>
  <c r="S34" i="20"/>
  <c r="S35" i="20"/>
  <c r="S36" i="20"/>
  <c r="S37" i="20"/>
  <c r="S38" i="20"/>
  <c r="S39" i="20"/>
  <c r="S40" i="20"/>
  <c r="S41" i="20"/>
  <c r="S42" i="20"/>
  <c r="S43" i="20"/>
  <c r="S44" i="20"/>
  <c r="S45" i="20"/>
  <c r="S46" i="20"/>
  <c r="S47" i="20"/>
  <c r="S48" i="20"/>
  <c r="S49" i="20"/>
  <c r="S50" i="20"/>
  <c r="S51" i="20"/>
  <c r="S52" i="20"/>
  <c r="S53" i="20"/>
  <c r="S54" i="20"/>
  <c r="S55" i="20"/>
  <c r="S56" i="20"/>
  <c r="S57" i="20"/>
  <c r="S58" i="20"/>
  <c r="S59" i="20"/>
  <c r="S60" i="20"/>
  <c r="S61" i="20"/>
  <c r="S62" i="20"/>
  <c r="S63" i="20"/>
  <c r="S64" i="20"/>
  <c r="S65" i="20"/>
  <c r="S66" i="20"/>
  <c r="S67" i="20"/>
  <c r="S68" i="20"/>
  <c r="S69" i="20"/>
  <c r="S70" i="20"/>
  <c r="S71" i="20"/>
  <c r="S72" i="20"/>
  <c r="S73" i="20"/>
  <c r="S74" i="20"/>
  <c r="S75" i="20"/>
  <c r="S76" i="20"/>
  <c r="S77" i="20"/>
  <c r="S78" i="20"/>
  <c r="S79" i="20"/>
  <c r="S80" i="20"/>
  <c r="S81" i="20"/>
  <c r="S82" i="20"/>
  <c r="S83" i="20"/>
  <c r="S84" i="20"/>
  <c r="S85" i="20"/>
  <c r="S86" i="20"/>
  <c r="S87" i="20"/>
  <c r="S88" i="20"/>
  <c r="S89" i="20"/>
  <c r="S90" i="20"/>
  <c r="S91" i="20"/>
  <c r="S92" i="20"/>
  <c r="S93" i="20"/>
  <c r="S94" i="20"/>
  <c r="S95" i="20"/>
  <c r="S96" i="20"/>
  <c r="S97" i="20"/>
  <c r="S98" i="20"/>
  <c r="S99" i="20"/>
  <c r="H4" i="20"/>
  <c r="AH4" i="20" s="1"/>
  <c r="H5" i="20"/>
  <c r="AH5" i="20" s="1"/>
  <c r="H6" i="20"/>
  <c r="AH6" i="20" s="1"/>
  <c r="H7" i="20"/>
  <c r="AH7" i="20" s="1"/>
  <c r="AI7" i="20" s="1"/>
  <c r="H8" i="20"/>
  <c r="AH8" i="20" s="1"/>
  <c r="H9" i="20"/>
  <c r="AH9" i="20" s="1"/>
  <c r="AI9" i="20" s="1"/>
  <c r="H10" i="20"/>
  <c r="AH10" i="20" s="1"/>
  <c r="H11" i="20"/>
  <c r="AH11" i="20" s="1"/>
  <c r="AI11" i="20" s="1"/>
  <c r="H12" i="20"/>
  <c r="AH12" i="20" s="1"/>
  <c r="AI12" i="20" s="1"/>
  <c r="H13" i="20"/>
  <c r="AH13" i="20" s="1"/>
  <c r="AI13" i="20" s="1"/>
  <c r="H14" i="20"/>
  <c r="AH14" i="20" s="1"/>
  <c r="H15" i="20"/>
  <c r="AH15" i="20" s="1"/>
  <c r="AI15" i="20" s="1"/>
  <c r="H16" i="20"/>
  <c r="AH16" i="20" s="1"/>
  <c r="H17" i="20"/>
  <c r="AH17" i="20" s="1"/>
  <c r="AI17" i="20" s="1"/>
  <c r="H18" i="20"/>
  <c r="AH18" i="20" s="1"/>
  <c r="AI18" i="20" s="1"/>
  <c r="H19" i="20"/>
  <c r="AH19" i="20" s="1"/>
  <c r="H20" i="20"/>
  <c r="AH20" i="20" s="1"/>
  <c r="H21" i="20"/>
  <c r="AH21" i="20" s="1"/>
  <c r="AI21" i="20" s="1"/>
  <c r="H22" i="20"/>
  <c r="AH22" i="20" s="1"/>
  <c r="AI22" i="20" s="1"/>
  <c r="H23" i="20"/>
  <c r="AH23" i="20" s="1"/>
  <c r="AI23" i="20" s="1"/>
  <c r="H24" i="20"/>
  <c r="AH24" i="20" s="1"/>
  <c r="H25" i="20"/>
  <c r="AH25" i="20" s="1"/>
  <c r="AI25" i="20" s="1"/>
  <c r="H26" i="20"/>
  <c r="AH26" i="20" s="1"/>
  <c r="AI26" i="20" s="1"/>
  <c r="H27" i="20"/>
  <c r="AH27" i="20" s="1"/>
  <c r="H28" i="20"/>
  <c r="AH28" i="20" s="1"/>
  <c r="H29" i="20"/>
  <c r="AH29" i="20" s="1"/>
  <c r="AI29" i="20" s="1"/>
  <c r="H30" i="20"/>
  <c r="AH30" i="20" s="1"/>
  <c r="AI30" i="20" s="1"/>
  <c r="H31" i="20"/>
  <c r="AH31" i="20" s="1"/>
  <c r="AI31" i="20" s="1"/>
  <c r="H32" i="20"/>
  <c r="AH32" i="20" s="1"/>
  <c r="AI32" i="20" s="1"/>
  <c r="H33" i="20"/>
  <c r="AH33" i="20" s="1"/>
  <c r="AI33" i="20" s="1"/>
  <c r="H34" i="20"/>
  <c r="AH34" i="20" s="1"/>
  <c r="AI34" i="20" s="1"/>
  <c r="H35" i="20"/>
  <c r="AH35" i="20" s="1"/>
  <c r="AI35" i="20" s="1"/>
  <c r="H36" i="20"/>
  <c r="AH36" i="20" s="1"/>
  <c r="AI36" i="20" s="1"/>
  <c r="H37" i="20"/>
  <c r="AH37" i="20" s="1"/>
  <c r="AI37" i="20" s="1"/>
  <c r="H38" i="20"/>
  <c r="AH38" i="20" s="1"/>
  <c r="AI38" i="20" s="1"/>
  <c r="H39" i="20"/>
  <c r="AH39" i="20" s="1"/>
  <c r="AI39" i="20" s="1"/>
  <c r="H40" i="20"/>
  <c r="AH40" i="20" s="1"/>
  <c r="AI40" i="20" s="1"/>
  <c r="H41" i="20"/>
  <c r="AH41" i="20" s="1"/>
  <c r="AI41" i="20" s="1"/>
  <c r="H42" i="20"/>
  <c r="AH42" i="20" s="1"/>
  <c r="AI42" i="20" s="1"/>
  <c r="H43" i="20"/>
  <c r="AH43" i="20" s="1"/>
  <c r="AI43" i="20" s="1"/>
  <c r="H44" i="20"/>
  <c r="AH44" i="20" s="1"/>
  <c r="AI44" i="20" s="1"/>
  <c r="H45" i="20"/>
  <c r="AH45" i="20" s="1"/>
  <c r="AI45" i="20" s="1"/>
  <c r="H46" i="20"/>
  <c r="AH46" i="20" s="1"/>
  <c r="H47" i="20"/>
  <c r="AH47" i="20" s="1"/>
  <c r="AI47" i="20" s="1"/>
  <c r="H48" i="20"/>
  <c r="AH48" i="20" s="1"/>
  <c r="H49" i="20"/>
  <c r="AH49" i="20" s="1"/>
  <c r="AI49" i="20" s="1"/>
  <c r="H50" i="20"/>
  <c r="AH50" i="20" s="1"/>
  <c r="H51" i="20"/>
  <c r="AH51" i="20" s="1"/>
  <c r="AI51" i="20" s="1"/>
  <c r="H52" i="20"/>
  <c r="AH52" i="20" s="1"/>
  <c r="AI52" i="20" s="1"/>
  <c r="H53" i="20"/>
  <c r="AH53" i="20" s="1"/>
  <c r="AI53" i="20" s="1"/>
  <c r="H54" i="20"/>
  <c r="AH54" i="20" s="1"/>
  <c r="H55" i="20"/>
  <c r="AH55" i="20" s="1"/>
  <c r="AI55" i="20" s="1"/>
  <c r="H56" i="20"/>
  <c r="AH56" i="20" s="1"/>
  <c r="AI56" i="20" s="1"/>
  <c r="H57" i="20"/>
  <c r="AH57" i="20" s="1"/>
  <c r="AI57" i="20" s="1"/>
  <c r="H58" i="20"/>
  <c r="AH58" i="20" s="1"/>
  <c r="H59" i="20"/>
  <c r="AH59" i="20" s="1"/>
  <c r="H60" i="20"/>
  <c r="AH60" i="20" s="1"/>
  <c r="H61" i="20"/>
  <c r="AH61" i="20" s="1"/>
  <c r="AI61" i="20" s="1"/>
  <c r="H62" i="20"/>
  <c r="AH62" i="20" s="1"/>
  <c r="AI62" i="20" s="1"/>
  <c r="H63" i="20"/>
  <c r="AH63" i="20" s="1"/>
  <c r="H64" i="20"/>
  <c r="AH64" i="20" s="1"/>
  <c r="AI64" i="20" s="1"/>
  <c r="H65" i="20"/>
  <c r="AH65" i="20" s="1"/>
  <c r="H66" i="20"/>
  <c r="AH66" i="20" s="1"/>
  <c r="AI66" i="20" s="1"/>
  <c r="H67" i="20"/>
  <c r="AH67" i="20" s="1"/>
  <c r="AI67" i="20" s="1"/>
  <c r="H68" i="20"/>
  <c r="AH68" i="20" s="1"/>
  <c r="AI68" i="20" s="1"/>
  <c r="H69" i="20"/>
  <c r="AH69" i="20" s="1"/>
  <c r="AI69" i="20" s="1"/>
  <c r="H70" i="20"/>
  <c r="AH70" i="20" s="1"/>
  <c r="AI70" i="20" s="1"/>
  <c r="H71" i="20"/>
  <c r="AH71" i="20" s="1"/>
  <c r="H72" i="20"/>
  <c r="AH72" i="20" s="1"/>
  <c r="H73" i="20"/>
  <c r="AH73" i="20" s="1"/>
  <c r="AI73" i="20" s="1"/>
  <c r="H74" i="20"/>
  <c r="AH74" i="20" s="1"/>
  <c r="H75" i="20"/>
  <c r="AH75" i="20" s="1"/>
  <c r="H76" i="20"/>
  <c r="AH76" i="20" s="1"/>
  <c r="AI76" i="20" s="1"/>
  <c r="H77" i="20"/>
  <c r="AH77" i="20" s="1"/>
  <c r="H78" i="20"/>
  <c r="AH78" i="20" s="1"/>
  <c r="H79" i="20"/>
  <c r="AH79" i="20" s="1"/>
  <c r="AI79" i="20" s="1"/>
  <c r="H80" i="20"/>
  <c r="AH80" i="20" s="1"/>
  <c r="AI80" i="20" s="1"/>
  <c r="H81" i="20"/>
  <c r="AH81" i="20" s="1"/>
  <c r="AI81" i="20" s="1"/>
  <c r="H82" i="20"/>
  <c r="AH82" i="20" s="1"/>
  <c r="AI82" i="20" s="1"/>
  <c r="H83" i="20"/>
  <c r="AH83" i="20" s="1"/>
  <c r="H84" i="20"/>
  <c r="AH84" i="20" s="1"/>
  <c r="AI84" i="20" s="1"/>
  <c r="H85" i="20"/>
  <c r="AH85" i="20" s="1"/>
  <c r="H86" i="20"/>
  <c r="AH86" i="20" s="1"/>
  <c r="AI86" i="20" s="1"/>
  <c r="H87" i="20"/>
  <c r="AH87" i="20" s="1"/>
  <c r="AI87" i="20" s="1"/>
  <c r="H88" i="20"/>
  <c r="AH88" i="20" s="1"/>
  <c r="AI88" i="20" s="1"/>
  <c r="H89" i="20"/>
  <c r="AH89" i="20" s="1"/>
  <c r="H90" i="20"/>
  <c r="AH90" i="20" s="1"/>
  <c r="AI90" i="20" s="1"/>
  <c r="H91" i="20"/>
  <c r="AH91" i="20" s="1"/>
  <c r="AI91" i="20" s="1"/>
  <c r="H92" i="20"/>
  <c r="AH92" i="20" s="1"/>
  <c r="AI92" i="20" s="1"/>
  <c r="H93" i="20"/>
  <c r="AH93" i="20" s="1"/>
  <c r="AI93" i="20" s="1"/>
  <c r="H94" i="20"/>
  <c r="AH94" i="20" s="1"/>
  <c r="AI94" i="20" s="1"/>
  <c r="H95" i="20"/>
  <c r="AH95" i="20" s="1"/>
  <c r="AI95" i="20" s="1"/>
  <c r="H96" i="20"/>
  <c r="AH96" i="20" s="1"/>
  <c r="AI96" i="20" s="1"/>
  <c r="H97" i="20"/>
  <c r="AH97" i="20" s="1"/>
  <c r="AI97" i="20" s="1"/>
  <c r="H98" i="20"/>
  <c r="AH98" i="20" s="1"/>
  <c r="H99" i="20"/>
  <c r="AH99" i="20" s="1"/>
  <c r="AI99" i="20" s="1"/>
  <c r="H100" i="20"/>
  <c r="AH100" i="20" s="1"/>
  <c r="H101" i="20"/>
  <c r="AH101" i="20" s="1"/>
  <c r="H102" i="20"/>
  <c r="AH102" i="20" s="1"/>
  <c r="AI102" i="20" s="1"/>
  <c r="H103" i="20"/>
  <c r="AH103" i="20" s="1"/>
  <c r="AI103" i="20" s="1"/>
  <c r="H104" i="20"/>
  <c r="AH104" i="20" s="1"/>
  <c r="AI104" i="20" s="1"/>
  <c r="H105" i="20"/>
  <c r="AH105" i="20" s="1"/>
  <c r="H106" i="20"/>
  <c r="AH106" i="20" s="1"/>
  <c r="AI106" i="20" s="1"/>
  <c r="H107" i="20"/>
  <c r="AH107" i="20" s="1"/>
  <c r="AI107" i="20" s="1"/>
  <c r="H108" i="20"/>
  <c r="AH108" i="20" s="1"/>
  <c r="H109" i="20"/>
  <c r="AH109" i="20" s="1"/>
  <c r="AI109" i="20" s="1"/>
  <c r="H110" i="20"/>
  <c r="AH110" i="20" s="1"/>
  <c r="AI110" i="20" s="1"/>
  <c r="H111" i="20"/>
  <c r="AH111" i="20" s="1"/>
  <c r="H112" i="20"/>
  <c r="AH112" i="20" s="1"/>
  <c r="AI112" i="20" s="1"/>
  <c r="H113" i="20"/>
  <c r="AH113" i="20" s="1"/>
  <c r="H114" i="20"/>
  <c r="AH114" i="20" s="1"/>
  <c r="H115" i="20"/>
  <c r="AH115" i="20" s="1"/>
  <c r="H116" i="20"/>
  <c r="AH116" i="20" s="1"/>
  <c r="AI116" i="20" s="1"/>
  <c r="H117" i="20"/>
  <c r="AH117" i="20" s="1"/>
  <c r="AI117" i="20" s="1"/>
  <c r="H118" i="20"/>
  <c r="AH118" i="20" s="1"/>
  <c r="AI118" i="20" s="1"/>
  <c r="H119" i="20"/>
  <c r="AH119" i="20" s="1"/>
  <c r="AI119" i="20" s="1"/>
  <c r="H120" i="20"/>
  <c r="AH120" i="20" s="1"/>
  <c r="H121" i="20"/>
  <c r="AH121" i="20" s="1"/>
  <c r="AI121" i="20" s="1"/>
  <c r="H122" i="20"/>
  <c r="AH122" i="20" s="1"/>
  <c r="H123" i="20"/>
  <c r="AH123" i="20" s="1"/>
  <c r="AI123" i="20" s="1"/>
  <c r="H124" i="20"/>
  <c r="AH124" i="20" s="1"/>
  <c r="H125" i="20"/>
  <c r="AH125" i="20" s="1"/>
  <c r="AI125" i="20" s="1"/>
  <c r="H126" i="20"/>
  <c r="AH126" i="20" s="1"/>
  <c r="AI126" i="20" s="1"/>
  <c r="H127" i="20"/>
  <c r="AH127" i="20" s="1"/>
  <c r="AI127" i="20" s="1"/>
  <c r="H128" i="20"/>
  <c r="AH128" i="20" s="1"/>
  <c r="AI128" i="20" s="1"/>
  <c r="H129" i="20"/>
  <c r="AH129" i="20" s="1"/>
  <c r="AI129" i="20" s="1"/>
  <c r="H130" i="20"/>
  <c r="AH130" i="20" s="1"/>
  <c r="AI130" i="20" s="1"/>
  <c r="H131" i="20"/>
  <c r="AH131" i="20" s="1"/>
  <c r="H132" i="20"/>
  <c r="AH132" i="20" s="1"/>
  <c r="AI132" i="20" s="1"/>
  <c r="H133" i="20"/>
  <c r="AH133" i="20" s="1"/>
  <c r="H134" i="20"/>
  <c r="AH134" i="20" s="1"/>
  <c r="AI134" i="20" s="1"/>
  <c r="H135" i="20"/>
  <c r="AH135" i="20" s="1"/>
  <c r="H136" i="20"/>
  <c r="AH136" i="20" s="1"/>
  <c r="AI136" i="20" s="1"/>
  <c r="H137" i="20"/>
  <c r="AH137" i="20" s="1"/>
  <c r="AI137" i="20" s="1"/>
  <c r="H138" i="20"/>
  <c r="AH138" i="20" s="1"/>
  <c r="AI138" i="20" s="1"/>
  <c r="H139" i="20"/>
  <c r="AH139" i="20" s="1"/>
  <c r="AI139" i="20" s="1"/>
  <c r="H140" i="20"/>
  <c r="AH140" i="20" s="1"/>
  <c r="H141" i="20"/>
  <c r="AH141" i="20" s="1"/>
  <c r="AI141" i="20" s="1"/>
  <c r="H142" i="20"/>
  <c r="AH142" i="20" s="1"/>
  <c r="AI142" i="20" s="1"/>
  <c r="H143" i="20"/>
  <c r="AH143" i="20" s="1"/>
  <c r="H144" i="20"/>
  <c r="AH144" i="20" s="1"/>
  <c r="AI144" i="20" s="1"/>
  <c r="H145" i="20"/>
  <c r="AH145" i="20" s="1"/>
  <c r="AI145" i="20" s="1"/>
  <c r="H146" i="20"/>
  <c r="AH146" i="20" s="1"/>
  <c r="H147" i="20"/>
  <c r="AH147" i="20" s="1"/>
  <c r="H148" i="20"/>
  <c r="AH148" i="20" s="1"/>
  <c r="AI148" i="20" s="1"/>
  <c r="H149" i="20"/>
  <c r="AH149" i="20" s="1"/>
  <c r="AI149" i="20" s="1"/>
  <c r="H150" i="20"/>
  <c r="AH150" i="20" s="1"/>
  <c r="AI150" i="20" s="1"/>
  <c r="H151" i="20"/>
  <c r="AH151" i="20" s="1"/>
  <c r="H152" i="20"/>
  <c r="AH152" i="20" s="1"/>
  <c r="AI152" i="20" s="1"/>
  <c r="H153" i="20"/>
  <c r="AH153" i="20" s="1"/>
  <c r="AI153" i="20" s="1"/>
  <c r="H154" i="20"/>
  <c r="AH154" i="20" s="1"/>
  <c r="AI154" i="20" s="1"/>
  <c r="H155" i="20"/>
  <c r="AH155" i="20" s="1"/>
  <c r="H156" i="20"/>
  <c r="AH156" i="20" s="1"/>
  <c r="H157" i="20"/>
  <c r="AH157" i="20" s="1"/>
  <c r="AI157" i="20" s="1"/>
  <c r="H158" i="20"/>
  <c r="AH158" i="20" s="1"/>
  <c r="H159" i="20"/>
  <c r="AH159" i="20" s="1"/>
  <c r="AI159" i="20" s="1"/>
  <c r="H160" i="20"/>
  <c r="AH160" i="20" s="1"/>
  <c r="AI160" i="20" s="1"/>
  <c r="H161" i="20"/>
  <c r="AH161" i="20" s="1"/>
  <c r="H162" i="20"/>
  <c r="AH162" i="20" s="1"/>
  <c r="H163" i="20"/>
  <c r="AH163" i="20" s="1"/>
  <c r="H164" i="20"/>
  <c r="AH164" i="20" s="1"/>
  <c r="H165" i="20"/>
  <c r="AH165" i="20" s="1"/>
  <c r="AI165" i="20" s="1"/>
  <c r="H166" i="20"/>
  <c r="AH166" i="20" s="1"/>
  <c r="AI166" i="20" s="1"/>
  <c r="H167" i="20"/>
  <c r="AH167" i="20" s="1"/>
  <c r="AI167" i="20" s="1"/>
  <c r="H168" i="20"/>
  <c r="AH168" i="20" s="1"/>
  <c r="AI168" i="20" s="1"/>
  <c r="H169" i="20"/>
  <c r="AH169" i="20" s="1"/>
  <c r="H170" i="20"/>
  <c r="AH170" i="20" s="1"/>
  <c r="H171" i="20"/>
  <c r="AH171" i="20" s="1"/>
  <c r="AI171" i="20" s="1"/>
  <c r="H172" i="20"/>
  <c r="AH172" i="20" s="1"/>
  <c r="AI172" i="20" s="1"/>
  <c r="H173" i="20"/>
  <c r="AH173" i="20" s="1"/>
  <c r="AI173" i="20" s="1"/>
  <c r="H174" i="20"/>
  <c r="AH174" i="20" s="1"/>
  <c r="AI174" i="20" s="1"/>
  <c r="H175" i="20"/>
  <c r="AH175" i="20" s="1"/>
  <c r="AI175" i="20" s="1"/>
  <c r="H176" i="20"/>
  <c r="AH176" i="20" s="1"/>
  <c r="H177" i="20"/>
  <c r="AH177" i="20" s="1"/>
  <c r="AI177" i="20" s="1"/>
  <c r="H178" i="20"/>
  <c r="AH178" i="20" s="1"/>
  <c r="AI178" i="20" s="1"/>
  <c r="H179" i="20"/>
  <c r="AH179" i="20" s="1"/>
  <c r="AI179" i="20" s="1"/>
  <c r="H180" i="20"/>
  <c r="AH180" i="20" s="1"/>
  <c r="H181" i="20"/>
  <c r="AH181" i="20" s="1"/>
  <c r="AI181" i="20" s="1"/>
  <c r="H182" i="20"/>
  <c r="AH182" i="20" s="1"/>
  <c r="AI182" i="20" s="1"/>
  <c r="H183" i="20"/>
  <c r="AH183" i="20" s="1"/>
  <c r="AI183" i="20" s="1"/>
  <c r="H184" i="20"/>
  <c r="AH184" i="20" s="1"/>
  <c r="H185" i="20"/>
  <c r="AH185" i="20" s="1"/>
  <c r="H186" i="20"/>
  <c r="AH186" i="20" s="1"/>
  <c r="AI186" i="20" s="1"/>
  <c r="H187" i="20"/>
  <c r="AH187" i="20" s="1"/>
  <c r="H188" i="20"/>
  <c r="AH188" i="20" s="1"/>
  <c r="AI188" i="20" s="1"/>
  <c r="H189" i="20"/>
  <c r="AH189" i="20" s="1"/>
  <c r="AI189" i="20" s="1"/>
  <c r="H190" i="20"/>
  <c r="AH190" i="20" s="1"/>
  <c r="H191" i="20"/>
  <c r="AH191" i="20" s="1"/>
  <c r="AI191" i="20" s="1"/>
  <c r="H192" i="20"/>
  <c r="AH192" i="20" s="1"/>
  <c r="H193" i="20"/>
  <c r="AH193" i="20" s="1"/>
  <c r="AI193" i="20" s="1"/>
  <c r="H194" i="20"/>
  <c r="AH194" i="20" s="1"/>
  <c r="AI194" i="20" s="1"/>
  <c r="H195" i="20"/>
  <c r="AH195" i="20" s="1"/>
  <c r="AI195" i="20" s="1"/>
  <c r="H196" i="20"/>
  <c r="AH196" i="20" s="1"/>
  <c r="H197" i="20"/>
  <c r="AH197" i="20" s="1"/>
  <c r="H198" i="20"/>
  <c r="AH198" i="20" s="1"/>
  <c r="AI198" i="20" s="1"/>
  <c r="H199" i="20"/>
  <c r="AH199" i="20" s="1"/>
  <c r="AI199" i="20" s="1"/>
  <c r="H200" i="20"/>
  <c r="AH200" i="20" s="1"/>
  <c r="H201" i="20"/>
  <c r="AH201" i="20" s="1"/>
  <c r="AI201" i="20" s="1"/>
  <c r="H202" i="20"/>
  <c r="AH202" i="20" s="1"/>
  <c r="H203" i="20"/>
  <c r="AH203" i="20" s="1"/>
  <c r="H204" i="20"/>
  <c r="AH204" i="20" s="1"/>
  <c r="AI204" i="20" s="1"/>
  <c r="H205" i="20"/>
  <c r="AH205" i="20" s="1"/>
  <c r="AI205" i="20" s="1"/>
  <c r="H206" i="20"/>
  <c r="AH206" i="20" s="1"/>
  <c r="AI206" i="20" s="1"/>
  <c r="H207" i="20"/>
  <c r="AH207" i="20" s="1"/>
  <c r="AI207" i="20" s="1"/>
  <c r="H208" i="20"/>
  <c r="AH208" i="20" s="1"/>
  <c r="H209" i="20"/>
  <c r="AH209" i="20" s="1"/>
  <c r="AI209" i="20" s="1"/>
  <c r="H210" i="20"/>
  <c r="AH210" i="20" s="1"/>
  <c r="H211" i="20"/>
  <c r="AH211" i="20" s="1"/>
  <c r="AI211" i="20" s="1"/>
  <c r="H212" i="20"/>
  <c r="AH212" i="20" s="1"/>
  <c r="AI212" i="20" s="1"/>
  <c r="H213" i="20"/>
  <c r="AH213" i="20" s="1"/>
  <c r="AI213" i="20" s="1"/>
  <c r="H214" i="20"/>
  <c r="AH214" i="20" s="1"/>
  <c r="AI214" i="20" s="1"/>
  <c r="H215" i="20"/>
  <c r="AH215" i="20" s="1"/>
  <c r="H216" i="20"/>
  <c r="AH216" i="20" s="1"/>
  <c r="AI216" i="20" s="1"/>
  <c r="H217" i="20"/>
  <c r="AH217" i="20" s="1"/>
  <c r="H218" i="20"/>
  <c r="AH218" i="20" s="1"/>
  <c r="AI218" i="20" s="1"/>
  <c r="H219" i="20"/>
  <c r="AH219" i="20" s="1"/>
  <c r="H220" i="20"/>
  <c r="AH220" i="20" s="1"/>
  <c r="AI220" i="20" s="1"/>
  <c r="H221" i="20"/>
  <c r="AH221" i="20" s="1"/>
  <c r="AI221" i="20" s="1"/>
  <c r="H222" i="20"/>
  <c r="AH222" i="20" s="1"/>
  <c r="H223" i="20"/>
  <c r="AH223" i="20" s="1"/>
  <c r="H224" i="20"/>
  <c r="AH224" i="20" s="1"/>
  <c r="AI224" i="20" s="1"/>
  <c r="H225" i="20"/>
  <c r="AH225" i="20" s="1"/>
  <c r="AI225" i="20" s="1"/>
  <c r="H226" i="20"/>
  <c r="AH226" i="20" s="1"/>
  <c r="AI226" i="20" s="1"/>
  <c r="H227" i="20"/>
  <c r="AH227" i="20" s="1"/>
  <c r="H228" i="20"/>
  <c r="AH228" i="20" s="1"/>
  <c r="AI228" i="20" s="1"/>
  <c r="H229" i="20"/>
  <c r="AH229" i="20" s="1"/>
  <c r="AI229" i="20" s="1"/>
  <c r="H230" i="20"/>
  <c r="AH230" i="20" s="1"/>
  <c r="AI230" i="20" s="1"/>
  <c r="H231" i="20"/>
  <c r="AH231" i="20" s="1"/>
  <c r="AI231" i="20" s="1"/>
  <c r="H232" i="20"/>
  <c r="AH232" i="20" s="1"/>
  <c r="AI232" i="20" s="1"/>
  <c r="H233" i="20"/>
  <c r="AH233" i="20" s="1"/>
  <c r="AI233" i="20" s="1"/>
  <c r="H234" i="20"/>
  <c r="AH234" i="20" s="1"/>
  <c r="AI234" i="20" s="1"/>
  <c r="H235" i="20"/>
  <c r="AH235" i="20" s="1"/>
  <c r="AI235" i="20" s="1"/>
  <c r="H236" i="20"/>
  <c r="AH236" i="20" s="1"/>
  <c r="AI236" i="20" s="1"/>
  <c r="H237" i="20"/>
  <c r="AH237" i="20" s="1"/>
  <c r="AI237" i="20" s="1"/>
  <c r="H238" i="20"/>
  <c r="AH238" i="20" s="1"/>
  <c r="AI238" i="20" s="1"/>
  <c r="H239" i="20"/>
  <c r="AH239" i="20" s="1"/>
  <c r="H240" i="20"/>
  <c r="AH240" i="20" s="1"/>
  <c r="AI240" i="20" s="1"/>
  <c r="H241" i="20"/>
  <c r="AH241" i="20" s="1"/>
  <c r="AI241" i="20" s="1"/>
  <c r="H242" i="20"/>
  <c r="AH242" i="20" s="1"/>
  <c r="H243" i="20"/>
  <c r="AH243" i="20" s="1"/>
  <c r="H244" i="20"/>
  <c r="AH244" i="20" s="1"/>
  <c r="AI244" i="20" s="1"/>
  <c r="H245" i="20"/>
  <c r="AH245" i="20" s="1"/>
  <c r="H246" i="20"/>
  <c r="AH246" i="20" s="1"/>
  <c r="AI246" i="20" s="1"/>
  <c r="H247" i="20"/>
  <c r="AH247" i="20" s="1"/>
  <c r="AI247" i="20" s="1"/>
  <c r="H248" i="20"/>
  <c r="AH248" i="20" s="1"/>
  <c r="H249" i="20"/>
  <c r="AH249" i="20" s="1"/>
  <c r="AI249" i="20" s="1"/>
  <c r="H250" i="20"/>
  <c r="AH250" i="20" s="1"/>
  <c r="AI250" i="20" s="1"/>
  <c r="H251" i="20"/>
  <c r="AH251" i="20" s="1"/>
  <c r="H252" i="20"/>
  <c r="AH252" i="20" s="1"/>
  <c r="H253" i="20"/>
  <c r="AH253" i="20" s="1"/>
  <c r="AI253" i="20" s="1"/>
  <c r="H254" i="20"/>
  <c r="AH254" i="20" s="1"/>
  <c r="H255" i="20"/>
  <c r="AH255" i="20" s="1"/>
  <c r="H256" i="20"/>
  <c r="AH256" i="20" s="1"/>
  <c r="AI256" i="20" s="1"/>
  <c r="H257" i="20"/>
  <c r="AH257" i="20" s="1"/>
  <c r="H258" i="20"/>
  <c r="AH258" i="20" s="1"/>
  <c r="AI258" i="20" s="1"/>
  <c r="H259" i="20"/>
  <c r="AH259" i="20" s="1"/>
  <c r="H260" i="20"/>
  <c r="AH260" i="20" s="1"/>
  <c r="H261" i="20"/>
  <c r="AH261" i="20" s="1"/>
  <c r="AI261" i="20" s="1"/>
  <c r="H262" i="20"/>
  <c r="AH262" i="20" s="1"/>
  <c r="AI262" i="20" s="1"/>
  <c r="H263" i="20"/>
  <c r="AH263" i="20" s="1"/>
  <c r="AI263" i="20" s="1"/>
  <c r="H264" i="20"/>
  <c r="AH264" i="20" s="1"/>
  <c r="AI264" i="20" s="1"/>
  <c r="H265" i="20"/>
  <c r="AH265" i="20" s="1"/>
  <c r="AI265" i="20" s="1"/>
  <c r="H266" i="20"/>
  <c r="AH266" i="20" s="1"/>
  <c r="AI266" i="20" s="1"/>
  <c r="H267" i="20"/>
  <c r="AH267" i="20" s="1"/>
  <c r="AI267" i="20" s="1"/>
  <c r="H268" i="20"/>
  <c r="AH268" i="20" s="1"/>
  <c r="AI268" i="20" s="1"/>
  <c r="H269" i="20"/>
  <c r="AH269" i="20" s="1"/>
  <c r="AI269" i="20" s="1"/>
  <c r="H270" i="20"/>
  <c r="AH270" i="20" s="1"/>
  <c r="AI270" i="20" s="1"/>
  <c r="H271" i="20"/>
  <c r="AH271" i="20" s="1"/>
  <c r="AI271" i="20" s="1"/>
  <c r="H272" i="20"/>
  <c r="AH272" i="20" s="1"/>
  <c r="AI272" i="20" s="1"/>
  <c r="H273" i="20"/>
  <c r="AH273" i="20" s="1"/>
  <c r="AI273" i="20" s="1"/>
  <c r="H274" i="20"/>
  <c r="AH274" i="20" s="1"/>
  <c r="AI274" i="20" s="1"/>
  <c r="H275" i="20"/>
  <c r="AH275" i="20" s="1"/>
  <c r="AI275" i="20" s="1"/>
  <c r="H276" i="20"/>
  <c r="AH276" i="20" s="1"/>
  <c r="AI276" i="20" s="1"/>
  <c r="H277" i="20"/>
  <c r="AH277" i="20" s="1"/>
  <c r="AI277" i="20" s="1"/>
  <c r="H278" i="20"/>
  <c r="AH278" i="20" s="1"/>
  <c r="AI278" i="20" s="1"/>
  <c r="H279" i="20"/>
  <c r="AH279" i="20" s="1"/>
  <c r="AI279" i="20" s="1"/>
  <c r="H280" i="20"/>
  <c r="AH280" i="20" s="1"/>
  <c r="AI280" i="20" s="1"/>
  <c r="H281" i="20"/>
  <c r="AH281" i="20" s="1"/>
  <c r="H282" i="20"/>
  <c r="AH282" i="20" s="1"/>
  <c r="AI282" i="20" s="1"/>
  <c r="H283" i="20"/>
  <c r="AH283" i="20" s="1"/>
  <c r="H284" i="20"/>
  <c r="AH284" i="20" s="1"/>
  <c r="H285" i="20"/>
  <c r="AH285" i="20" s="1"/>
  <c r="AI285" i="20" s="1"/>
  <c r="H286" i="20"/>
  <c r="AH286" i="20" s="1"/>
  <c r="AI286" i="20" s="1"/>
  <c r="H287" i="20"/>
  <c r="AH287" i="20" s="1"/>
  <c r="H288" i="20"/>
  <c r="AH288" i="20" s="1"/>
  <c r="AI288" i="20" s="1"/>
  <c r="H289" i="20"/>
  <c r="AH289" i="20" s="1"/>
  <c r="AI289" i="20" s="1"/>
  <c r="H290" i="20"/>
  <c r="AH290" i="20" s="1"/>
  <c r="AI290" i="20" s="1"/>
  <c r="H291" i="20"/>
  <c r="AH291" i="20" s="1"/>
  <c r="H3" i="20"/>
  <c r="AH3" i="20" s="1"/>
  <c r="AB77" i="20"/>
  <c r="AA4" i="20"/>
  <c r="AB4" i="20" s="1"/>
  <c r="AA5" i="20"/>
  <c r="AB5" i="20" s="1"/>
  <c r="AA6" i="20"/>
  <c r="AB6" i="20" s="1"/>
  <c r="AA7" i="20"/>
  <c r="AB7" i="20" s="1"/>
  <c r="AA8" i="20"/>
  <c r="AB8" i="20" s="1"/>
  <c r="AA9" i="20"/>
  <c r="AB9" i="20" s="1"/>
  <c r="AA10" i="20"/>
  <c r="AB10" i="20" s="1"/>
  <c r="AA11" i="20"/>
  <c r="AB11" i="20" s="1"/>
  <c r="AA12" i="20"/>
  <c r="AB12" i="20" s="1"/>
  <c r="AA13" i="20"/>
  <c r="AB13" i="20" s="1"/>
  <c r="AA14" i="20"/>
  <c r="AB14" i="20" s="1"/>
  <c r="AA15" i="20"/>
  <c r="AB15" i="20" s="1"/>
  <c r="AA16" i="20"/>
  <c r="AB16" i="20" s="1"/>
  <c r="AA17" i="20"/>
  <c r="AB17" i="20" s="1"/>
  <c r="AA18" i="20"/>
  <c r="AB18" i="20" s="1"/>
  <c r="AA19" i="20"/>
  <c r="AB19" i="20" s="1"/>
  <c r="AA20" i="20"/>
  <c r="AB20" i="20" s="1"/>
  <c r="AA21" i="20"/>
  <c r="AB21" i="20" s="1"/>
  <c r="AA22" i="20"/>
  <c r="AB22" i="20" s="1"/>
  <c r="AA23" i="20"/>
  <c r="AB23" i="20" s="1"/>
  <c r="AA24" i="20"/>
  <c r="AB24" i="20" s="1"/>
  <c r="AA25" i="20"/>
  <c r="AB25" i="20" s="1"/>
  <c r="AA26" i="20"/>
  <c r="AB26" i="20" s="1"/>
  <c r="AA27" i="20"/>
  <c r="AB27" i="20" s="1"/>
  <c r="AA28" i="20"/>
  <c r="AB28" i="20" s="1"/>
  <c r="AA29" i="20"/>
  <c r="AB29" i="20" s="1"/>
  <c r="AA30" i="20"/>
  <c r="AB30" i="20" s="1"/>
  <c r="AA31" i="20"/>
  <c r="AB31" i="20" s="1"/>
  <c r="AA32" i="20"/>
  <c r="AB32" i="20" s="1"/>
  <c r="AA33" i="20"/>
  <c r="AB33" i="20" s="1"/>
  <c r="AA34" i="20"/>
  <c r="AB34" i="20" s="1"/>
  <c r="AA35" i="20"/>
  <c r="AB35" i="20" s="1"/>
  <c r="AA36" i="20"/>
  <c r="AB36" i="20" s="1"/>
  <c r="AA37" i="20"/>
  <c r="AB37" i="20" s="1"/>
  <c r="AA38" i="20"/>
  <c r="AB38" i="20" s="1"/>
  <c r="AA39" i="20"/>
  <c r="AB39" i="20" s="1"/>
  <c r="AA40" i="20"/>
  <c r="AB40" i="20" s="1"/>
  <c r="AA41" i="20"/>
  <c r="AB41" i="20" s="1"/>
  <c r="AA42" i="20"/>
  <c r="AB42" i="20" s="1"/>
  <c r="AA43" i="20"/>
  <c r="AB43" i="20" s="1"/>
  <c r="AA44" i="20"/>
  <c r="AB44" i="20" s="1"/>
  <c r="AA45" i="20"/>
  <c r="AB45" i="20" s="1"/>
  <c r="AA46" i="20"/>
  <c r="AB46" i="20" s="1"/>
  <c r="AA47" i="20"/>
  <c r="AB47" i="20" s="1"/>
  <c r="AA48" i="20"/>
  <c r="AB48" i="20" s="1"/>
  <c r="AA49" i="20"/>
  <c r="AB49" i="20" s="1"/>
  <c r="AA50" i="20"/>
  <c r="AB50" i="20" s="1"/>
  <c r="AA51" i="20"/>
  <c r="AB51" i="20" s="1"/>
  <c r="AA52" i="20"/>
  <c r="AB52" i="20" s="1"/>
  <c r="AA53" i="20"/>
  <c r="AB53" i="20" s="1"/>
  <c r="AA54" i="20"/>
  <c r="AB54" i="20" s="1"/>
  <c r="AA55" i="20"/>
  <c r="AB55" i="20" s="1"/>
  <c r="AA56" i="20"/>
  <c r="AB56" i="20" s="1"/>
  <c r="AA57" i="20"/>
  <c r="AB57" i="20" s="1"/>
  <c r="AA58" i="20"/>
  <c r="AB58" i="20" s="1"/>
  <c r="AA59" i="20"/>
  <c r="AB59" i="20" s="1"/>
  <c r="AA60" i="20"/>
  <c r="AB60" i="20" s="1"/>
  <c r="AA61" i="20"/>
  <c r="AB61" i="20" s="1"/>
  <c r="AA62" i="20"/>
  <c r="AB62" i="20" s="1"/>
  <c r="AA63" i="20"/>
  <c r="AB63" i="20" s="1"/>
  <c r="AA64" i="20"/>
  <c r="AB64" i="20" s="1"/>
  <c r="AA65" i="20"/>
  <c r="AB65" i="20" s="1"/>
  <c r="AA66" i="20"/>
  <c r="AB66" i="20" s="1"/>
  <c r="AA67" i="20"/>
  <c r="AB67" i="20" s="1"/>
  <c r="AA68" i="20"/>
  <c r="AB68" i="20" s="1"/>
  <c r="AA69" i="20"/>
  <c r="AB69" i="20" s="1"/>
  <c r="AA70" i="20"/>
  <c r="AB70" i="20" s="1"/>
  <c r="AA71" i="20"/>
  <c r="AB71" i="20" s="1"/>
  <c r="AA72" i="20"/>
  <c r="AB72" i="20" s="1"/>
  <c r="AA73" i="20"/>
  <c r="AB73" i="20" s="1"/>
  <c r="AA74" i="20"/>
  <c r="AB74" i="20" s="1"/>
  <c r="AA75" i="20"/>
  <c r="AB75" i="20" s="1"/>
  <c r="AA76" i="20"/>
  <c r="AB76" i="20" s="1"/>
  <c r="AA77" i="20"/>
  <c r="AA78" i="20"/>
  <c r="AB78" i="20" s="1"/>
  <c r="AA79" i="20"/>
  <c r="AB79" i="20" s="1"/>
  <c r="AA80" i="20"/>
  <c r="AB80" i="20" s="1"/>
  <c r="AA81" i="20"/>
  <c r="AB81" i="20" s="1"/>
  <c r="AA82" i="20"/>
  <c r="AB82" i="20" s="1"/>
  <c r="AA83" i="20"/>
  <c r="AB83" i="20" s="1"/>
  <c r="AA84" i="20"/>
  <c r="AB84" i="20" s="1"/>
  <c r="AA85" i="20"/>
  <c r="AB85" i="20" s="1"/>
  <c r="AA86" i="20"/>
  <c r="AB86" i="20" s="1"/>
  <c r="AA87" i="20"/>
  <c r="AB87" i="20" s="1"/>
  <c r="AA88" i="20"/>
  <c r="AB88" i="20" s="1"/>
  <c r="AA89" i="20"/>
  <c r="AB89" i="20" s="1"/>
  <c r="AA90" i="20"/>
  <c r="AB90" i="20" s="1"/>
  <c r="AA91" i="20"/>
  <c r="AB91" i="20" s="1"/>
  <c r="AA92" i="20"/>
  <c r="AB92" i="20" s="1"/>
  <c r="AA93" i="20"/>
  <c r="AB93" i="20" s="1"/>
  <c r="AA94" i="20"/>
  <c r="AB94" i="20" s="1"/>
  <c r="AA95" i="20"/>
  <c r="AB95" i="20" s="1"/>
  <c r="AA96" i="20"/>
  <c r="AB96" i="20" s="1"/>
  <c r="AA97" i="20"/>
  <c r="AB97" i="20" s="1"/>
  <c r="AA98" i="20"/>
  <c r="AB98" i="20" s="1"/>
  <c r="AA99" i="20"/>
  <c r="AB99" i="20" s="1"/>
  <c r="AA100" i="20"/>
  <c r="AB100" i="20" s="1"/>
  <c r="AA101" i="20"/>
  <c r="AB101" i="20" s="1"/>
  <c r="AA102" i="20"/>
  <c r="AB102" i="20" s="1"/>
  <c r="AA103" i="20"/>
  <c r="AB103" i="20" s="1"/>
  <c r="AA104" i="20"/>
  <c r="AB104" i="20" s="1"/>
  <c r="AA105" i="20"/>
  <c r="AB105" i="20" s="1"/>
  <c r="AA106" i="20"/>
  <c r="AB106" i="20" s="1"/>
  <c r="AA107" i="20"/>
  <c r="AB107" i="20" s="1"/>
  <c r="AA108" i="20"/>
  <c r="AB108" i="20" s="1"/>
  <c r="AA109" i="20"/>
  <c r="AB109" i="20" s="1"/>
  <c r="AA110" i="20"/>
  <c r="AB110" i="20" s="1"/>
  <c r="AA111" i="20"/>
  <c r="AB111" i="20" s="1"/>
  <c r="AA112" i="20"/>
  <c r="AB112" i="20" s="1"/>
  <c r="AA113" i="20"/>
  <c r="AB113" i="20" s="1"/>
  <c r="AA114" i="20"/>
  <c r="AB114" i="20" s="1"/>
  <c r="AA115" i="20"/>
  <c r="AB115" i="20" s="1"/>
  <c r="AA116" i="20"/>
  <c r="AB116" i="20" s="1"/>
  <c r="AA117" i="20"/>
  <c r="AB117" i="20" s="1"/>
  <c r="AA118" i="20"/>
  <c r="AB118" i="20" s="1"/>
  <c r="AA119" i="20"/>
  <c r="AB119" i="20" s="1"/>
  <c r="AA120" i="20"/>
  <c r="AB120" i="20" s="1"/>
  <c r="AA121" i="20"/>
  <c r="AB121" i="20" s="1"/>
  <c r="AA122" i="20"/>
  <c r="AB122" i="20" s="1"/>
  <c r="AA123" i="20"/>
  <c r="AB123" i="20" s="1"/>
  <c r="AA124" i="20"/>
  <c r="AB124" i="20" s="1"/>
  <c r="AA125" i="20"/>
  <c r="AB125" i="20" s="1"/>
  <c r="AA126" i="20"/>
  <c r="AB126" i="20" s="1"/>
  <c r="AA127" i="20"/>
  <c r="AB127" i="20" s="1"/>
  <c r="AA128" i="20"/>
  <c r="AB128" i="20" s="1"/>
  <c r="AA129" i="20"/>
  <c r="AB129" i="20" s="1"/>
  <c r="AA130" i="20"/>
  <c r="AB130" i="20" s="1"/>
  <c r="AA131" i="20"/>
  <c r="AB131" i="20" s="1"/>
  <c r="AA132" i="20"/>
  <c r="AB132" i="20" s="1"/>
  <c r="AA133" i="20"/>
  <c r="AB133" i="20" s="1"/>
  <c r="AA134" i="20"/>
  <c r="AB134" i="20" s="1"/>
  <c r="AA135" i="20"/>
  <c r="AB135" i="20" s="1"/>
  <c r="AA136" i="20"/>
  <c r="AB136" i="20" s="1"/>
  <c r="AA137" i="20"/>
  <c r="AB137" i="20" s="1"/>
  <c r="AA138" i="20"/>
  <c r="AB138" i="20" s="1"/>
  <c r="AA139" i="20"/>
  <c r="AB139" i="20" s="1"/>
  <c r="AA140" i="20"/>
  <c r="AB140" i="20" s="1"/>
  <c r="AA141" i="20"/>
  <c r="AB141" i="20" s="1"/>
  <c r="AA142" i="20"/>
  <c r="AB142" i="20" s="1"/>
  <c r="AA143" i="20"/>
  <c r="AB143" i="20" s="1"/>
  <c r="AA144" i="20"/>
  <c r="AB144" i="20" s="1"/>
  <c r="AA145" i="20"/>
  <c r="AB145" i="20" s="1"/>
  <c r="AA146" i="20"/>
  <c r="AB146" i="20" s="1"/>
  <c r="AA147" i="20"/>
  <c r="AB147" i="20" s="1"/>
  <c r="AA148" i="20"/>
  <c r="AB148" i="20" s="1"/>
  <c r="AA149" i="20"/>
  <c r="AB149" i="20" s="1"/>
  <c r="AA150" i="20"/>
  <c r="AB150" i="20" s="1"/>
  <c r="AA151" i="20"/>
  <c r="AB151" i="20" s="1"/>
  <c r="AA152" i="20"/>
  <c r="AB152" i="20" s="1"/>
  <c r="AA153" i="20"/>
  <c r="AB153" i="20" s="1"/>
  <c r="AA154" i="20"/>
  <c r="AB154" i="20" s="1"/>
  <c r="AA155" i="20"/>
  <c r="AB155" i="20" s="1"/>
  <c r="AA156" i="20"/>
  <c r="AB156" i="20" s="1"/>
  <c r="AA157" i="20"/>
  <c r="AB157" i="20" s="1"/>
  <c r="AA158" i="20"/>
  <c r="AB158" i="20" s="1"/>
  <c r="AA159" i="20"/>
  <c r="AB159" i="20" s="1"/>
  <c r="AA160" i="20"/>
  <c r="AB160" i="20" s="1"/>
  <c r="AA161" i="20"/>
  <c r="AB161" i="20" s="1"/>
  <c r="AA162" i="20"/>
  <c r="AB162" i="20" s="1"/>
  <c r="AA163" i="20"/>
  <c r="AB163" i="20" s="1"/>
  <c r="AA164" i="20"/>
  <c r="AB164" i="20" s="1"/>
  <c r="AA165" i="20"/>
  <c r="AB165" i="20" s="1"/>
  <c r="AA166" i="20"/>
  <c r="AB166" i="20" s="1"/>
  <c r="AA167" i="20"/>
  <c r="AB167" i="20" s="1"/>
  <c r="AA168" i="20"/>
  <c r="AB168" i="20" s="1"/>
  <c r="AA169" i="20"/>
  <c r="AB169" i="20" s="1"/>
  <c r="AA170" i="20"/>
  <c r="AB170" i="20" s="1"/>
  <c r="AA171" i="20"/>
  <c r="AB171" i="20" s="1"/>
  <c r="AA172" i="20"/>
  <c r="AB172" i="20" s="1"/>
  <c r="AA173" i="20"/>
  <c r="AB173" i="20" s="1"/>
  <c r="AA174" i="20"/>
  <c r="AB174" i="20" s="1"/>
  <c r="AA175" i="20"/>
  <c r="AB175" i="20" s="1"/>
  <c r="AA176" i="20"/>
  <c r="AB176" i="20" s="1"/>
  <c r="AA177" i="20"/>
  <c r="AB177" i="20" s="1"/>
  <c r="AA178" i="20"/>
  <c r="AB178" i="20" s="1"/>
  <c r="AA179" i="20"/>
  <c r="AB179" i="20" s="1"/>
  <c r="AA180" i="20"/>
  <c r="AB180" i="20" s="1"/>
  <c r="AA181" i="20"/>
  <c r="AB181" i="20" s="1"/>
  <c r="AA182" i="20"/>
  <c r="AB182" i="20" s="1"/>
  <c r="AA183" i="20"/>
  <c r="AB183" i="20" s="1"/>
  <c r="AA184" i="20"/>
  <c r="AB184" i="20" s="1"/>
  <c r="AA185" i="20"/>
  <c r="AB185" i="20" s="1"/>
  <c r="AA186" i="20"/>
  <c r="AB186" i="20" s="1"/>
  <c r="AA187" i="20"/>
  <c r="AB187" i="20" s="1"/>
  <c r="AA188" i="20"/>
  <c r="AB188" i="20" s="1"/>
  <c r="AA189" i="20"/>
  <c r="AB189" i="20" s="1"/>
  <c r="AA190" i="20"/>
  <c r="AB190" i="20" s="1"/>
  <c r="AA191" i="20"/>
  <c r="AB191" i="20" s="1"/>
  <c r="AA192" i="20"/>
  <c r="AB192" i="20" s="1"/>
  <c r="AA193" i="20"/>
  <c r="AB193" i="20" s="1"/>
  <c r="AA194" i="20"/>
  <c r="AB194" i="20" s="1"/>
  <c r="AA195" i="20"/>
  <c r="AB195" i="20" s="1"/>
  <c r="AA196" i="20"/>
  <c r="AB196" i="20" s="1"/>
  <c r="AA197" i="20"/>
  <c r="AB197" i="20" s="1"/>
  <c r="AA198" i="20"/>
  <c r="AB198" i="20" s="1"/>
  <c r="AA199" i="20"/>
  <c r="AB199" i="20" s="1"/>
  <c r="AA200" i="20"/>
  <c r="AB200" i="20" s="1"/>
  <c r="AA201" i="20"/>
  <c r="AB201" i="20" s="1"/>
  <c r="AA202" i="20"/>
  <c r="AB202" i="20" s="1"/>
  <c r="AA203" i="20"/>
  <c r="AB203" i="20" s="1"/>
  <c r="AA204" i="20"/>
  <c r="AB204" i="20" s="1"/>
  <c r="AA205" i="20"/>
  <c r="AB205" i="20" s="1"/>
  <c r="AA206" i="20"/>
  <c r="AB206" i="20" s="1"/>
  <c r="AA207" i="20"/>
  <c r="AB207" i="20" s="1"/>
  <c r="AA208" i="20"/>
  <c r="AB208" i="20" s="1"/>
  <c r="AA209" i="20"/>
  <c r="AB209" i="20" s="1"/>
  <c r="AA210" i="20"/>
  <c r="AB210" i="20" s="1"/>
  <c r="AA211" i="20"/>
  <c r="AB211" i="20" s="1"/>
  <c r="AA212" i="20"/>
  <c r="AB212" i="20" s="1"/>
  <c r="AA213" i="20"/>
  <c r="AB213" i="20" s="1"/>
  <c r="AA214" i="20"/>
  <c r="AB214" i="20" s="1"/>
  <c r="AA215" i="20"/>
  <c r="AB215" i="20" s="1"/>
  <c r="AA216" i="20"/>
  <c r="AB216" i="20" s="1"/>
  <c r="AA217" i="20"/>
  <c r="AB217" i="20" s="1"/>
  <c r="AA218" i="20"/>
  <c r="AB218" i="20" s="1"/>
  <c r="AA219" i="20"/>
  <c r="AB219" i="20" s="1"/>
  <c r="AA220" i="20"/>
  <c r="AB220" i="20" s="1"/>
  <c r="AA221" i="20"/>
  <c r="AB221" i="20" s="1"/>
  <c r="AA222" i="20"/>
  <c r="AB222" i="20" s="1"/>
  <c r="AA223" i="20"/>
  <c r="AB223" i="20" s="1"/>
  <c r="AA224" i="20"/>
  <c r="AB224" i="20" s="1"/>
  <c r="AA225" i="20"/>
  <c r="AB225" i="20" s="1"/>
  <c r="AA226" i="20"/>
  <c r="AB226" i="20" s="1"/>
  <c r="AA227" i="20"/>
  <c r="AB227" i="20" s="1"/>
  <c r="AA228" i="20"/>
  <c r="AB228" i="20" s="1"/>
  <c r="AA229" i="20"/>
  <c r="AB229" i="20" s="1"/>
  <c r="AA230" i="20"/>
  <c r="AB230" i="20" s="1"/>
  <c r="AA231" i="20"/>
  <c r="AB231" i="20" s="1"/>
  <c r="AA232" i="20"/>
  <c r="AB232" i="20" s="1"/>
  <c r="AA233" i="20"/>
  <c r="AB233" i="20" s="1"/>
  <c r="AA234" i="20"/>
  <c r="AB234" i="20" s="1"/>
  <c r="AA235" i="20"/>
  <c r="AB235" i="20" s="1"/>
  <c r="AA236" i="20"/>
  <c r="AB236" i="20" s="1"/>
  <c r="AA237" i="20"/>
  <c r="AB237" i="20" s="1"/>
  <c r="AA238" i="20"/>
  <c r="AB238" i="20" s="1"/>
  <c r="AA239" i="20"/>
  <c r="AB239" i="20" s="1"/>
  <c r="AA240" i="20"/>
  <c r="AB240" i="20" s="1"/>
  <c r="AA241" i="20"/>
  <c r="AB241" i="20" s="1"/>
  <c r="AA242" i="20"/>
  <c r="AB242" i="20" s="1"/>
  <c r="AA243" i="20"/>
  <c r="AB243" i="20" s="1"/>
  <c r="AA244" i="20"/>
  <c r="AB244" i="20" s="1"/>
  <c r="AA245" i="20"/>
  <c r="AB245" i="20" s="1"/>
  <c r="AA246" i="20"/>
  <c r="AB246" i="20" s="1"/>
  <c r="AA247" i="20"/>
  <c r="AB247" i="20" s="1"/>
  <c r="AA248" i="20"/>
  <c r="AB248" i="20" s="1"/>
  <c r="AA249" i="20"/>
  <c r="AB249" i="20" s="1"/>
  <c r="AA250" i="20"/>
  <c r="AB250" i="20" s="1"/>
  <c r="AA251" i="20"/>
  <c r="AB251" i="20" s="1"/>
  <c r="AA252" i="20"/>
  <c r="AB252" i="20" s="1"/>
  <c r="AA253" i="20"/>
  <c r="AB253" i="20" s="1"/>
  <c r="AA254" i="20"/>
  <c r="AB254" i="20" s="1"/>
  <c r="AA255" i="20"/>
  <c r="AB255" i="20" s="1"/>
  <c r="AA256" i="20"/>
  <c r="AB256" i="20" s="1"/>
  <c r="AA257" i="20"/>
  <c r="AB257" i="20" s="1"/>
  <c r="AA258" i="20"/>
  <c r="AB258" i="20" s="1"/>
  <c r="AA259" i="20"/>
  <c r="AB259" i="20" s="1"/>
  <c r="AA260" i="20"/>
  <c r="AB260" i="20" s="1"/>
  <c r="AA261" i="20"/>
  <c r="AB261" i="20" s="1"/>
  <c r="AA262" i="20"/>
  <c r="AB262" i="20" s="1"/>
  <c r="AA263" i="20"/>
  <c r="AB263" i="20" s="1"/>
  <c r="AA264" i="20"/>
  <c r="AB264" i="20" s="1"/>
  <c r="AA265" i="20"/>
  <c r="AB265" i="20" s="1"/>
  <c r="AA266" i="20"/>
  <c r="AB266" i="20" s="1"/>
  <c r="AA267" i="20"/>
  <c r="AB267" i="20" s="1"/>
  <c r="AA268" i="20"/>
  <c r="AB268" i="20" s="1"/>
  <c r="AA269" i="20"/>
  <c r="AB269" i="20" s="1"/>
  <c r="AA270" i="20"/>
  <c r="AB270" i="20" s="1"/>
  <c r="AA271" i="20"/>
  <c r="AB271" i="20" s="1"/>
  <c r="AA272" i="20"/>
  <c r="AB272" i="20" s="1"/>
  <c r="AA273" i="20"/>
  <c r="AB273" i="20" s="1"/>
  <c r="AA274" i="20"/>
  <c r="AB274" i="20" s="1"/>
  <c r="AA275" i="20"/>
  <c r="AB275" i="20" s="1"/>
  <c r="AA276" i="20"/>
  <c r="AB276" i="20" s="1"/>
  <c r="AA277" i="20"/>
  <c r="AB277" i="20" s="1"/>
  <c r="AA278" i="20"/>
  <c r="AB278" i="20" s="1"/>
  <c r="AA279" i="20"/>
  <c r="AB279" i="20" s="1"/>
  <c r="AA280" i="20"/>
  <c r="AB280" i="20" s="1"/>
  <c r="AA281" i="20"/>
  <c r="AB281" i="20" s="1"/>
  <c r="AA282" i="20"/>
  <c r="AB282" i="20" s="1"/>
  <c r="AA283" i="20"/>
  <c r="AB283" i="20" s="1"/>
  <c r="AA284" i="20"/>
  <c r="AB284" i="20" s="1"/>
  <c r="AA285" i="20"/>
  <c r="AB285" i="20" s="1"/>
  <c r="AA286" i="20"/>
  <c r="AB286" i="20" s="1"/>
  <c r="AA287" i="20"/>
  <c r="AB287" i="20" s="1"/>
  <c r="AA288" i="20"/>
  <c r="AB288" i="20" s="1"/>
  <c r="AA289" i="20"/>
  <c r="AB289" i="20" s="1"/>
  <c r="AA290" i="20"/>
  <c r="AB290" i="20" s="1"/>
  <c r="AA291" i="20"/>
  <c r="AB291" i="20" s="1"/>
  <c r="AA3" i="20"/>
  <c r="AB3" i="20" s="1"/>
  <c r="X4"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0" i="20"/>
  <c r="X201" i="20"/>
  <c r="X202" i="20"/>
  <c r="X203" i="20"/>
  <c r="X204" i="20"/>
  <c r="X205" i="20"/>
  <c r="X206" i="20"/>
  <c r="X207" i="20"/>
  <c r="X208" i="20"/>
  <c r="X209" i="20"/>
  <c r="X210" i="20"/>
  <c r="X211" i="20"/>
  <c r="X212" i="20"/>
  <c r="X213" i="20"/>
  <c r="X214" i="20"/>
  <c r="X215" i="20"/>
  <c r="X216" i="20"/>
  <c r="X217" i="20"/>
  <c r="X218" i="20"/>
  <c r="X219" i="20"/>
  <c r="X220" i="20"/>
  <c r="X221" i="20"/>
  <c r="X222" i="20"/>
  <c r="X223" i="20"/>
  <c r="X224" i="20"/>
  <c r="X225" i="20"/>
  <c r="Z225" i="20" s="1"/>
  <c r="Y225" i="20" s="1"/>
  <c r="X226" i="20"/>
  <c r="X227" i="20"/>
  <c r="X228" i="20"/>
  <c r="X229" i="20"/>
  <c r="X230" i="20"/>
  <c r="Z230" i="20" s="1"/>
  <c r="Y230" i="20" s="1"/>
  <c r="X231" i="20"/>
  <c r="X232" i="20"/>
  <c r="X233" i="20"/>
  <c r="X234" i="20"/>
  <c r="Z234" i="20" s="1"/>
  <c r="Y234" i="20" s="1"/>
  <c r="X235" i="20"/>
  <c r="X236" i="20"/>
  <c r="X237" i="20"/>
  <c r="Z237" i="20" s="1"/>
  <c r="X238" i="20"/>
  <c r="X239" i="20"/>
  <c r="X240" i="20"/>
  <c r="X241" i="20"/>
  <c r="X242" i="20"/>
  <c r="Z242" i="20" s="1"/>
  <c r="X243" i="20"/>
  <c r="X244" i="20"/>
  <c r="X245" i="20"/>
  <c r="X246" i="20"/>
  <c r="X247" i="20"/>
  <c r="X248" i="20"/>
  <c r="Z248" i="20" s="1"/>
  <c r="Y248" i="20" s="1"/>
  <c r="X249" i="20"/>
  <c r="X250" i="20"/>
  <c r="X251" i="20"/>
  <c r="Z251" i="20" s="1"/>
  <c r="X252" i="20"/>
  <c r="X253" i="20"/>
  <c r="X254" i="20"/>
  <c r="Z254" i="20" s="1"/>
  <c r="Y254" i="20" s="1"/>
  <c r="X255" i="20"/>
  <c r="X256" i="20"/>
  <c r="X257" i="20"/>
  <c r="X258" i="20"/>
  <c r="X259" i="20"/>
  <c r="Z259" i="20" s="1"/>
  <c r="X260" i="20"/>
  <c r="X261" i="20"/>
  <c r="X262" i="20"/>
  <c r="X263" i="20"/>
  <c r="Z263" i="20" s="1"/>
  <c r="X264" i="20"/>
  <c r="X265" i="20"/>
  <c r="Z265" i="20" s="1"/>
  <c r="Y265" i="20" s="1"/>
  <c r="X266" i="20"/>
  <c r="Z266" i="20" s="1"/>
  <c r="Y266" i="20" s="1"/>
  <c r="X267" i="20"/>
  <c r="Z267" i="20" s="1"/>
  <c r="X268" i="20"/>
  <c r="X269" i="20"/>
  <c r="X270" i="20"/>
  <c r="X271" i="20"/>
  <c r="Z271" i="20" s="1"/>
  <c r="X272" i="20"/>
  <c r="Z272" i="20" s="1"/>
  <c r="X273" i="20"/>
  <c r="X274" i="20"/>
  <c r="X275" i="20"/>
  <c r="X276" i="20"/>
  <c r="X277" i="20"/>
  <c r="X278" i="20"/>
  <c r="X279" i="20"/>
  <c r="Z279" i="20" s="1"/>
  <c r="Y279" i="20" s="1"/>
  <c r="X280" i="20"/>
  <c r="X281" i="20"/>
  <c r="X282" i="20"/>
  <c r="X283" i="20"/>
  <c r="X284" i="20"/>
  <c r="X285" i="20"/>
  <c r="X286" i="20"/>
  <c r="X287" i="20"/>
  <c r="Z287" i="20" s="1"/>
  <c r="X288" i="20"/>
  <c r="Z288" i="20" s="1"/>
  <c r="X289" i="20"/>
  <c r="X290" i="20"/>
  <c r="Z290" i="20" s="1"/>
  <c r="X291" i="20"/>
  <c r="X3" i="20"/>
  <c r="A225" i="20"/>
  <c r="C225" i="20"/>
  <c r="D225" i="20"/>
  <c r="E225" i="20"/>
  <c r="I225" i="20"/>
  <c r="J225" i="20" s="1"/>
  <c r="K225" i="20" a="1"/>
  <c r="K225" i="20" s="1"/>
  <c r="L225" i="20" s="1"/>
  <c r="M225" i="20" s="1" a="1"/>
  <c r="M225" i="20" s="1"/>
  <c r="N225" i="20"/>
  <c r="O225" i="20"/>
  <c r="P225" i="20"/>
  <c r="Q225" i="20" s="1"/>
  <c r="R225" i="20" s="1" a="1"/>
  <c r="R225" i="20" s="1"/>
  <c r="T225" i="20"/>
  <c r="W225" i="20"/>
  <c r="A226" i="20"/>
  <c r="C226" i="20"/>
  <c r="D226" i="20"/>
  <c r="E226" i="20"/>
  <c r="I226" i="20"/>
  <c r="J226" i="20" s="1"/>
  <c r="AG226" i="20" s="1"/>
  <c r="K226" i="20" a="1"/>
  <c r="K226" i="20" s="1"/>
  <c r="L226" i="20" s="1"/>
  <c r="N226" i="20"/>
  <c r="O226" i="20"/>
  <c r="P226" i="20"/>
  <c r="Q226" i="20" s="1"/>
  <c r="T226" i="20"/>
  <c r="W226" i="20"/>
  <c r="Z226" i="20"/>
  <c r="Y226" i="20" s="1"/>
  <c r="A227" i="20"/>
  <c r="C227" i="20"/>
  <c r="D227" i="20"/>
  <c r="E227" i="20"/>
  <c r="I227" i="20"/>
  <c r="J227" i="20"/>
  <c r="AG227" i="20" s="1"/>
  <c r="K227" i="20" a="1"/>
  <c r="K227" i="20" s="1"/>
  <c r="L227" i="20" s="1"/>
  <c r="N227" i="20"/>
  <c r="O227" i="20"/>
  <c r="P227" i="20"/>
  <c r="Q227" i="20" s="1"/>
  <c r="R227" i="20" s="1" a="1"/>
  <c r="R227" i="20" s="1"/>
  <c r="T227" i="20"/>
  <c r="W227" i="20"/>
  <c r="Y227" i="20"/>
  <c r="Z227" i="20"/>
  <c r="A228" i="20"/>
  <c r="C228" i="20"/>
  <c r="D228" i="20"/>
  <c r="E228" i="20"/>
  <c r="I228" i="20"/>
  <c r="J228" i="20" s="1"/>
  <c r="AG228" i="20" s="1"/>
  <c r="K228" i="20" a="1"/>
  <c r="K228" i="20" s="1"/>
  <c r="L228" i="20" s="1"/>
  <c r="N228" i="20"/>
  <c r="O228" i="20"/>
  <c r="P228" i="20"/>
  <c r="Q228" i="20" s="1"/>
  <c r="R228" i="20" s="1" a="1"/>
  <c r="R228" i="20" s="1"/>
  <c r="T228" i="20"/>
  <c r="W228" i="20"/>
  <c r="Y228" i="20"/>
  <c r="Z228" i="20"/>
  <c r="A229" i="20"/>
  <c r="C229" i="20"/>
  <c r="D229" i="20"/>
  <c r="E229" i="20"/>
  <c r="I229" i="20"/>
  <c r="J229" i="20" s="1"/>
  <c r="K229" i="20" a="1"/>
  <c r="K229" i="20" s="1"/>
  <c r="L229" i="20" s="1"/>
  <c r="M229" i="20" s="1" a="1"/>
  <c r="M229" i="20" s="1"/>
  <c r="N229" i="20"/>
  <c r="O229" i="20"/>
  <c r="P229" i="20"/>
  <c r="Q229" i="20" s="1"/>
  <c r="T229" i="20"/>
  <c r="W229" i="20"/>
  <c r="Y229" i="20"/>
  <c r="Z229" i="20"/>
  <c r="A230" i="20"/>
  <c r="C230" i="20"/>
  <c r="D230" i="20"/>
  <c r="E230" i="20"/>
  <c r="I230" i="20"/>
  <c r="J230" i="20" s="1"/>
  <c r="K230" i="20" a="1"/>
  <c r="K230" i="20" s="1"/>
  <c r="L230" i="20" s="1"/>
  <c r="N230" i="20"/>
  <c r="O230" i="20"/>
  <c r="P230" i="20"/>
  <c r="Q230" i="20" s="1"/>
  <c r="T230" i="20"/>
  <c r="W230" i="20"/>
  <c r="A231" i="20"/>
  <c r="C231" i="20"/>
  <c r="D231" i="20"/>
  <c r="E231" i="20"/>
  <c r="I231" i="20"/>
  <c r="J231" i="20" s="1"/>
  <c r="K231" i="20" a="1"/>
  <c r="K231" i="20" s="1"/>
  <c r="L231" i="20" s="1"/>
  <c r="N231" i="20"/>
  <c r="O231" i="20"/>
  <c r="P231" i="20"/>
  <c r="Q231" i="20" s="1"/>
  <c r="R231" i="20" s="1" a="1"/>
  <c r="R231" i="20" s="1"/>
  <c r="T231" i="20"/>
  <c r="W231" i="20"/>
  <c r="Z231" i="20"/>
  <c r="A232" i="20"/>
  <c r="C232" i="20"/>
  <c r="D232" i="20"/>
  <c r="E232" i="20"/>
  <c r="I232" i="20"/>
  <c r="J232" i="20" s="1"/>
  <c r="K232" i="20" a="1"/>
  <c r="K232" i="20" s="1"/>
  <c r="L232" i="20" s="1"/>
  <c r="N232" i="20"/>
  <c r="O232" i="20"/>
  <c r="P232" i="20"/>
  <c r="Q232" i="20" s="1"/>
  <c r="T232" i="20"/>
  <c r="W232" i="20"/>
  <c r="Y232" i="20"/>
  <c r="Z232" i="20"/>
  <c r="A233" i="20"/>
  <c r="C233" i="20"/>
  <c r="D233" i="20"/>
  <c r="E233" i="20"/>
  <c r="I233" i="20"/>
  <c r="J233" i="20" s="1"/>
  <c r="AG233" i="20" s="1"/>
  <c r="K233" i="20" a="1"/>
  <c r="K233" i="20" s="1"/>
  <c r="L233" i="20" s="1"/>
  <c r="N233" i="20"/>
  <c r="O233" i="20"/>
  <c r="P233" i="20"/>
  <c r="Q233" i="20" s="1"/>
  <c r="T233" i="20"/>
  <c r="W233" i="20"/>
  <c r="Y233" i="20"/>
  <c r="Z233" i="20"/>
  <c r="A234" i="20"/>
  <c r="C234" i="20"/>
  <c r="D234" i="20"/>
  <c r="E234" i="20"/>
  <c r="I234" i="20"/>
  <c r="J234" i="20" s="1"/>
  <c r="K234" i="20" a="1"/>
  <c r="K234" i="20" s="1"/>
  <c r="L234" i="20" s="1"/>
  <c r="N234" i="20"/>
  <c r="O234" i="20"/>
  <c r="P234" i="20"/>
  <c r="Q234" i="20" s="1"/>
  <c r="R234" i="20" s="1" a="1"/>
  <c r="R234" i="20" s="1"/>
  <c r="T234" i="20"/>
  <c r="W234" i="20"/>
  <c r="A235" i="20"/>
  <c r="C235" i="20"/>
  <c r="D235" i="20"/>
  <c r="E235" i="20"/>
  <c r="I235" i="20"/>
  <c r="J235" i="20" s="1"/>
  <c r="K235" i="20" a="1"/>
  <c r="K235" i="20" s="1"/>
  <c r="L235" i="20" s="1"/>
  <c r="N235" i="20"/>
  <c r="O235" i="20"/>
  <c r="P235" i="20"/>
  <c r="Q235" i="20" s="1"/>
  <c r="T235" i="20"/>
  <c r="W235" i="20"/>
  <c r="Y235" i="20"/>
  <c r="Z235" i="20"/>
  <c r="A236" i="20"/>
  <c r="C236" i="20"/>
  <c r="D236" i="20"/>
  <c r="E236" i="20"/>
  <c r="I236" i="20"/>
  <c r="J236" i="20" s="1"/>
  <c r="AG236" i="20" s="1"/>
  <c r="K236" i="20" a="1"/>
  <c r="K236" i="20" s="1"/>
  <c r="L236" i="20" s="1"/>
  <c r="M236" i="20" s="1" a="1"/>
  <c r="M236" i="20" s="1"/>
  <c r="N236" i="20"/>
  <c r="O236" i="20"/>
  <c r="P236" i="20"/>
  <c r="Q236" i="20" s="1"/>
  <c r="R236" i="20" s="1" a="1"/>
  <c r="R236" i="20" s="1"/>
  <c r="T236" i="20"/>
  <c r="W236" i="20"/>
  <c r="Y236" i="20"/>
  <c r="Z236" i="20"/>
  <c r="A237" i="20"/>
  <c r="C237" i="20"/>
  <c r="D237" i="20"/>
  <c r="E237" i="20"/>
  <c r="I237" i="20"/>
  <c r="J237" i="20" s="1"/>
  <c r="K237" i="20" a="1"/>
  <c r="K237" i="20" s="1"/>
  <c r="L237" i="20" s="1"/>
  <c r="N237" i="20"/>
  <c r="O237" i="20"/>
  <c r="P237" i="20"/>
  <c r="Q237" i="20" s="1"/>
  <c r="R237" i="20" s="1" a="1"/>
  <c r="R237" i="20" s="1"/>
  <c r="T237" i="20"/>
  <c r="W237" i="20"/>
  <c r="A238" i="20"/>
  <c r="C238" i="20"/>
  <c r="D238" i="20"/>
  <c r="E238" i="20"/>
  <c r="I238" i="20"/>
  <c r="J238" i="20" s="1"/>
  <c r="K238" i="20" a="1"/>
  <c r="K238" i="20" s="1"/>
  <c r="L238" i="20" s="1"/>
  <c r="N238" i="20"/>
  <c r="O238" i="20"/>
  <c r="P238" i="20"/>
  <c r="Q238" i="20" s="1"/>
  <c r="T238" i="20"/>
  <c r="W238" i="20"/>
  <c r="Z238" i="20"/>
  <c r="Y238" i="20" s="1"/>
  <c r="A239" i="20"/>
  <c r="C239" i="20"/>
  <c r="D239" i="20"/>
  <c r="E239" i="20"/>
  <c r="I239" i="20"/>
  <c r="J239" i="20" s="1"/>
  <c r="AG239" i="20" s="1"/>
  <c r="K239" i="20" a="1"/>
  <c r="K239" i="20" s="1"/>
  <c r="L239" i="20" s="1"/>
  <c r="N239" i="20"/>
  <c r="O239" i="20"/>
  <c r="P239" i="20"/>
  <c r="Q239" i="20" s="1"/>
  <c r="T239" i="20"/>
  <c r="W239" i="20"/>
  <c r="Y239" i="20"/>
  <c r="Z239" i="20"/>
  <c r="A240" i="20"/>
  <c r="C240" i="20"/>
  <c r="D240" i="20"/>
  <c r="E240" i="20"/>
  <c r="I240" i="20"/>
  <c r="J240" i="20" s="1"/>
  <c r="K240" i="20" a="1"/>
  <c r="K240" i="20" s="1"/>
  <c r="L240" i="20" s="1"/>
  <c r="N240" i="20"/>
  <c r="O240" i="20"/>
  <c r="P240" i="20"/>
  <c r="Q240" i="20" s="1"/>
  <c r="R240" i="20" s="1" a="1"/>
  <c r="R240" i="20" s="1"/>
  <c r="T240" i="20"/>
  <c r="W240" i="20"/>
  <c r="Y240" i="20"/>
  <c r="Z240" i="20"/>
  <c r="A241" i="20"/>
  <c r="C241" i="20"/>
  <c r="D241" i="20"/>
  <c r="E241" i="20"/>
  <c r="I241" i="20"/>
  <c r="J241" i="20" s="1"/>
  <c r="AG241" i="20" s="1"/>
  <c r="K241" i="20" a="1"/>
  <c r="K241" i="20" s="1"/>
  <c r="L241" i="20" s="1"/>
  <c r="N241" i="20"/>
  <c r="O241" i="20"/>
  <c r="P241" i="20"/>
  <c r="Q241" i="20" s="1"/>
  <c r="T241" i="20"/>
  <c r="W241" i="20"/>
  <c r="Y241" i="20"/>
  <c r="Z241" i="20"/>
  <c r="A242" i="20"/>
  <c r="C242" i="20"/>
  <c r="D242" i="20"/>
  <c r="E242" i="20"/>
  <c r="I242" i="20"/>
  <c r="J242" i="20" s="1"/>
  <c r="K242" i="20" a="1"/>
  <c r="K242" i="20" s="1"/>
  <c r="L242" i="20" s="1"/>
  <c r="N242" i="20"/>
  <c r="O242" i="20"/>
  <c r="P242" i="20"/>
  <c r="Q242" i="20" s="1"/>
  <c r="T242" i="20"/>
  <c r="W242" i="20"/>
  <c r="A243" i="20"/>
  <c r="C243" i="20"/>
  <c r="D243" i="20"/>
  <c r="E243" i="20"/>
  <c r="I243" i="20"/>
  <c r="J243" i="20" s="1"/>
  <c r="K243" i="20" a="1"/>
  <c r="K243" i="20" s="1"/>
  <c r="L243" i="20" s="1"/>
  <c r="M243" i="20" s="1" a="1"/>
  <c r="M243" i="20" s="1"/>
  <c r="N243" i="20"/>
  <c r="O243" i="20"/>
  <c r="P243" i="20"/>
  <c r="Q243" i="20" s="1"/>
  <c r="R243" i="20" s="1" a="1"/>
  <c r="R243" i="20" s="1"/>
  <c r="T243" i="20"/>
  <c r="W243" i="20"/>
  <c r="Y243" i="20"/>
  <c r="Z243" i="20"/>
  <c r="A244" i="20"/>
  <c r="C244" i="20"/>
  <c r="D244" i="20"/>
  <c r="E244" i="20"/>
  <c r="I244" i="20"/>
  <c r="J244" i="20"/>
  <c r="AG244" i="20" s="1"/>
  <c r="K244" i="20" a="1"/>
  <c r="K244" i="20" s="1"/>
  <c r="L244" i="20" s="1"/>
  <c r="N244" i="20"/>
  <c r="O244" i="20"/>
  <c r="P244" i="20"/>
  <c r="Q244" i="20" s="1"/>
  <c r="R244" i="20" s="1" a="1"/>
  <c r="R244" i="20" s="1"/>
  <c r="T244" i="20"/>
  <c r="W244" i="20"/>
  <c r="Y244" i="20"/>
  <c r="Z244" i="20"/>
  <c r="A245" i="20"/>
  <c r="C245" i="20"/>
  <c r="D245" i="20"/>
  <c r="E245" i="20"/>
  <c r="I245" i="20"/>
  <c r="J245" i="20" s="1"/>
  <c r="AG245" i="20" s="1"/>
  <c r="K245" i="20" a="1"/>
  <c r="K245" i="20" s="1"/>
  <c r="L245" i="20" s="1"/>
  <c r="N245" i="20"/>
  <c r="O245" i="20"/>
  <c r="P245" i="20"/>
  <c r="Q245" i="20" s="1"/>
  <c r="T245" i="20"/>
  <c r="W245" i="20"/>
  <c r="Y245" i="20"/>
  <c r="Z245" i="20"/>
  <c r="A246" i="20"/>
  <c r="C246" i="20"/>
  <c r="D246" i="20"/>
  <c r="E246" i="20"/>
  <c r="I246" i="20"/>
  <c r="J246" i="20" s="1"/>
  <c r="AG246" i="20" s="1"/>
  <c r="K246" i="20" a="1"/>
  <c r="K246" i="20" s="1"/>
  <c r="L246" i="20" s="1"/>
  <c r="N246" i="20"/>
  <c r="O246" i="20"/>
  <c r="P246" i="20"/>
  <c r="Q246" i="20" s="1"/>
  <c r="T246" i="20"/>
  <c r="W246" i="20"/>
  <c r="Z246" i="20"/>
  <c r="A247" i="20"/>
  <c r="C247" i="20"/>
  <c r="D247" i="20"/>
  <c r="E247" i="20"/>
  <c r="I247" i="20"/>
  <c r="J247" i="20" s="1"/>
  <c r="K247" i="20" a="1"/>
  <c r="K247" i="20" s="1"/>
  <c r="L247" i="20" s="1"/>
  <c r="N247" i="20"/>
  <c r="O247" i="20"/>
  <c r="P247" i="20"/>
  <c r="Q247" i="20" s="1"/>
  <c r="R247" i="20" s="1" a="1"/>
  <c r="R247" i="20" s="1"/>
  <c r="T247" i="20"/>
  <c r="W247" i="20"/>
  <c r="Y247" i="20"/>
  <c r="Z247" i="20"/>
  <c r="A248" i="20"/>
  <c r="C248" i="20"/>
  <c r="D248" i="20"/>
  <c r="E248" i="20"/>
  <c r="I248" i="20"/>
  <c r="J248" i="20"/>
  <c r="AG248" i="20" s="1"/>
  <c r="K248" i="20" a="1"/>
  <c r="K248" i="20" s="1"/>
  <c r="L248" i="20" s="1"/>
  <c r="N248" i="20"/>
  <c r="O248" i="20"/>
  <c r="P248" i="20"/>
  <c r="Q248" i="20" s="1"/>
  <c r="R248" i="20" s="1" a="1"/>
  <c r="R248" i="20" s="1"/>
  <c r="T248" i="20"/>
  <c r="W248" i="20"/>
  <c r="A249" i="20"/>
  <c r="C249" i="20"/>
  <c r="D249" i="20"/>
  <c r="E249" i="20"/>
  <c r="I249" i="20"/>
  <c r="J249" i="20" s="1"/>
  <c r="K249" i="20" a="1"/>
  <c r="K249" i="20" s="1"/>
  <c r="L249" i="20" s="1"/>
  <c r="N249" i="20"/>
  <c r="O249" i="20"/>
  <c r="P249" i="20"/>
  <c r="Q249" i="20" s="1"/>
  <c r="R249" i="20" s="1" a="1"/>
  <c r="R249" i="20" s="1"/>
  <c r="T249" i="20"/>
  <c r="W249" i="20"/>
  <c r="Y249" i="20"/>
  <c r="Z249" i="20"/>
  <c r="A250" i="20"/>
  <c r="C250" i="20"/>
  <c r="D250" i="20"/>
  <c r="E250" i="20"/>
  <c r="I250" i="20"/>
  <c r="J250" i="20" s="1"/>
  <c r="K250" i="20" a="1"/>
  <c r="K250" i="20" s="1"/>
  <c r="L250" i="20" s="1"/>
  <c r="M250" i="20" s="1" a="1"/>
  <c r="M250" i="20" s="1"/>
  <c r="N250" i="20"/>
  <c r="O250" i="20"/>
  <c r="P250" i="20"/>
  <c r="Q250" i="20" s="1"/>
  <c r="T250" i="20"/>
  <c r="W250" i="20"/>
  <c r="Z250" i="20"/>
  <c r="A251" i="20"/>
  <c r="C251" i="20"/>
  <c r="D251" i="20"/>
  <c r="E251" i="20"/>
  <c r="I251" i="20"/>
  <c r="J251" i="20" s="1"/>
  <c r="AG251" i="20" s="1"/>
  <c r="K251" i="20" a="1"/>
  <c r="K251" i="20" s="1"/>
  <c r="L251" i="20" s="1"/>
  <c r="N251" i="20"/>
  <c r="O251" i="20"/>
  <c r="P251" i="20"/>
  <c r="Q251" i="20" s="1"/>
  <c r="R251" i="20" s="1" a="1"/>
  <c r="R251" i="20" s="1"/>
  <c r="T251" i="20"/>
  <c r="W251" i="20"/>
  <c r="A252" i="20"/>
  <c r="C252" i="20"/>
  <c r="D252" i="20"/>
  <c r="E252" i="20"/>
  <c r="I252" i="20"/>
  <c r="J252" i="20" s="1"/>
  <c r="AG252" i="20" s="1"/>
  <c r="K252" i="20" a="1"/>
  <c r="K252" i="20" s="1"/>
  <c r="L252" i="20" s="1"/>
  <c r="M252" i="20" s="1" a="1"/>
  <c r="M252" i="20" s="1"/>
  <c r="N252" i="20"/>
  <c r="O252" i="20"/>
  <c r="P252" i="20"/>
  <c r="Q252" i="20" s="1"/>
  <c r="T252" i="20"/>
  <c r="W252" i="20"/>
  <c r="Y252" i="20"/>
  <c r="Z252" i="20"/>
  <c r="A253" i="20"/>
  <c r="C253" i="20"/>
  <c r="D253" i="20"/>
  <c r="E253" i="20"/>
  <c r="I253" i="20"/>
  <c r="J253" i="20"/>
  <c r="AG253" i="20" s="1"/>
  <c r="K253" i="20" a="1"/>
  <c r="K253" i="20" s="1"/>
  <c r="L253" i="20" s="1"/>
  <c r="N253" i="20"/>
  <c r="O253" i="20"/>
  <c r="P253" i="20"/>
  <c r="Q253" i="20" s="1"/>
  <c r="R253" i="20" s="1" a="1"/>
  <c r="R253" i="20" s="1"/>
  <c r="T253" i="20"/>
  <c r="W253" i="20"/>
  <c r="Y253" i="20"/>
  <c r="Z253" i="20"/>
  <c r="A254" i="20"/>
  <c r="C254" i="20"/>
  <c r="D254" i="20"/>
  <c r="E254" i="20"/>
  <c r="I254" i="20"/>
  <c r="J254" i="20" s="1"/>
  <c r="AG254" i="20" s="1"/>
  <c r="K254" i="20" a="1"/>
  <c r="K254" i="20" s="1"/>
  <c r="L254" i="20" s="1"/>
  <c r="M254" i="20" s="1" a="1"/>
  <c r="M254" i="20" s="1"/>
  <c r="N254" i="20"/>
  <c r="O254" i="20"/>
  <c r="P254" i="20"/>
  <c r="Q254" i="20" s="1"/>
  <c r="T254" i="20"/>
  <c r="W254" i="20"/>
  <c r="A255" i="20"/>
  <c r="C255" i="20"/>
  <c r="D255" i="20"/>
  <c r="E255" i="20"/>
  <c r="I255" i="20"/>
  <c r="J255" i="20" s="1"/>
  <c r="K255" i="20" a="1"/>
  <c r="K255" i="20" s="1"/>
  <c r="L255" i="20" s="1"/>
  <c r="N255" i="20"/>
  <c r="O255" i="20"/>
  <c r="P255" i="20"/>
  <c r="Q255" i="20" s="1"/>
  <c r="R255" i="20" s="1" a="1"/>
  <c r="R255" i="20" s="1"/>
  <c r="T255" i="20"/>
  <c r="W255" i="20"/>
  <c r="Y255" i="20"/>
  <c r="Z255" i="20"/>
  <c r="A256" i="20"/>
  <c r="C256" i="20"/>
  <c r="D256" i="20"/>
  <c r="E256" i="20"/>
  <c r="I256" i="20"/>
  <c r="J256" i="20"/>
  <c r="AG256" i="20" s="1"/>
  <c r="K256" i="20" a="1"/>
  <c r="K256" i="20" s="1"/>
  <c r="L256" i="20" s="1"/>
  <c r="N256" i="20"/>
  <c r="O256" i="20"/>
  <c r="P256" i="20"/>
  <c r="Q256" i="20" s="1"/>
  <c r="T256" i="20"/>
  <c r="W256" i="20"/>
  <c r="Y256" i="20"/>
  <c r="Z256" i="20"/>
  <c r="A257" i="20"/>
  <c r="C257" i="20"/>
  <c r="D257" i="20"/>
  <c r="E257" i="20"/>
  <c r="I257" i="20"/>
  <c r="J257" i="20" s="1"/>
  <c r="K257" i="20" a="1"/>
  <c r="K257" i="20" s="1"/>
  <c r="L257" i="20" s="1"/>
  <c r="N257" i="20"/>
  <c r="O257" i="20"/>
  <c r="P257" i="20"/>
  <c r="Q257" i="20" s="1"/>
  <c r="R257" i="20" s="1" a="1"/>
  <c r="R257" i="20" s="1"/>
  <c r="T257" i="20"/>
  <c r="W257" i="20"/>
  <c r="Z257" i="20"/>
  <c r="A258" i="20"/>
  <c r="C258" i="20"/>
  <c r="D258" i="20"/>
  <c r="E258" i="20"/>
  <c r="I258" i="20"/>
  <c r="J258" i="20" s="1"/>
  <c r="K258" i="20" a="1"/>
  <c r="K258" i="20" s="1"/>
  <c r="L258" i="20" s="1"/>
  <c r="N258" i="20"/>
  <c r="O258" i="20"/>
  <c r="P258" i="20"/>
  <c r="Q258" i="20" s="1"/>
  <c r="T258" i="20"/>
  <c r="W258" i="20"/>
  <c r="Y258" i="20"/>
  <c r="Z258" i="20"/>
  <c r="A259" i="20"/>
  <c r="C259" i="20"/>
  <c r="D259" i="20"/>
  <c r="E259" i="20"/>
  <c r="I259" i="20"/>
  <c r="J259" i="20" s="1"/>
  <c r="AG259" i="20" s="1"/>
  <c r="K259" i="20" a="1"/>
  <c r="K259" i="20" s="1"/>
  <c r="L259" i="20" s="1"/>
  <c r="N259" i="20"/>
  <c r="O259" i="20"/>
  <c r="P259" i="20"/>
  <c r="Q259" i="20" s="1"/>
  <c r="R259" i="20" s="1" a="1"/>
  <c r="R259" i="20" s="1"/>
  <c r="T259" i="20"/>
  <c r="W259" i="20"/>
  <c r="A260" i="20"/>
  <c r="C260" i="20"/>
  <c r="D260" i="20"/>
  <c r="E260" i="20"/>
  <c r="I260" i="20"/>
  <c r="J260" i="20"/>
  <c r="AG260" i="20" s="1"/>
  <c r="K260" i="20" a="1"/>
  <c r="K260" i="20" s="1"/>
  <c r="L260" i="20" s="1"/>
  <c r="N260" i="20"/>
  <c r="O260" i="20"/>
  <c r="P260" i="20"/>
  <c r="Q260" i="20" s="1"/>
  <c r="T260" i="20"/>
  <c r="W260" i="20"/>
  <c r="Y260" i="20"/>
  <c r="Z260" i="20"/>
  <c r="A261" i="20"/>
  <c r="C261" i="20"/>
  <c r="D261" i="20"/>
  <c r="E261" i="20"/>
  <c r="I261" i="20"/>
  <c r="J261" i="20" s="1"/>
  <c r="K261" i="20" a="1"/>
  <c r="K261" i="20" s="1"/>
  <c r="L261" i="20" s="1"/>
  <c r="N261" i="20"/>
  <c r="O261" i="20"/>
  <c r="P261" i="20"/>
  <c r="Q261" i="20" s="1"/>
  <c r="T261" i="20"/>
  <c r="W261" i="20"/>
  <c r="Z261" i="20"/>
  <c r="A262" i="20"/>
  <c r="C262" i="20"/>
  <c r="D262" i="20"/>
  <c r="E262" i="20"/>
  <c r="I262" i="20"/>
  <c r="J262" i="20"/>
  <c r="AG262" i="20" s="1"/>
  <c r="K262" i="20" a="1"/>
  <c r="K262" i="20" s="1"/>
  <c r="L262" i="20" s="1"/>
  <c r="N262" i="20"/>
  <c r="O262" i="20"/>
  <c r="P262" i="20"/>
  <c r="Q262" i="20" s="1"/>
  <c r="R262" i="20" s="1" a="1"/>
  <c r="R262" i="20" s="1"/>
  <c r="T262" i="20"/>
  <c r="W262" i="20"/>
  <c r="Y262" i="20"/>
  <c r="Z262" i="20"/>
  <c r="A263" i="20"/>
  <c r="C263" i="20"/>
  <c r="D263" i="20"/>
  <c r="E263" i="20"/>
  <c r="I263" i="20"/>
  <c r="J263" i="20" s="1"/>
  <c r="K263" i="20" a="1"/>
  <c r="K263" i="20" s="1"/>
  <c r="N263" i="20"/>
  <c r="O263" i="20"/>
  <c r="P263" i="20"/>
  <c r="Q263" i="20" s="1"/>
  <c r="R263" i="20" s="1" a="1"/>
  <c r="R263" i="20" s="1"/>
  <c r="T263" i="20"/>
  <c r="U263" i="20"/>
  <c r="W263" i="20"/>
  <c r="A264" i="20"/>
  <c r="C264" i="20"/>
  <c r="D264" i="20"/>
  <c r="E264" i="20"/>
  <c r="I264" i="20"/>
  <c r="J264" i="20" s="1"/>
  <c r="AG264" i="20" s="1"/>
  <c r="K264" i="20" a="1"/>
  <c r="K264" i="20" s="1"/>
  <c r="L264" i="20" s="1"/>
  <c r="N264" i="20"/>
  <c r="O264" i="20"/>
  <c r="P264" i="20"/>
  <c r="Q264" i="20" s="1"/>
  <c r="R264" i="20" s="1" a="1"/>
  <c r="R264" i="20" s="1"/>
  <c r="T264" i="20"/>
  <c r="W264" i="20"/>
  <c r="Z264" i="20"/>
  <c r="A265" i="20"/>
  <c r="C265" i="20"/>
  <c r="D265" i="20"/>
  <c r="E265" i="20"/>
  <c r="I265" i="20"/>
  <c r="J265" i="20" s="1"/>
  <c r="AG265" i="20" s="1"/>
  <c r="K265" i="20" a="1"/>
  <c r="K265" i="20" s="1"/>
  <c r="N265" i="20"/>
  <c r="O265" i="20"/>
  <c r="P265" i="20"/>
  <c r="Q265" i="20" s="1"/>
  <c r="R265" i="20" s="1" a="1"/>
  <c r="R265" i="20" s="1"/>
  <c r="T265" i="20"/>
  <c r="W265" i="20"/>
  <c r="A266" i="20"/>
  <c r="C266" i="20"/>
  <c r="D266" i="20"/>
  <c r="E266" i="20"/>
  <c r="I266" i="20"/>
  <c r="J266" i="20" s="1"/>
  <c r="AG266" i="20" s="1"/>
  <c r="K266" i="20" a="1"/>
  <c r="K266" i="20" s="1"/>
  <c r="L266" i="20" s="1"/>
  <c r="N266" i="20"/>
  <c r="O266" i="20"/>
  <c r="P266" i="20"/>
  <c r="Q266" i="20" s="1"/>
  <c r="T266" i="20"/>
  <c r="W266" i="20"/>
  <c r="A267" i="20"/>
  <c r="C267" i="20"/>
  <c r="D267" i="20"/>
  <c r="E267" i="20"/>
  <c r="I267" i="20"/>
  <c r="J267" i="20" s="1"/>
  <c r="K267" i="20" a="1"/>
  <c r="K267" i="20" s="1"/>
  <c r="L267" i="20" s="1"/>
  <c r="N267" i="20"/>
  <c r="O267" i="20"/>
  <c r="P267" i="20"/>
  <c r="Q267" i="20" s="1"/>
  <c r="T267" i="20"/>
  <c r="W267" i="20"/>
  <c r="A268" i="20"/>
  <c r="C268" i="20"/>
  <c r="D268" i="20"/>
  <c r="E268" i="20"/>
  <c r="I268" i="20"/>
  <c r="J268" i="20" s="1"/>
  <c r="AG268" i="20" s="1"/>
  <c r="K268" i="20" a="1"/>
  <c r="K268" i="20" s="1"/>
  <c r="L268" i="20" s="1"/>
  <c r="N268" i="20"/>
  <c r="O268" i="20"/>
  <c r="P268" i="20"/>
  <c r="Q268" i="20" s="1"/>
  <c r="R268" i="20" s="1" a="1"/>
  <c r="R268" i="20" s="1"/>
  <c r="T268" i="20"/>
  <c r="W268" i="20"/>
  <c r="Y268" i="20"/>
  <c r="Z268" i="20"/>
  <c r="A269" i="20"/>
  <c r="C269" i="20"/>
  <c r="D269" i="20"/>
  <c r="E269" i="20"/>
  <c r="I269" i="20"/>
  <c r="J269" i="20" s="1"/>
  <c r="K269" i="20" a="1"/>
  <c r="K269" i="20" s="1"/>
  <c r="L269" i="20" s="1"/>
  <c r="M269" i="20" s="1" a="1"/>
  <c r="M269" i="20" s="1"/>
  <c r="N269" i="20"/>
  <c r="O269" i="20"/>
  <c r="P269" i="20"/>
  <c r="Q269" i="20" s="1"/>
  <c r="R269" i="20" s="1" a="1"/>
  <c r="R269" i="20" s="1"/>
  <c r="T269" i="20"/>
  <c r="U269" i="20"/>
  <c r="W269" i="20"/>
  <c r="Z269" i="20"/>
  <c r="Y269" i="20" s="1"/>
  <c r="A270" i="20"/>
  <c r="C270" i="20"/>
  <c r="D270" i="20"/>
  <c r="E270" i="20"/>
  <c r="I270" i="20"/>
  <c r="J270" i="20" s="1"/>
  <c r="K270" i="20" a="1"/>
  <c r="K270" i="20" s="1"/>
  <c r="N270" i="20"/>
  <c r="O270" i="20"/>
  <c r="P270" i="20"/>
  <c r="Q270" i="20" s="1"/>
  <c r="T270" i="20"/>
  <c r="W270" i="20"/>
  <c r="Y270" i="20"/>
  <c r="Z270" i="20"/>
  <c r="A271" i="20"/>
  <c r="C271" i="20"/>
  <c r="D271" i="20"/>
  <c r="E271" i="20"/>
  <c r="I271" i="20"/>
  <c r="J271" i="20" s="1"/>
  <c r="K271" i="20" a="1"/>
  <c r="K271" i="20" s="1"/>
  <c r="L271" i="20" s="1"/>
  <c r="N271" i="20"/>
  <c r="O271" i="20"/>
  <c r="P271" i="20"/>
  <c r="Q271" i="20" s="1"/>
  <c r="R271" i="20" s="1" a="1"/>
  <c r="R271" i="20" s="1"/>
  <c r="T271" i="20"/>
  <c r="U271" i="20"/>
  <c r="W271" i="20"/>
  <c r="A272" i="20"/>
  <c r="C272" i="20"/>
  <c r="D272" i="20"/>
  <c r="E272" i="20"/>
  <c r="I272" i="20"/>
  <c r="J272" i="20" s="1"/>
  <c r="K272" i="20" a="1"/>
  <c r="K272" i="20" s="1"/>
  <c r="L272" i="20" s="1"/>
  <c r="M272" i="20" s="1" a="1"/>
  <c r="M272" i="20" s="1"/>
  <c r="N272" i="20"/>
  <c r="O272" i="20"/>
  <c r="P272" i="20"/>
  <c r="Q272" i="20" s="1"/>
  <c r="R272" i="20" s="1" a="1"/>
  <c r="R272" i="20" s="1"/>
  <c r="T272" i="20"/>
  <c r="U272" i="20"/>
  <c r="W272" i="20"/>
  <c r="A273" i="20"/>
  <c r="C273" i="20"/>
  <c r="D273" i="20"/>
  <c r="E273" i="20"/>
  <c r="I273" i="20"/>
  <c r="J273" i="20" s="1"/>
  <c r="K273" i="20" a="1"/>
  <c r="K273" i="20" s="1"/>
  <c r="L273" i="20" s="1"/>
  <c r="N273" i="20"/>
  <c r="O273" i="20"/>
  <c r="P273" i="20"/>
  <c r="Q273" i="20" s="1"/>
  <c r="T273" i="20"/>
  <c r="W273" i="20"/>
  <c r="Z273" i="20"/>
  <c r="A274" i="20"/>
  <c r="C274" i="20"/>
  <c r="D274" i="20"/>
  <c r="E274" i="20"/>
  <c r="I274" i="20"/>
  <c r="J274" i="20" s="1"/>
  <c r="K274" i="20" a="1"/>
  <c r="K274" i="20" s="1"/>
  <c r="L274" i="20" s="1"/>
  <c r="N274" i="20"/>
  <c r="O274" i="20"/>
  <c r="P274" i="20"/>
  <c r="Q274" i="20" s="1"/>
  <c r="T274" i="20"/>
  <c r="W274" i="20"/>
  <c r="Y274" i="20"/>
  <c r="Z274" i="20"/>
  <c r="A275" i="20"/>
  <c r="C275" i="20"/>
  <c r="D275" i="20"/>
  <c r="E275" i="20"/>
  <c r="I275" i="20"/>
  <c r="J275" i="20" s="1"/>
  <c r="K275" i="20" a="1"/>
  <c r="K275" i="20" s="1"/>
  <c r="L275" i="20" s="1"/>
  <c r="N275" i="20"/>
  <c r="O275" i="20"/>
  <c r="P275" i="20"/>
  <c r="Q275" i="20" s="1"/>
  <c r="R275" i="20" s="1" a="1"/>
  <c r="R275" i="20" s="1"/>
  <c r="T275" i="20"/>
  <c r="W275" i="20"/>
  <c r="Z275" i="20"/>
  <c r="Y275" i="20" s="1"/>
  <c r="A276" i="20"/>
  <c r="C276" i="20"/>
  <c r="D276" i="20"/>
  <c r="E276" i="20"/>
  <c r="I276" i="20"/>
  <c r="J276" i="20" s="1"/>
  <c r="K276" i="20" a="1"/>
  <c r="K276" i="20" s="1"/>
  <c r="L276" i="20" s="1"/>
  <c r="M276" i="20" s="1" a="1"/>
  <c r="M276" i="20" s="1"/>
  <c r="N276" i="20"/>
  <c r="O276" i="20"/>
  <c r="P276" i="20"/>
  <c r="Q276" i="20" s="1"/>
  <c r="T276" i="20"/>
  <c r="W276" i="20"/>
  <c r="Z276" i="20"/>
  <c r="Y276" i="20" s="1"/>
  <c r="A277" i="20"/>
  <c r="C277" i="20"/>
  <c r="D277" i="20"/>
  <c r="E277" i="20"/>
  <c r="I277" i="20"/>
  <c r="J277" i="20" s="1"/>
  <c r="K277" i="20" a="1"/>
  <c r="K277" i="20" s="1"/>
  <c r="L277" i="20" s="1"/>
  <c r="N277" i="20"/>
  <c r="O277" i="20"/>
  <c r="P277" i="20"/>
  <c r="Q277" i="20" s="1"/>
  <c r="T277" i="20"/>
  <c r="W277" i="20"/>
  <c r="Y277" i="20"/>
  <c r="Z277" i="20"/>
  <c r="A278" i="20"/>
  <c r="C278" i="20"/>
  <c r="D278" i="20"/>
  <c r="E278" i="20"/>
  <c r="I278" i="20"/>
  <c r="J278" i="20" s="1"/>
  <c r="K278" i="20" a="1"/>
  <c r="K278" i="20" s="1"/>
  <c r="L278" i="20" s="1"/>
  <c r="N278" i="20"/>
  <c r="O278" i="20"/>
  <c r="P278" i="20"/>
  <c r="Q278" i="20" s="1"/>
  <c r="T278" i="20"/>
  <c r="W278" i="20"/>
  <c r="Y278" i="20"/>
  <c r="Z278" i="20"/>
  <c r="A279" i="20"/>
  <c r="C279" i="20"/>
  <c r="D279" i="20"/>
  <c r="E279" i="20"/>
  <c r="I279" i="20"/>
  <c r="J279" i="20" s="1"/>
  <c r="K279" i="20" a="1"/>
  <c r="K279" i="20" s="1"/>
  <c r="L279" i="20" s="1"/>
  <c r="N279" i="20"/>
  <c r="O279" i="20"/>
  <c r="P279" i="20"/>
  <c r="Q279" i="20" s="1"/>
  <c r="T279" i="20"/>
  <c r="W279" i="20"/>
  <c r="A280" i="20"/>
  <c r="C280" i="20"/>
  <c r="D280" i="20"/>
  <c r="E280" i="20"/>
  <c r="I280" i="20"/>
  <c r="J280" i="20" s="1"/>
  <c r="AG280" i="20" s="1"/>
  <c r="K280" i="20" a="1"/>
  <c r="K280" i="20" s="1"/>
  <c r="L280" i="20" s="1"/>
  <c r="N280" i="20"/>
  <c r="O280" i="20"/>
  <c r="P280" i="20"/>
  <c r="Q280" i="20" s="1"/>
  <c r="T280" i="20"/>
  <c r="W280" i="20"/>
  <c r="Y280" i="20"/>
  <c r="Z280" i="20"/>
  <c r="A281" i="20"/>
  <c r="C281" i="20"/>
  <c r="D281" i="20"/>
  <c r="E281" i="20"/>
  <c r="I281" i="20"/>
  <c r="J281" i="20" s="1"/>
  <c r="AG281" i="20" s="1"/>
  <c r="K281" i="20" a="1"/>
  <c r="K281" i="20" s="1"/>
  <c r="L281" i="20" s="1"/>
  <c r="N281" i="20"/>
  <c r="O281" i="20"/>
  <c r="P281" i="20"/>
  <c r="Q281" i="20" s="1"/>
  <c r="R281" i="20" s="1" a="1"/>
  <c r="R281" i="20" s="1"/>
  <c r="T281" i="20"/>
  <c r="W281" i="20"/>
  <c r="Y281" i="20"/>
  <c r="Z281" i="20"/>
  <c r="A282" i="20"/>
  <c r="C282" i="20"/>
  <c r="D282" i="20"/>
  <c r="E282" i="20"/>
  <c r="I282" i="20"/>
  <c r="J282" i="20" s="1"/>
  <c r="K282" i="20" a="1"/>
  <c r="K282" i="20" s="1"/>
  <c r="L282" i="20" s="1"/>
  <c r="N282" i="20"/>
  <c r="O282" i="20"/>
  <c r="P282" i="20"/>
  <c r="Q282" i="20" s="1"/>
  <c r="R282" i="20" s="1" a="1"/>
  <c r="R282" i="20" s="1"/>
  <c r="T282" i="20"/>
  <c r="W282" i="20"/>
  <c r="Y282" i="20"/>
  <c r="Z282" i="20"/>
  <c r="A283" i="20"/>
  <c r="C283" i="20"/>
  <c r="D283" i="20"/>
  <c r="E283" i="20"/>
  <c r="I283" i="20"/>
  <c r="J283" i="20" s="1"/>
  <c r="AG283" i="20" s="1"/>
  <c r="K283" i="20" a="1"/>
  <c r="K283" i="20" s="1"/>
  <c r="L283" i="20" s="1"/>
  <c r="M283" i="20" s="1" a="1"/>
  <c r="M283" i="20" s="1"/>
  <c r="N283" i="20"/>
  <c r="O283" i="20"/>
  <c r="P283" i="20"/>
  <c r="Q283" i="20" s="1"/>
  <c r="R283" i="20" s="1" a="1"/>
  <c r="R283" i="20" s="1"/>
  <c r="T283" i="20"/>
  <c r="W283" i="20"/>
  <c r="Y283" i="20"/>
  <c r="Z283" i="20"/>
  <c r="A284" i="20"/>
  <c r="C284" i="20"/>
  <c r="D284" i="20"/>
  <c r="E284" i="20"/>
  <c r="I284" i="20"/>
  <c r="J284" i="20" s="1"/>
  <c r="AG284" i="20" s="1"/>
  <c r="K284" i="20" a="1"/>
  <c r="K284" i="20" s="1"/>
  <c r="L284" i="20" s="1"/>
  <c r="M284" i="20" s="1" a="1"/>
  <c r="M284" i="20" s="1"/>
  <c r="N284" i="20"/>
  <c r="O284" i="20"/>
  <c r="P284" i="20"/>
  <c r="Q284" i="20" s="1"/>
  <c r="R284" i="20" s="1" a="1"/>
  <c r="R284" i="20" s="1"/>
  <c r="T284" i="20"/>
  <c r="W284" i="20"/>
  <c r="Y284" i="20"/>
  <c r="Z284" i="20"/>
  <c r="A285" i="20"/>
  <c r="C285" i="20"/>
  <c r="D285" i="20"/>
  <c r="E285" i="20"/>
  <c r="I285" i="20"/>
  <c r="J285" i="20" s="1"/>
  <c r="K285" i="20" a="1"/>
  <c r="K285" i="20" s="1"/>
  <c r="N285" i="20"/>
  <c r="O285" i="20"/>
  <c r="P285" i="20"/>
  <c r="Q285" i="20" s="1"/>
  <c r="T285" i="20"/>
  <c r="W285" i="20"/>
  <c r="Y285" i="20"/>
  <c r="Z285" i="20"/>
  <c r="A286" i="20"/>
  <c r="C286" i="20"/>
  <c r="D286" i="20"/>
  <c r="E286" i="20"/>
  <c r="I286" i="20"/>
  <c r="J286" i="20"/>
  <c r="K286" i="20" a="1"/>
  <c r="K286" i="20" s="1"/>
  <c r="L286" i="20" s="1"/>
  <c r="M286" i="20" s="1" a="1"/>
  <c r="M286" i="20" s="1"/>
  <c r="N286" i="20"/>
  <c r="O286" i="20"/>
  <c r="P286" i="20"/>
  <c r="Q286" i="20" s="1"/>
  <c r="R286" i="20" s="1" a="1"/>
  <c r="R286" i="20" s="1"/>
  <c r="T286" i="20"/>
  <c r="W286" i="20"/>
  <c r="Y286" i="20"/>
  <c r="Z286" i="20"/>
  <c r="A287" i="20"/>
  <c r="C287" i="20"/>
  <c r="D287" i="20"/>
  <c r="E287" i="20"/>
  <c r="I287" i="20"/>
  <c r="J287" i="20" s="1"/>
  <c r="K287" i="20" a="1"/>
  <c r="K287" i="20" s="1"/>
  <c r="L287" i="20" s="1"/>
  <c r="N287" i="20"/>
  <c r="O287" i="20"/>
  <c r="P287" i="20"/>
  <c r="Q287" i="20" s="1"/>
  <c r="T287" i="20"/>
  <c r="W287" i="20"/>
  <c r="A288" i="20"/>
  <c r="C288" i="20"/>
  <c r="D288" i="20"/>
  <c r="E288" i="20"/>
  <c r="I288" i="20"/>
  <c r="J288" i="20" s="1"/>
  <c r="K288" i="20" a="1"/>
  <c r="K288" i="20" s="1"/>
  <c r="L288" i="20" s="1"/>
  <c r="N288" i="20"/>
  <c r="O288" i="20"/>
  <c r="P288" i="20"/>
  <c r="Q288" i="20" s="1"/>
  <c r="R288" i="20" s="1" a="1"/>
  <c r="R288" i="20" s="1"/>
  <c r="T288" i="20"/>
  <c r="W288" i="20"/>
  <c r="A289" i="20"/>
  <c r="C289" i="20"/>
  <c r="D289" i="20"/>
  <c r="E289" i="20"/>
  <c r="I289" i="20"/>
  <c r="J289" i="20" s="1"/>
  <c r="AG289" i="20" s="1"/>
  <c r="K289" i="20" a="1"/>
  <c r="K289" i="20" s="1"/>
  <c r="L289" i="20" s="1"/>
  <c r="M289" i="20" s="1" a="1"/>
  <c r="M289" i="20" s="1"/>
  <c r="N289" i="20"/>
  <c r="O289" i="20"/>
  <c r="P289" i="20"/>
  <c r="Q289" i="20" s="1"/>
  <c r="R289" i="20" s="1" a="1"/>
  <c r="R289" i="20" s="1"/>
  <c r="T289" i="20"/>
  <c r="W289" i="20"/>
  <c r="Y289" i="20"/>
  <c r="Z289" i="20"/>
  <c r="A290" i="20"/>
  <c r="C290" i="20"/>
  <c r="D290" i="20"/>
  <c r="E290" i="20"/>
  <c r="I290" i="20"/>
  <c r="J290" i="20" s="1"/>
  <c r="K290" i="20" a="1"/>
  <c r="K290" i="20" s="1"/>
  <c r="L290" i="20" s="1"/>
  <c r="N290" i="20"/>
  <c r="O290" i="20"/>
  <c r="P290" i="20"/>
  <c r="Q290" i="20" s="1"/>
  <c r="R290" i="20" s="1" a="1"/>
  <c r="R290" i="20" s="1"/>
  <c r="T290" i="20"/>
  <c r="W290" i="20"/>
  <c r="A291" i="20"/>
  <c r="C291" i="20"/>
  <c r="D291" i="20"/>
  <c r="E291" i="20"/>
  <c r="I291" i="20"/>
  <c r="J291" i="20"/>
  <c r="K291" i="20" a="1"/>
  <c r="K291" i="20" s="1"/>
  <c r="L291" i="20" s="1"/>
  <c r="N291" i="20"/>
  <c r="O291" i="20"/>
  <c r="P291" i="20"/>
  <c r="Q291" i="20" s="1"/>
  <c r="T291" i="20"/>
  <c r="W291" i="20"/>
  <c r="Y291" i="20"/>
  <c r="Z291" i="20"/>
  <c r="AR263" i="20" l="1"/>
  <c r="AQ260" i="20"/>
  <c r="AR260" i="20"/>
  <c r="AQ233" i="20"/>
  <c r="AR233" i="20"/>
  <c r="AQ228" i="20"/>
  <c r="AR228" i="20"/>
  <c r="AI223" i="20"/>
  <c r="AR271" i="20"/>
  <c r="AR236" i="20"/>
  <c r="AR258" i="20"/>
  <c r="AS261" i="20"/>
  <c r="AR261" i="20"/>
  <c r="AQ256" i="20"/>
  <c r="AR231" i="20"/>
  <c r="AR253" i="20"/>
  <c r="AQ253" i="20"/>
  <c r="AQ226" i="20"/>
  <c r="AR226" i="20"/>
  <c r="AI105" i="20"/>
  <c r="AR291" i="20"/>
  <c r="AR237" i="20"/>
  <c r="AR286" i="20"/>
  <c r="AQ280" i="20"/>
  <c r="AR259" i="20"/>
  <c r="AQ259" i="20"/>
  <c r="AR256" i="20"/>
  <c r="AQ251" i="20"/>
  <c r="AR251" i="20"/>
  <c r="AS240" i="20"/>
  <c r="AR240" i="20"/>
  <c r="AR280" i="20"/>
  <c r="AR267" i="20"/>
  <c r="AR262" i="20"/>
  <c r="AR232" i="20"/>
  <c r="AI161" i="20"/>
  <c r="AR257" i="20"/>
  <c r="AR235" i="20"/>
  <c r="AQ284" i="20"/>
  <c r="AR284" i="20"/>
  <c r="AQ281" i="20"/>
  <c r="AR281" i="20"/>
  <c r="AR249" i="20"/>
  <c r="AR238" i="20"/>
  <c r="AR273" i="20"/>
  <c r="AQ241" i="20"/>
  <c r="AR241" i="20"/>
  <c r="AQ236" i="20"/>
  <c r="AR225" i="20"/>
  <c r="AR290" i="20"/>
  <c r="AI184" i="20"/>
  <c r="AQ268" i="20"/>
  <c r="AR268" i="20"/>
  <c r="AR247" i="20"/>
  <c r="AR285" i="20"/>
  <c r="AR266" i="20"/>
  <c r="AQ266" i="20"/>
  <c r="AR250" i="20"/>
  <c r="AR288" i="20"/>
  <c r="AR242" i="20"/>
  <c r="AQ239" i="20"/>
  <c r="AR239" i="20"/>
  <c r="AQ264" i="20"/>
  <c r="AR264" i="20"/>
  <c r="AR234" i="20"/>
  <c r="AR248" i="20"/>
  <c r="AQ248" i="20"/>
  <c r="AR272" i="20"/>
  <c r="AR289" i="20"/>
  <c r="AQ289" i="20"/>
  <c r="AR275" i="20"/>
  <c r="AQ254" i="20"/>
  <c r="AR254" i="20"/>
  <c r="AQ246" i="20"/>
  <c r="AR246" i="20"/>
  <c r="AR243" i="20"/>
  <c r="AR287" i="20"/>
  <c r="AR270" i="20"/>
  <c r="AR230" i="20"/>
  <c r="AR227" i="20"/>
  <c r="AQ227" i="20"/>
  <c r="AI284" i="20"/>
  <c r="AI8" i="20"/>
  <c r="AR252" i="20"/>
  <c r="AQ252" i="20"/>
  <c r="AQ244" i="20"/>
  <c r="AR244" i="20"/>
  <c r="AR279" i="20"/>
  <c r="AR276" i="20"/>
  <c r="AR282" i="20"/>
  <c r="AR255" i="20"/>
  <c r="AR274" i="20"/>
  <c r="AR245" i="20"/>
  <c r="AQ245" i="20"/>
  <c r="AQ262" i="20"/>
  <c r="AR277" i="20"/>
  <c r="AR269" i="20"/>
  <c r="AR229" i="20"/>
  <c r="AQ283" i="20"/>
  <c r="AR283" i="20"/>
  <c r="AR278" i="20"/>
  <c r="AR265" i="20"/>
  <c r="AQ265" i="20"/>
  <c r="Y261" i="20"/>
  <c r="Y242" i="20"/>
  <c r="Y231" i="20"/>
  <c r="Y246" i="20"/>
  <c r="Y271" i="20"/>
  <c r="AE276" i="20" a="1"/>
  <c r="AE276" i="20" s="1"/>
  <c r="Y267" i="20"/>
  <c r="U273" i="20"/>
  <c r="AG282" i="20"/>
  <c r="AG238" i="20"/>
  <c r="AG230" i="20"/>
  <c r="U281" i="20"/>
  <c r="AG270" i="20"/>
  <c r="U279" i="20"/>
  <c r="AG231" i="20"/>
  <c r="AG249" i="20"/>
  <c r="AG225" i="20"/>
  <c r="AG288" i="20"/>
  <c r="V243" i="20"/>
  <c r="AG287" i="20"/>
  <c r="U262" i="20"/>
  <c r="AG263" i="20"/>
  <c r="AQ263" i="20" s="1"/>
  <c r="AG247" i="20"/>
  <c r="AG234" i="20"/>
  <c r="AG275" i="20"/>
  <c r="U257" i="20"/>
  <c r="U255" i="20"/>
  <c r="V230" i="20"/>
  <c r="U229" i="20"/>
  <c r="V263" i="20"/>
  <c r="AG229" i="20"/>
  <c r="AQ229" i="20" s="1"/>
  <c r="AG261" i="20"/>
  <c r="U285" i="20"/>
  <c r="V280" i="20"/>
  <c r="U276" i="20"/>
  <c r="U288" i="20"/>
  <c r="AG273" i="20"/>
  <c r="U249" i="20"/>
  <c r="AG242" i="20"/>
  <c r="V248" i="20"/>
  <c r="AS253" i="20"/>
  <c r="V272" i="20"/>
  <c r="U254" i="20"/>
  <c r="V254" i="20"/>
  <c r="U253" i="20"/>
  <c r="V253" i="20"/>
  <c r="V261" i="20"/>
  <c r="U261" i="20"/>
  <c r="U233" i="20"/>
  <c r="L263" i="20"/>
  <c r="M263" i="20" s="1" a="1"/>
  <c r="M263" i="20" s="1"/>
  <c r="F263" i="20" s="1"/>
  <c r="V271" i="20"/>
  <c r="M266" i="20" a="1"/>
  <c r="M266" i="20" s="1"/>
  <c r="F266" i="20" s="1"/>
  <c r="L265" i="20"/>
  <c r="M265" i="20" s="1" a="1"/>
  <c r="M265" i="20" s="1"/>
  <c r="F265" i="20" s="1"/>
  <c r="AG276" i="20"/>
  <c r="V239" i="20"/>
  <c r="U252" i="20"/>
  <c r="V252" i="20"/>
  <c r="V228" i="20"/>
  <c r="U228" i="20"/>
  <c r="M234" i="20" a="1"/>
  <c r="M234" i="20" s="1"/>
  <c r="AG277" i="20"/>
  <c r="AG250" i="20"/>
  <c r="AG237" i="20"/>
  <c r="L285" i="20"/>
  <c r="M285" i="20" s="1" a="1"/>
  <c r="M285" i="20" s="1"/>
  <c r="V264" i="20"/>
  <c r="V267" i="20"/>
  <c r="U259" i="20"/>
  <c r="V259" i="20"/>
  <c r="U260" i="20"/>
  <c r="V260" i="20"/>
  <c r="U258" i="20"/>
  <c r="L270" i="20"/>
  <c r="M270" i="20" s="1" a="1"/>
  <c r="M270" i="20" s="1"/>
  <c r="F270" i="20" s="1"/>
  <c r="AG257" i="20"/>
  <c r="AG290" i="20"/>
  <c r="M251" i="20" a="1"/>
  <c r="M251" i="20" s="1"/>
  <c r="F251" i="20" s="1"/>
  <c r="M231" i="20" a="1"/>
  <c r="M231" i="20" s="1"/>
  <c r="F231" i="20" s="1"/>
  <c r="M262" i="20" a="1"/>
  <c r="M262" i="20" s="1"/>
  <c r="M247" i="20" a="1"/>
  <c r="M247" i="20" s="1"/>
  <c r="F247" i="20" s="1"/>
  <c r="M240" i="20" a="1"/>
  <c r="M240" i="20" s="1"/>
  <c r="F240" i="20" s="1"/>
  <c r="M279" i="20" a="1"/>
  <c r="M279" i="20" s="1"/>
  <c r="M271" i="20" a="1"/>
  <c r="M271" i="20" s="1"/>
  <c r="U291" i="20"/>
  <c r="V291" i="20"/>
  <c r="M239" i="20" a="1"/>
  <c r="M239" i="20" s="1"/>
  <c r="V283" i="20"/>
  <c r="U283" i="20"/>
  <c r="V269" i="20"/>
  <c r="U268" i="20"/>
  <c r="V268" i="20" s="1"/>
  <c r="V282" i="20"/>
  <c r="U282" i="20"/>
  <c r="AG271" i="20"/>
  <c r="AQ271" i="20" s="1"/>
  <c r="M268" i="20" a="1"/>
  <c r="M268" i="20" s="1"/>
  <c r="V286" i="20"/>
  <c r="U286" i="20"/>
  <c r="M242" i="20" a="1"/>
  <c r="M242" i="20" s="1"/>
  <c r="U232" i="20"/>
  <c r="V232" i="20"/>
  <c r="AF249" i="20"/>
  <c r="U270" i="20"/>
  <c r="AG269" i="20"/>
  <c r="M281" i="20" a="1"/>
  <c r="M281" i="20" s="1"/>
  <c r="F281" i="20" s="1"/>
  <c r="M264" i="20" a="1"/>
  <c r="M264" i="20" s="1"/>
  <c r="M253" i="20" a="1"/>
  <c r="M253" i="20" s="1"/>
  <c r="V226" i="20"/>
  <c r="R280" i="20" a="1"/>
  <c r="R280" i="20" s="1"/>
  <c r="AF280" i="20" s="1"/>
  <c r="AP280" i="20" s="1"/>
  <c r="M260" i="20" a="1"/>
  <c r="M260" i="20" s="1"/>
  <c r="F260" i="20" s="1"/>
  <c r="AF271" i="20"/>
  <c r="AG272" i="20"/>
  <c r="M259" i="20" a="1"/>
  <c r="M259" i="20" s="1"/>
  <c r="F259" i="20" s="1"/>
  <c r="M227" i="20" a="1"/>
  <c r="M227" i="20" s="1"/>
  <c r="F227" i="20" s="1"/>
  <c r="R287" i="20" a="1"/>
  <c r="R287" i="20" s="1"/>
  <c r="M280" i="20" a="1"/>
  <c r="M280" i="20" s="1"/>
  <c r="F280" i="20" s="1"/>
  <c r="AG274" i="20"/>
  <c r="AF263" i="20"/>
  <c r="AF284" i="20"/>
  <c r="R242" i="20" a="1"/>
  <c r="R242" i="20" s="1"/>
  <c r="AF242" i="20" s="1"/>
  <c r="R229" i="20" a="1"/>
  <c r="R229" i="20" s="1"/>
  <c r="R241" i="20" a="1"/>
  <c r="R241" i="20" s="1"/>
  <c r="AF241" i="20" s="1"/>
  <c r="R277" i="20" a="1"/>
  <c r="R277" i="20" s="1"/>
  <c r="R239" i="20" a="1"/>
  <c r="R239" i="20" s="1"/>
  <c r="R279" i="20" a="1"/>
  <c r="R279" i="20" s="1"/>
  <c r="AF279" i="20" s="1"/>
  <c r="R256" i="20" a="1"/>
  <c r="R256" i="20" s="1"/>
  <c r="R276" i="20" a="1"/>
  <c r="R276" i="20" s="1"/>
  <c r="AF276" i="20" s="1"/>
  <c r="R232" i="20" a="1"/>
  <c r="R232" i="20" s="1"/>
  <c r="R258" i="20" a="1"/>
  <c r="R258" i="20" s="1"/>
  <c r="R238" i="20" a="1"/>
  <c r="R238" i="20" s="1"/>
  <c r="R278" i="20" a="1"/>
  <c r="R278" i="20" s="1"/>
  <c r="AF278" i="20" s="1"/>
  <c r="R246" i="20" a="1"/>
  <c r="R246" i="20" s="1"/>
  <c r="AF246" i="20" s="1"/>
  <c r="R245" i="20" a="1"/>
  <c r="R245" i="20" s="1"/>
  <c r="R260" i="20" a="1"/>
  <c r="R260" i="20" s="1"/>
  <c r="AF275" i="20"/>
  <c r="AF265" i="20"/>
  <c r="R270" i="20" a="1"/>
  <c r="R270" i="20" s="1"/>
  <c r="AF270" i="20" s="1"/>
  <c r="R267" i="20" a="1"/>
  <c r="R267" i="20" s="1"/>
  <c r="R233" i="20" a="1"/>
  <c r="R233" i="20" s="1"/>
  <c r="AF233" i="20" s="1"/>
  <c r="AF269" i="20"/>
  <c r="R285" i="20" a="1"/>
  <c r="R285" i="20" s="1"/>
  <c r="AF283" i="20"/>
  <c r="R266" i="20" a="1"/>
  <c r="R266" i="20" s="1"/>
  <c r="AF266" i="20" s="1"/>
  <c r="R261" i="20" a="1"/>
  <c r="R261" i="20" s="1"/>
  <c r="R230" i="20" a="1"/>
  <c r="R230" i="20" s="1"/>
  <c r="R226" i="20" a="1"/>
  <c r="R226" i="20" s="1"/>
  <c r="AF226" i="20" s="1"/>
  <c r="AP226" i="20" s="1"/>
  <c r="R274" i="20" a="1"/>
  <c r="R274" i="20" s="1"/>
  <c r="R252" i="20" a="1"/>
  <c r="R252" i="20" s="1"/>
  <c r="AF262" i="20"/>
  <c r="AF272" i="20"/>
  <c r="R273" i="20" a="1"/>
  <c r="R273" i="20" s="1"/>
  <c r="R254" i="20" a="1"/>
  <c r="R254" i="20" s="1"/>
  <c r="R250" i="20" a="1"/>
  <c r="R250" i="20" s="1"/>
  <c r="R291" i="20" a="1"/>
  <c r="R291" i="20" s="1"/>
  <c r="R235" i="20" a="1"/>
  <c r="R235" i="20" s="1"/>
  <c r="M237" i="20" a="1"/>
  <c r="M237" i="20" s="1"/>
  <c r="F237" i="20" s="1"/>
  <c r="M228" i="20" a="1"/>
  <c r="M228" i="20" s="1"/>
  <c r="F228" i="20" s="1"/>
  <c r="M248" i="20" a="1"/>
  <c r="M248" i="20" s="1"/>
  <c r="F248" i="20" s="1"/>
  <c r="M244" i="20" a="1"/>
  <c r="M244" i="20" s="1"/>
  <c r="F244" i="20" s="1"/>
  <c r="M275" i="20" a="1"/>
  <c r="M275" i="20" s="1"/>
  <c r="F275" i="20" s="1"/>
  <c r="M274" i="20" a="1"/>
  <c r="M274" i="20" s="1"/>
  <c r="F274" i="20" s="1"/>
  <c r="M291" i="20" a="1"/>
  <c r="M291" i="20" s="1"/>
  <c r="F286" i="20"/>
  <c r="M257" i="20" a="1"/>
  <c r="M257" i="20" s="1"/>
  <c r="F257" i="20" s="1"/>
  <c r="M277" i="20" a="1"/>
  <c r="M277" i="20" s="1"/>
  <c r="F277" i="20" s="1"/>
  <c r="M273" i="20" a="1"/>
  <c r="M273" i="20" s="1"/>
  <c r="F273" i="20" s="1"/>
  <c r="M256" i="20" a="1"/>
  <c r="M256" i="20" s="1"/>
  <c r="M233" i="20" a="1"/>
  <c r="M233" i="20" s="1"/>
  <c r="F233" i="20" s="1"/>
  <c r="M288" i="20" a="1"/>
  <c r="M288" i="20" s="1"/>
  <c r="F288" i="20" s="1"/>
  <c r="M235" i="20" a="1"/>
  <c r="M235" i="20" s="1"/>
  <c r="F235" i="20" s="1"/>
  <c r="M267" i="20" a="1"/>
  <c r="M267" i="20" s="1"/>
  <c r="F267" i="20" s="1"/>
  <c r="M255" i="20" a="1"/>
  <c r="M255" i="20" s="1"/>
  <c r="M249" i="20" a="1"/>
  <c r="M249" i="20" s="1"/>
  <c r="F249" i="20" s="1"/>
  <c r="M230" i="20" a="1"/>
  <c r="M230" i="20" s="1"/>
  <c r="F230" i="20" s="1"/>
  <c r="M287" i="20" a="1"/>
  <c r="M287" i="20" s="1"/>
  <c r="F287" i="20" s="1"/>
  <c r="M258" i="20" a="1"/>
  <c r="M258" i="20" s="1"/>
  <c r="M246" i="20" a="1"/>
  <c r="M246" i="20" s="1"/>
  <c r="F246" i="20" s="1"/>
  <c r="M238" i="20" a="1"/>
  <c r="M238" i="20" s="1"/>
  <c r="F238" i="20" s="1"/>
  <c r="M290" i="20" a="1"/>
  <c r="M290" i="20" s="1"/>
  <c r="F290" i="20" s="1"/>
  <c r="M226" i="20" a="1"/>
  <c r="M226" i="20" s="1"/>
  <c r="F226" i="20" s="1"/>
  <c r="M245" i="20" a="1"/>
  <c r="M245" i="20" s="1"/>
  <c r="F245" i="20" s="1"/>
  <c r="M232" i="20" a="1"/>
  <c r="M232" i="20" s="1"/>
  <c r="M282" i="20" a="1"/>
  <c r="M282" i="20" s="1"/>
  <c r="F282" i="20" s="1"/>
  <c r="M278" i="20" a="1"/>
  <c r="M278" i="20" s="1"/>
  <c r="M261" i="20" a="1"/>
  <c r="M261" i="20" s="1"/>
  <c r="F261" i="20" s="1"/>
  <c r="M241" i="20" a="1"/>
  <c r="M241" i="20" s="1"/>
  <c r="F241" i="20" s="1"/>
  <c r="AG285" i="20"/>
  <c r="AQ285" i="20" s="1"/>
  <c r="AG267" i="20"/>
  <c r="AQ267" i="20" s="1"/>
  <c r="U284" i="20"/>
  <c r="V284" i="20"/>
  <c r="F272" i="20"/>
  <c r="AF247" i="20"/>
  <c r="AF225" i="20"/>
  <c r="U289" i="20"/>
  <c r="V289" i="20" s="1"/>
  <c r="AF236" i="20"/>
  <c r="F269" i="20"/>
  <c r="AG286" i="20"/>
  <c r="AF282" i="20"/>
  <c r="AF248" i="20"/>
  <c r="AF290" i="20"/>
  <c r="Y290" i="20"/>
  <c r="Y272" i="20"/>
  <c r="AF259" i="20"/>
  <c r="AP259" i="20" s="1"/>
  <c r="AF257" i="20"/>
  <c r="AF244" i="20"/>
  <c r="AF237" i="20"/>
  <c r="AF286" i="20"/>
  <c r="V244" i="20"/>
  <c r="AG240" i="20"/>
  <c r="AG278" i="20"/>
  <c r="AF253" i="20"/>
  <c r="F276" i="20"/>
  <c r="Y273" i="20"/>
  <c r="Y257" i="20"/>
  <c r="AF289" i="20"/>
  <c r="F283" i="20"/>
  <c r="U250" i="20"/>
  <c r="V250" i="20"/>
  <c r="AS274" i="20"/>
  <c r="U240" i="20"/>
  <c r="V240" i="20" s="1"/>
  <c r="AG255" i="20"/>
  <c r="Y259" i="20"/>
  <c r="AG291" i="20"/>
  <c r="AF288" i="20"/>
  <c r="AF231" i="20"/>
  <c r="AF234" i="20"/>
  <c r="U247" i="20"/>
  <c r="V247" i="20"/>
  <c r="AF227" i="20"/>
  <c r="AF281" i="20"/>
  <c r="AG258" i="20"/>
  <c r="Y237" i="20"/>
  <c r="Y287" i="20"/>
  <c r="Y263" i="20"/>
  <c r="AF251" i="20"/>
  <c r="F289" i="20"/>
  <c r="Y288" i="20"/>
  <c r="U278" i="20"/>
  <c r="V251" i="20"/>
  <c r="V246" i="20"/>
  <c r="AG235" i="20"/>
  <c r="U256" i="20"/>
  <c r="V256" i="20"/>
  <c r="AF228" i="20"/>
  <c r="F243" i="20"/>
  <c r="AG243" i="20"/>
  <c r="V275" i="20"/>
  <c r="AF264" i="20"/>
  <c r="V235" i="20"/>
  <c r="F284" i="20"/>
  <c r="V274" i="20"/>
  <c r="Y264" i="20"/>
  <c r="F250" i="20"/>
  <c r="F229" i="20"/>
  <c r="Y250" i="20"/>
  <c r="U238" i="20"/>
  <c r="V238" i="20" s="1"/>
  <c r="F254" i="20"/>
  <c r="AF243" i="20"/>
  <c r="V290" i="20"/>
  <c r="U265" i="20"/>
  <c r="V265" i="20" s="1"/>
  <c r="Y251" i="20"/>
  <c r="U231" i="20"/>
  <c r="V231" i="20" s="1"/>
  <c r="V287" i="20"/>
  <c r="AG279" i="20"/>
  <c r="F252" i="20"/>
  <c r="AG232" i="20"/>
  <c r="U227" i="20"/>
  <c r="V227" i="20" s="1"/>
  <c r="F225" i="20"/>
  <c r="V266" i="20"/>
  <c r="F236" i="20"/>
  <c r="AF268" i="20"/>
  <c r="AF255" i="20"/>
  <c r="AF240" i="20"/>
  <c r="V241" i="20"/>
  <c r="V245" i="20"/>
  <c r="V225" i="20"/>
  <c r="V236" i="20"/>
  <c r="AP290" i="20" l="1"/>
  <c r="AP233" i="20"/>
  <c r="AP270" i="20"/>
  <c r="AP288" i="20"/>
  <c r="AQ277" i="20"/>
  <c r="AP248" i="20"/>
  <c r="AQ261" i="20"/>
  <c r="AQ231" i="20"/>
  <c r="AP265" i="20"/>
  <c r="AP275" i="20"/>
  <c r="AP264" i="20"/>
  <c r="AQ249" i="20"/>
  <c r="AQ290" i="20"/>
  <c r="AP279" i="20"/>
  <c r="AP231" i="20"/>
  <c r="AQ279" i="20"/>
  <c r="AP228" i="20"/>
  <c r="AQ269" i="20"/>
  <c r="AQ291" i="20"/>
  <c r="AP257" i="20"/>
  <c r="AP283" i="20"/>
  <c r="AP241" i="20"/>
  <c r="AQ273" i="20"/>
  <c r="AQ225" i="20"/>
  <c r="AQ230" i="20"/>
  <c r="AP269" i="20"/>
  <c r="AP289" i="20"/>
  <c r="AP236" i="20"/>
  <c r="AP255" i="20"/>
  <c r="AQ272" i="20"/>
  <c r="AP282" i="20"/>
  <c r="AQ238" i="20"/>
  <c r="AP240" i="20"/>
  <c r="AP225" i="20"/>
  <c r="AP268" i="20"/>
  <c r="AQ258" i="20"/>
  <c r="AP272" i="20"/>
  <c r="AP266" i="20"/>
  <c r="AQ242" i="20"/>
  <c r="AQ235" i="20"/>
  <c r="AP249" i="20"/>
  <c r="AQ288" i="20"/>
  <c r="AP284" i="20"/>
  <c r="AQ286" i="20"/>
  <c r="AP263" i="20"/>
  <c r="AQ276" i="20"/>
  <c r="AQ274" i="20"/>
  <c r="AQ270" i="20"/>
  <c r="AQ282" i="20"/>
  <c r="AP281" i="20"/>
  <c r="AQ278" i="20"/>
  <c r="AP271" i="20"/>
  <c r="AP227" i="20"/>
  <c r="AQ240" i="20"/>
  <c r="AP247" i="20"/>
  <c r="AP253" i="20"/>
  <c r="AQ275" i="20"/>
  <c r="AQ234" i="20"/>
  <c r="AQ287" i="20"/>
  <c r="AP286" i="20"/>
  <c r="AQ232" i="20"/>
  <c r="AQ243" i="20"/>
  <c r="AP237" i="20"/>
  <c r="AP276" i="20"/>
  <c r="AQ237" i="20"/>
  <c r="AQ247" i="20"/>
  <c r="AP246" i="20"/>
  <c r="AP278" i="20"/>
  <c r="AP262" i="20"/>
  <c r="AP234" i="20"/>
  <c r="AP244" i="20"/>
  <c r="AQ250" i="20"/>
  <c r="AI281" i="20"/>
  <c r="AI227" i="20"/>
  <c r="AI283" i="20"/>
  <c r="AP251" i="20"/>
  <c r="AI251" i="20"/>
  <c r="AI248" i="20"/>
  <c r="AI259" i="20"/>
  <c r="AP242" i="20"/>
  <c r="AI242" i="20"/>
  <c r="AP243" i="20"/>
  <c r="AI243" i="20"/>
  <c r="AI257" i="20"/>
  <c r="AQ257" i="20"/>
  <c r="AQ255" i="20"/>
  <c r="AI255" i="20"/>
  <c r="AE225" i="20" a="1"/>
  <c r="AE225" i="20" s="1"/>
  <c r="AO225" i="20" s="1"/>
  <c r="AE283" i="20" a="1"/>
  <c r="AE283" i="20" s="1"/>
  <c r="AO283" i="20" s="1"/>
  <c r="AE286" i="20" a="1"/>
  <c r="AE286" i="20" s="1"/>
  <c r="AO286" i="20" s="1"/>
  <c r="AE279" i="20" a="1"/>
  <c r="AE279" i="20" s="1"/>
  <c r="AO279" i="20" s="1"/>
  <c r="AE278" i="20" a="1"/>
  <c r="AE278" i="20" s="1"/>
  <c r="AO278" i="20" s="1"/>
  <c r="AE242" i="20" a="1"/>
  <c r="AE242" i="20" s="1"/>
  <c r="AO242" i="20" s="1"/>
  <c r="AE239" i="20" a="1"/>
  <c r="AE239" i="20" s="1"/>
  <c r="AO239" i="20" s="1"/>
  <c r="AE284" i="20" a="1"/>
  <c r="AE284" i="20" s="1"/>
  <c r="AO284" i="20" s="1"/>
  <c r="AE231" i="20" a="1"/>
  <c r="AE231" i="20" s="1"/>
  <c r="AO231" i="20" s="1"/>
  <c r="AE274" i="20" a="1"/>
  <c r="AE274" i="20" s="1"/>
  <c r="AO274" i="20" s="1"/>
  <c r="AE262" i="20" a="1"/>
  <c r="AE262" i="20" s="1"/>
  <c r="AO262" i="20" s="1"/>
  <c r="AE257" i="20" a="1"/>
  <c r="AE257" i="20" s="1"/>
  <c r="AO257" i="20" s="1"/>
  <c r="AE281" i="20" a="1"/>
  <c r="AE281" i="20" s="1"/>
  <c r="AO281" i="20" s="1"/>
  <c r="AE282" i="20" a="1"/>
  <c r="AE282" i="20" s="1"/>
  <c r="AO282" i="20" s="1"/>
  <c r="AE258" i="20" a="1"/>
  <c r="AE258" i="20" s="1"/>
  <c r="AO258" i="20" s="1"/>
  <c r="AE269" i="20" a="1"/>
  <c r="AE269" i="20" s="1"/>
  <c r="AO269" i="20" s="1"/>
  <c r="AE260" i="20" a="1"/>
  <c r="AE260" i="20" s="1"/>
  <c r="AO260" i="20" s="1"/>
  <c r="AE285" i="20" a="1"/>
  <c r="AE285" i="20" s="1"/>
  <c r="AO285" i="20" s="1"/>
  <c r="AE234" i="20" a="1"/>
  <c r="AE234" i="20" s="1"/>
  <c r="AO234" i="20" s="1"/>
  <c r="AE243" i="20" a="1"/>
  <c r="AE243" i="20" s="1"/>
  <c r="AO243" i="20" s="1"/>
  <c r="AE268" i="20" a="1"/>
  <c r="AE268" i="20" s="1"/>
  <c r="AO268" i="20" s="1"/>
  <c r="AE236" i="20" a="1"/>
  <c r="AE236" i="20" s="1"/>
  <c r="AO236" i="20" s="1"/>
  <c r="AE280" i="20" a="1"/>
  <c r="AE280" i="20" s="1"/>
  <c r="AO280" i="20" s="1"/>
  <c r="AE250" i="20" a="1"/>
  <c r="AE250" i="20" s="1"/>
  <c r="AO250" i="20" s="1"/>
  <c r="AE233" i="20" a="1"/>
  <c r="AE233" i="20" s="1"/>
  <c r="AO233" i="20" s="1"/>
  <c r="AE227" i="20" a="1"/>
  <c r="AE227" i="20" s="1"/>
  <c r="AO227" i="20" s="1"/>
  <c r="AE275" i="20" a="1"/>
  <c r="AE275" i="20" s="1"/>
  <c r="AO275" i="20" s="1"/>
  <c r="AE247" i="20" a="1"/>
  <c r="AE247" i="20" s="1"/>
  <c r="AO247" i="20" s="1"/>
  <c r="AE287" i="20" a="1"/>
  <c r="AE287" i="20" s="1"/>
  <c r="AO287" i="20" s="1"/>
  <c r="AE289" i="20" a="1"/>
  <c r="AE289" i="20" s="1"/>
  <c r="AO289" i="20" s="1"/>
  <c r="AE245" i="20" a="1"/>
  <c r="AE245" i="20" s="1"/>
  <c r="AO245" i="20" s="1"/>
  <c r="AE271" i="20" a="1"/>
  <c r="AE271" i="20" s="1"/>
  <c r="AO271" i="20" s="1"/>
  <c r="AE256" i="20" a="1"/>
  <c r="AE256" i="20" s="1"/>
  <c r="AO256" i="20" s="1"/>
  <c r="AE241" i="20" a="1"/>
  <c r="AE241" i="20" s="1"/>
  <c r="AO241" i="20" s="1"/>
  <c r="AE261" i="20" a="1"/>
  <c r="AE261" i="20" s="1"/>
  <c r="AO261" i="20" s="1"/>
  <c r="AE265" i="20" a="1"/>
  <c r="AE265" i="20" s="1"/>
  <c r="AO265" i="20" s="1"/>
  <c r="AE228" i="20" a="1"/>
  <c r="AE228" i="20" s="1"/>
  <c r="AO228" i="20" s="1"/>
  <c r="AE253" i="20" a="1"/>
  <c r="AE253" i="20" s="1"/>
  <c r="AO253" i="20" s="1"/>
  <c r="AE264" i="20" a="1"/>
  <c r="AE264" i="20" s="1"/>
  <c r="AO264" i="20" s="1"/>
  <c r="AE252" i="20" a="1"/>
  <c r="AE252" i="20" s="1"/>
  <c r="AO252" i="20" s="1"/>
  <c r="AE246" i="20" a="1"/>
  <c r="AE246" i="20" s="1"/>
  <c r="AO246" i="20" s="1"/>
  <c r="AE254" i="20" a="1"/>
  <c r="AE254" i="20" s="1"/>
  <c r="AO254" i="20" s="1"/>
  <c r="AE251" i="20" a="1"/>
  <c r="AE251" i="20" s="1"/>
  <c r="AO251" i="20" s="1"/>
  <c r="AE240" i="20" a="1"/>
  <c r="AE240" i="20" s="1"/>
  <c r="AO240" i="20" s="1"/>
  <c r="AE238" i="20" a="1"/>
  <c r="AE238" i="20" s="1"/>
  <c r="AO238" i="20" s="1"/>
  <c r="AE263" i="20" a="1"/>
  <c r="AE263" i="20" s="1"/>
  <c r="AO263" i="20" s="1"/>
  <c r="AE255" i="20" a="1"/>
  <c r="AE255" i="20" s="1"/>
  <c r="AO255" i="20" s="1"/>
  <c r="AE291" i="20" a="1"/>
  <c r="AE291" i="20" s="1"/>
  <c r="AO291" i="20" s="1"/>
  <c r="AE272" i="20" a="1"/>
  <c r="AE272" i="20" s="1"/>
  <c r="AO272" i="20" s="1"/>
  <c r="AE230" i="20" a="1"/>
  <c r="AE230" i="20" s="1"/>
  <c r="AO230" i="20" s="1"/>
  <c r="AE266" i="20" a="1"/>
  <c r="AE266" i="20" s="1"/>
  <c r="AO266" i="20" s="1"/>
  <c r="AE232" i="20" a="1"/>
  <c r="AE232" i="20" s="1"/>
  <c r="AO232" i="20" s="1"/>
  <c r="AE249" i="20" a="1"/>
  <c r="AE249" i="20" s="1"/>
  <c r="AO249" i="20" s="1"/>
  <c r="AE226" i="20" a="1"/>
  <c r="AE226" i="20" s="1"/>
  <c r="AO226" i="20" s="1"/>
  <c r="AE290" i="20" a="1"/>
  <c r="AE290" i="20" s="1"/>
  <c r="AO290" i="20" s="1"/>
  <c r="AE235" i="20" a="1"/>
  <c r="AE235" i="20" s="1"/>
  <c r="AO235" i="20" s="1"/>
  <c r="AE229" i="20" a="1"/>
  <c r="AE229" i="20" s="1"/>
  <c r="AO229" i="20" s="1"/>
  <c r="AE270" i="20" a="1"/>
  <c r="AE270" i="20" s="1"/>
  <c r="AO270" i="20" s="1"/>
  <c r="AE248" i="20" a="1"/>
  <c r="AE248" i="20" s="1"/>
  <c r="AO248" i="20" s="1"/>
  <c r="AE288" i="20" a="1"/>
  <c r="AE288" i="20" s="1"/>
  <c r="AO288" i="20" s="1"/>
  <c r="AE259" i="20" a="1"/>
  <c r="AE259" i="20" s="1"/>
  <c r="AO259" i="20" s="1"/>
  <c r="AO276" i="20"/>
  <c r="AE273" i="20" a="1"/>
  <c r="AE273" i="20" s="1"/>
  <c r="AO273" i="20" s="1"/>
  <c r="AE244" i="20" a="1"/>
  <c r="AE244" i="20" s="1"/>
  <c r="AO244" i="20" s="1"/>
  <c r="AE267" i="20" a="1"/>
  <c r="AE267" i="20" s="1"/>
  <c r="AO267" i="20" s="1"/>
  <c r="AE277" i="20" a="1"/>
  <c r="AE277" i="20" s="1"/>
  <c r="AO277" i="20" s="1"/>
  <c r="AE237" i="20" a="1"/>
  <c r="AE237" i="20" s="1"/>
  <c r="AO237" i="20" s="1"/>
  <c r="AS278" i="20"/>
  <c r="F262" i="20"/>
  <c r="F234" i="20"/>
  <c r="F285" i="20"/>
  <c r="AF287" i="20"/>
  <c r="F258" i="20"/>
  <c r="AF229" i="20"/>
  <c r="AP229" i="20" s="1"/>
  <c r="AF258" i="20"/>
  <c r="AP258" i="20" s="1"/>
  <c r="AF274" i="20"/>
  <c r="AP274" i="20" s="1"/>
  <c r="F291" i="20"/>
  <c r="F271" i="20"/>
  <c r="F279" i="20"/>
  <c r="F264" i="20"/>
  <c r="F242" i="20"/>
  <c r="F253" i="20"/>
  <c r="F239" i="20"/>
  <c r="F268" i="20"/>
  <c r="F255" i="20"/>
  <c r="AF277" i="20"/>
  <c r="AP277" i="20" s="1"/>
  <c r="AF232" i="20"/>
  <c r="AP232" i="20" s="1"/>
  <c r="AF239" i="20"/>
  <c r="AF256" i="20"/>
  <c r="AP256" i="20" s="1"/>
  <c r="AF245" i="20"/>
  <c r="AF238" i="20"/>
  <c r="AP238" i="20" s="1"/>
  <c r="AF250" i="20"/>
  <c r="AP250" i="20" s="1"/>
  <c r="AF235" i="20"/>
  <c r="AP235" i="20" s="1"/>
  <c r="AF260" i="20"/>
  <c r="AF252" i="20"/>
  <c r="AF291" i="20"/>
  <c r="AF254" i="20"/>
  <c r="AF230" i="20"/>
  <c r="AP230" i="20" s="1"/>
  <c r="AF261" i="20"/>
  <c r="AP261" i="20" s="1"/>
  <c r="AF267" i="20"/>
  <c r="AP267" i="20" s="1"/>
  <c r="AF285" i="20"/>
  <c r="AP285" i="20" s="1"/>
  <c r="AF273" i="20"/>
  <c r="AP273" i="20" s="1"/>
  <c r="F256" i="20"/>
  <c r="F232" i="20"/>
  <c r="F278" i="20"/>
  <c r="AP252" i="20" l="1"/>
  <c r="AI252" i="20"/>
  <c r="AS252" i="20" s="1"/>
  <c r="AP291" i="20"/>
  <c r="AI291" i="20"/>
  <c r="AS291" i="20" s="1"/>
  <c r="AP260" i="20"/>
  <c r="AI260" i="20"/>
  <c r="AP245" i="20"/>
  <c r="AI245" i="20"/>
  <c r="AP239" i="20"/>
  <c r="AI239" i="20"/>
  <c r="AP254" i="20"/>
  <c r="AI254" i="20"/>
  <c r="AP287" i="20"/>
  <c r="AI287" i="20"/>
  <c r="AS251" i="20"/>
  <c r="AS275" i="20"/>
  <c r="AS286" i="20"/>
  <c r="AS269" i="20"/>
  <c r="AS264" i="20"/>
  <c r="AS227" i="20"/>
  <c r="AS262" i="20"/>
  <c r="AS225" i="20"/>
  <c r="AS290" i="20"/>
  <c r="AS232" i="20"/>
  <c r="AS237" i="20"/>
  <c r="AS289" i="20"/>
  <c r="AS285" i="20"/>
  <c r="AS247" i="20"/>
  <c r="AS228" i="20"/>
  <c r="AS243" i="20"/>
  <c r="AS276" i="20"/>
  <c r="AS246" i="20"/>
  <c r="AS249" i="20"/>
  <c r="AS271" i="20"/>
  <c r="AS266" i="20"/>
  <c r="AS268" i="20"/>
  <c r="AS283" i="20"/>
  <c r="AS235" i="20"/>
  <c r="AS282" i="20"/>
  <c r="AS236" i="20"/>
  <c r="AS234" i="20"/>
  <c r="AS255" i="20"/>
  <c r="AS280" i="20"/>
  <c r="AS272" i="20"/>
  <c r="AS267" i="20"/>
  <c r="AS241" i="20"/>
  <c r="AS288" i="20"/>
  <c r="AS231" i="20"/>
  <c r="AS277" i="20"/>
  <c r="AS242" i="20"/>
  <c r="AS233" i="20"/>
  <c r="AS265" i="20"/>
  <c r="AS250" i="20"/>
  <c r="AS244" i="20"/>
  <c r="AS281" i="20"/>
  <c r="AS273" i="20"/>
  <c r="AS284" i="20"/>
  <c r="AS259" i="20"/>
  <c r="AS248" i="20"/>
  <c r="AS230" i="20"/>
  <c r="AS256" i="20"/>
  <c r="AS270" i="20"/>
  <c r="AS229" i="20"/>
  <c r="AS257" i="20"/>
  <c r="AS238" i="20"/>
  <c r="AS226" i="20"/>
  <c r="AS258" i="20"/>
  <c r="AS279" i="20"/>
  <c r="AS263" i="20"/>
  <c r="A224" i="20"/>
  <c r="C224" i="20"/>
  <c r="D224" i="20"/>
  <c r="E224" i="20"/>
  <c r="I224" i="20"/>
  <c r="J224" i="20" s="1"/>
  <c r="K224" i="20" a="1"/>
  <c r="K224" i="20" s="1"/>
  <c r="L224" i="20" s="1"/>
  <c r="N224" i="20"/>
  <c r="O224" i="20"/>
  <c r="P224" i="20"/>
  <c r="Q224" i="20" s="1"/>
  <c r="R224" i="20" s="1" a="1"/>
  <c r="R224" i="20" s="1"/>
  <c r="U224" i="20"/>
  <c r="T224" i="20"/>
  <c r="W224" i="20"/>
  <c r="Z224" i="20"/>
  <c r="A53" i="20"/>
  <c r="C53" i="20"/>
  <c r="D53" i="20"/>
  <c r="E53" i="20"/>
  <c r="I53" i="20"/>
  <c r="J53" i="20" s="1"/>
  <c r="AG53" i="20" s="1"/>
  <c r="K53" i="20" a="1"/>
  <c r="K53" i="20" s="1"/>
  <c r="L53" i="20" s="1"/>
  <c r="N53" i="20"/>
  <c r="O53" i="20"/>
  <c r="P53" i="20"/>
  <c r="Q53" i="20" s="1"/>
  <c r="R53" i="20" s="1" a="1"/>
  <c r="R53" i="20" s="1"/>
  <c r="T53" i="20"/>
  <c r="W53" i="20"/>
  <c r="Z53" i="20"/>
  <c r="Y53" i="20"/>
  <c r="A54" i="20"/>
  <c r="C54" i="20"/>
  <c r="D54" i="20"/>
  <c r="E54" i="20"/>
  <c r="I54" i="20"/>
  <c r="J54" i="20" s="1"/>
  <c r="AG54" i="20" s="1"/>
  <c r="K54" i="20" a="1"/>
  <c r="K54" i="20" s="1"/>
  <c r="L54" i="20" s="1"/>
  <c r="N54" i="20"/>
  <c r="O54" i="20"/>
  <c r="P54" i="20"/>
  <c r="T54" i="20"/>
  <c r="W54" i="20"/>
  <c r="Z54" i="20"/>
  <c r="A55" i="20"/>
  <c r="C55" i="20"/>
  <c r="D55" i="20"/>
  <c r="E55" i="20"/>
  <c r="I55" i="20"/>
  <c r="J55" i="20" s="1"/>
  <c r="K55" i="20" a="1"/>
  <c r="K55" i="20" s="1"/>
  <c r="L55" i="20" s="1"/>
  <c r="N55" i="20"/>
  <c r="O55" i="20"/>
  <c r="P55" i="20"/>
  <c r="Q55" i="20" s="1"/>
  <c r="R55" i="20" s="1" a="1"/>
  <c r="R55" i="20" s="1"/>
  <c r="T55" i="20"/>
  <c r="W55" i="20"/>
  <c r="Z55" i="20"/>
  <c r="A56" i="20"/>
  <c r="C56" i="20"/>
  <c r="D56" i="20"/>
  <c r="E56" i="20"/>
  <c r="I56" i="20"/>
  <c r="J56" i="20" s="1"/>
  <c r="K56" i="20" a="1"/>
  <c r="K56" i="20" s="1"/>
  <c r="L56" i="20" s="1"/>
  <c r="N56" i="20"/>
  <c r="O56" i="20"/>
  <c r="P56" i="20"/>
  <c r="Q56" i="20" s="1"/>
  <c r="R56" i="20" s="1" a="1"/>
  <c r="R56" i="20" s="1"/>
  <c r="T56" i="20"/>
  <c r="W56" i="20"/>
  <c r="Y56" i="20"/>
  <c r="Z56" i="20"/>
  <c r="A57" i="20"/>
  <c r="C57" i="20"/>
  <c r="D57" i="20"/>
  <c r="E57" i="20"/>
  <c r="I57" i="20"/>
  <c r="J57" i="20" s="1"/>
  <c r="AG57" i="20" s="1"/>
  <c r="K57" i="20" a="1"/>
  <c r="K57" i="20" s="1"/>
  <c r="L57" i="20" s="1"/>
  <c r="N57" i="20"/>
  <c r="O57" i="20"/>
  <c r="P57" i="20"/>
  <c r="T57" i="20"/>
  <c r="W57" i="20"/>
  <c r="Y57" i="20"/>
  <c r="Z57" i="20"/>
  <c r="A58" i="20"/>
  <c r="C58" i="20"/>
  <c r="D58" i="20"/>
  <c r="E58" i="20"/>
  <c r="I58" i="20"/>
  <c r="J58" i="20" s="1"/>
  <c r="AG58" i="20" s="1"/>
  <c r="K58" i="20" a="1"/>
  <c r="K58" i="20" s="1"/>
  <c r="L58" i="20" s="1"/>
  <c r="N58" i="20"/>
  <c r="O58" i="20"/>
  <c r="P58" i="20"/>
  <c r="T58" i="20"/>
  <c r="W58" i="20"/>
  <c r="Z58" i="20"/>
  <c r="A59" i="20"/>
  <c r="C59" i="20"/>
  <c r="D59" i="20"/>
  <c r="E59" i="20"/>
  <c r="I59" i="20"/>
  <c r="J59" i="20" s="1"/>
  <c r="K59" i="20" a="1"/>
  <c r="K59" i="20" s="1"/>
  <c r="L59" i="20" s="1"/>
  <c r="N59" i="20"/>
  <c r="O59" i="20"/>
  <c r="P59" i="20"/>
  <c r="T59" i="20"/>
  <c r="W59" i="20"/>
  <c r="Z59" i="20"/>
  <c r="A60" i="20"/>
  <c r="C60" i="20"/>
  <c r="D60" i="20"/>
  <c r="E60" i="20"/>
  <c r="I60" i="20"/>
  <c r="J60" i="20" s="1"/>
  <c r="K60" i="20" a="1"/>
  <c r="K60" i="20" s="1"/>
  <c r="N60" i="20"/>
  <c r="O60" i="20"/>
  <c r="P60" i="20"/>
  <c r="Q60" i="20" s="1"/>
  <c r="R60" i="20" s="1" a="1"/>
  <c r="R60" i="20" s="1"/>
  <c r="T60" i="20"/>
  <c r="W60" i="20"/>
  <c r="Y60" i="20"/>
  <c r="Z60" i="20"/>
  <c r="A61" i="20"/>
  <c r="C61" i="20"/>
  <c r="D61" i="20"/>
  <c r="E61" i="20"/>
  <c r="I61" i="20"/>
  <c r="J61" i="20" s="1"/>
  <c r="AG61" i="20" s="1"/>
  <c r="K61" i="20" a="1"/>
  <c r="K61" i="20" s="1"/>
  <c r="L61" i="20" s="1"/>
  <c r="N61" i="20"/>
  <c r="O61" i="20"/>
  <c r="P61" i="20"/>
  <c r="Q61" i="20" s="1"/>
  <c r="R61" i="20" s="1" a="1"/>
  <c r="R61" i="20" s="1"/>
  <c r="T61" i="20"/>
  <c r="W61" i="20"/>
  <c r="Y61" i="20"/>
  <c r="Z61" i="20"/>
  <c r="A62" i="20"/>
  <c r="C62" i="20"/>
  <c r="D62" i="20"/>
  <c r="E62" i="20"/>
  <c r="I62" i="20"/>
  <c r="J62" i="20"/>
  <c r="AG62" i="20" s="1"/>
  <c r="K62" i="20" a="1"/>
  <c r="K62" i="20" s="1"/>
  <c r="L62" i="20" s="1"/>
  <c r="N62" i="20"/>
  <c r="O62" i="20"/>
  <c r="P62" i="20"/>
  <c r="T62" i="20"/>
  <c r="W62" i="20"/>
  <c r="Z62" i="20"/>
  <c r="A63" i="20"/>
  <c r="C63" i="20"/>
  <c r="D63" i="20"/>
  <c r="E63" i="20"/>
  <c r="I63" i="20"/>
  <c r="J63" i="20" s="1"/>
  <c r="K63" i="20" a="1"/>
  <c r="K63" i="20" s="1"/>
  <c r="N63" i="20"/>
  <c r="O63" i="20"/>
  <c r="P63" i="20"/>
  <c r="T63" i="20"/>
  <c r="W63" i="20"/>
  <c r="Z63" i="20"/>
  <c r="A64" i="20"/>
  <c r="C64" i="20"/>
  <c r="D64" i="20"/>
  <c r="E64" i="20"/>
  <c r="I64" i="20"/>
  <c r="J64" i="20" s="1"/>
  <c r="K64" i="20" a="1"/>
  <c r="K64" i="20" s="1"/>
  <c r="L64" i="20" s="1"/>
  <c r="N64" i="20"/>
  <c r="O64" i="20"/>
  <c r="P64" i="20"/>
  <c r="Q64" i="20" s="1"/>
  <c r="R64" i="20" s="1" a="1"/>
  <c r="R64" i="20" s="1"/>
  <c r="T64" i="20"/>
  <c r="W64" i="20"/>
  <c r="Z64" i="20"/>
  <c r="A65" i="20"/>
  <c r="C65" i="20"/>
  <c r="D65" i="20"/>
  <c r="E65" i="20"/>
  <c r="I65" i="20"/>
  <c r="J65" i="20"/>
  <c r="AG65" i="20" s="1"/>
  <c r="K65" i="20" a="1"/>
  <c r="K65" i="20" s="1"/>
  <c r="L65" i="20" s="1"/>
  <c r="N65" i="20"/>
  <c r="O65" i="20"/>
  <c r="P65" i="20"/>
  <c r="T65" i="20"/>
  <c r="W65" i="20"/>
  <c r="Y65" i="20"/>
  <c r="Z65" i="20"/>
  <c r="A66" i="20"/>
  <c r="C66" i="20"/>
  <c r="D66" i="20"/>
  <c r="E66" i="20"/>
  <c r="I66" i="20"/>
  <c r="J66" i="20" s="1"/>
  <c r="AG66" i="20" s="1"/>
  <c r="K66" i="20" a="1"/>
  <c r="K66" i="20" s="1"/>
  <c r="L66" i="20" s="1"/>
  <c r="N66" i="20"/>
  <c r="O66" i="20"/>
  <c r="P66" i="20"/>
  <c r="T66" i="20"/>
  <c r="W66" i="20"/>
  <c r="Y66" i="20"/>
  <c r="Z66" i="20"/>
  <c r="A67" i="20"/>
  <c r="C67" i="20"/>
  <c r="D67" i="20"/>
  <c r="E67" i="20"/>
  <c r="I67" i="20"/>
  <c r="J67" i="20" s="1"/>
  <c r="K67" i="20" a="1"/>
  <c r="K67" i="20" s="1"/>
  <c r="L67" i="20" s="1"/>
  <c r="N67" i="20"/>
  <c r="O67" i="20"/>
  <c r="P67" i="20"/>
  <c r="Q67" i="20" s="1"/>
  <c r="R67" i="20" s="1" a="1"/>
  <c r="R67" i="20" s="1"/>
  <c r="T67" i="20"/>
  <c r="W67" i="20"/>
  <c r="Z67" i="20"/>
  <c r="A68" i="20"/>
  <c r="C68" i="20"/>
  <c r="D68" i="20"/>
  <c r="E68" i="20"/>
  <c r="I68" i="20"/>
  <c r="J68" i="20" s="1"/>
  <c r="K68" i="20" a="1"/>
  <c r="K68" i="20" s="1"/>
  <c r="L68" i="20" s="1"/>
  <c r="N68" i="20"/>
  <c r="O68" i="20"/>
  <c r="P68" i="20"/>
  <c r="T68" i="20"/>
  <c r="W68" i="20"/>
  <c r="Z68" i="20"/>
  <c r="A69" i="20"/>
  <c r="C69" i="20"/>
  <c r="D69" i="20"/>
  <c r="E69" i="20"/>
  <c r="I69" i="20"/>
  <c r="J69" i="20" s="1"/>
  <c r="K69" i="20" a="1"/>
  <c r="K69" i="20" s="1"/>
  <c r="L69" i="20" s="1"/>
  <c r="N69" i="20"/>
  <c r="O69" i="20"/>
  <c r="P69" i="20"/>
  <c r="U69" i="20"/>
  <c r="T69" i="20"/>
  <c r="W69" i="20"/>
  <c r="Z69" i="20"/>
  <c r="A70" i="20"/>
  <c r="C70" i="20"/>
  <c r="D70" i="20"/>
  <c r="E70" i="20"/>
  <c r="I70" i="20"/>
  <c r="J70" i="20" s="1"/>
  <c r="AG70" i="20" s="1"/>
  <c r="K70" i="20" a="1"/>
  <c r="K70" i="20" s="1"/>
  <c r="L70" i="20" s="1"/>
  <c r="N70" i="20"/>
  <c r="O70" i="20"/>
  <c r="P70" i="20"/>
  <c r="Q70" i="20" s="1"/>
  <c r="R70" i="20" s="1" a="1"/>
  <c r="R70" i="20" s="1"/>
  <c r="T70" i="20"/>
  <c r="W70" i="20"/>
  <c r="Y70" i="20"/>
  <c r="Z70" i="20"/>
  <c r="A71" i="20"/>
  <c r="C71" i="20"/>
  <c r="D71" i="20"/>
  <c r="E71" i="20"/>
  <c r="I71" i="20"/>
  <c r="J71" i="20" s="1"/>
  <c r="K71" i="20" a="1"/>
  <c r="K71" i="20" s="1"/>
  <c r="L71" i="20" s="1"/>
  <c r="N71" i="20"/>
  <c r="O71" i="20"/>
  <c r="P71" i="20"/>
  <c r="T71" i="20"/>
  <c r="W71" i="20"/>
  <c r="Y71" i="20"/>
  <c r="Z71" i="20"/>
  <c r="A72" i="20"/>
  <c r="C72" i="20"/>
  <c r="D72" i="20"/>
  <c r="E72" i="20"/>
  <c r="I72" i="20"/>
  <c r="J72" i="20" s="1"/>
  <c r="AG72" i="20" s="1"/>
  <c r="K72" i="20" a="1"/>
  <c r="K72" i="20" s="1"/>
  <c r="L72" i="20" s="1"/>
  <c r="N72" i="20"/>
  <c r="O72" i="20"/>
  <c r="P72" i="20"/>
  <c r="Q72" i="20" s="1"/>
  <c r="R72" i="20" s="1" a="1"/>
  <c r="R72" i="20" s="1"/>
  <c r="T72" i="20"/>
  <c r="W72" i="20"/>
  <c r="Z72" i="20"/>
  <c r="Y72" i="20"/>
  <c r="A73" i="20"/>
  <c r="C73" i="20"/>
  <c r="D73" i="20"/>
  <c r="E73" i="20"/>
  <c r="I73" i="20"/>
  <c r="J73" i="20" s="1"/>
  <c r="K73" i="20" a="1"/>
  <c r="K73" i="20" s="1"/>
  <c r="L73" i="20" s="1"/>
  <c r="N73" i="20"/>
  <c r="O73" i="20"/>
  <c r="P73" i="20"/>
  <c r="T73" i="20"/>
  <c r="W73" i="20"/>
  <c r="Z73" i="20"/>
  <c r="A74" i="20"/>
  <c r="C74" i="20"/>
  <c r="D74" i="20"/>
  <c r="E74" i="20"/>
  <c r="I74" i="20"/>
  <c r="J74" i="20" s="1"/>
  <c r="AG74" i="20" s="1"/>
  <c r="K74" i="20" a="1"/>
  <c r="K74" i="20" s="1"/>
  <c r="L74" i="20" s="1"/>
  <c r="N74" i="20"/>
  <c r="O74" i="20"/>
  <c r="P74" i="20"/>
  <c r="T74" i="20"/>
  <c r="W74" i="20"/>
  <c r="Z74" i="20"/>
  <c r="A75" i="20"/>
  <c r="C75" i="20"/>
  <c r="D75" i="20"/>
  <c r="E75" i="20"/>
  <c r="I75" i="20"/>
  <c r="J75" i="20" s="1"/>
  <c r="AG75" i="20" s="1"/>
  <c r="K75" i="20" a="1"/>
  <c r="K75" i="20" s="1"/>
  <c r="L75" i="20" s="1"/>
  <c r="N75" i="20"/>
  <c r="O75" i="20"/>
  <c r="P75" i="20"/>
  <c r="U75" i="20"/>
  <c r="T75" i="20"/>
  <c r="W75" i="20"/>
  <c r="Y75" i="20"/>
  <c r="Z75" i="20"/>
  <c r="A76" i="20"/>
  <c r="C76" i="20"/>
  <c r="D76" i="20"/>
  <c r="E76" i="20"/>
  <c r="I76" i="20"/>
  <c r="J76" i="20" s="1"/>
  <c r="K76" i="20" a="1"/>
  <c r="K76" i="20" s="1"/>
  <c r="L76" i="20" s="1"/>
  <c r="N76" i="20"/>
  <c r="O76" i="20"/>
  <c r="P76" i="20"/>
  <c r="Q76" i="20" s="1"/>
  <c r="R76" i="20" s="1" a="1"/>
  <c r="R76" i="20" s="1"/>
  <c r="T76" i="20"/>
  <c r="W76" i="20"/>
  <c r="Y76" i="20"/>
  <c r="Z76" i="20"/>
  <c r="A77" i="20"/>
  <c r="C77" i="20"/>
  <c r="D77" i="20"/>
  <c r="E77" i="20"/>
  <c r="I77" i="20"/>
  <c r="J77" i="20" s="1"/>
  <c r="AG77" i="20" s="1"/>
  <c r="K77" i="20" a="1"/>
  <c r="K77" i="20" s="1"/>
  <c r="L77" i="20" s="1"/>
  <c r="N77" i="20"/>
  <c r="O77" i="20"/>
  <c r="P77" i="20"/>
  <c r="T77" i="20"/>
  <c r="W77" i="20"/>
  <c r="Z77" i="20"/>
  <c r="A78" i="20"/>
  <c r="C78" i="20"/>
  <c r="D78" i="20"/>
  <c r="E78" i="20"/>
  <c r="I78" i="20"/>
  <c r="J78" i="20" s="1"/>
  <c r="K78" i="20" a="1"/>
  <c r="K78" i="20" s="1"/>
  <c r="L78" i="20" s="1"/>
  <c r="N78" i="20"/>
  <c r="O78" i="20"/>
  <c r="P78" i="20"/>
  <c r="T78" i="20"/>
  <c r="W78" i="20"/>
  <c r="Z78" i="20"/>
  <c r="A79" i="20"/>
  <c r="C79" i="20"/>
  <c r="D79" i="20"/>
  <c r="E79" i="20"/>
  <c r="I79" i="20"/>
  <c r="J79" i="20" s="1"/>
  <c r="K79" i="20" a="1"/>
  <c r="K79" i="20" s="1"/>
  <c r="L79" i="20" s="1"/>
  <c r="N79" i="20"/>
  <c r="O79" i="20"/>
  <c r="P79" i="20"/>
  <c r="T79" i="20"/>
  <c r="W79" i="20"/>
  <c r="Z79" i="20"/>
  <c r="A80" i="20"/>
  <c r="C80" i="20"/>
  <c r="D80" i="20"/>
  <c r="E80" i="20"/>
  <c r="I80" i="20"/>
  <c r="J80" i="20" s="1"/>
  <c r="K80" i="20" a="1"/>
  <c r="K80" i="20" s="1"/>
  <c r="L80" i="20" s="1"/>
  <c r="N80" i="20"/>
  <c r="O80" i="20"/>
  <c r="P80" i="20"/>
  <c r="T80" i="20"/>
  <c r="W80" i="20"/>
  <c r="Z80" i="20"/>
  <c r="A81" i="20"/>
  <c r="C81" i="20"/>
  <c r="D81" i="20"/>
  <c r="E81" i="20"/>
  <c r="I81" i="20"/>
  <c r="J81" i="20" s="1"/>
  <c r="K81" i="20" a="1"/>
  <c r="K81" i="20" s="1"/>
  <c r="N81" i="20"/>
  <c r="O81" i="20"/>
  <c r="P81" i="20"/>
  <c r="U81" i="20"/>
  <c r="T81" i="20"/>
  <c r="W81" i="20"/>
  <c r="Z81" i="20"/>
  <c r="A82" i="20"/>
  <c r="C82" i="20"/>
  <c r="D82" i="20"/>
  <c r="E82" i="20"/>
  <c r="I82" i="20"/>
  <c r="J82" i="20" s="1"/>
  <c r="AG82" i="20" s="1"/>
  <c r="K82" i="20" a="1"/>
  <c r="K82" i="20" s="1"/>
  <c r="L82" i="20" s="1"/>
  <c r="N82" i="20"/>
  <c r="O82" i="20"/>
  <c r="P82" i="20"/>
  <c r="Q82" i="20" s="1"/>
  <c r="R82" i="20" s="1" a="1"/>
  <c r="R82" i="20" s="1"/>
  <c r="U82" i="20"/>
  <c r="T82" i="20"/>
  <c r="W82" i="20"/>
  <c r="Z82" i="20"/>
  <c r="A83" i="20"/>
  <c r="C83" i="20"/>
  <c r="D83" i="20"/>
  <c r="E83" i="20"/>
  <c r="I83" i="20"/>
  <c r="J83" i="20" s="1"/>
  <c r="K83" i="20" a="1"/>
  <c r="K83" i="20" s="1"/>
  <c r="L83" i="20" s="1"/>
  <c r="N83" i="20"/>
  <c r="O83" i="20"/>
  <c r="P83" i="20"/>
  <c r="T83" i="20"/>
  <c r="W83" i="20"/>
  <c r="Z83" i="20"/>
  <c r="A84" i="20"/>
  <c r="C84" i="20"/>
  <c r="D84" i="20"/>
  <c r="E84" i="20"/>
  <c r="I84" i="20"/>
  <c r="J84" i="20" s="1"/>
  <c r="K84" i="20" a="1"/>
  <c r="K84" i="20" s="1"/>
  <c r="L84" i="20" s="1"/>
  <c r="M84" i="20" s="1" a="1"/>
  <c r="M84" i="20" s="1"/>
  <c r="N84" i="20"/>
  <c r="O84" i="20"/>
  <c r="P84" i="20"/>
  <c r="Q84" i="20" s="1"/>
  <c r="R84" i="20" s="1" a="1"/>
  <c r="R84" i="20" s="1"/>
  <c r="V84" i="20"/>
  <c r="T84" i="20"/>
  <c r="W84" i="20"/>
  <c r="Z84" i="20"/>
  <c r="A85" i="20"/>
  <c r="C85" i="20"/>
  <c r="D85" i="20"/>
  <c r="E85" i="20"/>
  <c r="I85" i="20"/>
  <c r="J85" i="20" s="1"/>
  <c r="K85" i="20" a="1"/>
  <c r="K85" i="20" s="1"/>
  <c r="L85" i="20" s="1"/>
  <c r="N85" i="20"/>
  <c r="O85" i="20"/>
  <c r="P85" i="20"/>
  <c r="T85" i="20"/>
  <c r="W85" i="20"/>
  <c r="Y85" i="20"/>
  <c r="Z85" i="20"/>
  <c r="A86" i="20"/>
  <c r="C86" i="20"/>
  <c r="D86" i="20"/>
  <c r="E86" i="20"/>
  <c r="I86" i="20"/>
  <c r="J86" i="20" s="1"/>
  <c r="AG86" i="20" s="1"/>
  <c r="K86" i="20" a="1"/>
  <c r="K86" i="20" s="1"/>
  <c r="L86" i="20" s="1"/>
  <c r="N86" i="20"/>
  <c r="O86" i="20"/>
  <c r="P86" i="20"/>
  <c r="Q86" i="20" s="1"/>
  <c r="R86" i="20" s="1" a="1"/>
  <c r="R86" i="20" s="1"/>
  <c r="V86" i="20"/>
  <c r="T86" i="20"/>
  <c r="W86" i="20"/>
  <c r="Y86" i="20"/>
  <c r="Z86" i="20"/>
  <c r="A87" i="20"/>
  <c r="C87" i="20"/>
  <c r="D87" i="20"/>
  <c r="E87" i="20"/>
  <c r="I87" i="20"/>
  <c r="J87" i="20" s="1"/>
  <c r="AG87" i="20" s="1"/>
  <c r="K87" i="20" a="1"/>
  <c r="K87" i="20" s="1"/>
  <c r="L87" i="20" s="1"/>
  <c r="N87" i="20"/>
  <c r="O87" i="20"/>
  <c r="P87" i="20"/>
  <c r="Q87" i="20" s="1"/>
  <c r="R87" i="20" s="1" a="1"/>
  <c r="R87" i="20" s="1"/>
  <c r="T87" i="20"/>
  <c r="W87" i="20"/>
  <c r="Y87" i="20"/>
  <c r="Z87" i="20"/>
  <c r="A88" i="20"/>
  <c r="C88" i="20"/>
  <c r="D88" i="20"/>
  <c r="E88" i="20"/>
  <c r="I88" i="20"/>
  <c r="J88" i="20" s="1"/>
  <c r="K88" i="20" a="1"/>
  <c r="K88" i="20" s="1"/>
  <c r="L88" i="20" s="1"/>
  <c r="N88" i="20"/>
  <c r="O88" i="20"/>
  <c r="P88" i="20"/>
  <c r="U88" i="20"/>
  <c r="T88" i="20"/>
  <c r="W88" i="20"/>
  <c r="Z88" i="20"/>
  <c r="A89" i="20"/>
  <c r="C89" i="20"/>
  <c r="D89" i="20"/>
  <c r="E89" i="20"/>
  <c r="I89" i="20"/>
  <c r="J89" i="20" s="1"/>
  <c r="K89" i="20" a="1"/>
  <c r="K89" i="20" s="1"/>
  <c r="L89" i="20" s="1"/>
  <c r="N89" i="20"/>
  <c r="O89" i="20"/>
  <c r="P89" i="20"/>
  <c r="T89" i="20"/>
  <c r="W89" i="20"/>
  <c r="Z89" i="20"/>
  <c r="A90" i="20"/>
  <c r="C90" i="20"/>
  <c r="D90" i="20"/>
  <c r="E90" i="20"/>
  <c r="I90" i="20"/>
  <c r="J90" i="20" s="1"/>
  <c r="K90" i="20" a="1"/>
  <c r="K90" i="20" s="1"/>
  <c r="L90" i="20" s="1"/>
  <c r="N90" i="20"/>
  <c r="O90" i="20"/>
  <c r="P90" i="20"/>
  <c r="T90" i="20"/>
  <c r="W90" i="20"/>
  <c r="Z90" i="20"/>
  <c r="A91" i="20"/>
  <c r="C91" i="20"/>
  <c r="D91" i="20"/>
  <c r="E91" i="20"/>
  <c r="I91" i="20"/>
  <c r="J91" i="20" s="1"/>
  <c r="K91" i="20" a="1"/>
  <c r="K91" i="20" s="1"/>
  <c r="L91" i="20" s="1"/>
  <c r="M91" i="20" s="1" a="1"/>
  <c r="M91" i="20" s="1"/>
  <c r="N91" i="20"/>
  <c r="O91" i="20"/>
  <c r="P91" i="20"/>
  <c r="Q91" i="20" s="1"/>
  <c r="R91" i="20" s="1" a="1"/>
  <c r="R91" i="20" s="1"/>
  <c r="T91" i="20"/>
  <c r="W91" i="20"/>
  <c r="Z91" i="20"/>
  <c r="A92" i="20"/>
  <c r="C92" i="20"/>
  <c r="D92" i="20"/>
  <c r="E92" i="20"/>
  <c r="I92" i="20"/>
  <c r="J92" i="20"/>
  <c r="AG92" i="20" s="1"/>
  <c r="K92" i="20" a="1"/>
  <c r="K92" i="20" s="1"/>
  <c r="L92" i="20" s="1"/>
  <c r="M92" i="20" s="1" a="1"/>
  <c r="M92" i="20" s="1"/>
  <c r="N92" i="20"/>
  <c r="O92" i="20"/>
  <c r="P92" i="20"/>
  <c r="Q92" i="20" s="1"/>
  <c r="R92" i="20" s="1" a="1"/>
  <c r="R92" i="20" s="1"/>
  <c r="U92" i="20"/>
  <c r="T92" i="20"/>
  <c r="W92" i="20"/>
  <c r="Y92" i="20"/>
  <c r="Z92" i="20"/>
  <c r="A93" i="20"/>
  <c r="C93" i="20"/>
  <c r="D93" i="20"/>
  <c r="E93" i="20"/>
  <c r="I93" i="20"/>
  <c r="J93" i="20" s="1"/>
  <c r="K93" i="20" a="1"/>
  <c r="K93" i="20" s="1"/>
  <c r="L93" i="20" s="1"/>
  <c r="N93" i="20"/>
  <c r="O93" i="20"/>
  <c r="P93" i="20"/>
  <c r="Q93" i="20" s="1"/>
  <c r="R93" i="20" s="1" a="1"/>
  <c r="R93" i="20" s="1"/>
  <c r="V93" i="20"/>
  <c r="T93" i="20"/>
  <c r="W93" i="20"/>
  <c r="Z93" i="20"/>
  <c r="Y93" i="20"/>
  <c r="A94" i="20"/>
  <c r="C94" i="20"/>
  <c r="D94" i="20"/>
  <c r="E94" i="20"/>
  <c r="I94" i="20"/>
  <c r="J94" i="20" s="1"/>
  <c r="AG94" i="20" s="1"/>
  <c r="K94" i="20" a="1"/>
  <c r="K94" i="20" s="1"/>
  <c r="L94" i="20" s="1"/>
  <c r="N94" i="20"/>
  <c r="O94" i="20"/>
  <c r="P94" i="20"/>
  <c r="T94" i="20"/>
  <c r="W94" i="20"/>
  <c r="Z94" i="20"/>
  <c r="A95" i="20"/>
  <c r="C95" i="20"/>
  <c r="D95" i="20"/>
  <c r="E95" i="20"/>
  <c r="I95" i="20"/>
  <c r="J95" i="20" s="1"/>
  <c r="K95" i="20" a="1"/>
  <c r="K95" i="20" s="1"/>
  <c r="L95" i="20" s="1"/>
  <c r="N95" i="20"/>
  <c r="O95" i="20"/>
  <c r="P95" i="20"/>
  <c r="T95" i="20"/>
  <c r="W95" i="20"/>
  <c r="Y95" i="20"/>
  <c r="Z95" i="20"/>
  <c r="A96" i="20"/>
  <c r="C96" i="20"/>
  <c r="D96" i="20"/>
  <c r="E96" i="20"/>
  <c r="I96" i="20"/>
  <c r="J96" i="20" s="1"/>
  <c r="AG96" i="20" s="1"/>
  <c r="K96" i="20" a="1"/>
  <c r="K96" i="20" s="1"/>
  <c r="L96" i="20" s="1"/>
  <c r="N96" i="20"/>
  <c r="O96" i="20"/>
  <c r="P96" i="20"/>
  <c r="Q96" i="20" s="1"/>
  <c r="R96" i="20" s="1" a="1"/>
  <c r="R96" i="20" s="1"/>
  <c r="T96" i="20"/>
  <c r="W96" i="20"/>
  <c r="Y96" i="20"/>
  <c r="Z96" i="20"/>
  <c r="A97" i="20"/>
  <c r="C97" i="20"/>
  <c r="D97" i="20"/>
  <c r="E97" i="20"/>
  <c r="I97" i="20"/>
  <c r="J97" i="20" s="1"/>
  <c r="AG97" i="20" s="1"/>
  <c r="K97" i="20" a="1"/>
  <c r="K97" i="20" s="1"/>
  <c r="L97" i="20" s="1"/>
  <c r="N97" i="20"/>
  <c r="O97" i="20"/>
  <c r="P97" i="20"/>
  <c r="T97" i="20"/>
  <c r="W97" i="20"/>
  <c r="Z97" i="20"/>
  <c r="A98" i="20"/>
  <c r="C98" i="20"/>
  <c r="D98" i="20"/>
  <c r="E98" i="20"/>
  <c r="I98" i="20"/>
  <c r="J98" i="20" s="1"/>
  <c r="AG98" i="20" s="1"/>
  <c r="K98" i="20" a="1"/>
  <c r="K98" i="20" s="1"/>
  <c r="L98" i="20" s="1"/>
  <c r="N98" i="20"/>
  <c r="O98" i="20"/>
  <c r="P98" i="20"/>
  <c r="U98" i="20"/>
  <c r="T98" i="20"/>
  <c r="W98" i="20"/>
  <c r="Z98" i="20"/>
  <c r="A99" i="20"/>
  <c r="C99" i="20"/>
  <c r="D99" i="20"/>
  <c r="E99" i="20"/>
  <c r="I99" i="20"/>
  <c r="J99" i="20" s="1"/>
  <c r="K99" i="20" a="1"/>
  <c r="K99" i="20" s="1"/>
  <c r="L99" i="20" s="1"/>
  <c r="M99" i="20" s="1" a="1"/>
  <c r="M99" i="20" s="1"/>
  <c r="N99" i="20"/>
  <c r="O99" i="20"/>
  <c r="P99" i="20"/>
  <c r="T99" i="20"/>
  <c r="W99" i="20"/>
  <c r="Y99" i="20"/>
  <c r="Z99" i="20"/>
  <c r="A100" i="20"/>
  <c r="C100" i="20"/>
  <c r="D100" i="20"/>
  <c r="E100" i="20"/>
  <c r="I100" i="20"/>
  <c r="J100" i="20" s="1"/>
  <c r="AG100" i="20" s="1"/>
  <c r="K100" i="20" a="1"/>
  <c r="K100" i="20" s="1"/>
  <c r="L100" i="20" s="1"/>
  <c r="N100" i="20"/>
  <c r="O100" i="20"/>
  <c r="P100" i="20"/>
  <c r="Q100" i="20" s="1"/>
  <c r="R100" i="20" s="1" a="1"/>
  <c r="R100" i="20" s="1"/>
  <c r="T100" i="20"/>
  <c r="W100" i="20"/>
  <c r="Z100" i="20"/>
  <c r="A101" i="20"/>
  <c r="C101" i="20"/>
  <c r="D101" i="20"/>
  <c r="E101" i="20"/>
  <c r="I101" i="20"/>
  <c r="J101" i="20" s="1"/>
  <c r="K101" i="20" a="1"/>
  <c r="K101" i="20" s="1"/>
  <c r="L101" i="20" s="1"/>
  <c r="N101" i="20"/>
  <c r="O101" i="20"/>
  <c r="P101" i="20"/>
  <c r="V101" i="20"/>
  <c r="T101" i="20"/>
  <c r="W101" i="20"/>
  <c r="Z101" i="20"/>
  <c r="A102" i="20"/>
  <c r="C102" i="20"/>
  <c r="D102" i="20"/>
  <c r="E102" i="20"/>
  <c r="I102" i="20"/>
  <c r="J102" i="20" s="1"/>
  <c r="K102" i="20" a="1"/>
  <c r="K102" i="20" s="1"/>
  <c r="L102" i="20" s="1"/>
  <c r="N102" i="20"/>
  <c r="O102" i="20"/>
  <c r="P102" i="20"/>
  <c r="Q102" i="20" s="1"/>
  <c r="R102" i="20" s="1" a="1"/>
  <c r="R102" i="20" s="1"/>
  <c r="T102" i="20"/>
  <c r="W102" i="20"/>
  <c r="Z102" i="20"/>
  <c r="A103" i="20"/>
  <c r="C103" i="20"/>
  <c r="D103" i="20"/>
  <c r="E103" i="20"/>
  <c r="I103" i="20"/>
  <c r="J103" i="20" s="1"/>
  <c r="K103" i="20" a="1"/>
  <c r="K103" i="20" s="1"/>
  <c r="L103" i="20" s="1"/>
  <c r="N103" i="20"/>
  <c r="O103" i="20"/>
  <c r="P103" i="20"/>
  <c r="T103" i="20"/>
  <c r="W103" i="20"/>
  <c r="Z103" i="20"/>
  <c r="A104" i="20"/>
  <c r="C104" i="20"/>
  <c r="D104" i="20"/>
  <c r="E104" i="20"/>
  <c r="I104" i="20"/>
  <c r="J104" i="20" s="1"/>
  <c r="K104" i="20" a="1"/>
  <c r="K104" i="20" s="1"/>
  <c r="L104" i="20" s="1"/>
  <c r="M104" i="20" s="1" a="1"/>
  <c r="M104" i="20" s="1"/>
  <c r="N104" i="20"/>
  <c r="O104" i="20"/>
  <c r="P104" i="20"/>
  <c r="T104" i="20"/>
  <c r="W104" i="20"/>
  <c r="Z104" i="20"/>
  <c r="A105" i="20"/>
  <c r="C105" i="20"/>
  <c r="D105" i="20"/>
  <c r="E105" i="20"/>
  <c r="I105" i="20"/>
  <c r="J105" i="20" s="1"/>
  <c r="K105" i="20" a="1"/>
  <c r="K105" i="20" s="1"/>
  <c r="L105" i="20" s="1"/>
  <c r="M105" i="20" s="1" a="1"/>
  <c r="M105" i="20" s="1"/>
  <c r="N105" i="20"/>
  <c r="O105" i="20"/>
  <c r="P105" i="20"/>
  <c r="U105" i="20"/>
  <c r="T105" i="20"/>
  <c r="W105" i="20"/>
  <c r="Z105" i="20"/>
  <c r="A106" i="20"/>
  <c r="C106" i="20"/>
  <c r="D106" i="20"/>
  <c r="E106" i="20"/>
  <c r="I106" i="20"/>
  <c r="J106" i="20" s="1"/>
  <c r="K106" i="20" a="1"/>
  <c r="K106" i="20" s="1"/>
  <c r="L106" i="20" s="1"/>
  <c r="N106" i="20"/>
  <c r="O106" i="20"/>
  <c r="P106" i="20"/>
  <c r="T106" i="20"/>
  <c r="W106" i="20"/>
  <c r="Y106" i="20"/>
  <c r="Z106" i="20"/>
  <c r="A107" i="20"/>
  <c r="C107" i="20"/>
  <c r="D107" i="20"/>
  <c r="E107" i="20"/>
  <c r="I107" i="20"/>
  <c r="J107" i="20" s="1"/>
  <c r="AG107" i="20" s="1"/>
  <c r="K107" i="20" a="1"/>
  <c r="K107" i="20" s="1"/>
  <c r="L107" i="20" s="1"/>
  <c r="N107" i="20"/>
  <c r="O107" i="20"/>
  <c r="P107" i="20"/>
  <c r="U107" i="20"/>
  <c r="T107" i="20"/>
  <c r="W107" i="20"/>
  <c r="Z107" i="20"/>
  <c r="A108" i="20"/>
  <c r="C108" i="20"/>
  <c r="D108" i="20"/>
  <c r="E108" i="20"/>
  <c r="I108" i="20"/>
  <c r="J108" i="20" s="1"/>
  <c r="K108" i="20" a="1"/>
  <c r="K108" i="20" s="1"/>
  <c r="L108" i="20" s="1"/>
  <c r="N108" i="20"/>
  <c r="O108" i="20"/>
  <c r="P108" i="20"/>
  <c r="Q108" i="20" s="1"/>
  <c r="R108" i="20" s="1" a="1"/>
  <c r="R108" i="20" s="1"/>
  <c r="U108" i="20"/>
  <c r="T108" i="20"/>
  <c r="W108" i="20"/>
  <c r="Z108" i="20"/>
  <c r="A109" i="20"/>
  <c r="C109" i="20"/>
  <c r="D109" i="20"/>
  <c r="E109" i="20"/>
  <c r="I109" i="20"/>
  <c r="J109" i="20" s="1"/>
  <c r="K109" i="20" a="1"/>
  <c r="K109" i="20" s="1"/>
  <c r="L109" i="20" s="1"/>
  <c r="N109" i="20"/>
  <c r="O109" i="20"/>
  <c r="P109" i="20"/>
  <c r="Q109" i="20" s="1"/>
  <c r="R109" i="20" s="1" a="1"/>
  <c r="R109" i="20" s="1"/>
  <c r="U109" i="20"/>
  <c r="V109" i="20" s="1"/>
  <c r="T109" i="20"/>
  <c r="W109" i="20"/>
  <c r="Z109" i="20"/>
  <c r="A110" i="20"/>
  <c r="C110" i="20"/>
  <c r="D110" i="20"/>
  <c r="E110" i="20"/>
  <c r="I110" i="20"/>
  <c r="J110" i="20" s="1"/>
  <c r="K110" i="20" a="1"/>
  <c r="K110" i="20" s="1"/>
  <c r="L110" i="20" s="1"/>
  <c r="N110" i="20"/>
  <c r="O110" i="20"/>
  <c r="P110" i="20"/>
  <c r="T110" i="20"/>
  <c r="W110" i="20"/>
  <c r="Z110" i="20"/>
  <c r="A111" i="20"/>
  <c r="C111" i="20"/>
  <c r="D111" i="20"/>
  <c r="E111" i="20"/>
  <c r="I111" i="20"/>
  <c r="J111" i="20" s="1"/>
  <c r="K111" i="20" a="1"/>
  <c r="K111" i="20" s="1"/>
  <c r="L111" i="20" s="1"/>
  <c r="N111" i="20"/>
  <c r="O111" i="20"/>
  <c r="P111" i="20"/>
  <c r="T111" i="20"/>
  <c r="W111" i="20"/>
  <c r="Z111" i="20"/>
  <c r="A112" i="20"/>
  <c r="C112" i="20"/>
  <c r="D112" i="20"/>
  <c r="E112" i="20"/>
  <c r="I112" i="20"/>
  <c r="J112" i="20" s="1"/>
  <c r="AG112" i="20" s="1"/>
  <c r="K112" i="20" a="1"/>
  <c r="K112" i="20" s="1"/>
  <c r="L112" i="20" s="1"/>
  <c r="N112" i="20"/>
  <c r="O112" i="20"/>
  <c r="P112" i="20"/>
  <c r="Q112" i="20" s="1"/>
  <c r="R112" i="20" s="1" a="1"/>
  <c r="R112" i="20" s="1"/>
  <c r="U112" i="20"/>
  <c r="T112" i="20"/>
  <c r="W112" i="20"/>
  <c r="Y112" i="20"/>
  <c r="Z112" i="20"/>
  <c r="A113" i="20"/>
  <c r="C113" i="20"/>
  <c r="D113" i="20"/>
  <c r="E113" i="20"/>
  <c r="I113" i="20"/>
  <c r="J113" i="20" s="1"/>
  <c r="AG113" i="20" s="1"/>
  <c r="K113" i="20" a="1"/>
  <c r="K113" i="20" s="1"/>
  <c r="L113" i="20" s="1"/>
  <c r="N113" i="20"/>
  <c r="O113" i="20"/>
  <c r="P113" i="20"/>
  <c r="T113" i="20"/>
  <c r="W113" i="20"/>
  <c r="Y113" i="20"/>
  <c r="Z113" i="20"/>
  <c r="A114" i="20"/>
  <c r="C114" i="20"/>
  <c r="D114" i="20"/>
  <c r="E114" i="20"/>
  <c r="I114" i="20"/>
  <c r="J114" i="20" s="1"/>
  <c r="K114" i="20" a="1"/>
  <c r="K114" i="20" s="1"/>
  <c r="L114" i="20" s="1"/>
  <c r="N114" i="20"/>
  <c r="O114" i="20"/>
  <c r="P114" i="20"/>
  <c r="Q114" i="20" s="1"/>
  <c r="R114" i="20" s="1" a="1"/>
  <c r="R114" i="20" s="1"/>
  <c r="U114" i="20"/>
  <c r="T114" i="20"/>
  <c r="W114" i="20"/>
  <c r="Y114" i="20"/>
  <c r="Z114" i="20"/>
  <c r="A115" i="20"/>
  <c r="C115" i="20"/>
  <c r="D115" i="20"/>
  <c r="E115" i="20"/>
  <c r="I115" i="20"/>
  <c r="J115" i="20" s="1"/>
  <c r="K115" i="20" a="1"/>
  <c r="K115" i="20" s="1"/>
  <c r="L115" i="20" s="1"/>
  <c r="N115" i="20"/>
  <c r="O115" i="20"/>
  <c r="P115" i="20"/>
  <c r="T115" i="20"/>
  <c r="W115" i="20"/>
  <c r="Z115" i="20"/>
  <c r="A116" i="20"/>
  <c r="C116" i="20"/>
  <c r="D116" i="20"/>
  <c r="E116" i="20"/>
  <c r="I116" i="20"/>
  <c r="J116" i="20" s="1"/>
  <c r="K116" i="20" a="1"/>
  <c r="K116" i="20" s="1"/>
  <c r="L116" i="20" s="1"/>
  <c r="N116" i="20"/>
  <c r="O116" i="20"/>
  <c r="P116" i="20"/>
  <c r="Q116" i="20" s="1"/>
  <c r="R116" i="20" s="1" a="1"/>
  <c r="R116" i="20" s="1"/>
  <c r="T116" i="20"/>
  <c r="W116" i="20"/>
  <c r="Z116" i="20"/>
  <c r="A117" i="20"/>
  <c r="C117" i="20"/>
  <c r="D117" i="20"/>
  <c r="E117" i="20"/>
  <c r="I117" i="20"/>
  <c r="J117" i="20" s="1"/>
  <c r="K117" i="20" a="1"/>
  <c r="K117" i="20" s="1"/>
  <c r="L117" i="20" s="1"/>
  <c r="N117" i="20"/>
  <c r="O117" i="20"/>
  <c r="P117" i="20"/>
  <c r="Q117" i="20" s="1"/>
  <c r="R117" i="20" s="1" a="1"/>
  <c r="R117" i="20" s="1"/>
  <c r="U117" i="20"/>
  <c r="T117" i="20"/>
  <c r="W117" i="20"/>
  <c r="Y117" i="20"/>
  <c r="Z117" i="20"/>
  <c r="A118" i="20"/>
  <c r="C118" i="20"/>
  <c r="D118" i="20"/>
  <c r="E118" i="20"/>
  <c r="I118" i="20"/>
  <c r="J118" i="20" s="1"/>
  <c r="AG118" i="20" s="1"/>
  <c r="K118" i="20" a="1"/>
  <c r="K118" i="20" s="1"/>
  <c r="L118" i="20" s="1"/>
  <c r="N118" i="20"/>
  <c r="O118" i="20"/>
  <c r="P118" i="20"/>
  <c r="T118" i="20"/>
  <c r="W118" i="20"/>
  <c r="Y118" i="20"/>
  <c r="Z118" i="20"/>
  <c r="A119" i="20"/>
  <c r="C119" i="20"/>
  <c r="D119" i="20"/>
  <c r="E119" i="20"/>
  <c r="I119" i="20"/>
  <c r="J119" i="20" s="1"/>
  <c r="AG119" i="20" s="1"/>
  <c r="K119" i="20" a="1"/>
  <c r="K119" i="20" s="1"/>
  <c r="L119" i="20" s="1"/>
  <c r="N119" i="20"/>
  <c r="O119" i="20"/>
  <c r="P119" i="20"/>
  <c r="V119" i="20"/>
  <c r="T119" i="20"/>
  <c r="W119" i="20"/>
  <c r="Z119" i="20"/>
  <c r="A120" i="20"/>
  <c r="C120" i="20"/>
  <c r="D120" i="20"/>
  <c r="E120" i="20"/>
  <c r="I120" i="20"/>
  <c r="J120" i="20" s="1"/>
  <c r="K120" i="20" a="1"/>
  <c r="K120" i="20" s="1"/>
  <c r="L120" i="20" s="1"/>
  <c r="N120" i="20"/>
  <c r="O120" i="20"/>
  <c r="P120" i="20"/>
  <c r="Q120" i="20" s="1"/>
  <c r="R120" i="20" s="1" a="1"/>
  <c r="R120" i="20" s="1"/>
  <c r="T120" i="20"/>
  <c r="W120" i="20"/>
  <c r="Z120" i="20"/>
  <c r="A121" i="20"/>
  <c r="C121" i="20"/>
  <c r="D121" i="20"/>
  <c r="E121" i="20"/>
  <c r="I121" i="20"/>
  <c r="J121" i="20" s="1"/>
  <c r="K121" i="20" a="1"/>
  <c r="K121" i="20" s="1"/>
  <c r="L121" i="20" s="1"/>
  <c r="N121" i="20"/>
  <c r="O121" i="20"/>
  <c r="P121" i="20"/>
  <c r="U121" i="20"/>
  <c r="T121" i="20"/>
  <c r="W121" i="20"/>
  <c r="Z121" i="20"/>
  <c r="A122" i="20"/>
  <c r="C122" i="20"/>
  <c r="D122" i="20"/>
  <c r="E122" i="20"/>
  <c r="I122" i="20"/>
  <c r="J122" i="20" s="1"/>
  <c r="AG122" i="20" s="1"/>
  <c r="K122" i="20" a="1"/>
  <c r="K122" i="20" s="1"/>
  <c r="L122" i="20" s="1"/>
  <c r="N122" i="20"/>
  <c r="O122" i="20"/>
  <c r="P122" i="20"/>
  <c r="T122" i="20"/>
  <c r="W122" i="20"/>
  <c r="Z122" i="20"/>
  <c r="A123" i="20"/>
  <c r="C123" i="20"/>
  <c r="D123" i="20"/>
  <c r="E123" i="20"/>
  <c r="I123" i="20"/>
  <c r="J123" i="20"/>
  <c r="K123" i="20" a="1"/>
  <c r="K123" i="20" s="1"/>
  <c r="L123" i="20" s="1"/>
  <c r="N123" i="20"/>
  <c r="O123" i="20"/>
  <c r="P123" i="20"/>
  <c r="Q123" i="20" s="1"/>
  <c r="R123" i="20" s="1" a="1"/>
  <c r="R123" i="20" s="1"/>
  <c r="T123" i="20"/>
  <c r="W123" i="20"/>
  <c r="Z123" i="20"/>
  <c r="A124" i="20"/>
  <c r="C124" i="20"/>
  <c r="D124" i="20"/>
  <c r="E124" i="20"/>
  <c r="I124" i="20"/>
  <c r="J124" i="20"/>
  <c r="AG124" i="20" s="1"/>
  <c r="K124" i="20" a="1"/>
  <c r="K124" i="20" s="1"/>
  <c r="L124" i="20" s="1"/>
  <c r="N124" i="20"/>
  <c r="O124" i="20"/>
  <c r="P124" i="20"/>
  <c r="Q124" i="20" s="1"/>
  <c r="R124" i="20" s="1" a="1"/>
  <c r="R124" i="20" s="1"/>
  <c r="U124" i="20"/>
  <c r="T124" i="20"/>
  <c r="W124" i="20"/>
  <c r="Z124" i="20"/>
  <c r="A125" i="20"/>
  <c r="C125" i="20"/>
  <c r="D125" i="20"/>
  <c r="E125" i="20"/>
  <c r="I125" i="20"/>
  <c r="J125" i="20" s="1"/>
  <c r="K125" i="20" a="1"/>
  <c r="K125" i="20" s="1"/>
  <c r="L125" i="20" s="1"/>
  <c r="M125" i="20" s="1" a="1"/>
  <c r="M125" i="20" s="1"/>
  <c r="N125" i="20"/>
  <c r="O125" i="20"/>
  <c r="P125" i="20"/>
  <c r="T125" i="20"/>
  <c r="W125" i="20"/>
  <c r="Z125" i="20"/>
  <c r="A126" i="20"/>
  <c r="C126" i="20"/>
  <c r="D126" i="20"/>
  <c r="E126" i="20"/>
  <c r="I126" i="20"/>
  <c r="J126" i="20" s="1"/>
  <c r="K126" i="20" a="1"/>
  <c r="K126" i="20" s="1"/>
  <c r="L126" i="20" s="1"/>
  <c r="M126" i="20" s="1" a="1"/>
  <c r="M126" i="20" s="1"/>
  <c r="N126" i="20"/>
  <c r="O126" i="20"/>
  <c r="P126" i="20"/>
  <c r="U126" i="20"/>
  <c r="T126" i="20"/>
  <c r="W126" i="20"/>
  <c r="Z126" i="20"/>
  <c r="A127" i="20"/>
  <c r="C127" i="20"/>
  <c r="D127" i="20"/>
  <c r="E127" i="20"/>
  <c r="I127" i="20"/>
  <c r="J127" i="20" s="1"/>
  <c r="AG127" i="20" s="1"/>
  <c r="K127" i="20" a="1"/>
  <c r="K127" i="20" s="1"/>
  <c r="L127" i="20" s="1"/>
  <c r="N127" i="20"/>
  <c r="O127" i="20"/>
  <c r="P127" i="20"/>
  <c r="T127" i="20"/>
  <c r="W127" i="20"/>
  <c r="Y127" i="20"/>
  <c r="Z127" i="20"/>
  <c r="A128" i="20"/>
  <c r="C128" i="20"/>
  <c r="D128" i="20"/>
  <c r="E128" i="20"/>
  <c r="I128" i="20"/>
  <c r="J128" i="20" s="1"/>
  <c r="K128" i="20" a="1"/>
  <c r="K128" i="20" s="1"/>
  <c r="L128" i="20" s="1"/>
  <c r="N128" i="20"/>
  <c r="O128" i="20"/>
  <c r="P128" i="20"/>
  <c r="Q128" i="20" s="1"/>
  <c r="R128" i="20" s="1" a="1"/>
  <c r="R128" i="20" s="1"/>
  <c r="U128" i="20"/>
  <c r="T128" i="20"/>
  <c r="W128" i="20"/>
  <c r="Z128" i="20"/>
  <c r="A129" i="20"/>
  <c r="C129" i="20"/>
  <c r="D129" i="20"/>
  <c r="E129" i="20"/>
  <c r="I129" i="20"/>
  <c r="J129" i="20" s="1"/>
  <c r="K129" i="20" a="1"/>
  <c r="K129" i="20" s="1"/>
  <c r="L129" i="20" s="1"/>
  <c r="N129" i="20"/>
  <c r="O129" i="20"/>
  <c r="P129" i="20"/>
  <c r="Q129" i="20" s="1"/>
  <c r="R129" i="20" s="1" a="1"/>
  <c r="R129" i="20" s="1"/>
  <c r="T129" i="20"/>
  <c r="W129" i="20"/>
  <c r="Y129" i="20"/>
  <c r="Z129" i="20"/>
  <c r="A130" i="20"/>
  <c r="C130" i="20"/>
  <c r="D130" i="20"/>
  <c r="E130" i="20"/>
  <c r="I130" i="20"/>
  <c r="J130" i="20"/>
  <c r="AG130" i="20" s="1"/>
  <c r="K130" i="20" a="1"/>
  <c r="K130" i="20" s="1"/>
  <c r="L130" i="20" s="1"/>
  <c r="N130" i="20"/>
  <c r="O130" i="20"/>
  <c r="P130" i="20"/>
  <c r="U130" i="20"/>
  <c r="T130" i="20"/>
  <c r="W130" i="20"/>
  <c r="Z130" i="20"/>
  <c r="A131" i="20"/>
  <c r="C131" i="20"/>
  <c r="D131" i="20"/>
  <c r="E131" i="20"/>
  <c r="I131" i="20"/>
  <c r="J131" i="20" s="1"/>
  <c r="AG131" i="20" s="1"/>
  <c r="K131" i="20" a="1"/>
  <c r="K131" i="20" s="1"/>
  <c r="L131" i="20" s="1"/>
  <c r="N131" i="20"/>
  <c r="O131" i="20"/>
  <c r="P131" i="20"/>
  <c r="U131" i="20"/>
  <c r="T131" i="20"/>
  <c r="W131" i="20"/>
  <c r="Z131" i="20"/>
  <c r="A132" i="20"/>
  <c r="C132" i="20"/>
  <c r="D132" i="20"/>
  <c r="E132" i="20"/>
  <c r="I132" i="20"/>
  <c r="J132" i="20" s="1"/>
  <c r="K132" i="20" a="1"/>
  <c r="K132" i="20" s="1"/>
  <c r="L132" i="20" s="1"/>
  <c r="N132" i="20"/>
  <c r="O132" i="20"/>
  <c r="P132" i="20"/>
  <c r="Q132" i="20" s="1"/>
  <c r="R132" i="20" s="1" a="1"/>
  <c r="R132" i="20" s="1"/>
  <c r="T132" i="20"/>
  <c r="W132" i="20"/>
  <c r="Z132" i="20"/>
  <c r="A133" i="20"/>
  <c r="C133" i="20"/>
  <c r="D133" i="20"/>
  <c r="E133" i="20"/>
  <c r="I133" i="20"/>
  <c r="J133" i="20" s="1"/>
  <c r="AG133" i="20" s="1"/>
  <c r="K133" i="20" a="1"/>
  <c r="K133" i="20" s="1"/>
  <c r="L133" i="20" s="1"/>
  <c r="N133" i="20"/>
  <c r="O133" i="20"/>
  <c r="P133" i="20"/>
  <c r="V133" i="20"/>
  <c r="T133" i="20"/>
  <c r="W133" i="20"/>
  <c r="Z133" i="20"/>
  <c r="Y133" i="20"/>
  <c r="A134" i="20"/>
  <c r="C134" i="20"/>
  <c r="D134" i="20"/>
  <c r="E134" i="20"/>
  <c r="I134" i="20"/>
  <c r="J134" i="20"/>
  <c r="AG134" i="20" s="1"/>
  <c r="K134" i="20" a="1"/>
  <c r="K134" i="20" s="1"/>
  <c r="L134" i="20" s="1"/>
  <c r="N134" i="20"/>
  <c r="O134" i="20"/>
  <c r="P134" i="20"/>
  <c r="T134" i="20"/>
  <c r="W134" i="20"/>
  <c r="Y134" i="20"/>
  <c r="Z134" i="20"/>
  <c r="A135" i="20"/>
  <c r="C135" i="20"/>
  <c r="D135" i="20"/>
  <c r="E135" i="20"/>
  <c r="I135" i="20"/>
  <c r="J135" i="20" s="1"/>
  <c r="AG135" i="20" s="1"/>
  <c r="K135" i="20" a="1"/>
  <c r="K135" i="20" s="1"/>
  <c r="L135" i="20" s="1"/>
  <c r="N135" i="20"/>
  <c r="O135" i="20"/>
  <c r="P135" i="20"/>
  <c r="U135" i="20"/>
  <c r="T135" i="20"/>
  <c r="W135" i="20"/>
  <c r="Z135" i="20"/>
  <c r="A136" i="20"/>
  <c r="C136" i="20"/>
  <c r="D136" i="20"/>
  <c r="E136" i="20"/>
  <c r="I136" i="20"/>
  <c r="J136" i="20" s="1"/>
  <c r="AG136" i="20" s="1"/>
  <c r="K136" i="20" a="1"/>
  <c r="K136" i="20" s="1"/>
  <c r="L136" i="20" s="1"/>
  <c r="N136" i="20"/>
  <c r="O136" i="20"/>
  <c r="P136" i="20"/>
  <c r="T136" i="20"/>
  <c r="W136" i="20"/>
  <c r="Y136" i="20"/>
  <c r="Z136" i="20"/>
  <c r="A137" i="20"/>
  <c r="C137" i="20"/>
  <c r="D137" i="20"/>
  <c r="E137" i="20"/>
  <c r="I137" i="20"/>
  <c r="J137" i="20"/>
  <c r="AG137" i="20" s="1"/>
  <c r="K137" i="20" a="1"/>
  <c r="K137" i="20" s="1"/>
  <c r="L137" i="20" s="1"/>
  <c r="N137" i="20"/>
  <c r="O137" i="20"/>
  <c r="P137" i="20"/>
  <c r="T137" i="20"/>
  <c r="W137" i="20"/>
  <c r="Y137" i="20"/>
  <c r="Z137" i="20"/>
  <c r="A138" i="20"/>
  <c r="C138" i="20"/>
  <c r="D138" i="20"/>
  <c r="E138" i="20"/>
  <c r="I138" i="20"/>
  <c r="J138" i="20" s="1"/>
  <c r="AG138" i="20" s="1"/>
  <c r="K138" i="20" a="1"/>
  <c r="K138" i="20" s="1"/>
  <c r="L138" i="20" s="1"/>
  <c r="N138" i="20"/>
  <c r="O138" i="20"/>
  <c r="P138" i="20"/>
  <c r="T138" i="20"/>
  <c r="W138" i="20"/>
  <c r="Y138" i="20"/>
  <c r="Z138" i="20"/>
  <c r="A139" i="20"/>
  <c r="C139" i="20"/>
  <c r="D139" i="20"/>
  <c r="E139" i="20"/>
  <c r="I139" i="20"/>
  <c r="J139" i="20" s="1"/>
  <c r="K139" i="20" a="1"/>
  <c r="K139" i="20" s="1"/>
  <c r="L139" i="20" s="1"/>
  <c r="N139" i="20"/>
  <c r="O139" i="20"/>
  <c r="P139" i="20"/>
  <c r="Q139" i="20" s="1"/>
  <c r="R139" i="20" s="1" a="1"/>
  <c r="R139" i="20" s="1"/>
  <c r="T139" i="20"/>
  <c r="W139" i="20"/>
  <c r="Z139" i="20"/>
  <c r="A140" i="20"/>
  <c r="C140" i="20"/>
  <c r="D140" i="20"/>
  <c r="E140" i="20"/>
  <c r="I140" i="20"/>
  <c r="J140" i="20" s="1"/>
  <c r="AG140" i="20" s="1"/>
  <c r="K140" i="20" a="1"/>
  <c r="K140" i="20" s="1"/>
  <c r="N140" i="20"/>
  <c r="O140" i="20"/>
  <c r="P140" i="20"/>
  <c r="T140" i="20"/>
  <c r="W140" i="20"/>
  <c r="Y140" i="20"/>
  <c r="Z140" i="20"/>
  <c r="A141" i="20"/>
  <c r="C141" i="20"/>
  <c r="D141" i="20"/>
  <c r="E141" i="20"/>
  <c r="I141" i="20"/>
  <c r="J141" i="20" s="1"/>
  <c r="K141" i="20" a="1"/>
  <c r="K141" i="20" s="1"/>
  <c r="L141" i="20" s="1"/>
  <c r="N141" i="20"/>
  <c r="O141" i="20"/>
  <c r="P141" i="20"/>
  <c r="U141" i="20"/>
  <c r="V141" i="20" s="1"/>
  <c r="T141" i="20"/>
  <c r="W141" i="20"/>
  <c r="Z141" i="20"/>
  <c r="A142" i="20"/>
  <c r="C142" i="20"/>
  <c r="D142" i="20"/>
  <c r="E142" i="20"/>
  <c r="I142" i="20"/>
  <c r="J142" i="20" s="1"/>
  <c r="AG142" i="20" s="1"/>
  <c r="K142" i="20" a="1"/>
  <c r="K142" i="20" s="1"/>
  <c r="L142" i="20" s="1"/>
  <c r="N142" i="20"/>
  <c r="O142" i="20"/>
  <c r="P142" i="20"/>
  <c r="Q142" i="20" s="1"/>
  <c r="R142" i="20" s="1" a="1"/>
  <c r="R142" i="20" s="1"/>
  <c r="T142" i="20"/>
  <c r="W142" i="20"/>
  <c r="Y142" i="20"/>
  <c r="Z142" i="20"/>
  <c r="A143" i="20"/>
  <c r="C143" i="20"/>
  <c r="D143" i="20"/>
  <c r="E143" i="20"/>
  <c r="I143" i="20"/>
  <c r="J143" i="20" s="1"/>
  <c r="K143" i="20" a="1"/>
  <c r="K143" i="20" s="1"/>
  <c r="L143" i="20" s="1"/>
  <c r="N143" i="20"/>
  <c r="O143" i="20"/>
  <c r="P143" i="20"/>
  <c r="Q143" i="20" s="1"/>
  <c r="R143" i="20" s="1" a="1"/>
  <c r="R143" i="20" s="1"/>
  <c r="T143" i="20"/>
  <c r="W143" i="20"/>
  <c r="Z143" i="20"/>
  <c r="A144" i="20"/>
  <c r="C144" i="20"/>
  <c r="D144" i="20"/>
  <c r="E144" i="20"/>
  <c r="I144" i="20"/>
  <c r="J144" i="20" s="1"/>
  <c r="AG144" i="20" s="1"/>
  <c r="K144" i="20" a="1"/>
  <c r="K144" i="20" s="1"/>
  <c r="L144" i="20" s="1"/>
  <c r="N144" i="20"/>
  <c r="O144" i="20"/>
  <c r="P144" i="20"/>
  <c r="V144" i="20"/>
  <c r="T144" i="20"/>
  <c r="W144" i="20"/>
  <c r="Y144" i="20"/>
  <c r="Z144" i="20"/>
  <c r="A145" i="20"/>
  <c r="C145" i="20"/>
  <c r="D145" i="20"/>
  <c r="E145" i="20"/>
  <c r="I145" i="20"/>
  <c r="J145" i="20" s="1"/>
  <c r="K145" i="20" a="1"/>
  <c r="K145" i="20" s="1"/>
  <c r="L145" i="20" s="1"/>
  <c r="N145" i="20"/>
  <c r="O145" i="20"/>
  <c r="P145" i="20"/>
  <c r="T145" i="20"/>
  <c r="W145" i="20"/>
  <c r="Z145" i="20"/>
  <c r="A146" i="20"/>
  <c r="C146" i="20"/>
  <c r="D146" i="20"/>
  <c r="E146" i="20"/>
  <c r="I146" i="20"/>
  <c r="J146" i="20" s="1"/>
  <c r="K146" i="20" a="1"/>
  <c r="K146" i="20" s="1"/>
  <c r="L146" i="20" s="1"/>
  <c r="N146" i="20"/>
  <c r="O146" i="20"/>
  <c r="P146" i="20"/>
  <c r="Q146" i="20" s="1"/>
  <c r="R146" i="20" s="1" a="1"/>
  <c r="R146" i="20" s="1"/>
  <c r="T146" i="20"/>
  <c r="W146" i="20"/>
  <c r="Z146" i="20"/>
  <c r="A147" i="20"/>
  <c r="C147" i="20"/>
  <c r="D147" i="20"/>
  <c r="E147" i="20"/>
  <c r="I147" i="20"/>
  <c r="J147" i="20" s="1"/>
  <c r="K147" i="20" a="1"/>
  <c r="K147" i="20" s="1"/>
  <c r="L147" i="20" s="1"/>
  <c r="N147" i="20"/>
  <c r="O147" i="20"/>
  <c r="P147" i="20"/>
  <c r="Q147" i="20" s="1"/>
  <c r="R147" i="20" s="1" a="1"/>
  <c r="R147" i="20" s="1"/>
  <c r="T147" i="20"/>
  <c r="W147" i="20"/>
  <c r="Z147" i="20"/>
  <c r="A148" i="20"/>
  <c r="C148" i="20"/>
  <c r="D148" i="20"/>
  <c r="E148" i="20"/>
  <c r="I148" i="20"/>
  <c r="J148" i="20" s="1"/>
  <c r="K148" i="20" a="1"/>
  <c r="K148" i="20" s="1"/>
  <c r="N148" i="20"/>
  <c r="O148" i="20"/>
  <c r="P148" i="20"/>
  <c r="Q148" i="20" s="1"/>
  <c r="R148" i="20" s="1" a="1"/>
  <c r="R148" i="20" s="1"/>
  <c r="V148" i="20"/>
  <c r="T148" i="20"/>
  <c r="W148" i="20"/>
  <c r="Z148" i="20"/>
  <c r="A149" i="20"/>
  <c r="C149" i="20"/>
  <c r="D149" i="20"/>
  <c r="E149" i="20"/>
  <c r="I149" i="20"/>
  <c r="J149" i="20" s="1"/>
  <c r="AG149" i="20" s="1"/>
  <c r="K149" i="20" a="1"/>
  <c r="K149" i="20" s="1"/>
  <c r="L149" i="20" s="1"/>
  <c r="N149" i="20"/>
  <c r="O149" i="20"/>
  <c r="P149" i="20"/>
  <c r="T149" i="20"/>
  <c r="W149" i="20"/>
  <c r="Z149" i="20"/>
  <c r="A150" i="20"/>
  <c r="C150" i="20"/>
  <c r="D150" i="20"/>
  <c r="E150" i="20"/>
  <c r="I150" i="20"/>
  <c r="J150" i="20" s="1"/>
  <c r="K150" i="20" a="1"/>
  <c r="K150" i="20" s="1"/>
  <c r="L150" i="20" s="1"/>
  <c r="N150" i="20"/>
  <c r="O150" i="20"/>
  <c r="P150" i="20"/>
  <c r="Q150" i="20" s="1"/>
  <c r="R150" i="20" s="1" a="1"/>
  <c r="R150" i="20" s="1"/>
  <c r="T150" i="20"/>
  <c r="W150" i="20"/>
  <c r="Y150" i="20"/>
  <c r="Z150" i="20"/>
  <c r="A151" i="20"/>
  <c r="C151" i="20"/>
  <c r="D151" i="20"/>
  <c r="E151" i="20"/>
  <c r="I151" i="20"/>
  <c r="J151" i="20" s="1"/>
  <c r="AG151" i="20" s="1"/>
  <c r="K151" i="20" a="1"/>
  <c r="K151" i="20" s="1"/>
  <c r="L151" i="20" s="1"/>
  <c r="N151" i="20"/>
  <c r="O151" i="20"/>
  <c r="P151" i="20"/>
  <c r="Q151" i="20" s="1"/>
  <c r="R151" i="20" s="1" a="1"/>
  <c r="R151" i="20" s="1"/>
  <c r="T151" i="20"/>
  <c r="W151" i="20"/>
  <c r="Z151" i="20"/>
  <c r="A152" i="20"/>
  <c r="C152" i="20"/>
  <c r="D152" i="20"/>
  <c r="E152" i="20"/>
  <c r="I152" i="20"/>
  <c r="J152" i="20" s="1"/>
  <c r="K152" i="20" a="1"/>
  <c r="K152" i="20" s="1"/>
  <c r="L152" i="20" s="1"/>
  <c r="N152" i="20"/>
  <c r="O152" i="20"/>
  <c r="P152" i="20"/>
  <c r="Q152" i="20" s="1"/>
  <c r="R152" i="20" s="1" a="1"/>
  <c r="R152" i="20" s="1"/>
  <c r="T152" i="20"/>
  <c r="W152" i="20"/>
  <c r="Y152" i="20"/>
  <c r="Z152" i="20"/>
  <c r="A153" i="20"/>
  <c r="C153" i="20"/>
  <c r="D153" i="20"/>
  <c r="E153" i="20"/>
  <c r="I153" i="20"/>
  <c r="J153" i="20" s="1"/>
  <c r="AG153" i="20" s="1"/>
  <c r="K153" i="20" a="1"/>
  <c r="K153" i="20" s="1"/>
  <c r="L153" i="20" s="1"/>
  <c r="N153" i="20"/>
  <c r="O153" i="20"/>
  <c r="P153" i="20"/>
  <c r="V153" i="20"/>
  <c r="T153" i="20"/>
  <c r="W153" i="20"/>
  <c r="Y153" i="20"/>
  <c r="Z153" i="20"/>
  <c r="A154" i="20"/>
  <c r="C154" i="20"/>
  <c r="D154" i="20"/>
  <c r="E154" i="20"/>
  <c r="I154" i="20"/>
  <c r="J154" i="20" s="1"/>
  <c r="AG154" i="20" s="1"/>
  <c r="K154" i="20" a="1"/>
  <c r="K154" i="20" s="1"/>
  <c r="L154" i="20" s="1"/>
  <c r="N154" i="20"/>
  <c r="O154" i="20"/>
  <c r="P154" i="20"/>
  <c r="T154" i="20"/>
  <c r="W154" i="20"/>
  <c r="Y154" i="20"/>
  <c r="Z154" i="20"/>
  <c r="A155" i="20"/>
  <c r="C155" i="20"/>
  <c r="D155" i="20"/>
  <c r="E155" i="20"/>
  <c r="I155" i="20"/>
  <c r="J155" i="20" s="1"/>
  <c r="AG155" i="20" s="1"/>
  <c r="K155" i="20" a="1"/>
  <c r="K155" i="20" s="1"/>
  <c r="L155" i="20" s="1"/>
  <c r="N155" i="20"/>
  <c r="O155" i="20"/>
  <c r="P155" i="20"/>
  <c r="T155" i="20"/>
  <c r="W155" i="20"/>
  <c r="Y155" i="20"/>
  <c r="Z155" i="20"/>
  <c r="A156" i="20"/>
  <c r="C156" i="20"/>
  <c r="D156" i="20"/>
  <c r="E156" i="20"/>
  <c r="I156" i="20"/>
  <c r="J156" i="20" s="1"/>
  <c r="AG156" i="20" s="1"/>
  <c r="K156" i="20" a="1"/>
  <c r="K156" i="20" s="1"/>
  <c r="L156" i="20" s="1"/>
  <c r="M156" i="20" s="1" a="1"/>
  <c r="M156" i="20" s="1"/>
  <c r="N156" i="20"/>
  <c r="O156" i="20"/>
  <c r="P156" i="20"/>
  <c r="Q156" i="20" s="1"/>
  <c r="R156" i="20" s="1" a="1"/>
  <c r="R156" i="20" s="1"/>
  <c r="U156" i="20"/>
  <c r="T156" i="20"/>
  <c r="W156" i="20"/>
  <c r="Y156" i="20"/>
  <c r="Z156" i="20"/>
  <c r="A157" i="20"/>
  <c r="C157" i="20"/>
  <c r="D157" i="20"/>
  <c r="E157" i="20"/>
  <c r="I157" i="20"/>
  <c r="J157" i="20" s="1"/>
  <c r="AG157" i="20" s="1"/>
  <c r="K157" i="20" a="1"/>
  <c r="K157" i="20" s="1"/>
  <c r="L157" i="20" s="1"/>
  <c r="N157" i="20"/>
  <c r="O157" i="20"/>
  <c r="P157" i="20"/>
  <c r="T157" i="20"/>
  <c r="W157" i="20"/>
  <c r="Z157" i="20"/>
  <c r="A158" i="20"/>
  <c r="C158" i="20"/>
  <c r="D158" i="20"/>
  <c r="E158" i="20"/>
  <c r="I158" i="20"/>
  <c r="J158" i="20" s="1"/>
  <c r="K158" i="20" a="1"/>
  <c r="K158" i="20" s="1"/>
  <c r="L158" i="20" s="1"/>
  <c r="N158" i="20"/>
  <c r="O158" i="20"/>
  <c r="P158" i="20"/>
  <c r="Q158" i="20" s="1"/>
  <c r="R158" i="20" s="1" a="1"/>
  <c r="R158" i="20" s="1"/>
  <c r="V158" i="20"/>
  <c r="T158" i="20"/>
  <c r="W158" i="20"/>
  <c r="Y158" i="20"/>
  <c r="Z158" i="20"/>
  <c r="A159" i="20"/>
  <c r="C159" i="20"/>
  <c r="D159" i="20"/>
  <c r="E159" i="20"/>
  <c r="I159" i="20"/>
  <c r="J159" i="20" s="1"/>
  <c r="K159" i="20" a="1"/>
  <c r="K159" i="20" s="1"/>
  <c r="L159" i="20" s="1"/>
  <c r="N159" i="20"/>
  <c r="O159" i="20"/>
  <c r="P159" i="20"/>
  <c r="Q159" i="20" s="1"/>
  <c r="R159" i="20" s="1" a="1"/>
  <c r="R159" i="20" s="1"/>
  <c r="U159" i="20"/>
  <c r="T159" i="20"/>
  <c r="W159" i="20"/>
  <c r="Y159" i="20"/>
  <c r="Z159" i="20"/>
  <c r="A160" i="20"/>
  <c r="C160" i="20"/>
  <c r="D160" i="20"/>
  <c r="E160" i="20"/>
  <c r="I160" i="20"/>
  <c r="J160" i="20" s="1"/>
  <c r="AG160" i="20" s="1"/>
  <c r="K160" i="20" a="1"/>
  <c r="K160" i="20" s="1"/>
  <c r="L160" i="20" s="1"/>
  <c r="N160" i="20"/>
  <c r="O160" i="20"/>
  <c r="P160" i="20"/>
  <c r="T160" i="20"/>
  <c r="W160" i="20"/>
  <c r="Y160" i="20"/>
  <c r="Z160" i="20"/>
  <c r="A161" i="20"/>
  <c r="C161" i="20"/>
  <c r="D161" i="20"/>
  <c r="E161" i="20"/>
  <c r="I161" i="20"/>
  <c r="J161" i="20" s="1"/>
  <c r="AG161" i="20" s="1"/>
  <c r="K161" i="20" a="1"/>
  <c r="K161" i="20" s="1"/>
  <c r="L161" i="20" s="1"/>
  <c r="N161" i="20"/>
  <c r="O161" i="20"/>
  <c r="P161" i="20"/>
  <c r="Q161" i="20" s="1"/>
  <c r="R161" i="20" s="1" a="1"/>
  <c r="R161" i="20" s="1"/>
  <c r="U161" i="20"/>
  <c r="T161" i="20"/>
  <c r="W161" i="20"/>
  <c r="Y161" i="20"/>
  <c r="Z161" i="20"/>
  <c r="A162" i="20"/>
  <c r="C162" i="20"/>
  <c r="D162" i="20"/>
  <c r="E162" i="20"/>
  <c r="I162" i="20"/>
  <c r="J162" i="20" s="1"/>
  <c r="AG162" i="20" s="1"/>
  <c r="K162" i="20" a="1"/>
  <c r="K162" i="20" s="1"/>
  <c r="L162" i="20" s="1"/>
  <c r="N162" i="20"/>
  <c r="O162" i="20"/>
  <c r="P162" i="20"/>
  <c r="V162" i="20"/>
  <c r="T162" i="20"/>
  <c r="W162" i="20"/>
  <c r="Y162" i="20"/>
  <c r="Z162" i="20"/>
  <c r="A163" i="20"/>
  <c r="C163" i="20"/>
  <c r="D163" i="20"/>
  <c r="E163" i="20"/>
  <c r="I163" i="20"/>
  <c r="J163" i="20" s="1"/>
  <c r="K163" i="20" a="1"/>
  <c r="K163" i="20" s="1"/>
  <c r="L163" i="20" s="1"/>
  <c r="N163" i="20"/>
  <c r="O163" i="20"/>
  <c r="P163" i="20"/>
  <c r="Q163" i="20" s="1"/>
  <c r="R163" i="20" s="1" a="1"/>
  <c r="R163" i="20" s="1"/>
  <c r="U163" i="20"/>
  <c r="T163" i="20"/>
  <c r="W163" i="20"/>
  <c r="Z163" i="20"/>
  <c r="A164" i="20"/>
  <c r="C164" i="20"/>
  <c r="D164" i="20"/>
  <c r="E164" i="20"/>
  <c r="I164" i="20"/>
  <c r="J164" i="20" s="1"/>
  <c r="K164" i="20" a="1"/>
  <c r="K164" i="20" s="1"/>
  <c r="L164" i="20" s="1"/>
  <c r="N164" i="20"/>
  <c r="O164" i="20"/>
  <c r="P164" i="20"/>
  <c r="U164" i="20"/>
  <c r="V164" i="20" s="1"/>
  <c r="T164" i="20"/>
  <c r="W164" i="20"/>
  <c r="Y164" i="20"/>
  <c r="Z164" i="20"/>
  <c r="A165" i="20"/>
  <c r="C165" i="20"/>
  <c r="D165" i="20"/>
  <c r="E165" i="20"/>
  <c r="I165" i="20"/>
  <c r="J165" i="20" s="1"/>
  <c r="K165" i="20" a="1"/>
  <c r="K165" i="20" s="1"/>
  <c r="N165" i="20"/>
  <c r="O165" i="20"/>
  <c r="P165" i="20"/>
  <c r="Q165" i="20" s="1"/>
  <c r="R165" i="20" s="1" a="1"/>
  <c r="R165" i="20" s="1"/>
  <c r="U165" i="20"/>
  <c r="T165" i="20"/>
  <c r="W165" i="20"/>
  <c r="Y165" i="20"/>
  <c r="Z165" i="20"/>
  <c r="A166" i="20"/>
  <c r="C166" i="20"/>
  <c r="D166" i="20"/>
  <c r="E166" i="20"/>
  <c r="I166" i="20"/>
  <c r="J166" i="20" s="1"/>
  <c r="AG166" i="20" s="1"/>
  <c r="K166" i="20" a="1"/>
  <c r="K166" i="20" s="1"/>
  <c r="L166" i="20" s="1"/>
  <c r="N166" i="20"/>
  <c r="O166" i="20"/>
  <c r="P166" i="20"/>
  <c r="Q166" i="20" s="1"/>
  <c r="R166" i="20" s="1" a="1"/>
  <c r="R166" i="20" s="1"/>
  <c r="U166" i="20"/>
  <c r="T166" i="20"/>
  <c r="W166" i="20"/>
  <c r="Y166" i="20"/>
  <c r="Z166" i="20"/>
  <c r="A167" i="20"/>
  <c r="C167" i="20"/>
  <c r="D167" i="20"/>
  <c r="E167" i="20"/>
  <c r="I167" i="20"/>
  <c r="J167" i="20" s="1"/>
  <c r="K167" i="20" a="1"/>
  <c r="K167" i="20" s="1"/>
  <c r="L167" i="20" s="1"/>
  <c r="N167" i="20"/>
  <c r="O167" i="20"/>
  <c r="P167" i="20"/>
  <c r="U167" i="20"/>
  <c r="T167" i="20"/>
  <c r="W167" i="20"/>
  <c r="Z167" i="20"/>
  <c r="A168" i="20"/>
  <c r="C168" i="20"/>
  <c r="D168" i="20"/>
  <c r="E168" i="20"/>
  <c r="I168" i="20"/>
  <c r="J168" i="20" s="1"/>
  <c r="AG168" i="20" s="1"/>
  <c r="K168" i="20" a="1"/>
  <c r="K168" i="20" s="1"/>
  <c r="L168" i="20" s="1"/>
  <c r="N168" i="20"/>
  <c r="O168" i="20"/>
  <c r="P168" i="20"/>
  <c r="Q168" i="20" s="1"/>
  <c r="R168" i="20" s="1" a="1"/>
  <c r="R168" i="20" s="1"/>
  <c r="V168" i="20"/>
  <c r="T168" i="20"/>
  <c r="W168" i="20"/>
  <c r="Y168" i="20"/>
  <c r="Z168" i="20"/>
  <c r="A169" i="20"/>
  <c r="C169" i="20"/>
  <c r="D169" i="20"/>
  <c r="E169" i="20"/>
  <c r="I169" i="20"/>
  <c r="J169" i="20" s="1"/>
  <c r="K169" i="20" a="1"/>
  <c r="K169" i="20" s="1"/>
  <c r="L169" i="20" s="1"/>
  <c r="M169" i="20" s="1" a="1"/>
  <c r="M169" i="20" s="1"/>
  <c r="N169" i="20"/>
  <c r="O169" i="20"/>
  <c r="P169" i="20"/>
  <c r="Q169" i="20" s="1"/>
  <c r="R169" i="20" s="1" a="1"/>
  <c r="R169" i="20" s="1"/>
  <c r="T169" i="20"/>
  <c r="W169" i="20"/>
  <c r="Y169" i="20"/>
  <c r="Z169" i="20"/>
  <c r="A170" i="20"/>
  <c r="C170" i="20"/>
  <c r="D170" i="20"/>
  <c r="E170" i="20"/>
  <c r="I170" i="20"/>
  <c r="J170" i="20" s="1"/>
  <c r="AG170" i="20" s="1"/>
  <c r="K170" i="20" a="1"/>
  <c r="K170" i="20" s="1"/>
  <c r="L170" i="20" s="1"/>
  <c r="N170" i="20"/>
  <c r="O170" i="20"/>
  <c r="P170" i="20"/>
  <c r="T170" i="20"/>
  <c r="W170" i="20"/>
  <c r="Y170" i="20"/>
  <c r="Z170" i="20"/>
  <c r="A171" i="20"/>
  <c r="C171" i="20"/>
  <c r="D171" i="20"/>
  <c r="E171" i="20"/>
  <c r="I171" i="20"/>
  <c r="J171" i="20" s="1"/>
  <c r="AG171" i="20" s="1"/>
  <c r="K171" i="20" a="1"/>
  <c r="K171" i="20" s="1"/>
  <c r="N171" i="20"/>
  <c r="O171" i="20"/>
  <c r="P171" i="20"/>
  <c r="Q171" i="20" s="1"/>
  <c r="R171" i="20" s="1" a="1"/>
  <c r="R171" i="20" s="1"/>
  <c r="T171" i="20"/>
  <c r="W171" i="20"/>
  <c r="Y171" i="20"/>
  <c r="Z171" i="20"/>
  <c r="A172" i="20"/>
  <c r="C172" i="20"/>
  <c r="D172" i="20"/>
  <c r="E172" i="20"/>
  <c r="I172" i="20"/>
  <c r="J172" i="20" s="1"/>
  <c r="K172" i="20" a="1"/>
  <c r="K172" i="20" s="1"/>
  <c r="L172" i="20" s="1"/>
  <c r="N172" i="20"/>
  <c r="O172" i="20"/>
  <c r="P172" i="20"/>
  <c r="T172" i="20"/>
  <c r="W172" i="20"/>
  <c r="Z172" i="20"/>
  <c r="A173" i="20"/>
  <c r="C173" i="20"/>
  <c r="D173" i="20"/>
  <c r="E173" i="20"/>
  <c r="I173" i="20"/>
  <c r="J173" i="20" s="1"/>
  <c r="K173" i="20" a="1"/>
  <c r="K173" i="20" s="1"/>
  <c r="L173" i="20" s="1"/>
  <c r="N173" i="20"/>
  <c r="O173" i="20"/>
  <c r="P173" i="20"/>
  <c r="U173" i="20"/>
  <c r="T173" i="20"/>
  <c r="W173" i="20"/>
  <c r="Y173" i="20"/>
  <c r="Z173" i="20"/>
  <c r="A174" i="20"/>
  <c r="C174" i="20"/>
  <c r="D174" i="20"/>
  <c r="E174" i="20"/>
  <c r="I174" i="20"/>
  <c r="J174" i="20" s="1"/>
  <c r="AG174" i="20" s="1"/>
  <c r="K174" i="20" a="1"/>
  <c r="K174" i="20" s="1"/>
  <c r="L174" i="20" s="1"/>
  <c r="N174" i="20"/>
  <c r="O174" i="20"/>
  <c r="P174" i="20"/>
  <c r="U174" i="20"/>
  <c r="T174" i="20"/>
  <c r="W174" i="20"/>
  <c r="Z174" i="20"/>
  <c r="A175" i="20"/>
  <c r="C175" i="20"/>
  <c r="D175" i="20"/>
  <c r="E175" i="20"/>
  <c r="I175" i="20"/>
  <c r="J175" i="20" s="1"/>
  <c r="K175" i="20" a="1"/>
  <c r="K175" i="20" s="1"/>
  <c r="L175" i="20" s="1"/>
  <c r="M175" i="20" s="1" a="1"/>
  <c r="M175" i="20" s="1"/>
  <c r="N175" i="20"/>
  <c r="O175" i="20"/>
  <c r="P175" i="20"/>
  <c r="T175" i="20"/>
  <c r="W175" i="20"/>
  <c r="Y175" i="20"/>
  <c r="Z175" i="20"/>
  <c r="A176" i="20"/>
  <c r="C176" i="20"/>
  <c r="D176" i="20"/>
  <c r="E176" i="20"/>
  <c r="I176" i="20"/>
  <c r="J176" i="20" s="1"/>
  <c r="AG176" i="20" s="1"/>
  <c r="K176" i="20" a="1"/>
  <c r="K176" i="20" s="1"/>
  <c r="L176" i="20" s="1"/>
  <c r="N176" i="20"/>
  <c r="O176" i="20"/>
  <c r="P176" i="20"/>
  <c r="T176" i="20"/>
  <c r="W176" i="20"/>
  <c r="Y176" i="20"/>
  <c r="Z176" i="20"/>
  <c r="A177" i="20"/>
  <c r="C177" i="20"/>
  <c r="D177" i="20"/>
  <c r="E177" i="20"/>
  <c r="I177" i="20"/>
  <c r="J177" i="20" s="1"/>
  <c r="K177" i="20" a="1"/>
  <c r="K177" i="20" s="1"/>
  <c r="L177" i="20" s="1"/>
  <c r="N177" i="20"/>
  <c r="O177" i="20"/>
  <c r="P177" i="20"/>
  <c r="T177" i="20"/>
  <c r="W177" i="20"/>
  <c r="Y177" i="20"/>
  <c r="Z177" i="20"/>
  <c r="A178" i="20"/>
  <c r="C178" i="20"/>
  <c r="D178" i="20"/>
  <c r="E178" i="20"/>
  <c r="I178" i="20"/>
  <c r="J178" i="20" s="1"/>
  <c r="K178" i="20" a="1"/>
  <c r="K178" i="20" s="1"/>
  <c r="L178" i="20" s="1"/>
  <c r="N178" i="20"/>
  <c r="O178" i="20"/>
  <c r="P178" i="20"/>
  <c r="U178" i="20"/>
  <c r="T178" i="20"/>
  <c r="W178" i="20"/>
  <c r="Y178" i="20"/>
  <c r="Z178" i="20"/>
  <c r="A179" i="20"/>
  <c r="C179" i="20"/>
  <c r="D179" i="20"/>
  <c r="E179" i="20"/>
  <c r="I179" i="20"/>
  <c r="J179" i="20" s="1"/>
  <c r="AG179" i="20" s="1"/>
  <c r="K179" i="20" a="1"/>
  <c r="K179" i="20" s="1"/>
  <c r="L179" i="20" s="1"/>
  <c r="N179" i="20"/>
  <c r="O179" i="20"/>
  <c r="P179" i="20"/>
  <c r="U179" i="20"/>
  <c r="T179" i="20"/>
  <c r="W179" i="20"/>
  <c r="Z179" i="20"/>
  <c r="A180" i="20"/>
  <c r="C180" i="20"/>
  <c r="D180" i="20"/>
  <c r="E180" i="20"/>
  <c r="I180" i="20"/>
  <c r="J180" i="20" s="1"/>
  <c r="K180" i="20" a="1"/>
  <c r="K180" i="20" s="1"/>
  <c r="L180" i="20" s="1"/>
  <c r="N180" i="20"/>
  <c r="O180" i="20"/>
  <c r="P180" i="20"/>
  <c r="T180" i="20"/>
  <c r="W180" i="20"/>
  <c r="Y180" i="20"/>
  <c r="Z180" i="20"/>
  <c r="A181" i="20"/>
  <c r="C181" i="20"/>
  <c r="D181" i="20"/>
  <c r="E181" i="20"/>
  <c r="I181" i="20"/>
  <c r="J181" i="20" s="1"/>
  <c r="K181" i="20" a="1"/>
  <c r="K181" i="20" s="1"/>
  <c r="L181" i="20" s="1"/>
  <c r="N181" i="20"/>
  <c r="O181" i="20"/>
  <c r="P181" i="20"/>
  <c r="Q181" i="20" s="1"/>
  <c r="R181" i="20" s="1" a="1"/>
  <c r="R181" i="20" s="1"/>
  <c r="T181" i="20"/>
  <c r="W181" i="20"/>
  <c r="Y181" i="20"/>
  <c r="Z181" i="20"/>
  <c r="A182" i="20"/>
  <c r="C182" i="20"/>
  <c r="D182" i="20"/>
  <c r="E182" i="20"/>
  <c r="I182" i="20"/>
  <c r="J182" i="20" s="1"/>
  <c r="K182" i="20" a="1"/>
  <c r="K182" i="20" s="1"/>
  <c r="L182" i="20" s="1"/>
  <c r="N182" i="20"/>
  <c r="O182" i="20"/>
  <c r="P182" i="20"/>
  <c r="Q182" i="20" s="1"/>
  <c r="R182" i="20" s="1" a="1"/>
  <c r="R182" i="20" s="1"/>
  <c r="T182" i="20"/>
  <c r="U182" i="20"/>
  <c r="W182" i="20"/>
  <c r="Z182" i="20"/>
  <c r="Y182" i="20"/>
  <c r="A183" i="20"/>
  <c r="C183" i="20"/>
  <c r="D183" i="20"/>
  <c r="E183" i="20"/>
  <c r="I183" i="20"/>
  <c r="J183" i="20" s="1"/>
  <c r="AG183" i="20" s="1"/>
  <c r="K183" i="20" a="1"/>
  <c r="K183" i="20" s="1"/>
  <c r="L183" i="20" s="1"/>
  <c r="N183" i="20"/>
  <c r="O183" i="20"/>
  <c r="P183" i="20"/>
  <c r="T183" i="20"/>
  <c r="W183" i="20"/>
  <c r="Y183" i="20"/>
  <c r="Z183" i="20"/>
  <c r="A184" i="20"/>
  <c r="C184" i="20"/>
  <c r="D184" i="20"/>
  <c r="E184" i="20"/>
  <c r="I184" i="20"/>
  <c r="J184" i="20" s="1"/>
  <c r="AG184" i="20" s="1"/>
  <c r="K184" i="20" a="1"/>
  <c r="K184" i="20" s="1"/>
  <c r="L184" i="20" s="1"/>
  <c r="M184" i="20" s="1" a="1"/>
  <c r="M184" i="20" s="1"/>
  <c r="N184" i="20"/>
  <c r="O184" i="20"/>
  <c r="P184" i="20"/>
  <c r="U184" i="20"/>
  <c r="T184" i="20"/>
  <c r="W184" i="20"/>
  <c r="Y184" i="20"/>
  <c r="Z184" i="20"/>
  <c r="A185" i="20"/>
  <c r="C185" i="20"/>
  <c r="D185" i="20"/>
  <c r="E185" i="20"/>
  <c r="I185" i="20"/>
  <c r="J185" i="20" s="1"/>
  <c r="K185" i="20" a="1"/>
  <c r="K185" i="20" s="1"/>
  <c r="L185" i="20" s="1"/>
  <c r="M185" i="20" s="1" a="1"/>
  <c r="M185" i="20" s="1"/>
  <c r="N185" i="20"/>
  <c r="O185" i="20"/>
  <c r="P185" i="20"/>
  <c r="U185" i="20"/>
  <c r="T185" i="20"/>
  <c r="W185" i="20"/>
  <c r="Z185" i="20"/>
  <c r="A186" i="20"/>
  <c r="C186" i="20"/>
  <c r="D186" i="20"/>
  <c r="E186" i="20"/>
  <c r="I186" i="20"/>
  <c r="J186" i="20" s="1"/>
  <c r="K186" i="20" a="1"/>
  <c r="K186" i="20" s="1"/>
  <c r="L186" i="20" s="1"/>
  <c r="M186" i="20" s="1" a="1"/>
  <c r="M186" i="20" s="1"/>
  <c r="N186" i="20"/>
  <c r="O186" i="20"/>
  <c r="P186" i="20"/>
  <c r="Q186" i="20" s="1"/>
  <c r="R186" i="20" s="1" a="1"/>
  <c r="R186" i="20" s="1"/>
  <c r="T186" i="20"/>
  <c r="W186" i="20"/>
  <c r="Y186" i="20"/>
  <c r="Z186" i="20"/>
  <c r="A187" i="20"/>
  <c r="C187" i="20"/>
  <c r="D187" i="20"/>
  <c r="E187" i="20"/>
  <c r="I187" i="20"/>
  <c r="J187" i="20" s="1"/>
  <c r="AG187" i="20" s="1"/>
  <c r="K187" i="20" a="1"/>
  <c r="K187" i="20" s="1"/>
  <c r="L187" i="20" s="1"/>
  <c r="N187" i="20"/>
  <c r="O187" i="20"/>
  <c r="P187" i="20"/>
  <c r="Q187" i="20" s="1"/>
  <c r="R187" i="20" s="1" a="1"/>
  <c r="R187" i="20" s="1"/>
  <c r="T187" i="20"/>
  <c r="W187" i="20"/>
  <c r="Y187" i="20"/>
  <c r="Z187" i="20"/>
  <c r="A188" i="20"/>
  <c r="C188" i="20"/>
  <c r="D188" i="20"/>
  <c r="E188" i="20"/>
  <c r="I188" i="20"/>
  <c r="J188" i="20" s="1"/>
  <c r="AG188" i="20" s="1"/>
  <c r="K188" i="20" a="1"/>
  <c r="K188" i="20" s="1"/>
  <c r="L188" i="20" s="1"/>
  <c r="N188" i="20"/>
  <c r="O188" i="20"/>
  <c r="P188" i="20"/>
  <c r="T188" i="20"/>
  <c r="W188" i="20"/>
  <c r="Y188" i="20"/>
  <c r="Z188" i="20"/>
  <c r="A189" i="20"/>
  <c r="C189" i="20"/>
  <c r="D189" i="20"/>
  <c r="E189" i="20"/>
  <c r="I189" i="20"/>
  <c r="J189" i="20" s="1"/>
  <c r="K189" i="20" a="1"/>
  <c r="K189" i="20" s="1"/>
  <c r="L189" i="20" s="1"/>
  <c r="N189" i="20"/>
  <c r="O189" i="20"/>
  <c r="P189" i="20"/>
  <c r="T189" i="20"/>
  <c r="W189" i="20"/>
  <c r="Y189" i="20"/>
  <c r="Z189" i="20"/>
  <c r="A190" i="20"/>
  <c r="C190" i="20"/>
  <c r="D190" i="20"/>
  <c r="E190" i="20"/>
  <c r="I190" i="20"/>
  <c r="J190" i="20" s="1"/>
  <c r="K190" i="20" a="1"/>
  <c r="K190" i="20" s="1"/>
  <c r="L190" i="20" s="1"/>
  <c r="N190" i="20"/>
  <c r="O190" i="20"/>
  <c r="P190" i="20"/>
  <c r="U190" i="20"/>
  <c r="T190" i="20"/>
  <c r="W190" i="20"/>
  <c r="Y190" i="20"/>
  <c r="Z190" i="20"/>
  <c r="A191" i="20"/>
  <c r="C191" i="20"/>
  <c r="D191" i="20"/>
  <c r="E191" i="20"/>
  <c r="I191" i="20"/>
  <c r="J191" i="20" s="1"/>
  <c r="AG191" i="20" s="1"/>
  <c r="K191" i="20" a="1"/>
  <c r="K191" i="20" s="1"/>
  <c r="L191" i="20" s="1"/>
  <c r="N191" i="20"/>
  <c r="O191" i="20"/>
  <c r="P191" i="20"/>
  <c r="Q191" i="20" s="1"/>
  <c r="R191" i="20" s="1" a="1"/>
  <c r="R191" i="20" s="1"/>
  <c r="T191" i="20"/>
  <c r="W191" i="20"/>
  <c r="Y191" i="20"/>
  <c r="Z191" i="20"/>
  <c r="A192" i="20"/>
  <c r="C192" i="20"/>
  <c r="D192" i="20"/>
  <c r="E192" i="20"/>
  <c r="I192" i="20"/>
  <c r="J192" i="20" s="1"/>
  <c r="K192" i="20" a="1"/>
  <c r="K192" i="20" s="1"/>
  <c r="L192" i="20" s="1"/>
  <c r="N192" i="20"/>
  <c r="O192" i="20"/>
  <c r="P192" i="20"/>
  <c r="T192" i="20"/>
  <c r="W192" i="20"/>
  <c r="Y192" i="20"/>
  <c r="Z192" i="20"/>
  <c r="A193" i="20"/>
  <c r="C193" i="20"/>
  <c r="D193" i="20"/>
  <c r="E193" i="20"/>
  <c r="I193" i="20"/>
  <c r="J193" i="20" s="1"/>
  <c r="K193" i="20" a="1"/>
  <c r="K193" i="20" s="1"/>
  <c r="L193" i="20" s="1"/>
  <c r="N193" i="20"/>
  <c r="O193" i="20"/>
  <c r="P193" i="20"/>
  <c r="Q193" i="20" s="1"/>
  <c r="R193" i="20" s="1" a="1"/>
  <c r="R193" i="20" s="1"/>
  <c r="T193" i="20"/>
  <c r="W193" i="20"/>
  <c r="Z193" i="20"/>
  <c r="A194" i="20"/>
  <c r="C194" i="20"/>
  <c r="D194" i="20"/>
  <c r="E194" i="20"/>
  <c r="I194" i="20"/>
  <c r="J194" i="20" s="1"/>
  <c r="K194" i="20" a="1"/>
  <c r="K194" i="20" s="1"/>
  <c r="L194" i="20" s="1"/>
  <c r="N194" i="20"/>
  <c r="O194" i="20"/>
  <c r="P194" i="20"/>
  <c r="Q194" i="20" s="1"/>
  <c r="R194" i="20" s="1" a="1"/>
  <c r="R194" i="20" s="1"/>
  <c r="T194" i="20"/>
  <c r="W194" i="20"/>
  <c r="Y194" i="20"/>
  <c r="Z194" i="20"/>
  <c r="A195" i="20"/>
  <c r="C195" i="20"/>
  <c r="D195" i="20"/>
  <c r="E195" i="20"/>
  <c r="I195" i="20"/>
  <c r="J195" i="20" s="1"/>
  <c r="K195" i="20" a="1"/>
  <c r="K195" i="20" s="1"/>
  <c r="L195" i="20" s="1"/>
  <c r="N195" i="20"/>
  <c r="O195" i="20"/>
  <c r="P195" i="20"/>
  <c r="U195" i="20"/>
  <c r="T195" i="20"/>
  <c r="W195" i="20"/>
  <c r="Y195" i="20"/>
  <c r="Z195" i="20"/>
  <c r="A196" i="20"/>
  <c r="C196" i="20"/>
  <c r="D196" i="20"/>
  <c r="E196" i="20"/>
  <c r="I196" i="20"/>
  <c r="J196" i="20" s="1"/>
  <c r="AG196" i="20" s="1"/>
  <c r="K196" i="20" a="1"/>
  <c r="K196" i="20" s="1"/>
  <c r="L196" i="20" s="1"/>
  <c r="N196" i="20"/>
  <c r="O196" i="20"/>
  <c r="P196" i="20"/>
  <c r="T196" i="20"/>
  <c r="W196" i="20"/>
  <c r="Y196" i="20"/>
  <c r="Z196" i="20"/>
  <c r="A197" i="20"/>
  <c r="C197" i="20"/>
  <c r="D197" i="20"/>
  <c r="E197" i="20"/>
  <c r="I197" i="20"/>
  <c r="J197" i="20" s="1"/>
  <c r="K197" i="20" a="1"/>
  <c r="K197" i="20" s="1"/>
  <c r="N197" i="20"/>
  <c r="O197" i="20"/>
  <c r="P197" i="20"/>
  <c r="T197" i="20"/>
  <c r="W197" i="20"/>
  <c r="Z197" i="20"/>
  <c r="A198" i="20"/>
  <c r="C198" i="20"/>
  <c r="D198" i="20"/>
  <c r="E198" i="20"/>
  <c r="I198" i="20"/>
  <c r="J198" i="20" s="1"/>
  <c r="AG198" i="20" s="1"/>
  <c r="K198" i="20" a="1"/>
  <c r="K198" i="20" s="1"/>
  <c r="L198" i="20" s="1"/>
  <c r="N198" i="20"/>
  <c r="O198" i="20"/>
  <c r="P198" i="20"/>
  <c r="Q198" i="20" s="1"/>
  <c r="R198" i="20" s="1" a="1"/>
  <c r="R198" i="20" s="1"/>
  <c r="V198" i="20"/>
  <c r="T198" i="20"/>
  <c r="W198" i="20"/>
  <c r="Z198" i="20"/>
  <c r="Y198" i="20"/>
  <c r="A199" i="20"/>
  <c r="C199" i="20"/>
  <c r="D199" i="20"/>
  <c r="E199" i="20"/>
  <c r="I199" i="20"/>
  <c r="J199" i="20" s="1"/>
  <c r="AG199" i="20" s="1"/>
  <c r="K199" i="20" a="1"/>
  <c r="K199" i="20" s="1"/>
  <c r="L199" i="20" s="1"/>
  <c r="N199" i="20"/>
  <c r="O199" i="20"/>
  <c r="P199" i="20"/>
  <c r="Q199" i="20" s="1"/>
  <c r="R199" i="20" s="1" a="1"/>
  <c r="R199" i="20" s="1"/>
  <c r="U199" i="20"/>
  <c r="T199" i="20"/>
  <c r="W199" i="20"/>
  <c r="Y199" i="20"/>
  <c r="Z199" i="20"/>
  <c r="A200" i="20"/>
  <c r="C200" i="20"/>
  <c r="D200" i="20"/>
  <c r="E200" i="20"/>
  <c r="I200" i="20"/>
  <c r="J200" i="20" s="1"/>
  <c r="AG200" i="20" s="1"/>
  <c r="K200" i="20" a="1"/>
  <c r="K200" i="20" s="1"/>
  <c r="L200" i="20" s="1"/>
  <c r="M200" i="20" s="1" a="1"/>
  <c r="M200" i="20" s="1"/>
  <c r="N200" i="20"/>
  <c r="O200" i="20"/>
  <c r="P200" i="20"/>
  <c r="T200" i="20"/>
  <c r="W200" i="20"/>
  <c r="Y200" i="20"/>
  <c r="Z200" i="20"/>
  <c r="A201" i="20"/>
  <c r="C201" i="20"/>
  <c r="D201" i="20"/>
  <c r="E201" i="20"/>
  <c r="I201" i="20"/>
  <c r="J201" i="20" s="1"/>
  <c r="K201" i="20" a="1"/>
  <c r="K201" i="20" s="1"/>
  <c r="L201" i="20" s="1"/>
  <c r="N201" i="20"/>
  <c r="O201" i="20"/>
  <c r="P201" i="20"/>
  <c r="T201" i="20"/>
  <c r="W201" i="20"/>
  <c r="Z201" i="20"/>
  <c r="A202" i="20"/>
  <c r="C202" i="20"/>
  <c r="D202" i="20"/>
  <c r="E202" i="20"/>
  <c r="I202" i="20"/>
  <c r="J202" i="20" s="1"/>
  <c r="K202" i="20" a="1"/>
  <c r="K202" i="20" s="1"/>
  <c r="L202" i="20" s="1"/>
  <c r="N202" i="20"/>
  <c r="O202" i="20"/>
  <c r="P202" i="20"/>
  <c r="T202" i="20"/>
  <c r="W202" i="20"/>
  <c r="Y202" i="20"/>
  <c r="Z202" i="20"/>
  <c r="A203" i="20"/>
  <c r="C203" i="20"/>
  <c r="D203" i="20"/>
  <c r="E203" i="20"/>
  <c r="I203" i="20"/>
  <c r="J203" i="20" s="1"/>
  <c r="K203" i="20" a="1"/>
  <c r="K203" i="20" s="1"/>
  <c r="L203" i="20" s="1"/>
  <c r="N203" i="20"/>
  <c r="O203" i="20"/>
  <c r="P203" i="20"/>
  <c r="Q203" i="20" s="1"/>
  <c r="R203" i="20" s="1" a="1"/>
  <c r="R203" i="20" s="1"/>
  <c r="T203" i="20"/>
  <c r="W203" i="20"/>
  <c r="Y203" i="20"/>
  <c r="Z203" i="20"/>
  <c r="A204" i="20"/>
  <c r="C204" i="20"/>
  <c r="D204" i="20"/>
  <c r="E204" i="20"/>
  <c r="I204" i="20"/>
  <c r="J204" i="20" s="1"/>
  <c r="K204" i="20" a="1"/>
  <c r="K204" i="20" s="1"/>
  <c r="L204" i="20" s="1"/>
  <c r="M204" i="20" s="1" a="1"/>
  <c r="M204" i="20" s="1"/>
  <c r="N204" i="20"/>
  <c r="O204" i="20"/>
  <c r="P204" i="20"/>
  <c r="V204" i="20"/>
  <c r="T204" i="20"/>
  <c r="W204" i="20"/>
  <c r="Z204" i="20"/>
  <c r="A205" i="20"/>
  <c r="C205" i="20"/>
  <c r="D205" i="20"/>
  <c r="E205" i="20"/>
  <c r="I205" i="20"/>
  <c r="J205" i="20" s="1"/>
  <c r="AG205" i="20" s="1"/>
  <c r="K205" i="20" a="1"/>
  <c r="K205" i="20" s="1"/>
  <c r="L205" i="20" s="1"/>
  <c r="N205" i="20"/>
  <c r="O205" i="20"/>
  <c r="P205" i="20"/>
  <c r="T205" i="20"/>
  <c r="W205" i="20"/>
  <c r="Y205" i="20"/>
  <c r="Z205" i="20"/>
  <c r="A206" i="20"/>
  <c r="C206" i="20"/>
  <c r="D206" i="20"/>
  <c r="E206" i="20"/>
  <c r="I206" i="20"/>
  <c r="J206" i="20" s="1"/>
  <c r="AG206" i="20" s="1"/>
  <c r="K206" i="20" a="1"/>
  <c r="K206" i="20" s="1"/>
  <c r="L206" i="20" s="1"/>
  <c r="N206" i="20"/>
  <c r="O206" i="20"/>
  <c r="P206" i="20"/>
  <c r="Q206" i="20" s="1"/>
  <c r="R206" i="20" s="1" a="1"/>
  <c r="R206" i="20" s="1"/>
  <c r="T206" i="20"/>
  <c r="W206" i="20"/>
  <c r="Y206" i="20"/>
  <c r="Z206" i="20"/>
  <c r="A207" i="20"/>
  <c r="C207" i="20"/>
  <c r="D207" i="20"/>
  <c r="E207" i="20"/>
  <c r="I207" i="20"/>
  <c r="J207" i="20" s="1"/>
  <c r="AG207" i="20" s="1"/>
  <c r="K207" i="20" a="1"/>
  <c r="K207" i="20" s="1"/>
  <c r="L207" i="20" s="1"/>
  <c r="M207" i="20" s="1" a="1"/>
  <c r="M207" i="20" s="1"/>
  <c r="N207" i="20"/>
  <c r="O207" i="20"/>
  <c r="P207" i="20"/>
  <c r="Q207" i="20" s="1"/>
  <c r="R207" i="20" s="1" a="1"/>
  <c r="R207" i="20" s="1"/>
  <c r="T207" i="20"/>
  <c r="W207" i="20"/>
  <c r="Z207" i="20"/>
  <c r="A208" i="20"/>
  <c r="C208" i="20"/>
  <c r="D208" i="20"/>
  <c r="E208" i="20"/>
  <c r="I208" i="20"/>
  <c r="J208" i="20" s="1"/>
  <c r="AG208" i="20" s="1"/>
  <c r="K208" i="20" a="1"/>
  <c r="K208" i="20" s="1"/>
  <c r="L208" i="20" s="1"/>
  <c r="N208" i="20"/>
  <c r="O208" i="20"/>
  <c r="P208" i="20"/>
  <c r="Q208" i="20" s="1"/>
  <c r="R208" i="20" s="1" a="1"/>
  <c r="R208" i="20" s="1"/>
  <c r="T208" i="20"/>
  <c r="W208" i="20"/>
  <c r="Y208" i="20"/>
  <c r="Z208" i="20"/>
  <c r="A209" i="20"/>
  <c r="C209" i="20"/>
  <c r="D209" i="20"/>
  <c r="E209" i="20"/>
  <c r="I209" i="20"/>
  <c r="J209" i="20" s="1"/>
  <c r="K209" i="20" a="1"/>
  <c r="K209" i="20" s="1"/>
  <c r="L209" i="20" s="1"/>
  <c r="N209" i="20"/>
  <c r="O209" i="20"/>
  <c r="P209" i="20"/>
  <c r="Q209" i="20" s="1"/>
  <c r="R209" i="20" s="1" a="1"/>
  <c r="R209" i="20" s="1"/>
  <c r="U209" i="20"/>
  <c r="T209" i="20"/>
  <c r="W209" i="20"/>
  <c r="Z209" i="20"/>
  <c r="A210" i="20"/>
  <c r="C210" i="20"/>
  <c r="D210" i="20"/>
  <c r="E210" i="20"/>
  <c r="I210" i="20"/>
  <c r="J210" i="20" s="1"/>
  <c r="AG210" i="20" s="1"/>
  <c r="K210" i="20" a="1"/>
  <c r="K210" i="20" s="1"/>
  <c r="L210" i="20" s="1"/>
  <c r="N210" i="20"/>
  <c r="O210" i="20"/>
  <c r="P210" i="20"/>
  <c r="T210" i="20"/>
  <c r="W210" i="20"/>
  <c r="Z210" i="20"/>
  <c r="A211" i="20"/>
  <c r="C211" i="20"/>
  <c r="D211" i="20"/>
  <c r="E211" i="20"/>
  <c r="I211" i="20"/>
  <c r="J211" i="20" s="1"/>
  <c r="K211" i="20" a="1"/>
  <c r="K211" i="20" s="1"/>
  <c r="L211" i="20" s="1"/>
  <c r="N211" i="20"/>
  <c r="O211" i="20"/>
  <c r="P211" i="20"/>
  <c r="Q211" i="20" s="1"/>
  <c r="R211" i="20" s="1" a="1"/>
  <c r="R211" i="20" s="1"/>
  <c r="T211" i="20"/>
  <c r="W211" i="20"/>
  <c r="Y211" i="20"/>
  <c r="Z211" i="20"/>
  <c r="A212" i="20"/>
  <c r="C212" i="20"/>
  <c r="D212" i="20"/>
  <c r="E212" i="20"/>
  <c r="I212" i="20"/>
  <c r="J212" i="20" s="1"/>
  <c r="K212" i="20" a="1"/>
  <c r="K212" i="20" s="1"/>
  <c r="L212" i="20" s="1"/>
  <c r="N212" i="20"/>
  <c r="O212" i="20"/>
  <c r="P212" i="20"/>
  <c r="T212" i="20"/>
  <c r="W212" i="20"/>
  <c r="Z212" i="20"/>
  <c r="A213" i="20"/>
  <c r="C213" i="20"/>
  <c r="D213" i="20"/>
  <c r="E213" i="20"/>
  <c r="I213" i="20"/>
  <c r="J213" i="20" s="1"/>
  <c r="K213" i="20" a="1"/>
  <c r="K213" i="20" s="1"/>
  <c r="L213" i="20" s="1"/>
  <c r="M213" i="20" s="1" a="1"/>
  <c r="M213" i="20" s="1"/>
  <c r="N213" i="20"/>
  <c r="O213" i="20"/>
  <c r="P213" i="20"/>
  <c r="U213" i="20"/>
  <c r="T213" i="20"/>
  <c r="W213" i="20"/>
  <c r="Y213" i="20"/>
  <c r="Z213" i="20"/>
  <c r="A214" i="20"/>
  <c r="C214" i="20"/>
  <c r="D214" i="20"/>
  <c r="E214" i="20"/>
  <c r="I214" i="20"/>
  <c r="J214" i="20" s="1"/>
  <c r="AG214" i="20" s="1"/>
  <c r="K214" i="20" a="1"/>
  <c r="K214" i="20" s="1"/>
  <c r="L214" i="20" s="1"/>
  <c r="N214" i="20"/>
  <c r="O214" i="20"/>
  <c r="P214" i="20"/>
  <c r="Q214" i="20" s="1"/>
  <c r="R214" i="20" s="1" a="1"/>
  <c r="R214" i="20" s="1"/>
  <c r="U214" i="20"/>
  <c r="T214" i="20"/>
  <c r="W214" i="20"/>
  <c r="Y214" i="20"/>
  <c r="Z214" i="20"/>
  <c r="A215" i="20"/>
  <c r="C215" i="20"/>
  <c r="D215" i="20"/>
  <c r="E215" i="20"/>
  <c r="I215" i="20"/>
  <c r="J215" i="20" s="1"/>
  <c r="K215" i="20" a="1"/>
  <c r="K215" i="20" s="1"/>
  <c r="L215" i="20" s="1"/>
  <c r="N215" i="20"/>
  <c r="O215" i="20"/>
  <c r="P215" i="20"/>
  <c r="Q215" i="20" s="1"/>
  <c r="R215" i="20" s="1" a="1"/>
  <c r="R215" i="20" s="1"/>
  <c r="U215" i="20"/>
  <c r="V215" i="20" s="1"/>
  <c r="T215" i="20"/>
  <c r="W215" i="20"/>
  <c r="Z215" i="20"/>
  <c r="A216" i="20"/>
  <c r="C216" i="20"/>
  <c r="D216" i="20"/>
  <c r="E216" i="20"/>
  <c r="I216" i="20"/>
  <c r="J216" i="20" s="1"/>
  <c r="K216" i="20" a="1"/>
  <c r="K216" i="20" s="1"/>
  <c r="L216" i="20" s="1"/>
  <c r="N216" i="20"/>
  <c r="O216" i="20"/>
  <c r="P216" i="20"/>
  <c r="Q216" i="20" s="1"/>
  <c r="R216" i="20" s="1" a="1"/>
  <c r="R216" i="20" s="1"/>
  <c r="T216" i="20"/>
  <c r="W216" i="20"/>
  <c r="Y216" i="20"/>
  <c r="Z216" i="20"/>
  <c r="A217" i="20"/>
  <c r="C217" i="20"/>
  <c r="D217" i="20"/>
  <c r="E217" i="20"/>
  <c r="I217" i="20"/>
  <c r="J217" i="20" s="1"/>
  <c r="K217" i="20" a="1"/>
  <c r="K217" i="20" s="1"/>
  <c r="L217" i="20" s="1"/>
  <c r="N217" i="20"/>
  <c r="O217" i="20"/>
  <c r="P217" i="20"/>
  <c r="U217" i="20"/>
  <c r="T217" i="20"/>
  <c r="W217" i="20"/>
  <c r="Z217" i="20"/>
  <c r="A218" i="20"/>
  <c r="C218" i="20"/>
  <c r="D218" i="20"/>
  <c r="E218" i="20"/>
  <c r="I218" i="20"/>
  <c r="J218" i="20" s="1"/>
  <c r="K218" i="20" a="1"/>
  <c r="K218" i="20" s="1"/>
  <c r="L218" i="20" s="1"/>
  <c r="N218" i="20"/>
  <c r="O218" i="20"/>
  <c r="P218" i="20"/>
  <c r="Q218" i="20" s="1"/>
  <c r="R218" i="20" s="1" a="1"/>
  <c r="R218" i="20" s="1"/>
  <c r="T218" i="20"/>
  <c r="W218" i="20"/>
  <c r="Z218" i="20"/>
  <c r="A219" i="20"/>
  <c r="C219" i="20"/>
  <c r="D219" i="20"/>
  <c r="E219" i="20"/>
  <c r="I219" i="20"/>
  <c r="J219" i="20" s="1"/>
  <c r="K219" i="20" a="1"/>
  <c r="K219" i="20" s="1"/>
  <c r="L219" i="20" s="1"/>
  <c r="N219" i="20"/>
  <c r="O219" i="20"/>
  <c r="P219" i="20"/>
  <c r="U219" i="20"/>
  <c r="V219" i="20" s="1"/>
  <c r="T219" i="20"/>
  <c r="W219" i="20"/>
  <c r="Y219" i="20"/>
  <c r="Z219" i="20"/>
  <c r="A220" i="20"/>
  <c r="C220" i="20"/>
  <c r="D220" i="20"/>
  <c r="E220" i="20"/>
  <c r="I220" i="20"/>
  <c r="J220" i="20" s="1"/>
  <c r="K220" i="20" a="1"/>
  <c r="K220" i="20" s="1"/>
  <c r="L220" i="20" s="1"/>
  <c r="N220" i="20"/>
  <c r="O220" i="20"/>
  <c r="P220" i="20"/>
  <c r="Q220" i="20" s="1"/>
  <c r="R220" i="20" s="1" a="1"/>
  <c r="R220" i="20" s="1"/>
  <c r="U220" i="20"/>
  <c r="T220" i="20"/>
  <c r="W220" i="20"/>
  <c r="Z220" i="20"/>
  <c r="A221" i="20"/>
  <c r="C221" i="20"/>
  <c r="D221" i="20"/>
  <c r="E221" i="20"/>
  <c r="I221" i="20"/>
  <c r="J221" i="20" s="1"/>
  <c r="K221" i="20" a="1"/>
  <c r="K221" i="20" s="1"/>
  <c r="L221" i="20" s="1"/>
  <c r="N221" i="20"/>
  <c r="O221" i="20"/>
  <c r="P221" i="20"/>
  <c r="U221" i="20"/>
  <c r="T221" i="20"/>
  <c r="W221" i="20"/>
  <c r="Z221" i="20"/>
  <c r="A222" i="20"/>
  <c r="C222" i="20"/>
  <c r="D222" i="20"/>
  <c r="E222" i="20"/>
  <c r="I222" i="20"/>
  <c r="J222" i="20" s="1"/>
  <c r="AG222" i="20" s="1"/>
  <c r="K222" i="20" a="1"/>
  <c r="K222" i="20" s="1"/>
  <c r="L222" i="20" s="1"/>
  <c r="N222" i="20"/>
  <c r="O222" i="20"/>
  <c r="P222" i="20"/>
  <c r="U222" i="20"/>
  <c r="T222" i="20"/>
  <c r="W222" i="20"/>
  <c r="Y222" i="20"/>
  <c r="Z222" i="20"/>
  <c r="A223" i="20"/>
  <c r="C223" i="20"/>
  <c r="D223" i="20"/>
  <c r="E223" i="20"/>
  <c r="I223" i="20"/>
  <c r="J223" i="20" s="1"/>
  <c r="K223" i="20" a="1"/>
  <c r="K223" i="20" s="1"/>
  <c r="L223" i="20" s="1"/>
  <c r="M223" i="20" s="1" a="1"/>
  <c r="M223" i="20" s="1"/>
  <c r="N223" i="20"/>
  <c r="O223" i="20"/>
  <c r="P223" i="20"/>
  <c r="T223" i="20"/>
  <c r="W223" i="20"/>
  <c r="Z223" i="20"/>
  <c r="AR211" i="20" l="1"/>
  <c r="AQ86" i="20"/>
  <c r="AR86" i="20"/>
  <c r="AR217" i="20"/>
  <c r="AQ70" i="20"/>
  <c r="AR70" i="20"/>
  <c r="AQ119" i="20"/>
  <c r="AR119" i="20"/>
  <c r="AR106" i="20"/>
  <c r="AQ162" i="20"/>
  <c r="AR162" i="20"/>
  <c r="AR109" i="20"/>
  <c r="AR84" i="20"/>
  <c r="AR201" i="20"/>
  <c r="AR192" i="20"/>
  <c r="AR189" i="20"/>
  <c r="AR122" i="20"/>
  <c r="AQ122" i="20"/>
  <c r="AR218" i="20"/>
  <c r="AR90" i="20"/>
  <c r="AR170" i="20"/>
  <c r="AR167" i="20"/>
  <c r="AR149" i="20"/>
  <c r="AQ149" i="20"/>
  <c r="AQ97" i="20"/>
  <c r="AR97" i="20"/>
  <c r="AQ208" i="20"/>
  <c r="AR208" i="20"/>
  <c r="AR141" i="20"/>
  <c r="AR118" i="20"/>
  <c r="AQ118" i="20"/>
  <c r="AR105" i="20"/>
  <c r="AR83" i="20"/>
  <c r="AR64" i="20"/>
  <c r="AR56" i="20"/>
  <c r="AR182" i="20"/>
  <c r="AR144" i="20"/>
  <c r="AR203" i="20"/>
  <c r="AR147" i="20"/>
  <c r="AQ136" i="20"/>
  <c r="AR136" i="20"/>
  <c r="AQ62" i="20"/>
  <c r="AR62" i="20"/>
  <c r="AR171" i="20"/>
  <c r="AQ171" i="20"/>
  <c r="AR168" i="20"/>
  <c r="AR133" i="20"/>
  <c r="AQ92" i="20"/>
  <c r="AR92" i="20"/>
  <c r="AR81" i="20"/>
  <c r="AQ98" i="20"/>
  <c r="AR98" i="20"/>
  <c r="AR76" i="20"/>
  <c r="AR185" i="20"/>
  <c r="AR179" i="20"/>
  <c r="AR75" i="20"/>
  <c r="AR89" i="20"/>
  <c r="AR78" i="20"/>
  <c r="AQ214" i="20"/>
  <c r="AR214" i="20"/>
  <c r="AR124" i="20"/>
  <c r="AQ124" i="20"/>
  <c r="AR59" i="20"/>
  <c r="AR220" i="20"/>
  <c r="AR194" i="20"/>
  <c r="AR139" i="20"/>
  <c r="AQ174" i="20"/>
  <c r="AR174" i="20"/>
  <c r="AQ207" i="20"/>
  <c r="AR186" i="20"/>
  <c r="AR180" i="20"/>
  <c r="AR145" i="20"/>
  <c r="AR65" i="20"/>
  <c r="AQ65" i="20"/>
  <c r="AR215" i="20"/>
  <c r="AR212" i="20"/>
  <c r="AR159" i="20"/>
  <c r="AQ156" i="20"/>
  <c r="AR156" i="20"/>
  <c r="AR153" i="20"/>
  <c r="AQ153" i="20"/>
  <c r="AR126" i="20"/>
  <c r="AR79" i="20"/>
  <c r="AR104" i="20"/>
  <c r="AQ82" i="20"/>
  <c r="AR82" i="20"/>
  <c r="AQ74" i="20"/>
  <c r="AR74" i="20"/>
  <c r="AQ176" i="20"/>
  <c r="AR176" i="20"/>
  <c r="AR164" i="20"/>
  <c r="AR108" i="20"/>
  <c r="AQ100" i="20"/>
  <c r="AR100" i="20"/>
  <c r="AR67" i="20"/>
  <c r="AQ191" i="20"/>
  <c r="AR191" i="20"/>
  <c r="AQ188" i="20"/>
  <c r="AR188" i="20"/>
  <c r="AQ168" i="20"/>
  <c r="AR161" i="20"/>
  <c r="AR155" i="20"/>
  <c r="AQ155" i="20"/>
  <c r="AR121" i="20"/>
  <c r="AR197" i="20"/>
  <c r="AR158" i="20"/>
  <c r="AR165" i="20"/>
  <c r="AQ183" i="20"/>
  <c r="AR183" i="20"/>
  <c r="AR177" i="20"/>
  <c r="AQ87" i="20"/>
  <c r="AR87" i="20"/>
  <c r="AQ57" i="20"/>
  <c r="AR57" i="20"/>
  <c r="AR221" i="20"/>
  <c r="AR204" i="20"/>
  <c r="AR71" i="20"/>
  <c r="AR137" i="20"/>
  <c r="AR172" i="20"/>
  <c r="AR55" i="20"/>
  <c r="AR175" i="20"/>
  <c r="AR163" i="20"/>
  <c r="AR120" i="20"/>
  <c r="AR117" i="20"/>
  <c r="AQ107" i="20"/>
  <c r="AR107" i="20"/>
  <c r="AQ66" i="20"/>
  <c r="AR66" i="20"/>
  <c r="AR187" i="20"/>
  <c r="AQ187" i="20"/>
  <c r="AQ184" i="20"/>
  <c r="AR184" i="20"/>
  <c r="AR181" i="20"/>
  <c r="AR178" i="20"/>
  <c r="AQ160" i="20"/>
  <c r="AR160" i="20"/>
  <c r="AR157" i="20"/>
  <c r="AQ157" i="20"/>
  <c r="AQ154" i="20"/>
  <c r="AR154" i="20"/>
  <c r="AR125" i="20"/>
  <c r="AR110" i="20"/>
  <c r="AR88" i="20"/>
  <c r="AR85" i="20"/>
  <c r="AQ58" i="20"/>
  <c r="AR58" i="20"/>
  <c r="AR152" i="20"/>
  <c r="AR200" i="20"/>
  <c r="AR223" i="20"/>
  <c r="AR128" i="20"/>
  <c r="AQ206" i="20"/>
  <c r="AR206" i="20"/>
  <c r="AQ130" i="20"/>
  <c r="AR130" i="20"/>
  <c r="AR95" i="20"/>
  <c r="AR73" i="20"/>
  <c r="AQ54" i="20"/>
  <c r="AR54" i="20"/>
  <c r="AR150" i="20"/>
  <c r="AQ142" i="20"/>
  <c r="AR142" i="20"/>
  <c r="AQ137" i="20"/>
  <c r="AR195" i="20"/>
  <c r="AR60" i="20"/>
  <c r="AR224" i="20"/>
  <c r="AR166" i="20"/>
  <c r="AQ166" i="20"/>
  <c r="AR140" i="20"/>
  <c r="AQ140" i="20"/>
  <c r="AR143" i="20"/>
  <c r="AR99" i="20"/>
  <c r="AQ77" i="20"/>
  <c r="AR77" i="20"/>
  <c r="AR216" i="20"/>
  <c r="AR193" i="20"/>
  <c r="AR190" i="20"/>
  <c r="AR146" i="20"/>
  <c r="AR123" i="20"/>
  <c r="AR102" i="20"/>
  <c r="AR173" i="20"/>
  <c r="AR111" i="20"/>
  <c r="AR114" i="20"/>
  <c r="AR103" i="20"/>
  <c r="AR209" i="20"/>
  <c r="AR101" i="20"/>
  <c r="AR68" i="20"/>
  <c r="AQ198" i="20"/>
  <c r="AR198" i="20"/>
  <c r="AR129" i="20"/>
  <c r="AR207" i="20"/>
  <c r="AR148" i="20"/>
  <c r="AQ134" i="20"/>
  <c r="AR134" i="20"/>
  <c r="AQ96" i="20"/>
  <c r="AR96" i="20"/>
  <c r="AR63" i="20"/>
  <c r="AR210" i="20"/>
  <c r="AQ210" i="20"/>
  <c r="AR196" i="20"/>
  <c r="AR213" i="20"/>
  <c r="AR202" i="20"/>
  <c r="AQ199" i="20"/>
  <c r="AR199" i="20"/>
  <c r="AQ179" i="20"/>
  <c r="AQ127" i="20"/>
  <c r="AR127" i="20"/>
  <c r="AR113" i="20"/>
  <c r="AQ113" i="20"/>
  <c r="AQ94" i="20"/>
  <c r="AR94" i="20"/>
  <c r="AR69" i="20"/>
  <c r="AR116" i="20"/>
  <c r="AR131" i="20"/>
  <c r="AQ131" i="20"/>
  <c r="AQ112" i="20"/>
  <c r="AR112" i="20"/>
  <c r="AR93" i="20"/>
  <c r="AR169" i="20"/>
  <c r="AQ151" i="20"/>
  <c r="AR151" i="20"/>
  <c r="AR222" i="20"/>
  <c r="AQ222" i="20"/>
  <c r="AR219" i="20"/>
  <c r="AQ205" i="20"/>
  <c r="AR205" i="20"/>
  <c r="AQ161" i="20"/>
  <c r="AQ144" i="20"/>
  <c r="AR138" i="20"/>
  <c r="AQ138" i="20"/>
  <c r="AR135" i="20"/>
  <c r="AQ135" i="20"/>
  <c r="AR132" i="20"/>
  <c r="AR115" i="20"/>
  <c r="AR91" i="20"/>
  <c r="AR80" i="20"/>
  <c r="AQ72" i="20"/>
  <c r="AR72" i="20"/>
  <c r="AQ61" i="20"/>
  <c r="AR61" i="20"/>
  <c r="AQ53" i="20"/>
  <c r="AR53" i="20"/>
  <c r="AS254" i="20"/>
  <c r="AS260" i="20"/>
  <c r="AS239" i="20"/>
  <c r="AS245" i="20"/>
  <c r="AS287" i="20"/>
  <c r="AQ133" i="20"/>
  <c r="AQ75" i="20"/>
  <c r="AQ196" i="20"/>
  <c r="AQ200" i="20"/>
  <c r="AQ170" i="20"/>
  <c r="AS179" i="20"/>
  <c r="AS126" i="20"/>
  <c r="Y126" i="20"/>
  <c r="Y221" i="20"/>
  <c r="Y207" i="20"/>
  <c r="Y163" i="20"/>
  <c r="Y82" i="20"/>
  <c r="Y63" i="20"/>
  <c r="Y172" i="20"/>
  <c r="Y90" i="20"/>
  <c r="Y79" i="20"/>
  <c r="Y224" i="20"/>
  <c r="Y143" i="20"/>
  <c r="Y74" i="20"/>
  <c r="Y55" i="20"/>
  <c r="Y148" i="20"/>
  <c r="Y125" i="20"/>
  <c r="Y218" i="20"/>
  <c r="Y193" i="20"/>
  <c r="Y151" i="20"/>
  <c r="Y157" i="20"/>
  <c r="Y210" i="20"/>
  <c r="Y94" i="20"/>
  <c r="Y105" i="20"/>
  <c r="Y108" i="20"/>
  <c r="Y97" i="20"/>
  <c r="Y132" i="20"/>
  <c r="Y197" i="20"/>
  <c r="Y124" i="20"/>
  <c r="Y121" i="20"/>
  <c r="Y83" i="20"/>
  <c r="Y64" i="20"/>
  <c r="Y167" i="20"/>
  <c r="Y146" i="20"/>
  <c r="Y115" i="20"/>
  <c r="Y141" i="20"/>
  <c r="Y220" i="20"/>
  <c r="Y110" i="20"/>
  <c r="Y91" i="20"/>
  <c r="Y111" i="20"/>
  <c r="Y78" i="20"/>
  <c r="Y69" i="20"/>
  <c r="Y149" i="20"/>
  <c r="Y209" i="20"/>
  <c r="Y147" i="20"/>
  <c r="Y103" i="20"/>
  <c r="Y59" i="20"/>
  <c r="Y62" i="20"/>
  <c r="Y139" i="20"/>
  <c r="Y116" i="20"/>
  <c r="Y81" i="20"/>
  <c r="Y73" i="20"/>
  <c r="Y215" i="20"/>
  <c r="Y98" i="20"/>
  <c r="Y145" i="20"/>
  <c r="Y122" i="20"/>
  <c r="Y84" i="20"/>
  <c r="V156" i="20"/>
  <c r="U84" i="20"/>
  <c r="AG203" i="20"/>
  <c r="AG193" i="20"/>
  <c r="U101" i="20"/>
  <c r="AG105" i="20"/>
  <c r="V185" i="20"/>
  <c r="F126" i="20"/>
  <c r="AG221" i="20"/>
  <c r="AG108" i="20"/>
  <c r="V199" i="20"/>
  <c r="AG189" i="20"/>
  <c r="AG79" i="20"/>
  <c r="V159" i="20"/>
  <c r="AG71" i="20"/>
  <c r="V105" i="20"/>
  <c r="U86" i="20"/>
  <c r="AG73" i="20"/>
  <c r="AQ73" i="20" s="1"/>
  <c r="AG224" i="20"/>
  <c r="V98" i="20"/>
  <c r="V184" i="20"/>
  <c r="V92" i="20"/>
  <c r="U204" i="20"/>
  <c r="AG141" i="20"/>
  <c r="U93" i="20"/>
  <c r="AG186" i="20"/>
  <c r="AG68" i="20"/>
  <c r="AG69" i="20"/>
  <c r="AG212" i="20"/>
  <c r="V179" i="20"/>
  <c r="AG201" i="20"/>
  <c r="AG90" i="20"/>
  <c r="V82" i="20"/>
  <c r="V75" i="20"/>
  <c r="AG110" i="20"/>
  <c r="AQ110" i="20" s="1"/>
  <c r="V107" i="20"/>
  <c r="AG89" i="20"/>
  <c r="AG152" i="20"/>
  <c r="U144" i="20"/>
  <c r="AG78" i="20"/>
  <c r="V128" i="20"/>
  <c r="U153" i="20"/>
  <c r="V173" i="20"/>
  <c r="AG195" i="20"/>
  <c r="U129" i="20"/>
  <c r="V129" i="20" s="1"/>
  <c r="AG91" i="20"/>
  <c r="L197" i="20"/>
  <c r="M197" i="20" s="1" a="1"/>
  <c r="M197" i="20" s="1"/>
  <c r="F197" i="20" s="1"/>
  <c r="L165" i="20"/>
  <c r="M165" i="20" s="1" a="1"/>
  <c r="M165" i="20" s="1"/>
  <c r="F165" i="20" s="1"/>
  <c r="V131" i="20"/>
  <c r="L60" i="20"/>
  <c r="M60" i="20" s="1" a="1"/>
  <c r="M60" i="20" s="1"/>
  <c r="F60" i="20" s="1"/>
  <c r="L81" i="20"/>
  <c r="M81" i="20" s="1" a="1"/>
  <c r="M81" i="20" s="1"/>
  <c r="F81" i="20" s="1"/>
  <c r="L63" i="20"/>
  <c r="M63" i="20" s="1" a="1"/>
  <c r="M63" i="20" s="1"/>
  <c r="F63" i="20" s="1"/>
  <c r="V221" i="20"/>
  <c r="V121" i="20"/>
  <c r="L140" i="20"/>
  <c r="M140" i="20" s="1" a="1"/>
  <c r="M140" i="20" s="1"/>
  <c r="F140" i="20" s="1"/>
  <c r="L171" i="20"/>
  <c r="M171" i="20" s="1" a="1"/>
  <c r="M171" i="20" s="1"/>
  <c r="F171" i="20" s="1"/>
  <c r="L148" i="20"/>
  <c r="M148" i="20" s="1" a="1"/>
  <c r="M148" i="20" s="1"/>
  <c r="F148" i="20" s="1"/>
  <c r="AG211" i="20"/>
  <c r="AQ211" i="20" s="1"/>
  <c r="V124" i="20"/>
  <c r="AG85" i="20"/>
  <c r="M198" i="20" a="1"/>
  <c r="M198" i="20" s="1"/>
  <c r="F198" i="20" s="1"/>
  <c r="M217" i="20" a="1"/>
  <c r="M217" i="20" s="1"/>
  <c r="F217" i="20" s="1"/>
  <c r="M216" i="20" a="1"/>
  <c r="M216" i="20" s="1"/>
  <c r="F216" i="20" s="1"/>
  <c r="M196" i="20" a="1"/>
  <c r="M196" i="20" s="1"/>
  <c r="F196" i="20" s="1"/>
  <c r="M153" i="20" a="1"/>
  <c r="M153" i="20" s="1"/>
  <c r="F153" i="20" s="1"/>
  <c r="Q88" i="20"/>
  <c r="R88" i="20" s="1" a="1"/>
  <c r="R88" i="20" s="1"/>
  <c r="Q167" i="20"/>
  <c r="R167" i="20" s="1" a="1"/>
  <c r="R167" i="20" s="1"/>
  <c r="M152" i="20" a="1"/>
  <c r="M152" i="20" s="1"/>
  <c r="F152" i="20" s="1"/>
  <c r="M191" i="20" a="1"/>
  <c r="M191" i="20" s="1"/>
  <c r="F191" i="20" s="1"/>
  <c r="Q138" i="20"/>
  <c r="R138" i="20" s="1" a="1"/>
  <c r="R138" i="20" s="1"/>
  <c r="AF138" i="20" s="1"/>
  <c r="M88" i="20" a="1"/>
  <c r="M88" i="20" s="1"/>
  <c r="F88" i="20" s="1"/>
  <c r="Q85" i="20"/>
  <c r="R85" i="20" s="1" a="1"/>
  <c r="R85" i="20" s="1"/>
  <c r="Q79" i="20"/>
  <c r="R79" i="20" s="1" a="1"/>
  <c r="R79" i="20" s="1"/>
  <c r="AF79" i="20" s="1"/>
  <c r="M212" i="20" a="1"/>
  <c r="M212" i="20" s="1"/>
  <c r="F212" i="20" s="1"/>
  <c r="Q185" i="20"/>
  <c r="R185" i="20" s="1" a="1"/>
  <c r="R185" i="20" s="1"/>
  <c r="Q164" i="20"/>
  <c r="R164" i="20" s="1" a="1"/>
  <c r="R164" i="20" s="1"/>
  <c r="M138" i="20" a="1"/>
  <c r="M138" i="20" s="1"/>
  <c r="F138" i="20" s="1"/>
  <c r="Q80" i="20"/>
  <c r="R80" i="20" s="1" a="1"/>
  <c r="R80" i="20" s="1"/>
  <c r="Q75" i="20"/>
  <c r="R75" i="20" s="1" a="1"/>
  <c r="R75" i="20" s="1"/>
  <c r="Q74" i="20"/>
  <c r="R74" i="20" s="1" a="1"/>
  <c r="R74" i="20" s="1"/>
  <c r="AG148" i="20"/>
  <c r="Q136" i="20"/>
  <c r="R136" i="20" s="1" a="1"/>
  <c r="R136" i="20" s="1"/>
  <c r="M137" i="20" a="1"/>
  <c r="M137" i="20" s="1"/>
  <c r="F137" i="20" s="1"/>
  <c r="Q135" i="20"/>
  <c r="R135" i="20" s="1" a="1"/>
  <c r="R135" i="20" s="1"/>
  <c r="Q134" i="20"/>
  <c r="R134" i="20" s="1" a="1"/>
  <c r="R134" i="20" s="1"/>
  <c r="AF134" i="20" s="1"/>
  <c r="Q130" i="20"/>
  <c r="R130" i="20" s="1" a="1"/>
  <c r="R130" i="20" s="1"/>
  <c r="AF130" i="20" s="1"/>
  <c r="Q126" i="20"/>
  <c r="R126" i="20" s="1" a="1"/>
  <c r="R126" i="20" s="1"/>
  <c r="Q118" i="20"/>
  <c r="R118" i="20" s="1" a="1"/>
  <c r="R118" i="20" s="1"/>
  <c r="Q205" i="20"/>
  <c r="R205" i="20" s="1" a="1"/>
  <c r="R205" i="20" s="1"/>
  <c r="Q179" i="20"/>
  <c r="R179" i="20" s="1" a="1"/>
  <c r="R179" i="20" s="1"/>
  <c r="AF179" i="20" s="1"/>
  <c r="AP179" i="20" s="1"/>
  <c r="Q223" i="20"/>
  <c r="R223" i="20" s="1" a="1"/>
  <c r="R223" i="20" s="1"/>
  <c r="AF223" i="20" s="1"/>
  <c r="Q175" i="20"/>
  <c r="R175" i="20" s="1" a="1"/>
  <c r="R175" i="20" s="1"/>
  <c r="M160" i="20" a="1"/>
  <c r="M160" i="20" s="1"/>
  <c r="F160" i="20" s="1"/>
  <c r="Q95" i="20"/>
  <c r="R95" i="20" s="1" a="1"/>
  <c r="R95" i="20" s="1"/>
  <c r="Q94" i="20"/>
  <c r="R94" i="20" s="1" a="1"/>
  <c r="R94" i="20" s="1"/>
  <c r="M70" i="20" a="1"/>
  <c r="M70" i="20" s="1"/>
  <c r="F70" i="20" s="1"/>
  <c r="Q62" i="20"/>
  <c r="R62" i="20" s="1" a="1"/>
  <c r="R62" i="20" s="1"/>
  <c r="Q201" i="20"/>
  <c r="R201" i="20" s="1" a="1"/>
  <c r="R201" i="20" s="1"/>
  <c r="Q200" i="20"/>
  <c r="R200" i="20" s="1" a="1"/>
  <c r="R200" i="20" s="1"/>
  <c r="Q174" i="20"/>
  <c r="R174" i="20" s="1" a="1"/>
  <c r="R174" i="20" s="1"/>
  <c r="M118" i="20" a="1"/>
  <c r="M118" i="20" s="1"/>
  <c r="F118" i="20" s="1"/>
  <c r="Q97" i="20"/>
  <c r="R97" i="20" s="1" a="1"/>
  <c r="R97" i="20" s="1"/>
  <c r="M67" i="20" a="1"/>
  <c r="M67" i="20" s="1"/>
  <c r="F67" i="20" s="1"/>
  <c r="M205" i="20" a="1"/>
  <c r="M205" i="20" s="1"/>
  <c r="F205" i="20" s="1"/>
  <c r="M179" i="20" a="1"/>
  <c r="M179" i="20" s="1"/>
  <c r="F179" i="20" s="1"/>
  <c r="Q58" i="20"/>
  <c r="R58" i="20" s="1" a="1"/>
  <c r="R58" i="20" s="1"/>
  <c r="M122" i="20" a="1"/>
  <c r="M122" i="20" s="1"/>
  <c r="F122" i="20" s="1"/>
  <c r="Q101" i="20"/>
  <c r="R101" i="20" s="1" a="1"/>
  <c r="R101" i="20" s="1"/>
  <c r="AF101" i="20" s="1"/>
  <c r="M95" i="20" a="1"/>
  <c r="M95" i="20" s="1"/>
  <c r="F95" i="20" s="1"/>
  <c r="Q59" i="20"/>
  <c r="R59" i="20" s="1" a="1"/>
  <c r="R59" i="20" s="1"/>
  <c r="Q57" i="20"/>
  <c r="R57" i="20" s="1" a="1"/>
  <c r="R57" i="20" s="1"/>
  <c r="M222" i="20" a="1"/>
  <c r="M222" i="20" s="1"/>
  <c r="F222" i="20" s="1"/>
  <c r="Q219" i="20"/>
  <c r="R219" i="20" s="1" a="1"/>
  <c r="R219" i="20" s="1"/>
  <c r="M176" i="20" a="1"/>
  <c r="M176" i="20" s="1"/>
  <c r="F176" i="20" s="1"/>
  <c r="Q173" i="20"/>
  <c r="R173" i="20" s="1" a="1"/>
  <c r="R173" i="20" s="1"/>
  <c r="AF173" i="20" s="1"/>
  <c r="Q172" i="20"/>
  <c r="R172" i="20" s="1" a="1"/>
  <c r="R172" i="20" s="1"/>
  <c r="Q154" i="20"/>
  <c r="R154" i="20" s="1" a="1"/>
  <c r="R154" i="20" s="1"/>
  <c r="M129" i="20" a="1"/>
  <c r="M129" i="20" s="1"/>
  <c r="F129" i="20" s="1"/>
  <c r="M115" i="20" a="1"/>
  <c r="M115" i="20" s="1"/>
  <c r="F115" i="20" s="1"/>
  <c r="M114" i="20" a="1"/>
  <c r="M114" i="20" s="1"/>
  <c r="F114" i="20" s="1"/>
  <c r="M103" i="20" a="1"/>
  <c r="M103" i="20" s="1"/>
  <c r="F103" i="20" s="1"/>
  <c r="M97" i="20" a="1"/>
  <c r="M97" i="20" s="1"/>
  <c r="F97" i="20" s="1"/>
  <c r="M96" i="20" a="1"/>
  <c r="M96" i="20" s="1"/>
  <c r="F96" i="20" s="1"/>
  <c r="Q54" i="20"/>
  <c r="R54" i="20" s="1" a="1"/>
  <c r="R54" i="20" s="1"/>
  <c r="Q192" i="20"/>
  <c r="R192" i="20" s="1" a="1"/>
  <c r="R192" i="20" s="1"/>
  <c r="AF192" i="20" s="1"/>
  <c r="AG175" i="20"/>
  <c r="Q155" i="20"/>
  <c r="R155" i="20" s="1" a="1"/>
  <c r="R155" i="20" s="1"/>
  <c r="U148" i="20"/>
  <c r="AG123" i="20"/>
  <c r="M121" i="20" a="1"/>
  <c r="M121" i="20" s="1"/>
  <c r="F121" i="20" s="1"/>
  <c r="AG114" i="20"/>
  <c r="M107" i="20" a="1"/>
  <c r="M107" i="20" s="1"/>
  <c r="F107" i="20" s="1"/>
  <c r="M100" i="20" a="1"/>
  <c r="M100" i="20" s="1"/>
  <c r="F100" i="20" s="1"/>
  <c r="M98" i="20" a="1"/>
  <c r="M98" i="20" s="1"/>
  <c r="F98" i="20" s="1"/>
  <c r="M58" i="20" a="1"/>
  <c r="M58" i="20" s="1"/>
  <c r="F58" i="20" s="1"/>
  <c r="Q197" i="20"/>
  <c r="R197" i="20" s="1" a="1"/>
  <c r="R197" i="20" s="1"/>
  <c r="Q196" i="20"/>
  <c r="R196" i="20" s="1" a="1"/>
  <c r="R196" i="20" s="1"/>
  <c r="Q195" i="20"/>
  <c r="R195" i="20" s="1" a="1"/>
  <c r="R195" i="20" s="1"/>
  <c r="AF195" i="20" s="1"/>
  <c r="Q170" i="20"/>
  <c r="R170" i="20" s="1" a="1"/>
  <c r="R170" i="20" s="1"/>
  <c r="Q153" i="20"/>
  <c r="R153" i="20" s="1" a="1"/>
  <c r="R153" i="20" s="1"/>
  <c r="AF153" i="20" s="1"/>
  <c r="AG121" i="20"/>
  <c r="AG106" i="20"/>
  <c r="M57" i="20" a="1"/>
  <c r="M57" i="20" s="1"/>
  <c r="F57" i="20" s="1"/>
  <c r="M195" i="20" a="1"/>
  <c r="M195" i="20" s="1"/>
  <c r="F195" i="20" s="1"/>
  <c r="Q190" i="20"/>
  <c r="R190" i="20" s="1" a="1"/>
  <c r="R190" i="20" s="1"/>
  <c r="Q189" i="20"/>
  <c r="R189" i="20" s="1" a="1"/>
  <c r="R189" i="20" s="1"/>
  <c r="Q188" i="20"/>
  <c r="R188" i="20" s="1" a="1"/>
  <c r="R188" i="20" s="1"/>
  <c r="Q141" i="20"/>
  <c r="R141" i="20" s="1" a="1"/>
  <c r="R141" i="20" s="1"/>
  <c r="Q140" i="20"/>
  <c r="R140" i="20" s="1" a="1"/>
  <c r="R140" i="20" s="1"/>
  <c r="Q90" i="20"/>
  <c r="R90" i="20" s="1" a="1"/>
  <c r="R90" i="20" s="1"/>
  <c r="M215" i="20" a="1"/>
  <c r="M215" i="20" s="1"/>
  <c r="F215" i="20" s="1"/>
  <c r="Q213" i="20"/>
  <c r="R213" i="20" s="1" a="1"/>
  <c r="R213" i="20" s="1"/>
  <c r="Q212" i="20"/>
  <c r="R212" i="20" s="1" a="1"/>
  <c r="R212" i="20" s="1"/>
  <c r="Q145" i="20"/>
  <c r="R145" i="20" s="1" a="1"/>
  <c r="R145" i="20" s="1"/>
  <c r="M224" i="20" a="1"/>
  <c r="M224" i="20" s="1"/>
  <c r="F224" i="20" s="1"/>
  <c r="Q210" i="20"/>
  <c r="R210" i="20" s="1" a="1"/>
  <c r="R210" i="20" s="1"/>
  <c r="V163" i="20"/>
  <c r="Q144" i="20"/>
  <c r="R144" i="20" s="1" a="1"/>
  <c r="R144" i="20" s="1"/>
  <c r="Q78" i="20"/>
  <c r="R78" i="20" s="1" a="1"/>
  <c r="R78" i="20" s="1"/>
  <c r="Q77" i="20"/>
  <c r="R77" i="20" s="1" a="1"/>
  <c r="R77" i="20" s="1"/>
  <c r="Q137" i="20"/>
  <c r="R137" i="20" s="1" a="1"/>
  <c r="R137" i="20" s="1"/>
  <c r="M90" i="20" a="1"/>
  <c r="M90" i="20" s="1"/>
  <c r="F90" i="20" s="1"/>
  <c r="Q162" i="20"/>
  <c r="R162" i="20" s="1" a="1"/>
  <c r="R162" i="20" s="1"/>
  <c r="M211" i="20" a="1"/>
  <c r="M211" i="20" s="1"/>
  <c r="F211" i="20" s="1"/>
  <c r="Q184" i="20"/>
  <c r="R184" i="20" s="1" a="1"/>
  <c r="R184" i="20" s="1"/>
  <c r="Q83" i="20"/>
  <c r="R83" i="20" s="1" a="1"/>
  <c r="R83" i="20" s="1"/>
  <c r="Q81" i="20"/>
  <c r="R81" i="20" s="1" a="1"/>
  <c r="R81" i="20" s="1"/>
  <c r="M78" i="20" a="1"/>
  <c r="M78" i="20" s="1"/>
  <c r="M77" i="20" a="1"/>
  <c r="M77" i="20" s="1"/>
  <c r="F77" i="20" s="1"/>
  <c r="Q73" i="20"/>
  <c r="R73" i="20" s="1" a="1"/>
  <c r="R73" i="20" s="1"/>
  <c r="Q183" i="20"/>
  <c r="R183" i="20" s="1" a="1"/>
  <c r="R183" i="20" s="1"/>
  <c r="M86" i="20" a="1"/>
  <c r="M86" i="20" s="1"/>
  <c r="F86" i="20" s="1"/>
  <c r="M79" i="20" a="1"/>
  <c r="M79" i="20" s="1"/>
  <c r="F79" i="20" s="1"/>
  <c r="Q71" i="20"/>
  <c r="R71" i="20" s="1" a="1"/>
  <c r="R71" i="20" s="1"/>
  <c r="M209" i="20" a="1"/>
  <c r="M209" i="20" s="1"/>
  <c r="F209" i="20" s="1"/>
  <c r="M163" i="20" a="1"/>
  <c r="M163" i="20" s="1"/>
  <c r="F163" i="20" s="1"/>
  <c r="M162" i="20" a="1"/>
  <c r="M162" i="20" s="1"/>
  <c r="AE162" i="20" s="1" a="1"/>
  <c r="AE162" i="20" s="1"/>
  <c r="Q160" i="20"/>
  <c r="R160" i="20" s="1" a="1"/>
  <c r="R160" i="20" s="1"/>
  <c r="Q131" i="20"/>
  <c r="R131" i="20" s="1" a="1"/>
  <c r="R131" i="20" s="1"/>
  <c r="Q125" i="20"/>
  <c r="R125" i="20" s="1" a="1"/>
  <c r="R125" i="20" s="1"/>
  <c r="M74" i="20" a="1"/>
  <c r="M74" i="20" s="1"/>
  <c r="F74" i="20" s="1"/>
  <c r="Q68" i="20"/>
  <c r="R68" i="20" s="1" a="1"/>
  <c r="R68" i="20" s="1"/>
  <c r="AF68" i="20" s="1"/>
  <c r="Q180" i="20"/>
  <c r="R180" i="20" s="1" a="1"/>
  <c r="R180" i="20" s="1"/>
  <c r="M136" i="20" a="1"/>
  <c r="M136" i="20" s="1"/>
  <c r="F136" i="20" s="1"/>
  <c r="Q133" i="20"/>
  <c r="R133" i="20" s="1" a="1"/>
  <c r="R133" i="20" s="1"/>
  <c r="Q69" i="20"/>
  <c r="R69" i="20" s="1" a="1"/>
  <c r="R69" i="20" s="1"/>
  <c r="Q66" i="20"/>
  <c r="R66" i="20" s="1" a="1"/>
  <c r="R66" i="20" s="1"/>
  <c r="AF66" i="20" s="1"/>
  <c r="Q65" i="20"/>
  <c r="R65" i="20" s="1" a="1"/>
  <c r="R65" i="20" s="1"/>
  <c r="Q204" i="20"/>
  <c r="R204" i="20" s="1" a="1"/>
  <c r="R204" i="20" s="1"/>
  <c r="M183" i="20" a="1"/>
  <c r="M183" i="20" s="1"/>
  <c r="F183" i="20" s="1"/>
  <c r="Q119" i="20"/>
  <c r="R119" i="20" s="1" a="1"/>
  <c r="R119" i="20" s="1"/>
  <c r="AF119" i="20" s="1"/>
  <c r="M71" i="20" a="1"/>
  <c r="M71" i="20" s="1"/>
  <c r="F71" i="20" s="1"/>
  <c r="Q202" i="20"/>
  <c r="R202" i="20" s="1" a="1"/>
  <c r="R202" i="20" s="1"/>
  <c r="AF202" i="20" s="1"/>
  <c r="Q178" i="20"/>
  <c r="R178" i="20" s="1" a="1"/>
  <c r="R178" i="20" s="1"/>
  <c r="Q177" i="20"/>
  <c r="R177" i="20" s="1" a="1"/>
  <c r="R177" i="20" s="1"/>
  <c r="M131" i="20" a="1"/>
  <c r="M131" i="20" s="1"/>
  <c r="F131" i="20" s="1"/>
  <c r="Q127" i="20"/>
  <c r="R127" i="20" s="1" a="1"/>
  <c r="R127" i="20" s="1"/>
  <c r="AF127" i="20" s="1"/>
  <c r="Q122" i="20"/>
  <c r="R122" i="20" s="1" a="1"/>
  <c r="R122" i="20" s="1"/>
  <c r="AF122" i="20" s="1"/>
  <c r="Q63" i="20"/>
  <c r="R63" i="20" s="1" a="1"/>
  <c r="R63" i="20" s="1"/>
  <c r="Q222" i="20"/>
  <c r="R222" i="20" s="1" a="1"/>
  <c r="R222" i="20" s="1"/>
  <c r="Q176" i="20"/>
  <c r="R176" i="20" s="1" a="1"/>
  <c r="R176" i="20" s="1"/>
  <c r="Q115" i="20"/>
  <c r="R115" i="20" s="1" a="1"/>
  <c r="R115" i="20" s="1"/>
  <c r="Q113" i="20"/>
  <c r="R113" i="20" s="1" a="1"/>
  <c r="R113" i="20" s="1"/>
  <c r="Q110" i="20"/>
  <c r="R110" i="20" s="1" a="1"/>
  <c r="R110" i="20" s="1"/>
  <c r="AF110" i="20" s="1"/>
  <c r="Q105" i="20"/>
  <c r="R105" i="20" s="1" a="1"/>
  <c r="R105" i="20" s="1"/>
  <c r="Q104" i="20"/>
  <c r="R104" i="20" s="1" a="1"/>
  <c r="R104" i="20" s="1"/>
  <c r="Q103" i="20"/>
  <c r="R103" i="20" s="1" a="1"/>
  <c r="R103" i="20" s="1"/>
  <c r="Q221" i="20"/>
  <c r="R221" i="20" s="1" a="1"/>
  <c r="R221" i="20" s="1"/>
  <c r="Q157" i="20"/>
  <c r="R157" i="20" s="1" a="1"/>
  <c r="R157" i="20" s="1"/>
  <c r="Q121" i="20"/>
  <c r="R121" i="20" s="1" a="1"/>
  <c r="R121" i="20" s="1"/>
  <c r="M119" i="20" a="1"/>
  <c r="M119" i="20" s="1"/>
  <c r="F119" i="20" s="1"/>
  <c r="Q111" i="20"/>
  <c r="R111" i="20" s="1" a="1"/>
  <c r="R111" i="20" s="1"/>
  <c r="Q107" i="20"/>
  <c r="R107" i="20" s="1" a="1"/>
  <c r="R107" i="20" s="1"/>
  <c r="Q106" i="20"/>
  <c r="R106" i="20" s="1" a="1"/>
  <c r="R106" i="20" s="1"/>
  <c r="AF106" i="20" s="1"/>
  <c r="Q99" i="20"/>
  <c r="R99" i="20" s="1" a="1"/>
  <c r="R99" i="20" s="1"/>
  <c r="Q98" i="20"/>
  <c r="R98" i="20" s="1" a="1"/>
  <c r="R98" i="20" s="1"/>
  <c r="Q217" i="20"/>
  <c r="R217" i="20" s="1" a="1"/>
  <c r="R217" i="20" s="1"/>
  <c r="M178" i="20" a="1"/>
  <c r="M178" i="20" s="1"/>
  <c r="F178" i="20" s="1"/>
  <c r="M220" i="20" a="1"/>
  <c r="M220" i="20" s="1"/>
  <c r="F220" i="20" s="1"/>
  <c r="AG218" i="20"/>
  <c r="M173" i="20" a="1"/>
  <c r="M173" i="20" s="1"/>
  <c r="F173" i="20" s="1"/>
  <c r="M172" i="20" a="1"/>
  <c r="M172" i="20" s="1"/>
  <c r="F172" i="20" s="1"/>
  <c r="Q149" i="20"/>
  <c r="R149" i="20" s="1" a="1"/>
  <c r="R149" i="20" s="1"/>
  <c r="F92" i="20"/>
  <c r="U90" i="20"/>
  <c r="V90" i="20" s="1"/>
  <c r="V213" i="20"/>
  <c r="M199" i="20" a="1"/>
  <c r="M199" i="20" s="1"/>
  <c r="F199" i="20" s="1"/>
  <c r="U168" i="20"/>
  <c r="M155" i="20" a="1"/>
  <c r="M155" i="20" s="1"/>
  <c r="F155" i="20" s="1"/>
  <c r="Q89" i="20"/>
  <c r="R89" i="20" s="1" a="1"/>
  <c r="R89" i="20" s="1"/>
  <c r="AG60" i="20"/>
  <c r="AG59" i="20"/>
  <c r="U137" i="20"/>
  <c r="V137" i="20" s="1"/>
  <c r="V170" i="20"/>
  <c r="U170" i="20"/>
  <c r="V176" i="20"/>
  <c r="U176" i="20"/>
  <c r="U99" i="20"/>
  <c r="V99" i="20" s="1"/>
  <c r="AE99" i="20" s="1" a="1"/>
  <c r="AE99" i="20" s="1"/>
  <c r="V223" i="20"/>
  <c r="U223" i="20"/>
  <c r="V194" i="20"/>
  <c r="U194" i="20"/>
  <c r="V171" i="20"/>
  <c r="U171" i="20"/>
  <c r="U211" i="20"/>
  <c r="V211" i="20" s="1"/>
  <c r="U157" i="20"/>
  <c r="V157" i="20" s="1"/>
  <c r="U73" i="20"/>
  <c r="V73" i="20"/>
  <c r="F223" i="20"/>
  <c r="V202" i="20"/>
  <c r="U202" i="20"/>
  <c r="V154" i="20"/>
  <c r="U154" i="20"/>
  <c r="U172" i="20"/>
  <c r="V172" i="20"/>
  <c r="AG139" i="20"/>
  <c r="AG125" i="20"/>
  <c r="AQ125" i="20" s="1"/>
  <c r="U70" i="20"/>
  <c r="V70" i="20"/>
  <c r="U54" i="20"/>
  <c r="V54" i="20" s="1"/>
  <c r="AG146" i="20"/>
  <c r="AG145" i="20"/>
  <c r="AQ145" i="20" s="1"/>
  <c r="U61" i="20"/>
  <c r="V61" i="20"/>
  <c r="V96" i="20"/>
  <c r="U96" i="20"/>
  <c r="V218" i="20"/>
  <c r="U218" i="20"/>
  <c r="V212" i="20"/>
  <c r="U212" i="20"/>
  <c r="AF96" i="20"/>
  <c r="AG202" i="20"/>
  <c r="AG181" i="20"/>
  <c r="AG99" i="20"/>
  <c r="AG163" i="20"/>
  <c r="AG64" i="20"/>
  <c r="V195" i="20"/>
  <c r="AG172" i="20"/>
  <c r="AG167" i="20"/>
  <c r="AQ167" i="20" s="1"/>
  <c r="AG159" i="20"/>
  <c r="AG93" i="20"/>
  <c r="AG81" i="20"/>
  <c r="M127" i="20" a="1"/>
  <c r="M127" i="20" s="1"/>
  <c r="F127" i="20" s="1"/>
  <c r="M168" i="20" a="1"/>
  <c r="M168" i="20" s="1"/>
  <c r="M159" i="20" a="1"/>
  <c r="M159" i="20" s="1"/>
  <c r="M146" i="20" a="1"/>
  <c r="M146" i="20" s="1"/>
  <c r="F146" i="20" s="1"/>
  <c r="U200" i="20"/>
  <c r="V200" i="20"/>
  <c r="M66" i="20" a="1"/>
  <c r="M66" i="20" s="1"/>
  <c r="F66" i="20" s="1"/>
  <c r="U187" i="20"/>
  <c r="V187" i="20"/>
  <c r="V150" i="20"/>
  <c r="U150" i="20"/>
  <c r="M142" i="20" a="1"/>
  <c r="M142" i="20" s="1"/>
  <c r="F142" i="20" s="1"/>
  <c r="V58" i="20"/>
  <c r="U58" i="20"/>
  <c r="M141" i="20" a="1"/>
  <c r="M141" i="20" s="1"/>
  <c r="F141" i="20" s="1"/>
  <c r="V134" i="20"/>
  <c r="U134" i="20"/>
  <c r="V102" i="20"/>
  <c r="U102" i="20"/>
  <c r="M203" i="20" a="1"/>
  <c r="M203" i="20" s="1"/>
  <c r="F203" i="20" s="1"/>
  <c r="M181" i="20" a="1"/>
  <c r="M181" i="20" s="1"/>
  <c r="F181" i="20" s="1"/>
  <c r="V155" i="20"/>
  <c r="U155" i="20"/>
  <c r="V77" i="20"/>
  <c r="U77" i="20"/>
  <c r="M72" i="20" a="1"/>
  <c r="M72" i="20" s="1"/>
  <c r="F72" i="20" s="1"/>
  <c r="M65" i="20" a="1"/>
  <c r="M65" i="20" s="1"/>
  <c r="F65" i="20" s="1"/>
  <c r="M189" i="20" a="1"/>
  <c r="M189" i="20" s="1"/>
  <c r="F189" i="20" s="1"/>
  <c r="U180" i="20"/>
  <c r="V180" i="20"/>
  <c r="M145" i="20" a="1"/>
  <c r="M145" i="20" s="1"/>
  <c r="M53" i="20" a="1"/>
  <c r="M53" i="20" s="1"/>
  <c r="F53" i="20" s="1"/>
  <c r="M110" i="20" a="1"/>
  <c r="M110" i="20" s="1"/>
  <c r="F110" i="20" s="1"/>
  <c r="U95" i="20"/>
  <c r="V95" i="20" s="1"/>
  <c r="M180" i="20" a="1"/>
  <c r="M180" i="20" s="1"/>
  <c r="F180" i="20" s="1"/>
  <c r="M166" i="20" a="1"/>
  <c r="M166" i="20" s="1"/>
  <c r="F166" i="20" s="1"/>
  <c r="M85" i="20" a="1"/>
  <c r="M85" i="20" s="1"/>
  <c r="F85" i="20" s="1"/>
  <c r="AG104" i="20"/>
  <c r="M108" i="20" a="1"/>
  <c r="M108" i="20" s="1"/>
  <c r="F108" i="20" s="1"/>
  <c r="AG223" i="20"/>
  <c r="U119" i="20"/>
  <c r="M221" i="20" a="1"/>
  <c r="M221" i="20" s="1"/>
  <c r="F221" i="20" s="1"/>
  <c r="M188" i="20" a="1"/>
  <c r="M188" i="20" s="1"/>
  <c r="F188" i="20" s="1"/>
  <c r="U133" i="20"/>
  <c r="U197" i="20"/>
  <c r="V197" i="20" s="1"/>
  <c r="M94" i="20" a="1"/>
  <c r="M94" i="20" s="1"/>
  <c r="F94" i="20" s="1"/>
  <c r="M101" i="20" a="1"/>
  <c r="M101" i="20" s="1"/>
  <c r="F101" i="20" s="1"/>
  <c r="V104" i="20"/>
  <c r="U104" i="20"/>
  <c r="M210" i="20" a="1"/>
  <c r="M210" i="20" s="1"/>
  <c r="F210" i="20" s="1"/>
  <c r="M202" i="20" a="1"/>
  <c r="M202" i="20" s="1"/>
  <c r="M112" i="20" a="1"/>
  <c r="M112" i="20" s="1"/>
  <c r="F112" i="20" s="1"/>
  <c r="M123" i="20" a="1"/>
  <c r="M123" i="20" s="1"/>
  <c r="F123" i="20" s="1"/>
  <c r="M139" i="20" a="1"/>
  <c r="M139" i="20" s="1"/>
  <c r="F139" i="20" s="1"/>
  <c r="AF129" i="20"/>
  <c r="M144" i="20" a="1"/>
  <c r="M144" i="20" s="1"/>
  <c r="F144" i="20" s="1"/>
  <c r="M89" i="20" a="1"/>
  <c r="M89" i="20" s="1"/>
  <c r="F89" i="20" s="1"/>
  <c r="U67" i="20"/>
  <c r="V67" i="20"/>
  <c r="AF161" i="20"/>
  <c r="AP161" i="20" s="1"/>
  <c r="M68" i="20" a="1"/>
  <c r="M68" i="20" s="1"/>
  <c r="F68" i="20" s="1"/>
  <c r="U205" i="20"/>
  <c r="V205" i="20"/>
  <c r="M182" i="20" a="1"/>
  <c r="M182" i="20" s="1"/>
  <c r="F182" i="20" s="1"/>
  <c r="M124" i="20" a="1"/>
  <c r="M124" i="20" s="1"/>
  <c r="V111" i="20"/>
  <c r="U111" i="20"/>
  <c r="M82" i="20" a="1"/>
  <c r="M82" i="20" s="1"/>
  <c r="F82" i="20" s="1"/>
  <c r="M56" i="20" a="1"/>
  <c r="M56" i="20" s="1"/>
  <c r="F56" i="20" s="1"/>
  <c r="AG220" i="20"/>
  <c r="AG197" i="20"/>
  <c r="AG182" i="20"/>
  <c r="AG178" i="20"/>
  <c r="AG177" i="20"/>
  <c r="M219" i="20" a="1"/>
  <c r="M219" i="20" s="1"/>
  <c r="F219" i="20" s="1"/>
  <c r="AG164" i="20"/>
  <c r="AF156" i="20"/>
  <c r="M73" i="20" a="1"/>
  <c r="M73" i="20" s="1"/>
  <c r="F73" i="20" s="1"/>
  <c r="AG219" i="20"/>
  <c r="M201" i="20" a="1"/>
  <c r="M201" i="20" s="1"/>
  <c r="F201" i="20" s="1"/>
  <c r="AG173" i="20"/>
  <c r="AG132" i="20"/>
  <c r="AG128" i="20"/>
  <c r="M87" i="20" a="1"/>
  <c r="M87" i="20" s="1"/>
  <c r="F87" i="20" s="1"/>
  <c r="AG194" i="20"/>
  <c r="AG143" i="20"/>
  <c r="U63" i="20"/>
  <c r="V63" i="20"/>
  <c r="M206" i="20" a="1"/>
  <c r="M206" i="20" s="1"/>
  <c r="F206" i="20" s="1"/>
  <c r="AF191" i="20"/>
  <c r="AG185" i="20"/>
  <c r="V165" i="20"/>
  <c r="M106" i="20" a="1"/>
  <c r="M106" i="20" s="1"/>
  <c r="F106" i="20" s="1"/>
  <c r="AG126" i="20"/>
  <c r="AQ126" i="20" s="1"/>
  <c r="AG102" i="20"/>
  <c r="AG83" i="20"/>
  <c r="M69" i="20" a="1"/>
  <c r="M69" i="20" s="1"/>
  <c r="F69" i="20" s="1"/>
  <c r="M64" i="20" a="1"/>
  <c r="M64" i="20" s="1"/>
  <c r="F64" i="20" s="1"/>
  <c r="M111" i="20" a="1"/>
  <c r="M111" i="20" s="1"/>
  <c r="F111" i="20" s="1"/>
  <c r="M133" i="20" a="1"/>
  <c r="M133" i="20" s="1"/>
  <c r="M59" i="20" a="1"/>
  <c r="M59" i="20" s="1"/>
  <c r="F59" i="20" s="1"/>
  <c r="M62" i="20" a="1"/>
  <c r="M62" i="20" s="1"/>
  <c r="F62" i="20" s="1"/>
  <c r="M132" i="20" a="1"/>
  <c r="M132" i="20" s="1"/>
  <c r="F132" i="20" s="1"/>
  <c r="M83" i="20" a="1"/>
  <c r="M83" i="20" s="1"/>
  <c r="F83" i="20" s="1"/>
  <c r="M75" i="20" a="1"/>
  <c r="M75" i="20" s="1"/>
  <c r="M192" i="20" a="1"/>
  <c r="M192" i="20" s="1"/>
  <c r="F192" i="20" s="1"/>
  <c r="M157" i="20" a="1"/>
  <c r="M157" i="20" s="1"/>
  <c r="F157" i="20" s="1"/>
  <c r="M177" i="20" a="1"/>
  <c r="M177" i="20" s="1"/>
  <c r="F177" i="20" s="1"/>
  <c r="M151" i="20" a="1"/>
  <c r="M151" i="20" s="1"/>
  <c r="F151" i="20" s="1"/>
  <c r="M117" i="20" a="1"/>
  <c r="M117" i="20" s="1"/>
  <c r="F117" i="20" s="1"/>
  <c r="M218" i="20" a="1"/>
  <c r="M218" i="20" s="1"/>
  <c r="F218" i="20" s="1"/>
  <c r="M174" i="20" a="1"/>
  <c r="M174" i="20" s="1"/>
  <c r="F174" i="20" s="1"/>
  <c r="M154" i="20" a="1"/>
  <c r="M154" i="20" s="1"/>
  <c r="F154" i="20" s="1"/>
  <c r="M208" i="20" a="1"/>
  <c r="M208" i="20" s="1"/>
  <c r="F208" i="20" s="1"/>
  <c r="M116" i="20" a="1"/>
  <c r="M116" i="20" s="1"/>
  <c r="F116" i="20" s="1"/>
  <c r="M55" i="20" a="1"/>
  <c r="M55" i="20" s="1"/>
  <c r="F55" i="20" s="1"/>
  <c r="M150" i="20" a="1"/>
  <c r="M150" i="20" s="1"/>
  <c r="F150" i="20" s="1"/>
  <c r="M135" i="20" a="1"/>
  <c r="M135" i="20" s="1"/>
  <c r="M130" i="20" a="1"/>
  <c r="M130" i="20" s="1"/>
  <c r="F130" i="20" s="1"/>
  <c r="M61" i="20" a="1"/>
  <c r="M61" i="20" s="1"/>
  <c r="F61" i="20" s="1"/>
  <c r="M214" i="20" a="1"/>
  <c r="M214" i="20" s="1"/>
  <c r="F214" i="20" s="1"/>
  <c r="M190" i="20" a="1"/>
  <c r="M190" i="20" s="1"/>
  <c r="F190" i="20" s="1"/>
  <c r="M187" i="20" a="1"/>
  <c r="M187" i="20" s="1"/>
  <c r="M120" i="20" a="1"/>
  <c r="M120" i="20" s="1"/>
  <c r="F120" i="20" s="1"/>
  <c r="M102" i="20" a="1"/>
  <c r="M102" i="20" s="1"/>
  <c r="F102" i="20" s="1"/>
  <c r="M194" i="20" a="1"/>
  <c r="M194" i="20" s="1"/>
  <c r="M164" i="20" a="1"/>
  <c r="M164" i="20" s="1"/>
  <c r="F164" i="20" s="1"/>
  <c r="M109" i="20" a="1"/>
  <c r="M109" i="20" s="1"/>
  <c r="F109" i="20" s="1"/>
  <c r="M80" i="20" a="1"/>
  <c r="M80" i="20" s="1"/>
  <c r="F80" i="20" s="1"/>
  <c r="M170" i="20" a="1"/>
  <c r="M170" i="20" s="1"/>
  <c r="M167" i="20" a="1"/>
  <c r="M167" i="20" s="1"/>
  <c r="M147" i="20" a="1"/>
  <c r="M147" i="20" s="1"/>
  <c r="F147" i="20" s="1"/>
  <c r="M134" i="20" a="1"/>
  <c r="M134" i="20" s="1"/>
  <c r="F134" i="20" s="1"/>
  <c r="M93" i="20" a="1"/>
  <c r="M93" i="20" s="1"/>
  <c r="F93" i="20" s="1"/>
  <c r="M193" i="20" a="1"/>
  <c r="M193" i="20" s="1"/>
  <c r="F193" i="20" s="1"/>
  <c r="M76" i="20" a="1"/>
  <c r="M76" i="20" s="1"/>
  <c r="F76" i="20" s="1"/>
  <c r="M54" i="20" a="1"/>
  <c r="M54" i="20" s="1"/>
  <c r="F54" i="20" s="1"/>
  <c r="M161" i="20" a="1"/>
  <c r="M161" i="20" s="1"/>
  <c r="F161" i="20" s="1"/>
  <c r="M158" i="20" a="1"/>
  <c r="M158" i="20" s="1"/>
  <c r="F158" i="20" s="1"/>
  <c r="M149" i="20" a="1"/>
  <c r="M149" i="20" s="1"/>
  <c r="F149" i="20" s="1"/>
  <c r="M143" i="20" a="1"/>
  <c r="M143" i="20" s="1"/>
  <c r="F143" i="20" s="1"/>
  <c r="M128" i="20" a="1"/>
  <c r="M128" i="20" s="1"/>
  <c r="F128" i="20" s="1"/>
  <c r="M113" i="20" a="1"/>
  <c r="M113" i="20" s="1"/>
  <c r="F113" i="20" s="1"/>
  <c r="U183" i="20"/>
  <c r="V183" i="20" s="1"/>
  <c r="U169" i="20"/>
  <c r="V169" i="20" s="1"/>
  <c r="U76" i="20"/>
  <c r="V76" i="20"/>
  <c r="U59" i="20"/>
  <c r="V59" i="20"/>
  <c r="U56" i="20"/>
  <c r="V56" i="20"/>
  <c r="U53" i="20"/>
  <c r="V53" i="20" s="1"/>
  <c r="F175" i="20"/>
  <c r="U110" i="20"/>
  <c r="V110" i="20" s="1"/>
  <c r="AF163" i="20"/>
  <c r="F125" i="20"/>
  <c r="AG56" i="20"/>
  <c r="V136" i="20"/>
  <c r="U136" i="20"/>
  <c r="AF198" i="20"/>
  <c r="V177" i="20"/>
  <c r="U177" i="20"/>
  <c r="F91" i="20"/>
  <c r="V69" i="20"/>
  <c r="AG215" i="20"/>
  <c r="V135" i="20"/>
  <c r="V117" i="20"/>
  <c r="V112" i="20"/>
  <c r="V108" i="20"/>
  <c r="U71" i="20"/>
  <c r="V71" i="20"/>
  <c r="Y217" i="20"/>
  <c r="F184" i="20"/>
  <c r="U207" i="20"/>
  <c r="V207" i="20"/>
  <c r="V161" i="20"/>
  <c r="V85" i="20"/>
  <c r="U85" i="20"/>
  <c r="V126" i="20"/>
  <c r="U78" i="20"/>
  <c r="V78" i="20"/>
  <c r="U65" i="20"/>
  <c r="V65" i="20"/>
  <c r="AF165" i="20"/>
  <c r="U132" i="20"/>
  <c r="V132" i="20" s="1"/>
  <c r="U89" i="20"/>
  <c r="V89" i="20" s="1"/>
  <c r="U106" i="20"/>
  <c r="V106" i="20"/>
  <c r="V167" i="20"/>
  <c r="AG217" i="20"/>
  <c r="F185" i="20"/>
  <c r="AG209" i="20"/>
  <c r="U192" i="20"/>
  <c r="V192" i="20"/>
  <c r="U151" i="20"/>
  <c r="V151" i="20" s="1"/>
  <c r="V114" i="20"/>
  <c r="V201" i="20"/>
  <c r="U201" i="20"/>
  <c r="AF100" i="20"/>
  <c r="AF220" i="20"/>
  <c r="AP220" i="20" s="1"/>
  <c r="V217" i="20"/>
  <c r="AF194" i="20"/>
  <c r="Y100" i="20"/>
  <c r="F99" i="20"/>
  <c r="AG169" i="20"/>
  <c r="AQ169" i="20" s="1"/>
  <c r="U57" i="20"/>
  <c r="V57" i="20"/>
  <c r="AF203" i="20"/>
  <c r="AP203" i="20" s="1"/>
  <c r="F213" i="20"/>
  <c r="AF141" i="20"/>
  <c r="AP141" i="20" s="1"/>
  <c r="AG115" i="20"/>
  <c r="U64" i="20"/>
  <c r="V64" i="20"/>
  <c r="U74" i="20"/>
  <c r="V74" i="20"/>
  <c r="AG120" i="20"/>
  <c r="AF224" i="20"/>
  <c r="V224" i="20"/>
  <c r="AF214" i="20"/>
  <c r="AF211" i="20"/>
  <c r="AP211" i="20" s="1"/>
  <c r="F204" i="20"/>
  <c r="AG204" i="20"/>
  <c r="AF132" i="20"/>
  <c r="AG192" i="20"/>
  <c r="AG147" i="20"/>
  <c r="AG165" i="20"/>
  <c r="U149" i="20"/>
  <c r="V149" i="20"/>
  <c r="Y107" i="20"/>
  <c r="AG158" i="20"/>
  <c r="Y131" i="20"/>
  <c r="Y185" i="20"/>
  <c r="AF143" i="20"/>
  <c r="V206" i="20"/>
  <c r="U206" i="20"/>
  <c r="V216" i="20"/>
  <c r="U216" i="20"/>
  <c r="AG150" i="20"/>
  <c r="AF146" i="20"/>
  <c r="AG101" i="20"/>
  <c r="AF215" i="20"/>
  <c r="U140" i="20"/>
  <c r="V140" i="20"/>
  <c r="U175" i="20"/>
  <c r="V175" i="20" s="1"/>
  <c r="AF92" i="20"/>
  <c r="Y201" i="20"/>
  <c r="V220" i="20"/>
  <c r="AF208" i="20"/>
  <c r="U100" i="20"/>
  <c r="V100" i="20"/>
  <c r="U191" i="20"/>
  <c r="V191" i="20"/>
  <c r="Y128" i="20"/>
  <c r="AF128" i="20"/>
  <c r="U210" i="20"/>
  <c r="V210" i="20" s="1"/>
  <c r="U193" i="20"/>
  <c r="V193" i="20" s="1"/>
  <c r="U152" i="20"/>
  <c r="V152" i="20" s="1"/>
  <c r="AF186" i="20"/>
  <c r="Y212" i="20"/>
  <c r="V143" i="20"/>
  <c r="U143" i="20"/>
  <c r="Y223" i="20"/>
  <c r="AF171" i="20"/>
  <c r="AF142" i="20"/>
  <c r="Y77" i="20"/>
  <c r="AG129" i="20"/>
  <c r="AQ129" i="20" s="1"/>
  <c r="U186" i="20"/>
  <c r="V186" i="20" s="1"/>
  <c r="AG117" i="20"/>
  <c r="AF216" i="20"/>
  <c r="AP216" i="20" s="1"/>
  <c r="AF159" i="20"/>
  <c r="AF116" i="20"/>
  <c r="U94" i="20"/>
  <c r="V94" i="20" s="1"/>
  <c r="AG190" i="20"/>
  <c r="U188" i="20"/>
  <c r="V188" i="20" s="1"/>
  <c r="F156" i="20"/>
  <c r="AF67" i="20"/>
  <c r="Y67" i="20"/>
  <c r="V208" i="20"/>
  <c r="U208" i="20"/>
  <c r="AF150" i="20"/>
  <c r="AP150" i="20" s="1"/>
  <c r="U146" i="20"/>
  <c r="V146" i="20" s="1"/>
  <c r="AF158" i="20"/>
  <c r="AF108" i="20"/>
  <c r="AG84" i="20"/>
  <c r="F84" i="20"/>
  <c r="U181" i="20"/>
  <c r="V181" i="20" s="1"/>
  <c r="AF218" i="20"/>
  <c r="AP218" i="20" s="1"/>
  <c r="V209" i="20"/>
  <c r="Y204" i="20"/>
  <c r="AF78" i="20"/>
  <c r="U198" i="20"/>
  <c r="V182" i="20"/>
  <c r="Y179" i="20"/>
  <c r="U160" i="20"/>
  <c r="V160" i="20" s="1"/>
  <c r="U123" i="20"/>
  <c r="V123" i="20"/>
  <c r="Y119" i="20"/>
  <c r="AF55" i="20"/>
  <c r="U147" i="20"/>
  <c r="V147" i="20"/>
  <c r="V120" i="20"/>
  <c r="U120" i="20"/>
  <c r="U145" i="20"/>
  <c r="V145" i="20" s="1"/>
  <c r="U203" i="20"/>
  <c r="V203" i="20"/>
  <c r="AF147" i="20"/>
  <c r="AF82" i="20"/>
  <c r="AF152" i="20"/>
  <c r="AF182" i="20"/>
  <c r="V142" i="20"/>
  <c r="U142" i="20"/>
  <c r="F200" i="20"/>
  <c r="AF139" i="20"/>
  <c r="U115" i="20"/>
  <c r="V115" i="20" s="1"/>
  <c r="AF114" i="20"/>
  <c r="AG80" i="20"/>
  <c r="Y135" i="20"/>
  <c r="AF168" i="20"/>
  <c r="AF166" i="20"/>
  <c r="AF102" i="20"/>
  <c r="Y102" i="20"/>
  <c r="AF53" i="20"/>
  <c r="AP53" i="20" s="1"/>
  <c r="AF60" i="20"/>
  <c r="AF193" i="20"/>
  <c r="AG180" i="20"/>
  <c r="U162" i="20"/>
  <c r="U196" i="20"/>
  <c r="V196" i="20"/>
  <c r="AF181" i="20"/>
  <c r="Y89" i="20"/>
  <c r="AF209" i="20"/>
  <c r="Y174" i="20"/>
  <c r="AF148" i="20"/>
  <c r="U139" i="20"/>
  <c r="V139" i="20" s="1"/>
  <c r="V122" i="20"/>
  <c r="U122" i="20"/>
  <c r="U91" i="20"/>
  <c r="V91" i="20"/>
  <c r="U125" i="20"/>
  <c r="V125" i="20" s="1"/>
  <c r="V116" i="20"/>
  <c r="U116" i="20"/>
  <c r="AF112" i="20"/>
  <c r="Y104" i="20"/>
  <c r="U66" i="20"/>
  <c r="V66" i="20"/>
  <c r="F207" i="20"/>
  <c r="Y80" i="20"/>
  <c r="V55" i="20"/>
  <c r="U55" i="20"/>
  <c r="AG95" i="20"/>
  <c r="U87" i="20"/>
  <c r="V87" i="20"/>
  <c r="AF206" i="20"/>
  <c r="AF199" i="20"/>
  <c r="V190" i="20"/>
  <c r="AF187" i="20"/>
  <c r="AF151" i="20"/>
  <c r="Y130" i="20"/>
  <c r="U60" i="20"/>
  <c r="V60" i="20"/>
  <c r="U113" i="20"/>
  <c r="V113" i="20" s="1"/>
  <c r="F105" i="20"/>
  <c r="V166" i="20"/>
  <c r="AF117" i="20"/>
  <c r="AG216" i="20"/>
  <c r="AG213" i="20"/>
  <c r="U189" i="20"/>
  <c r="V189" i="20" s="1"/>
  <c r="Y88" i="20"/>
  <c r="U80" i="20"/>
  <c r="V80" i="20"/>
  <c r="AF56" i="20"/>
  <c r="AG76" i="20"/>
  <c r="F186" i="20"/>
  <c r="F169" i="20"/>
  <c r="U103" i="20"/>
  <c r="V103" i="20"/>
  <c r="AF91" i="20"/>
  <c r="V118" i="20"/>
  <c r="U118" i="20"/>
  <c r="V174" i="20"/>
  <c r="U158" i="20"/>
  <c r="U138" i="20"/>
  <c r="V138" i="20" s="1"/>
  <c r="AF120" i="20"/>
  <c r="Y101" i="20"/>
  <c r="AF93" i="20"/>
  <c r="U68" i="20"/>
  <c r="V68" i="20"/>
  <c r="AF169" i="20"/>
  <c r="AG111" i="20"/>
  <c r="V222" i="20"/>
  <c r="U127" i="20"/>
  <c r="V127" i="20" s="1"/>
  <c r="AF124" i="20"/>
  <c r="Y123" i="20"/>
  <c r="AF123" i="20"/>
  <c r="Y120" i="20"/>
  <c r="AF109" i="20"/>
  <c r="AP109" i="20" s="1"/>
  <c r="Y109" i="20"/>
  <c r="AF207" i="20"/>
  <c r="V214" i="20"/>
  <c r="AG116" i="20"/>
  <c r="V97" i="20"/>
  <c r="U97" i="20"/>
  <c r="U83" i="20"/>
  <c r="V83" i="20"/>
  <c r="AG109" i="20"/>
  <c r="AQ109" i="20" s="1"/>
  <c r="V62" i="20"/>
  <c r="U62" i="20"/>
  <c r="U72" i="20"/>
  <c r="V72" i="20"/>
  <c r="AG88" i="20"/>
  <c r="AF72" i="20"/>
  <c r="Y68" i="20"/>
  <c r="AG55" i="20"/>
  <c r="V178" i="20"/>
  <c r="F104" i="20"/>
  <c r="AF84" i="20"/>
  <c r="AP84" i="20" s="1"/>
  <c r="Y58" i="20"/>
  <c r="AG63" i="20"/>
  <c r="AG103" i="20"/>
  <c r="AQ103" i="20" s="1"/>
  <c r="AF87" i="20"/>
  <c r="V81" i="20"/>
  <c r="U79" i="20"/>
  <c r="V79" i="20"/>
  <c r="AF70" i="20"/>
  <c r="V88" i="20"/>
  <c r="Y54" i="20"/>
  <c r="V130" i="20"/>
  <c r="AF86" i="20"/>
  <c r="AP86" i="20" s="1"/>
  <c r="AG67" i="20"/>
  <c r="AF61" i="20"/>
  <c r="AF76" i="20"/>
  <c r="AE84" i="20" a="1"/>
  <c r="AE84" i="20" s="1"/>
  <c r="AF64" i="20"/>
  <c r="I41" i="20"/>
  <c r="J41" i="20" s="1"/>
  <c r="I42" i="20"/>
  <c r="J42" i="20" s="1"/>
  <c r="I43" i="20"/>
  <c r="J43" i="20" s="1"/>
  <c r="I44" i="20"/>
  <c r="J44" i="20" s="1"/>
  <c r="I45" i="20"/>
  <c r="J45" i="20" s="1"/>
  <c r="I46" i="20"/>
  <c r="J46" i="20" s="1"/>
  <c r="I47" i="20"/>
  <c r="J47" i="20" s="1"/>
  <c r="I48" i="20"/>
  <c r="J48" i="20" s="1"/>
  <c r="I49" i="20"/>
  <c r="J49" i="20" s="1"/>
  <c r="I50" i="20"/>
  <c r="J50" i="20" s="1"/>
  <c r="I51" i="20"/>
  <c r="J51" i="20" s="1"/>
  <c r="I52" i="20"/>
  <c r="J52" i="20" s="1"/>
  <c r="I5" i="20"/>
  <c r="J5" i="20" s="1"/>
  <c r="I6" i="20"/>
  <c r="J6" i="20" s="1"/>
  <c r="I7" i="20"/>
  <c r="J7" i="20" s="1"/>
  <c r="I8" i="20"/>
  <c r="J8" i="20" s="1"/>
  <c r="I9" i="20"/>
  <c r="J9" i="20" s="1"/>
  <c r="I10" i="20"/>
  <c r="J10" i="20" s="1"/>
  <c r="I11" i="20"/>
  <c r="J11" i="20" s="1"/>
  <c r="I12" i="20"/>
  <c r="J12" i="20" s="1"/>
  <c r="I13" i="20"/>
  <c r="J13" i="20" s="1"/>
  <c r="I14" i="20"/>
  <c r="J14" i="20" s="1"/>
  <c r="I15" i="20"/>
  <c r="J15" i="20" s="1"/>
  <c r="I16" i="20"/>
  <c r="J16" i="20" s="1"/>
  <c r="I17" i="20"/>
  <c r="J17" i="20" s="1"/>
  <c r="I18" i="20"/>
  <c r="J18" i="20" s="1"/>
  <c r="I19" i="20"/>
  <c r="J19" i="20" s="1"/>
  <c r="I20" i="20"/>
  <c r="J20" i="20" s="1"/>
  <c r="I21" i="20"/>
  <c r="I22" i="20"/>
  <c r="J22" i="20" s="1"/>
  <c r="I23" i="20"/>
  <c r="J23" i="20" s="1"/>
  <c r="I24" i="20"/>
  <c r="J24" i="20" s="1"/>
  <c r="I25" i="20"/>
  <c r="J25" i="20" s="1"/>
  <c r="I26" i="20"/>
  <c r="J26" i="20" s="1"/>
  <c r="I27" i="20"/>
  <c r="J27" i="20" s="1"/>
  <c r="I28" i="20"/>
  <c r="J28" i="20" s="1"/>
  <c r="I29" i="20"/>
  <c r="J29" i="20" s="1"/>
  <c r="I30" i="20"/>
  <c r="J30" i="20" s="1"/>
  <c r="I31" i="20"/>
  <c r="J31" i="20" s="1"/>
  <c r="I32" i="20"/>
  <c r="J32" i="20" s="1"/>
  <c r="I33" i="20"/>
  <c r="J33" i="20" s="1"/>
  <c r="I34" i="20"/>
  <c r="J34" i="20" s="1"/>
  <c r="I35" i="20"/>
  <c r="J35" i="20" s="1"/>
  <c r="I36" i="20"/>
  <c r="J36" i="20" s="1"/>
  <c r="I37" i="20"/>
  <c r="J37" i="20" s="1"/>
  <c r="I38" i="20"/>
  <c r="J38" i="20" s="1"/>
  <c r="I39" i="20"/>
  <c r="J39" i="20" s="1"/>
  <c r="I40" i="20"/>
  <c r="J40" i="20" s="1"/>
  <c r="J21" i="20"/>
  <c r="Y5" i="20"/>
  <c r="Z5" i="20"/>
  <c r="Y6" i="20"/>
  <c r="Z6" i="20"/>
  <c r="Y11" i="20"/>
  <c r="Z11" i="20"/>
  <c r="Y13" i="20"/>
  <c r="Z13" i="20"/>
  <c r="Z14" i="20"/>
  <c r="Y15" i="20"/>
  <c r="Z15" i="20"/>
  <c r="Y20" i="20"/>
  <c r="Z20" i="20"/>
  <c r="Y21" i="20"/>
  <c r="Z21" i="20"/>
  <c r="Y22" i="20"/>
  <c r="Z22" i="20"/>
  <c r="Z24" i="20"/>
  <c r="Y31" i="20"/>
  <c r="Z31" i="20"/>
  <c r="Y32" i="20"/>
  <c r="Z32" i="20"/>
  <c r="Y36" i="20"/>
  <c r="Z36" i="20"/>
  <c r="Z38" i="20"/>
  <c r="Y39" i="20"/>
  <c r="Z39" i="20"/>
  <c r="Z40" i="20"/>
  <c r="Y46" i="20"/>
  <c r="Z46" i="20"/>
  <c r="Y48" i="20"/>
  <c r="Z48" i="20"/>
  <c r="Y49" i="20"/>
  <c r="Z49" i="20"/>
  <c r="Y50" i="20"/>
  <c r="Z50" i="20"/>
  <c r="Y51" i="20"/>
  <c r="Z51" i="20"/>
  <c r="AQ88" i="20" l="1"/>
  <c r="AP127" i="20"/>
  <c r="AQ178" i="20"/>
  <c r="AQ102" i="20"/>
  <c r="AQ182" i="20"/>
  <c r="AQ181" i="20"/>
  <c r="AQ71" i="20"/>
  <c r="AQ117" i="20"/>
  <c r="AP199" i="20"/>
  <c r="AP82" i="20"/>
  <c r="AP101" i="20"/>
  <c r="AP110" i="20"/>
  <c r="AQ78" i="20"/>
  <c r="AQ224" i="20"/>
  <c r="AP208" i="20"/>
  <c r="AQ80" i="20"/>
  <c r="AQ120" i="20"/>
  <c r="AP91" i="20"/>
  <c r="AP79" i="20"/>
  <c r="AQ79" i="20"/>
  <c r="AP191" i="20"/>
  <c r="AQ220" i="20"/>
  <c r="AQ59" i="20"/>
  <c r="AP181" i="20"/>
  <c r="AP96" i="20"/>
  <c r="AP223" i="20"/>
  <c r="AP147" i="20"/>
  <c r="AP93" i="20"/>
  <c r="AQ216" i="20"/>
  <c r="AP117" i="20"/>
  <c r="AQ84" i="20"/>
  <c r="AQ91" i="20"/>
  <c r="AQ105" i="20"/>
  <c r="AQ108" i="20"/>
  <c r="AP92" i="20"/>
  <c r="AQ215" i="20"/>
  <c r="AQ194" i="20"/>
  <c r="AP60" i="20"/>
  <c r="AQ64" i="20"/>
  <c r="AQ139" i="20"/>
  <c r="AQ99" i="20"/>
  <c r="AQ68" i="20"/>
  <c r="AP193" i="20"/>
  <c r="AP142" i="20"/>
  <c r="AE138" i="20" a="1"/>
  <c r="AE138" i="20" s="1"/>
  <c r="AO138" i="20" s="1"/>
  <c r="AP112" i="20"/>
  <c r="AP194" i="20"/>
  <c r="AP173" i="20"/>
  <c r="AP87" i="20"/>
  <c r="AP68" i="20"/>
  <c r="AQ148" i="20"/>
  <c r="AP64" i="20"/>
  <c r="AQ173" i="20"/>
  <c r="AP102" i="20"/>
  <c r="AP198" i="20"/>
  <c r="AP166" i="20"/>
  <c r="AP168" i="20"/>
  <c r="AP153" i="20"/>
  <c r="AP195" i="20"/>
  <c r="AP106" i="20"/>
  <c r="AP119" i="20"/>
  <c r="AP186" i="20"/>
  <c r="AQ123" i="20"/>
  <c r="AP206" i="20"/>
  <c r="AP66" i="20"/>
  <c r="AQ221" i="20"/>
  <c r="AQ152" i="20"/>
  <c r="AQ165" i="20"/>
  <c r="AP151" i="20"/>
  <c r="AQ204" i="20"/>
  <c r="AP61" i="20"/>
  <c r="AP128" i="20"/>
  <c r="AQ104" i="20"/>
  <c r="AQ81" i="20"/>
  <c r="AP192" i="20"/>
  <c r="AP130" i="20"/>
  <c r="AQ186" i="20"/>
  <c r="AP171" i="20"/>
  <c r="AP187" i="20"/>
  <c r="AQ90" i="20"/>
  <c r="AP138" i="20"/>
  <c r="AP72" i="20"/>
  <c r="AQ76" i="20"/>
  <c r="AQ69" i="20"/>
  <c r="AQ175" i="20"/>
  <c r="AP156" i="20"/>
  <c r="AQ93" i="20"/>
  <c r="AQ146" i="20"/>
  <c r="AP134" i="20"/>
  <c r="AQ163" i="20"/>
  <c r="AQ116" i="20"/>
  <c r="AP202" i="20"/>
  <c r="AP55" i="20"/>
  <c r="AQ128" i="20"/>
  <c r="AQ55" i="20"/>
  <c r="AP123" i="20"/>
  <c r="AP100" i="20"/>
  <c r="AQ132" i="20"/>
  <c r="AP148" i="20"/>
  <c r="AQ150" i="20"/>
  <c r="AP67" i="20"/>
  <c r="AQ67" i="20"/>
  <c r="AQ218" i="20"/>
  <c r="AQ195" i="20"/>
  <c r="AQ141" i="20"/>
  <c r="AQ193" i="20"/>
  <c r="AQ143" i="20"/>
  <c r="AQ189" i="20"/>
  <c r="AQ201" i="20"/>
  <c r="AP214" i="20"/>
  <c r="AP139" i="20"/>
  <c r="AP124" i="20"/>
  <c r="AP209" i="20"/>
  <c r="AP182" i="20"/>
  <c r="AP116" i="20"/>
  <c r="AQ209" i="20"/>
  <c r="AP129" i="20"/>
  <c r="AQ106" i="20"/>
  <c r="AP158" i="20"/>
  <c r="AP165" i="20"/>
  <c r="AP207" i="20"/>
  <c r="AP132" i="20"/>
  <c r="AP114" i="20"/>
  <c r="AP76" i="20"/>
  <c r="AQ212" i="20"/>
  <c r="AP224" i="20"/>
  <c r="AQ56" i="20"/>
  <c r="AQ223" i="20"/>
  <c r="AP56" i="20"/>
  <c r="AQ95" i="20"/>
  <c r="AQ159" i="20"/>
  <c r="AP70" i="20"/>
  <c r="AQ213" i="20"/>
  <c r="AP152" i="20"/>
  <c r="AP159" i="20"/>
  <c r="AQ177" i="20"/>
  <c r="AQ172" i="20"/>
  <c r="AQ121" i="20"/>
  <c r="AE166" i="20" a="1"/>
  <c r="AE166" i="20" s="1"/>
  <c r="AO166" i="20" s="1"/>
  <c r="AP146" i="20"/>
  <c r="AI146" i="20"/>
  <c r="AP215" i="20"/>
  <c r="AI215" i="20"/>
  <c r="AI124" i="20"/>
  <c r="AI156" i="20"/>
  <c r="AI208" i="20"/>
  <c r="AP163" i="20"/>
  <c r="AI163" i="20"/>
  <c r="AI122" i="20"/>
  <c r="AP122" i="20"/>
  <c r="AI187" i="20"/>
  <c r="AI72" i="20"/>
  <c r="AI78" i="20"/>
  <c r="AP78" i="20"/>
  <c r="AI169" i="20"/>
  <c r="AP169" i="20"/>
  <c r="AP143" i="20"/>
  <c r="AI143" i="20"/>
  <c r="AI120" i="20"/>
  <c r="AP120" i="20"/>
  <c r="AE106" i="20" a="1"/>
  <c r="AE106" i="20" s="1"/>
  <c r="AO106" i="20" s="1"/>
  <c r="AI151" i="20"/>
  <c r="AP108" i="20"/>
  <c r="AI108" i="20"/>
  <c r="AI100" i="20"/>
  <c r="AQ101" i="20"/>
  <c r="AI101" i="20"/>
  <c r="AQ60" i="20"/>
  <c r="AI60" i="20"/>
  <c r="AQ114" i="20"/>
  <c r="AI114" i="20"/>
  <c r="AQ219" i="20"/>
  <c r="AQ111" i="20"/>
  <c r="AQ190" i="20"/>
  <c r="AQ83" i="20"/>
  <c r="AQ192" i="20"/>
  <c r="AI192" i="20"/>
  <c r="AQ202" i="20"/>
  <c r="AI202" i="20"/>
  <c r="AQ89" i="20"/>
  <c r="AQ164" i="20"/>
  <c r="AQ217" i="20"/>
  <c r="AQ203" i="20"/>
  <c r="AI203" i="20"/>
  <c r="AQ185" i="20"/>
  <c r="AQ115" i="20"/>
  <c r="AQ180" i="20"/>
  <c r="AQ158" i="20"/>
  <c r="AI158" i="20"/>
  <c r="AQ197" i="20"/>
  <c r="AI147" i="20"/>
  <c r="AQ147" i="20"/>
  <c r="AQ63" i="20"/>
  <c r="AQ85" i="20"/>
  <c r="AE135" i="20" a="1"/>
  <c r="AE135" i="20" s="1"/>
  <c r="AO135" i="20" s="1"/>
  <c r="AS61" i="20"/>
  <c r="AS138" i="20"/>
  <c r="AE191" i="20" a="1"/>
  <c r="AE191" i="20" s="1"/>
  <c r="AO191" i="20" s="1"/>
  <c r="AE219" i="20" a="1"/>
  <c r="AE219" i="20" s="1"/>
  <c r="AO219" i="20" s="1"/>
  <c r="AE207" i="20" a="1"/>
  <c r="AE207" i="20" s="1"/>
  <c r="AO207" i="20" s="1"/>
  <c r="AS167" i="20"/>
  <c r="AE66" i="20" a="1"/>
  <c r="AE66" i="20" s="1"/>
  <c r="AO66" i="20" s="1"/>
  <c r="AE224" i="20" a="1"/>
  <c r="AE224" i="20" s="1"/>
  <c r="AO224" i="20" s="1"/>
  <c r="AE82" i="20" a="1"/>
  <c r="AE82" i="20" s="1"/>
  <c r="AO82" i="20" s="1"/>
  <c r="AE134" i="20" a="1"/>
  <c r="AE134" i="20" s="1"/>
  <c r="AO134" i="20" s="1"/>
  <c r="AE114" i="20" a="1"/>
  <c r="AE114" i="20" s="1"/>
  <c r="AO114" i="20" s="1"/>
  <c r="AE223" i="20" a="1"/>
  <c r="AE223" i="20" s="1"/>
  <c r="AO223" i="20" s="1"/>
  <c r="AE57" i="20" a="1"/>
  <c r="AE57" i="20" s="1"/>
  <c r="AO57" i="20" s="1"/>
  <c r="AE217" i="20" a="1"/>
  <c r="AE217" i="20" s="1"/>
  <c r="AO217" i="20" s="1"/>
  <c r="AE92" i="20" a="1"/>
  <c r="AE92" i="20" s="1"/>
  <c r="AO92" i="20" s="1"/>
  <c r="AE56" i="20" a="1"/>
  <c r="AE56" i="20" s="1"/>
  <c r="AO56" i="20" s="1"/>
  <c r="AE222" i="20" a="1"/>
  <c r="AE222" i="20" s="1"/>
  <c r="AO222" i="20" s="1"/>
  <c r="AE116" i="20" a="1"/>
  <c r="AE116" i="20" s="1"/>
  <c r="AO116" i="20" s="1"/>
  <c r="AE203" i="20" a="1"/>
  <c r="AE203" i="20" s="1"/>
  <c r="AO203" i="20" s="1"/>
  <c r="AE181" i="20" a="1"/>
  <c r="AE181" i="20" s="1"/>
  <c r="AO181" i="20" s="1"/>
  <c r="AE109" i="20" a="1"/>
  <c r="AE109" i="20" s="1"/>
  <c r="AO109" i="20" s="1"/>
  <c r="AE192" i="20" a="1"/>
  <c r="AE192" i="20" s="1"/>
  <c r="AO192" i="20" s="1"/>
  <c r="AE180" i="20" a="1"/>
  <c r="AE180" i="20" s="1"/>
  <c r="AO180" i="20" s="1"/>
  <c r="AE172" i="20" a="1"/>
  <c r="AE172" i="20" s="1"/>
  <c r="AO172" i="20" s="1"/>
  <c r="AE107" i="20" a="1"/>
  <c r="AE107" i="20" s="1"/>
  <c r="AO107" i="20" s="1"/>
  <c r="AE154" i="20" a="1"/>
  <c r="AE154" i="20" s="1"/>
  <c r="AO154" i="20" s="1"/>
  <c r="AE63" i="20" a="1"/>
  <c r="AE63" i="20" s="1"/>
  <c r="AO63" i="20" s="1"/>
  <c r="AE205" i="20" a="1"/>
  <c r="AE205" i="20" s="1"/>
  <c r="AO205" i="20" s="1"/>
  <c r="AE194" i="20" a="1"/>
  <c r="AE194" i="20" s="1"/>
  <c r="AO194" i="20" s="1"/>
  <c r="AE103" i="20" a="1"/>
  <c r="AE103" i="20" s="1"/>
  <c r="AO103" i="20" s="1"/>
  <c r="AE220" i="20" a="1"/>
  <c r="AE220" i="20" s="1"/>
  <c r="AO220" i="20" s="1"/>
  <c r="AE202" i="20" a="1"/>
  <c r="AE202" i="20" s="1"/>
  <c r="AO202" i="20" s="1"/>
  <c r="AE184" i="20" a="1"/>
  <c r="AE184" i="20" s="1"/>
  <c r="AO184" i="20" s="1"/>
  <c r="AE168" i="20" a="1"/>
  <c r="AE168" i="20" s="1"/>
  <c r="AO168" i="20" s="1"/>
  <c r="AE90" i="20" a="1"/>
  <c r="AE90" i="20" s="1"/>
  <c r="AO90" i="20" s="1"/>
  <c r="AE151" i="20" a="1"/>
  <c r="AE151" i="20" s="1"/>
  <c r="AO151" i="20" s="1"/>
  <c r="AE87" i="20" a="1"/>
  <c r="AE87" i="20" s="1"/>
  <c r="AO87" i="20" s="1"/>
  <c r="AE215" i="20" a="1"/>
  <c r="AE215" i="20" s="1"/>
  <c r="AO215" i="20" s="1"/>
  <c r="AE85" i="20" a="1"/>
  <c r="AE85" i="20" s="1"/>
  <c r="AO85" i="20" s="1"/>
  <c r="AE115" i="20" a="1"/>
  <c r="AE115" i="20" s="1"/>
  <c r="AO115" i="20" s="1"/>
  <c r="AE104" i="20" a="1"/>
  <c r="AE104" i="20" s="1"/>
  <c r="AO104" i="20" s="1"/>
  <c r="AE98" i="20" a="1"/>
  <c r="AE98" i="20" s="1"/>
  <c r="AO98" i="20" s="1"/>
  <c r="AE62" i="20" a="1"/>
  <c r="AE62" i="20" s="1"/>
  <c r="AO62" i="20" s="1"/>
  <c r="AE119" i="20" a="1"/>
  <c r="AE119" i="20" s="1"/>
  <c r="AO119" i="20" s="1"/>
  <c r="AE133" i="20" a="1"/>
  <c r="AE133" i="20" s="1"/>
  <c r="AO133" i="20" s="1"/>
  <c r="AE210" i="20" a="1"/>
  <c r="AE210" i="20" s="1"/>
  <c r="AO210" i="20" s="1"/>
  <c r="AE170" i="20" a="1"/>
  <c r="AE170" i="20" s="1"/>
  <c r="AO170" i="20" s="1"/>
  <c r="AE167" i="20" a="1"/>
  <c r="AE167" i="20" s="1"/>
  <c r="AO167" i="20" s="1"/>
  <c r="AE78" i="20" a="1"/>
  <c r="AE78" i="20" s="1"/>
  <c r="AO78" i="20" s="1"/>
  <c r="AE132" i="20" a="1"/>
  <c r="AE132" i="20" s="1"/>
  <c r="AO132" i="20" s="1"/>
  <c r="AE208" i="20" a="1"/>
  <c r="AE208" i="20" s="1"/>
  <c r="AO208" i="20" s="1"/>
  <c r="AE65" i="20" a="1"/>
  <c r="AE65" i="20" s="1"/>
  <c r="AO65" i="20" s="1"/>
  <c r="AE140" i="20" a="1"/>
  <c r="AE140" i="20" s="1"/>
  <c r="AO140" i="20" s="1"/>
  <c r="AE146" i="20" a="1"/>
  <c r="AE146" i="20" s="1"/>
  <c r="AO146" i="20" s="1"/>
  <c r="AE96" i="20" a="1"/>
  <c r="AE96" i="20" s="1"/>
  <c r="AO96" i="20" s="1"/>
  <c r="AE163" i="20" a="1"/>
  <c r="AE163" i="20" s="1"/>
  <c r="AO163" i="20" s="1"/>
  <c r="AE160" i="20" a="1"/>
  <c r="AE160" i="20" s="1"/>
  <c r="AO160" i="20" s="1"/>
  <c r="AE79" i="20" a="1"/>
  <c r="AE79" i="20" s="1"/>
  <c r="AO79" i="20" s="1"/>
  <c r="AE159" i="20" a="1"/>
  <c r="AE159" i="20" s="1"/>
  <c r="AO159" i="20" s="1"/>
  <c r="AE127" i="20" a="1"/>
  <c r="AE127" i="20" s="1"/>
  <c r="AO127" i="20" s="1"/>
  <c r="AE113" i="20" a="1"/>
  <c r="AE113" i="20" s="1"/>
  <c r="AO113" i="20" s="1"/>
  <c r="AE94" i="20" a="1"/>
  <c r="AE94" i="20" s="1"/>
  <c r="AO94" i="20" s="1"/>
  <c r="AE216" i="20" a="1"/>
  <c r="AE216" i="20" s="1"/>
  <c r="AO216" i="20" s="1"/>
  <c r="AE183" i="20" a="1"/>
  <c r="AE183" i="20" s="1"/>
  <c r="AO183" i="20" s="1"/>
  <c r="AE95" i="20" a="1"/>
  <c r="AE95" i="20" s="1"/>
  <c r="AO95" i="20" s="1"/>
  <c r="AE70" i="20" a="1"/>
  <c r="AE70" i="20" s="1"/>
  <c r="AO70" i="20" s="1"/>
  <c r="AE171" i="20" a="1"/>
  <c r="AE171" i="20" s="1"/>
  <c r="AO171" i="20" s="1"/>
  <c r="AE213" i="20" a="1"/>
  <c r="AE213" i="20" s="1"/>
  <c r="AO213" i="20" s="1"/>
  <c r="AE199" i="20" a="1"/>
  <c r="AE199" i="20" s="1"/>
  <c r="AO199" i="20" s="1"/>
  <c r="AE185" i="20" a="1"/>
  <c r="AE185" i="20" s="1"/>
  <c r="AO185" i="20" s="1"/>
  <c r="AE91" i="20" a="1"/>
  <c r="AE91" i="20" s="1"/>
  <c r="AO91" i="20" s="1"/>
  <c r="AE131" i="20" a="1"/>
  <c r="AE131" i="20" s="1"/>
  <c r="AO131" i="20" s="1"/>
  <c r="AE60" i="20" a="1"/>
  <c r="AE60" i="20" s="1"/>
  <c r="AO60" i="20" s="1"/>
  <c r="AE108" i="20" a="1"/>
  <c r="AE108" i="20" s="1"/>
  <c r="AO108" i="20" s="1"/>
  <c r="AE129" i="20" a="1"/>
  <c r="AE129" i="20" s="1"/>
  <c r="AO129" i="20" s="1"/>
  <c r="AE130" i="20" a="1"/>
  <c r="AE130" i="20" s="1"/>
  <c r="AO130" i="20" s="1"/>
  <c r="AE190" i="20" a="1"/>
  <c r="AE190" i="20" s="1"/>
  <c r="AO190" i="20" s="1"/>
  <c r="AE201" i="20" a="1"/>
  <c r="AE201" i="20" s="1"/>
  <c r="AO201" i="20" s="1"/>
  <c r="AE120" i="20" a="1"/>
  <c r="AE120" i="20" s="1"/>
  <c r="AO120" i="20" s="1"/>
  <c r="AE112" i="20" a="1"/>
  <c r="AE112" i="20" s="1"/>
  <c r="AO112" i="20" s="1"/>
  <c r="AE67" i="20" a="1"/>
  <c r="AE67" i="20" s="1"/>
  <c r="AO67" i="20" s="1"/>
  <c r="AE58" i="20" a="1"/>
  <c r="AE58" i="20" s="1"/>
  <c r="AO58" i="20" s="1"/>
  <c r="AE97" i="20" a="1"/>
  <c r="AE97" i="20" s="1"/>
  <c r="AO97" i="20" s="1"/>
  <c r="AE122" i="20" a="1"/>
  <c r="AE122" i="20" s="1"/>
  <c r="AO122" i="20" s="1"/>
  <c r="AE147" i="20" a="1"/>
  <c r="AE147" i="20" s="1"/>
  <c r="AO147" i="20" s="1"/>
  <c r="AE149" i="20" a="1"/>
  <c r="AE149" i="20" s="1"/>
  <c r="AO149" i="20" s="1"/>
  <c r="AE117" i="20" a="1"/>
  <c r="AE117" i="20" s="1"/>
  <c r="AO117" i="20" s="1"/>
  <c r="AE173" i="20" a="1"/>
  <c r="AE173" i="20" s="1"/>
  <c r="AO173" i="20" s="1"/>
  <c r="AE139" i="20" a="1"/>
  <c r="AE139" i="20" s="1"/>
  <c r="AO139" i="20" s="1"/>
  <c r="AE175" i="20" a="1"/>
  <c r="AE175" i="20" s="1"/>
  <c r="AO175" i="20" s="1"/>
  <c r="AE74" i="20" a="1"/>
  <c r="AE74" i="20" s="1"/>
  <c r="AO74" i="20" s="1"/>
  <c r="AE53" i="20" a="1"/>
  <c r="AE53" i="20" s="1"/>
  <c r="AO53" i="20" s="1"/>
  <c r="AE128" i="20" a="1"/>
  <c r="AE128" i="20" s="1"/>
  <c r="AO128" i="20" s="1"/>
  <c r="AE212" i="20" a="1"/>
  <c r="AE212" i="20" s="1"/>
  <c r="AO212" i="20" s="1"/>
  <c r="AE176" i="20" a="1"/>
  <c r="AE176" i="20" s="1"/>
  <c r="AO176" i="20" s="1"/>
  <c r="AE197" i="20" a="1"/>
  <c r="AE197" i="20" s="1"/>
  <c r="AO197" i="20" s="1"/>
  <c r="AE186" i="20" a="1"/>
  <c r="AE186" i="20" s="1"/>
  <c r="AO186" i="20" s="1"/>
  <c r="AE110" i="20" a="1"/>
  <c r="AE110" i="20" s="1"/>
  <c r="AO110" i="20" s="1"/>
  <c r="AE206" i="20" a="1"/>
  <c r="AE206" i="20" s="1"/>
  <c r="AO206" i="20" s="1"/>
  <c r="AE178" i="20" a="1"/>
  <c r="AE178" i="20" s="1"/>
  <c r="AO178" i="20" s="1"/>
  <c r="AE77" i="20" a="1"/>
  <c r="AE77" i="20" s="1"/>
  <c r="AO77" i="20" s="1"/>
  <c r="AE156" i="20" a="1"/>
  <c r="AE156" i="20" s="1"/>
  <c r="AO156" i="20" s="1"/>
  <c r="AE80" i="20" a="1"/>
  <c r="AE80" i="20" s="1"/>
  <c r="AO80" i="20" s="1"/>
  <c r="AE174" i="20" a="1"/>
  <c r="AE174" i="20" s="1"/>
  <c r="AO174" i="20" s="1"/>
  <c r="AE100" i="20" a="1"/>
  <c r="AE100" i="20" s="1"/>
  <c r="AO100" i="20" s="1"/>
  <c r="AE161" i="20" a="1"/>
  <c r="AE161" i="20" s="1"/>
  <c r="AO161" i="20" s="1"/>
  <c r="AE69" i="20" a="1"/>
  <c r="AE69" i="20" s="1"/>
  <c r="AO69" i="20" s="1"/>
  <c r="AE150" i="20" a="1"/>
  <c r="AE150" i="20" s="1"/>
  <c r="AO150" i="20" s="1"/>
  <c r="AE218" i="20" a="1"/>
  <c r="AE218" i="20" s="1"/>
  <c r="AO218" i="20" s="1"/>
  <c r="AE88" i="20" a="1"/>
  <c r="AE88" i="20" s="1"/>
  <c r="AO88" i="20" s="1"/>
  <c r="AE214" i="20" a="1"/>
  <c r="AE214" i="20" s="1"/>
  <c r="AO214" i="20" s="1"/>
  <c r="AE123" i="20" a="1"/>
  <c r="AE123" i="20" s="1"/>
  <c r="AO123" i="20" s="1"/>
  <c r="AE155" i="20" a="1"/>
  <c r="AE155" i="20" s="1"/>
  <c r="AO155" i="20" s="1"/>
  <c r="AE187" i="20" a="1"/>
  <c r="AE187" i="20" s="1"/>
  <c r="AO187" i="20" s="1"/>
  <c r="AE75" i="20" a="1"/>
  <c r="AE75" i="20" s="1"/>
  <c r="AO75" i="20" s="1"/>
  <c r="AE124" i="20" a="1"/>
  <c r="AE124" i="20" s="1"/>
  <c r="AO124" i="20" s="1"/>
  <c r="AE137" i="20" a="1"/>
  <c r="AE137" i="20" s="1"/>
  <c r="AO137" i="20" s="1"/>
  <c r="AE182" i="20" a="1"/>
  <c r="AE182" i="20" s="1"/>
  <c r="AO182" i="20" s="1"/>
  <c r="AE177" i="20" a="1"/>
  <c r="AE177" i="20" s="1"/>
  <c r="AO177" i="20" s="1"/>
  <c r="AE188" i="20" a="1"/>
  <c r="AE188" i="20" s="1"/>
  <c r="AO188" i="20" s="1"/>
  <c r="AE81" i="20" a="1"/>
  <c r="AE81" i="20" s="1"/>
  <c r="AO81" i="20" s="1"/>
  <c r="AE102" i="20" a="1"/>
  <c r="AE102" i="20" s="1"/>
  <c r="AO102" i="20" s="1"/>
  <c r="AE165" i="20" a="1"/>
  <c r="AE165" i="20" s="1"/>
  <c r="AO165" i="20" s="1"/>
  <c r="AE125" i="20" a="1"/>
  <c r="AE125" i="20" s="1"/>
  <c r="AO125" i="20" s="1"/>
  <c r="AE83" i="20" a="1"/>
  <c r="AE83" i="20" s="1"/>
  <c r="AO83" i="20" s="1"/>
  <c r="AE145" i="20" a="1"/>
  <c r="AE145" i="20" s="1"/>
  <c r="AO145" i="20" s="1"/>
  <c r="AE71" i="20" a="1"/>
  <c r="AE71" i="20" s="1"/>
  <c r="AO71" i="20" s="1"/>
  <c r="AE189" i="20" a="1"/>
  <c r="AE189" i="20" s="1"/>
  <c r="AO189" i="20" s="1"/>
  <c r="AE59" i="20" a="1"/>
  <c r="AE59" i="20" s="1"/>
  <c r="AO59" i="20" s="1"/>
  <c r="AE61" i="20" a="1"/>
  <c r="AE61" i="20" s="1"/>
  <c r="AO61" i="20" s="1"/>
  <c r="AE73" i="20" a="1"/>
  <c r="AE73" i="20" s="1"/>
  <c r="AO73" i="20" s="1"/>
  <c r="AE105" i="20" a="1"/>
  <c r="AE105" i="20" s="1"/>
  <c r="AO105" i="20" s="1"/>
  <c r="AE152" i="20" a="1"/>
  <c r="AE152" i="20" s="1"/>
  <c r="AO152" i="20" s="1"/>
  <c r="AE200" i="20" a="1"/>
  <c r="AE200" i="20" s="1"/>
  <c r="AO200" i="20" s="1"/>
  <c r="AE157" i="20" a="1"/>
  <c r="AE157" i="20" s="1"/>
  <c r="AO157" i="20" s="1"/>
  <c r="AE193" i="20" a="1"/>
  <c r="AE193" i="20" s="1"/>
  <c r="AO193" i="20" s="1"/>
  <c r="AE76" i="20" a="1"/>
  <c r="AE76" i="20" s="1"/>
  <c r="AO76" i="20" s="1"/>
  <c r="AE211" i="20" a="1"/>
  <c r="AE211" i="20" s="1"/>
  <c r="AO211" i="20" s="1"/>
  <c r="AE72" i="20" a="1"/>
  <c r="AE72" i="20" s="1"/>
  <c r="AO72" i="20" s="1"/>
  <c r="AE204" i="20" a="1"/>
  <c r="AE204" i="20" s="1"/>
  <c r="AO204" i="20" s="1"/>
  <c r="AE169" i="20" a="1"/>
  <c r="AE169" i="20" s="1"/>
  <c r="AO169" i="20" s="1"/>
  <c r="AE54" i="20" a="1"/>
  <c r="AE54" i="20" s="1"/>
  <c r="AO54" i="20" s="1"/>
  <c r="AE89" i="20" a="1"/>
  <c r="AE89" i="20" s="1"/>
  <c r="AO89" i="20" s="1"/>
  <c r="Y38" i="20"/>
  <c r="AE142" i="20" a="1"/>
  <c r="AE142" i="20" s="1"/>
  <c r="AO142" i="20" s="1"/>
  <c r="AE64" i="20" a="1"/>
  <c r="AE64" i="20" s="1"/>
  <c r="AO64" i="20" s="1"/>
  <c r="AE179" i="20" a="1"/>
  <c r="AE179" i="20" s="1"/>
  <c r="AO179" i="20" s="1"/>
  <c r="AE136" i="20" a="1"/>
  <c r="AE136" i="20" s="1"/>
  <c r="AO136" i="20" s="1"/>
  <c r="AE111" i="20" a="1"/>
  <c r="AE111" i="20" s="1"/>
  <c r="AO111" i="20" s="1"/>
  <c r="AE209" i="20" a="1"/>
  <c r="AE209" i="20" s="1"/>
  <c r="AO209" i="20" s="1"/>
  <c r="AE86" i="20" a="1"/>
  <c r="AE86" i="20" s="1"/>
  <c r="AO86" i="20" s="1"/>
  <c r="AE68" i="20" a="1"/>
  <c r="AE68" i="20" s="1"/>
  <c r="AO68" i="20" s="1"/>
  <c r="AE153" i="20" a="1"/>
  <c r="AE153" i="20" s="1"/>
  <c r="AO153" i="20" s="1"/>
  <c r="AE101" i="20" a="1"/>
  <c r="AE101" i="20" s="1"/>
  <c r="AO101" i="20" s="1"/>
  <c r="AE141" i="20" a="1"/>
  <c r="AE141" i="20" s="1"/>
  <c r="AO141" i="20" s="1"/>
  <c r="AE121" i="20" a="1"/>
  <c r="AE121" i="20" s="1"/>
  <c r="AO121" i="20" s="1"/>
  <c r="AE221" i="20" a="1"/>
  <c r="AE221" i="20" s="1"/>
  <c r="AO221" i="20" s="1"/>
  <c r="AE144" i="20" a="1"/>
  <c r="AE144" i="20" s="1"/>
  <c r="AO144" i="20" s="1"/>
  <c r="AE196" i="20" a="1"/>
  <c r="AE196" i="20" s="1"/>
  <c r="AO196" i="20" s="1"/>
  <c r="AE118" i="20" a="1"/>
  <c r="AE118" i="20" s="1"/>
  <c r="AO118" i="20" s="1"/>
  <c r="AE164" i="20" a="1"/>
  <c r="AE164" i="20" s="1"/>
  <c r="AO164" i="20" s="1"/>
  <c r="Y24" i="20"/>
  <c r="AE143" i="20" a="1"/>
  <c r="AE143" i="20" s="1"/>
  <c r="AO143" i="20" s="1"/>
  <c r="Y14" i="20"/>
  <c r="AE198" i="20" a="1"/>
  <c r="AE198" i="20" s="1"/>
  <c r="AO198" i="20" s="1"/>
  <c r="AE126" i="20" a="1"/>
  <c r="AE126" i="20" s="1"/>
  <c r="AO126" i="20" s="1"/>
  <c r="AO99" i="20"/>
  <c r="AE55" i="20" a="1"/>
  <c r="AE55" i="20" s="1"/>
  <c r="AO55" i="20" s="1"/>
  <c r="Y40" i="20"/>
  <c r="AE158" i="20" a="1"/>
  <c r="AE158" i="20" s="1"/>
  <c r="AO158" i="20" s="1"/>
  <c r="AE93" i="20" a="1"/>
  <c r="AE93" i="20" s="1"/>
  <c r="AO93" i="20" s="1"/>
  <c r="AE148" i="20" a="1"/>
  <c r="AE148" i="20" s="1"/>
  <c r="AO148" i="20" s="1"/>
  <c r="AE195" i="20" a="1"/>
  <c r="AE195" i="20" s="1"/>
  <c r="AO195" i="20" s="1"/>
  <c r="AF145" i="20"/>
  <c r="AP145" i="20" s="1"/>
  <c r="AF201" i="20"/>
  <c r="AP201" i="20" s="1"/>
  <c r="AF137" i="20"/>
  <c r="AP137" i="20" s="1"/>
  <c r="AF154" i="20"/>
  <c r="AP154" i="20" s="1"/>
  <c r="AF62" i="20"/>
  <c r="AP62" i="20" s="1"/>
  <c r="AF178" i="20"/>
  <c r="AP178" i="20" s="1"/>
  <c r="AF160" i="20"/>
  <c r="AP160" i="20" s="1"/>
  <c r="AF95" i="20"/>
  <c r="AP95" i="20" s="1"/>
  <c r="AF185" i="20"/>
  <c r="AP185" i="20" s="1"/>
  <c r="AF149" i="20"/>
  <c r="AP149" i="20" s="1"/>
  <c r="AF184" i="20"/>
  <c r="AP184" i="20" s="1"/>
  <c r="AF213" i="20"/>
  <c r="AP213" i="20" s="1"/>
  <c r="AF155" i="20"/>
  <c r="F133" i="20"/>
  <c r="AF189" i="20"/>
  <c r="AP189" i="20" s="1"/>
  <c r="AF75" i="20"/>
  <c r="AF105" i="20"/>
  <c r="AP105" i="20" s="1"/>
  <c r="AF210" i="20"/>
  <c r="F78" i="20"/>
  <c r="AF172" i="20"/>
  <c r="AP172" i="20" s="1"/>
  <c r="AF188" i="20"/>
  <c r="AP188" i="20" s="1"/>
  <c r="AF217" i="20"/>
  <c r="AP217" i="20" s="1"/>
  <c r="AF200" i="20"/>
  <c r="AF183" i="20"/>
  <c r="AP183" i="20" s="1"/>
  <c r="AF177" i="20"/>
  <c r="AP177" i="20" s="1"/>
  <c r="AF113" i="20"/>
  <c r="AF58" i="20"/>
  <c r="AF212" i="20"/>
  <c r="AP212" i="20" s="1"/>
  <c r="AF115" i="20"/>
  <c r="AP115" i="20" s="1"/>
  <c r="AF77" i="20"/>
  <c r="AF167" i="20"/>
  <c r="AP167" i="20" s="1"/>
  <c r="AF196" i="20"/>
  <c r="AF197" i="20"/>
  <c r="AP197" i="20" s="1"/>
  <c r="AF126" i="20"/>
  <c r="AP126" i="20" s="1"/>
  <c r="AF219" i="20"/>
  <c r="AP219" i="20" s="1"/>
  <c r="AF88" i="20"/>
  <c r="AP88" i="20" s="1"/>
  <c r="AF157" i="20"/>
  <c r="AP157" i="20" s="1"/>
  <c r="AF98" i="20"/>
  <c r="AF125" i="20"/>
  <c r="AP125" i="20" s="1"/>
  <c r="AF136" i="20"/>
  <c r="AP136" i="20" s="1"/>
  <c r="AF204" i="20"/>
  <c r="AP204" i="20" s="1"/>
  <c r="AF65" i="20"/>
  <c r="AF175" i="20"/>
  <c r="AP175" i="20" s="1"/>
  <c r="AF221" i="20"/>
  <c r="AP221" i="20" s="1"/>
  <c r="AF140" i="20"/>
  <c r="AF162" i="20"/>
  <c r="AF174" i="20"/>
  <c r="AP174" i="20" s="1"/>
  <c r="AF103" i="20"/>
  <c r="AP103" i="20" s="1"/>
  <c r="AF118" i="20"/>
  <c r="AP118" i="20" s="1"/>
  <c r="AF97" i="20"/>
  <c r="AP97" i="20" s="1"/>
  <c r="AF85" i="20"/>
  <c r="AP85" i="20" s="1"/>
  <c r="AF104" i="20"/>
  <c r="AP104" i="20" s="1"/>
  <c r="AF121" i="20"/>
  <c r="AP121" i="20" s="1"/>
  <c r="AF180" i="20"/>
  <c r="AP180" i="20" s="1"/>
  <c r="AF190" i="20"/>
  <c r="AP190" i="20" s="1"/>
  <c r="AF111" i="20"/>
  <c r="AP111" i="20" s="1"/>
  <c r="AF74" i="20"/>
  <c r="AF144" i="20"/>
  <c r="AP144" i="20" s="1"/>
  <c r="AF90" i="20"/>
  <c r="AP90" i="20" s="1"/>
  <c r="AF80" i="20"/>
  <c r="AP80" i="20" s="1"/>
  <c r="AF63" i="20"/>
  <c r="AP63" i="20" s="1"/>
  <c r="AF164" i="20"/>
  <c r="AP164" i="20" s="1"/>
  <c r="AF69" i="20"/>
  <c r="AP69" i="20" s="1"/>
  <c r="AF170" i="20"/>
  <c r="AF89" i="20"/>
  <c r="AP89" i="20" s="1"/>
  <c r="AF222" i="20"/>
  <c r="AF205" i="20"/>
  <c r="AP205" i="20" s="1"/>
  <c r="AF71" i="20"/>
  <c r="AF135" i="20"/>
  <c r="AF83" i="20"/>
  <c r="AP83" i="20" s="1"/>
  <c r="AF81" i="20"/>
  <c r="AP81" i="20" s="1"/>
  <c r="AF54" i="20"/>
  <c r="F162" i="20"/>
  <c r="AO162" i="20"/>
  <c r="AF107" i="20"/>
  <c r="AP107" i="20" s="1"/>
  <c r="AF57" i="20"/>
  <c r="AP57" i="20" s="1"/>
  <c r="AF133" i="20"/>
  <c r="AF59" i="20"/>
  <c r="AF99" i="20"/>
  <c r="AP99" i="20" s="1"/>
  <c r="AF176" i="20"/>
  <c r="AF131" i="20"/>
  <c r="AF73" i="20"/>
  <c r="AP73" i="20" s="1"/>
  <c r="AF94" i="20"/>
  <c r="AP94" i="20" s="1"/>
  <c r="F145" i="20"/>
  <c r="F159" i="20"/>
  <c r="F168" i="20"/>
  <c r="F124" i="20"/>
  <c r="F135" i="20"/>
  <c r="F170" i="20"/>
  <c r="F202" i="20"/>
  <c r="F187" i="20"/>
  <c r="F194" i="20"/>
  <c r="F167" i="20"/>
  <c r="F75" i="20"/>
  <c r="AO84" i="20"/>
  <c r="AG11" i="20"/>
  <c r="AG12" i="20"/>
  <c r="AG13" i="20"/>
  <c r="AG14" i="20"/>
  <c r="AG5" i="20"/>
  <c r="I4" i="20"/>
  <c r="J4" i="20" s="1"/>
  <c r="AG4" i="20" s="1"/>
  <c r="I3" i="20"/>
  <c r="J3" i="20" s="1"/>
  <c r="AG6" i="20"/>
  <c r="AG9" i="20"/>
  <c r="AG10" i="20"/>
  <c r="AG15" i="20"/>
  <c r="AG38" i="20"/>
  <c r="Z52" i="20"/>
  <c r="W52" i="20"/>
  <c r="T52" i="20"/>
  <c r="P52" i="20"/>
  <c r="Q52" i="20" s="1"/>
  <c r="O52" i="20"/>
  <c r="N52" i="20"/>
  <c r="K52" i="20" a="1"/>
  <c r="K52" i="20" s="1"/>
  <c r="L52" i="20" s="1"/>
  <c r="E52" i="20"/>
  <c r="D52" i="20"/>
  <c r="C52" i="20"/>
  <c r="A52" i="20"/>
  <c r="W51" i="20"/>
  <c r="T51" i="20"/>
  <c r="U51" i="20"/>
  <c r="V51" i="20" s="1"/>
  <c r="P51" i="20"/>
  <c r="Q51" i="20" s="1"/>
  <c r="O51" i="20"/>
  <c r="N51" i="20"/>
  <c r="K51" i="20" a="1"/>
  <c r="K51" i="20" s="1"/>
  <c r="L51" i="20" s="1"/>
  <c r="E51" i="20"/>
  <c r="D51" i="20"/>
  <c r="C51" i="20"/>
  <c r="A51" i="20"/>
  <c r="W50" i="20"/>
  <c r="T50" i="20"/>
  <c r="U50" i="20"/>
  <c r="P50" i="20"/>
  <c r="Q50" i="20" s="1"/>
  <c r="O50" i="20"/>
  <c r="N50" i="20"/>
  <c r="K50" i="20" a="1"/>
  <c r="K50" i="20" s="1"/>
  <c r="L50" i="20" s="1"/>
  <c r="E50" i="20"/>
  <c r="D50" i="20"/>
  <c r="C50" i="20"/>
  <c r="A50" i="20"/>
  <c r="W49" i="20"/>
  <c r="T49" i="20"/>
  <c r="P49" i="20"/>
  <c r="Q49" i="20" s="1"/>
  <c r="O49" i="20"/>
  <c r="N49" i="20"/>
  <c r="K49" i="20" a="1"/>
  <c r="K49" i="20" s="1"/>
  <c r="L49" i="20" s="1"/>
  <c r="E49" i="20"/>
  <c r="D49" i="20"/>
  <c r="C49" i="20"/>
  <c r="A49" i="20"/>
  <c r="W48" i="20"/>
  <c r="T48" i="20"/>
  <c r="U48" i="20"/>
  <c r="V48" i="20" s="1"/>
  <c r="P48" i="20"/>
  <c r="Q48" i="20" s="1"/>
  <c r="O48" i="20"/>
  <c r="N48" i="20"/>
  <c r="K48" i="20" a="1"/>
  <c r="K48" i="20" s="1"/>
  <c r="L48" i="20" s="1"/>
  <c r="E48" i="20"/>
  <c r="D48" i="20"/>
  <c r="C48" i="20"/>
  <c r="A48" i="20"/>
  <c r="Z47" i="20"/>
  <c r="W47" i="20"/>
  <c r="T47" i="20"/>
  <c r="P47" i="20"/>
  <c r="Q47" i="20" s="1"/>
  <c r="O47" i="20"/>
  <c r="N47" i="20"/>
  <c r="K47" i="20" a="1"/>
  <c r="K47" i="20" s="1"/>
  <c r="L47" i="20" s="1"/>
  <c r="E47" i="20"/>
  <c r="D47" i="20"/>
  <c r="C47" i="20"/>
  <c r="A47" i="20"/>
  <c r="W46" i="20"/>
  <c r="T46" i="20"/>
  <c r="P46" i="20"/>
  <c r="Q46" i="20" s="1"/>
  <c r="O46" i="20"/>
  <c r="N46" i="20"/>
  <c r="K46" i="20" a="1"/>
  <c r="K46" i="20" s="1"/>
  <c r="L46" i="20" s="1"/>
  <c r="E46" i="20"/>
  <c r="D46" i="20"/>
  <c r="C46" i="20"/>
  <c r="A46" i="20"/>
  <c r="Z45" i="20"/>
  <c r="W45" i="20"/>
  <c r="T45" i="20"/>
  <c r="P45" i="20"/>
  <c r="Q45" i="20" s="1"/>
  <c r="O45" i="20"/>
  <c r="N45" i="20"/>
  <c r="K45" i="20" a="1"/>
  <c r="K45" i="20" s="1"/>
  <c r="L45" i="20" s="1"/>
  <c r="E45" i="20"/>
  <c r="D45" i="20"/>
  <c r="C45" i="20"/>
  <c r="A45" i="20"/>
  <c r="Z44" i="20"/>
  <c r="W44" i="20"/>
  <c r="T44" i="20"/>
  <c r="P44" i="20"/>
  <c r="Q44" i="20" s="1"/>
  <c r="O44" i="20"/>
  <c r="N44" i="20"/>
  <c r="K44" i="20" a="1"/>
  <c r="K44" i="20" s="1"/>
  <c r="L44" i="20" s="1"/>
  <c r="E44" i="20"/>
  <c r="D44" i="20"/>
  <c r="C44" i="20"/>
  <c r="A44" i="20"/>
  <c r="Z43" i="20"/>
  <c r="W43" i="20"/>
  <c r="T43" i="20"/>
  <c r="P43" i="20"/>
  <c r="Q43" i="20" s="1"/>
  <c r="O43" i="20"/>
  <c r="N43" i="20"/>
  <c r="K43" i="20" a="1"/>
  <c r="K43" i="20" s="1"/>
  <c r="L43" i="20" s="1"/>
  <c r="E43" i="20"/>
  <c r="D43" i="20"/>
  <c r="C43" i="20"/>
  <c r="A43" i="20"/>
  <c r="Z42" i="20"/>
  <c r="W42" i="20"/>
  <c r="T42" i="20"/>
  <c r="P42" i="20"/>
  <c r="Q42" i="20" s="1"/>
  <c r="O42" i="20"/>
  <c r="N42" i="20"/>
  <c r="K42" i="20" a="1"/>
  <c r="K42" i="20" s="1"/>
  <c r="L42" i="20" s="1"/>
  <c r="E42" i="20"/>
  <c r="D42" i="20"/>
  <c r="C42" i="20"/>
  <c r="A42" i="20"/>
  <c r="Z41" i="20"/>
  <c r="W41" i="20"/>
  <c r="T41" i="20"/>
  <c r="P41" i="20"/>
  <c r="Q41" i="20" s="1"/>
  <c r="O41" i="20"/>
  <c r="N41" i="20"/>
  <c r="K41" i="20" a="1"/>
  <c r="K41" i="20" s="1"/>
  <c r="L41" i="20" s="1"/>
  <c r="E41" i="20"/>
  <c r="D41" i="20"/>
  <c r="C41" i="20"/>
  <c r="A41" i="20"/>
  <c r="W40" i="20"/>
  <c r="T40" i="20"/>
  <c r="U40" i="20"/>
  <c r="P40" i="20"/>
  <c r="Q40" i="20" s="1"/>
  <c r="O40" i="20"/>
  <c r="N40" i="20"/>
  <c r="K40" i="20" a="1"/>
  <c r="K40" i="20" s="1"/>
  <c r="L40" i="20" s="1"/>
  <c r="E40" i="20"/>
  <c r="D40" i="20"/>
  <c r="C40" i="20"/>
  <c r="A40" i="20"/>
  <c r="W39" i="20"/>
  <c r="T39" i="20"/>
  <c r="V39" i="20"/>
  <c r="P39" i="20"/>
  <c r="Q39" i="20" s="1"/>
  <c r="O39" i="20"/>
  <c r="N39" i="20"/>
  <c r="K39" i="20" a="1"/>
  <c r="K39" i="20" s="1"/>
  <c r="L39" i="20" s="1"/>
  <c r="E39" i="20"/>
  <c r="D39" i="20"/>
  <c r="C39" i="20"/>
  <c r="A39" i="20"/>
  <c r="W38" i="20"/>
  <c r="T38" i="20"/>
  <c r="U38" i="20"/>
  <c r="P38" i="20"/>
  <c r="Q38" i="20" s="1"/>
  <c r="O38" i="20"/>
  <c r="N38" i="20"/>
  <c r="K38" i="20" a="1"/>
  <c r="K38" i="20" s="1"/>
  <c r="L38" i="20" s="1"/>
  <c r="E38" i="20"/>
  <c r="D38" i="20"/>
  <c r="C38" i="20"/>
  <c r="A38" i="20"/>
  <c r="Z37" i="20"/>
  <c r="W37" i="20"/>
  <c r="T37" i="20"/>
  <c r="U37" i="20"/>
  <c r="P37" i="20"/>
  <c r="Q37" i="20" s="1"/>
  <c r="O37" i="20"/>
  <c r="N37" i="20"/>
  <c r="K37" i="20" a="1"/>
  <c r="K37" i="20" s="1"/>
  <c r="L37" i="20" s="1"/>
  <c r="E37" i="20"/>
  <c r="D37" i="20"/>
  <c r="C37" i="20"/>
  <c r="A37" i="20"/>
  <c r="W36" i="20"/>
  <c r="T36" i="20"/>
  <c r="U36" i="20"/>
  <c r="V36" i="20" s="1"/>
  <c r="P36" i="20"/>
  <c r="Q36" i="20" s="1"/>
  <c r="O36" i="20"/>
  <c r="N36" i="20"/>
  <c r="K36" i="20" a="1"/>
  <c r="K36" i="20" s="1"/>
  <c r="L36" i="20" s="1"/>
  <c r="E36" i="20"/>
  <c r="D36" i="20"/>
  <c r="C36" i="20"/>
  <c r="A36" i="20"/>
  <c r="Z35" i="20"/>
  <c r="W35" i="20"/>
  <c r="T35" i="20"/>
  <c r="P35" i="20"/>
  <c r="Q35" i="20" s="1"/>
  <c r="O35" i="20"/>
  <c r="N35" i="20"/>
  <c r="K35" i="20" a="1"/>
  <c r="K35" i="20" s="1"/>
  <c r="L35" i="20" s="1"/>
  <c r="E35" i="20"/>
  <c r="D35" i="20"/>
  <c r="C35" i="20"/>
  <c r="A35" i="20"/>
  <c r="Z34" i="20"/>
  <c r="W34" i="20"/>
  <c r="T34" i="20"/>
  <c r="P34" i="20"/>
  <c r="Q34" i="20" s="1"/>
  <c r="O34" i="20"/>
  <c r="N34" i="20"/>
  <c r="K34" i="20" a="1"/>
  <c r="K34" i="20" s="1"/>
  <c r="L34" i="20" s="1"/>
  <c r="E34" i="20"/>
  <c r="D34" i="20"/>
  <c r="C34" i="20"/>
  <c r="A34" i="20"/>
  <c r="Z33" i="20"/>
  <c r="W33" i="20"/>
  <c r="T33" i="20"/>
  <c r="P33" i="20"/>
  <c r="Q33" i="20" s="1"/>
  <c r="O33" i="20"/>
  <c r="N33" i="20"/>
  <c r="K33" i="20" a="1"/>
  <c r="K33" i="20" s="1"/>
  <c r="L33" i="20" s="1"/>
  <c r="E33" i="20"/>
  <c r="D33" i="20"/>
  <c r="C33" i="20"/>
  <c r="A33" i="20"/>
  <c r="W32" i="20"/>
  <c r="T32" i="20"/>
  <c r="P32" i="20"/>
  <c r="Q32" i="20" s="1"/>
  <c r="O32" i="20"/>
  <c r="N32" i="20"/>
  <c r="K32" i="20" a="1"/>
  <c r="K32" i="20" s="1"/>
  <c r="L32" i="20" s="1"/>
  <c r="E32" i="20"/>
  <c r="D32" i="20"/>
  <c r="C32" i="20"/>
  <c r="A32" i="20"/>
  <c r="W31" i="20"/>
  <c r="T31" i="20"/>
  <c r="U31" i="20"/>
  <c r="P31" i="20"/>
  <c r="Q31" i="20" s="1"/>
  <c r="O31" i="20"/>
  <c r="N31" i="20"/>
  <c r="K31" i="20" a="1"/>
  <c r="K31" i="20" s="1"/>
  <c r="L31" i="20" s="1"/>
  <c r="E31" i="20"/>
  <c r="D31" i="20"/>
  <c r="C31" i="20"/>
  <c r="A31" i="20"/>
  <c r="Z30" i="20"/>
  <c r="W30" i="20"/>
  <c r="T30" i="20"/>
  <c r="P30" i="20"/>
  <c r="Q30" i="20" s="1"/>
  <c r="O30" i="20"/>
  <c r="N30" i="20"/>
  <c r="K30" i="20" a="1"/>
  <c r="K30" i="20" s="1"/>
  <c r="L30" i="20" s="1"/>
  <c r="E30" i="20"/>
  <c r="D30" i="20"/>
  <c r="C30" i="20"/>
  <c r="A30" i="20"/>
  <c r="W29" i="20"/>
  <c r="T29" i="20"/>
  <c r="P29" i="20"/>
  <c r="Q29" i="20" s="1"/>
  <c r="O29" i="20"/>
  <c r="N29" i="20"/>
  <c r="K29" i="20" a="1"/>
  <c r="K29" i="20" s="1"/>
  <c r="L29" i="20" s="1"/>
  <c r="E29" i="20"/>
  <c r="D29" i="20"/>
  <c r="C29" i="20"/>
  <c r="A29" i="20"/>
  <c r="Z28" i="20"/>
  <c r="W28" i="20"/>
  <c r="T28" i="20"/>
  <c r="U28" i="20"/>
  <c r="P28" i="20"/>
  <c r="Q28" i="20" s="1"/>
  <c r="O28" i="20"/>
  <c r="N28" i="20"/>
  <c r="K28" i="20" a="1"/>
  <c r="K28" i="20" s="1"/>
  <c r="L28" i="20" s="1"/>
  <c r="E28" i="20"/>
  <c r="D28" i="20"/>
  <c r="C28" i="20"/>
  <c r="A28" i="20"/>
  <c r="Z27" i="20"/>
  <c r="W27" i="20"/>
  <c r="T27" i="20"/>
  <c r="P27" i="20"/>
  <c r="Q27" i="20" s="1"/>
  <c r="O27" i="20"/>
  <c r="N27" i="20"/>
  <c r="K27" i="20" a="1"/>
  <c r="K27" i="20" s="1"/>
  <c r="L27" i="20" s="1"/>
  <c r="E27" i="20"/>
  <c r="D27" i="20"/>
  <c r="C27" i="20"/>
  <c r="A27" i="20"/>
  <c r="Z26" i="20"/>
  <c r="W26" i="20"/>
  <c r="T26" i="20"/>
  <c r="U26" i="20"/>
  <c r="P26" i="20"/>
  <c r="Q26" i="20" s="1"/>
  <c r="O26" i="20"/>
  <c r="N26" i="20"/>
  <c r="K26" i="20" a="1"/>
  <c r="K26" i="20" s="1"/>
  <c r="L26" i="20" s="1"/>
  <c r="E26" i="20"/>
  <c r="D26" i="20"/>
  <c r="C26" i="20"/>
  <c r="A26" i="20"/>
  <c r="Z25" i="20"/>
  <c r="W25" i="20"/>
  <c r="T25" i="20"/>
  <c r="U25" i="20"/>
  <c r="P25" i="20"/>
  <c r="Q25" i="20" s="1"/>
  <c r="O25" i="20"/>
  <c r="N25" i="20"/>
  <c r="K25" i="20" a="1"/>
  <c r="K25" i="20" s="1"/>
  <c r="L25" i="20" s="1"/>
  <c r="E25" i="20"/>
  <c r="D25" i="20"/>
  <c r="C25" i="20"/>
  <c r="A25" i="20"/>
  <c r="W24" i="20"/>
  <c r="T24" i="20"/>
  <c r="P24" i="20"/>
  <c r="Q24" i="20" s="1"/>
  <c r="O24" i="20"/>
  <c r="N24" i="20"/>
  <c r="K24" i="20" a="1"/>
  <c r="K24" i="20" s="1"/>
  <c r="L24" i="20" s="1"/>
  <c r="E24" i="20"/>
  <c r="D24" i="20"/>
  <c r="C24" i="20"/>
  <c r="A24" i="20"/>
  <c r="Z23" i="20"/>
  <c r="W23" i="20"/>
  <c r="T23" i="20"/>
  <c r="P23" i="20"/>
  <c r="Q23" i="20" s="1"/>
  <c r="O23" i="20"/>
  <c r="N23" i="20"/>
  <c r="K23" i="20" a="1"/>
  <c r="K23" i="20" s="1"/>
  <c r="L23" i="20" s="1"/>
  <c r="E23" i="20"/>
  <c r="D23" i="20"/>
  <c r="C23" i="20"/>
  <c r="A23" i="20"/>
  <c r="W22" i="20"/>
  <c r="T22" i="20"/>
  <c r="P22" i="20"/>
  <c r="Q22" i="20" s="1"/>
  <c r="O22" i="20"/>
  <c r="N22" i="20"/>
  <c r="K22" i="20" a="1"/>
  <c r="K22" i="20" s="1"/>
  <c r="L22" i="20" s="1"/>
  <c r="E22" i="20"/>
  <c r="D22" i="20"/>
  <c r="C22" i="20"/>
  <c r="A22" i="20"/>
  <c r="W21" i="20"/>
  <c r="T21" i="20"/>
  <c r="P21" i="20"/>
  <c r="Q21" i="20" s="1"/>
  <c r="O21" i="20"/>
  <c r="N21" i="20"/>
  <c r="K21" i="20" a="1"/>
  <c r="K21" i="20" s="1"/>
  <c r="L21" i="20" s="1"/>
  <c r="E21" i="20"/>
  <c r="D21" i="20"/>
  <c r="C21" i="20"/>
  <c r="A21" i="20"/>
  <c r="W20" i="20"/>
  <c r="T20" i="20"/>
  <c r="U20" i="20"/>
  <c r="P20" i="20"/>
  <c r="Q20" i="20" s="1"/>
  <c r="O20" i="20"/>
  <c r="N20" i="20"/>
  <c r="K20" i="20" a="1"/>
  <c r="K20" i="20" s="1"/>
  <c r="L20" i="20" s="1"/>
  <c r="E20" i="20"/>
  <c r="D20" i="20"/>
  <c r="C20" i="20"/>
  <c r="A20" i="20"/>
  <c r="Z19" i="20"/>
  <c r="W19" i="20"/>
  <c r="T19" i="20"/>
  <c r="P19" i="20"/>
  <c r="Q19" i="20" s="1"/>
  <c r="O19" i="20"/>
  <c r="N19" i="20"/>
  <c r="K19" i="20" a="1"/>
  <c r="K19" i="20" s="1"/>
  <c r="L19" i="20" s="1"/>
  <c r="E19" i="20"/>
  <c r="D19" i="20"/>
  <c r="C19" i="20"/>
  <c r="A19" i="20"/>
  <c r="Z18" i="20"/>
  <c r="W18" i="20"/>
  <c r="T18" i="20"/>
  <c r="P18" i="20"/>
  <c r="Q18" i="20" s="1"/>
  <c r="O18" i="20"/>
  <c r="N18" i="20"/>
  <c r="K18" i="20" a="1"/>
  <c r="K18" i="20" s="1"/>
  <c r="L18" i="20" s="1"/>
  <c r="E18" i="20"/>
  <c r="D18" i="20"/>
  <c r="C18" i="20"/>
  <c r="A18" i="20"/>
  <c r="Z17" i="20"/>
  <c r="W17" i="20"/>
  <c r="T17" i="20"/>
  <c r="P17" i="20"/>
  <c r="Q17" i="20" s="1"/>
  <c r="O17" i="20"/>
  <c r="N17" i="20"/>
  <c r="K17" i="20" a="1"/>
  <c r="K17" i="20" s="1"/>
  <c r="L17" i="20" s="1"/>
  <c r="E17" i="20"/>
  <c r="D17" i="20"/>
  <c r="C17" i="20"/>
  <c r="A17" i="20"/>
  <c r="Z16" i="20"/>
  <c r="W16" i="20"/>
  <c r="T16" i="20"/>
  <c r="P16" i="20"/>
  <c r="Q16" i="20" s="1"/>
  <c r="O16" i="20"/>
  <c r="N16" i="20"/>
  <c r="K16" i="20" a="1"/>
  <c r="K16" i="20" s="1"/>
  <c r="L16" i="20" s="1"/>
  <c r="E16" i="20"/>
  <c r="D16" i="20"/>
  <c r="C16" i="20"/>
  <c r="A16" i="20"/>
  <c r="W15" i="20"/>
  <c r="T15" i="20"/>
  <c r="P15" i="20"/>
  <c r="Q15" i="20" s="1"/>
  <c r="O15" i="20"/>
  <c r="N15" i="20"/>
  <c r="K15" i="20" a="1"/>
  <c r="K15" i="20" s="1"/>
  <c r="L15" i="20" s="1"/>
  <c r="E15" i="20"/>
  <c r="D15" i="20"/>
  <c r="C15" i="20"/>
  <c r="A15" i="20"/>
  <c r="W14" i="20"/>
  <c r="T14" i="20"/>
  <c r="P14" i="20"/>
  <c r="Q14" i="20" s="1"/>
  <c r="O14" i="20"/>
  <c r="N14" i="20"/>
  <c r="K14" i="20" a="1"/>
  <c r="K14" i="20" s="1"/>
  <c r="L14" i="20" s="1"/>
  <c r="E14" i="20"/>
  <c r="D14" i="20"/>
  <c r="C14" i="20"/>
  <c r="A14" i="20"/>
  <c r="W13" i="20"/>
  <c r="T13" i="20"/>
  <c r="U13" i="20"/>
  <c r="P13" i="20"/>
  <c r="Q13" i="20" s="1"/>
  <c r="O13" i="20"/>
  <c r="N13" i="20"/>
  <c r="K13" i="20" a="1"/>
  <c r="K13" i="20" s="1"/>
  <c r="L13" i="20" s="1"/>
  <c r="E13" i="20"/>
  <c r="D13" i="20"/>
  <c r="C13" i="20"/>
  <c r="A13" i="20"/>
  <c r="Z12" i="20"/>
  <c r="W12" i="20"/>
  <c r="T12" i="20"/>
  <c r="P12" i="20"/>
  <c r="Q12" i="20" s="1"/>
  <c r="O12" i="20"/>
  <c r="N12" i="20"/>
  <c r="K12" i="20" a="1"/>
  <c r="K12" i="20" s="1"/>
  <c r="L12" i="20" s="1"/>
  <c r="E12" i="20"/>
  <c r="D12" i="20"/>
  <c r="C12" i="20"/>
  <c r="A12" i="20"/>
  <c r="W11" i="20"/>
  <c r="T11" i="20"/>
  <c r="P11" i="20"/>
  <c r="Q11" i="20" s="1"/>
  <c r="O11" i="20"/>
  <c r="N11" i="20"/>
  <c r="K11" i="20" a="1"/>
  <c r="K11" i="20" s="1"/>
  <c r="L11" i="20" s="1"/>
  <c r="E11" i="20"/>
  <c r="D11" i="20"/>
  <c r="C11" i="20"/>
  <c r="A11" i="20"/>
  <c r="Z10" i="20"/>
  <c r="W10" i="20"/>
  <c r="T10" i="20"/>
  <c r="P10" i="20"/>
  <c r="Q10" i="20" s="1"/>
  <c r="O10" i="20"/>
  <c r="N10" i="20"/>
  <c r="K10" i="20" a="1"/>
  <c r="K10" i="20" s="1"/>
  <c r="L10" i="20" s="1"/>
  <c r="E10" i="20"/>
  <c r="D10" i="20"/>
  <c r="C10" i="20"/>
  <c r="A10" i="20"/>
  <c r="Z9" i="20"/>
  <c r="W9" i="20"/>
  <c r="T9" i="20"/>
  <c r="P9" i="20"/>
  <c r="Q9" i="20" s="1"/>
  <c r="O9" i="20"/>
  <c r="N9" i="20"/>
  <c r="K9" i="20" a="1"/>
  <c r="K9" i="20" s="1"/>
  <c r="L9" i="20" s="1"/>
  <c r="E9" i="20"/>
  <c r="D9" i="20"/>
  <c r="C9" i="20"/>
  <c r="A9" i="20"/>
  <c r="Z8" i="20"/>
  <c r="W8" i="20"/>
  <c r="T8" i="20"/>
  <c r="U8" i="20"/>
  <c r="P8" i="20"/>
  <c r="Q8" i="20" s="1"/>
  <c r="O8" i="20"/>
  <c r="N8" i="20"/>
  <c r="K8" i="20" a="1"/>
  <c r="K8" i="20" s="1"/>
  <c r="L8" i="20" s="1"/>
  <c r="E8" i="20"/>
  <c r="D8" i="20"/>
  <c r="C8" i="20"/>
  <c r="A8" i="20"/>
  <c r="Z7" i="20"/>
  <c r="W7" i="20"/>
  <c r="T7" i="20"/>
  <c r="P7" i="20"/>
  <c r="Q7" i="20" s="1"/>
  <c r="O7" i="20"/>
  <c r="N7" i="20"/>
  <c r="K7" i="20" a="1"/>
  <c r="K7" i="20" s="1"/>
  <c r="L7" i="20" s="1"/>
  <c r="E7" i="20"/>
  <c r="D7" i="20"/>
  <c r="C7" i="20"/>
  <c r="A7" i="20"/>
  <c r="W6" i="20"/>
  <c r="T6" i="20"/>
  <c r="P6" i="20"/>
  <c r="Q6" i="20" s="1"/>
  <c r="O6" i="20"/>
  <c r="N6" i="20"/>
  <c r="K6" i="20" a="1"/>
  <c r="K6" i="20" s="1"/>
  <c r="L6" i="20" s="1"/>
  <c r="E6" i="20"/>
  <c r="D6" i="20"/>
  <c r="C6" i="20"/>
  <c r="A6" i="20"/>
  <c r="W5" i="20"/>
  <c r="T5" i="20"/>
  <c r="P5" i="20"/>
  <c r="Q5" i="20" s="1"/>
  <c r="O5" i="20"/>
  <c r="N5" i="20"/>
  <c r="K5" i="20" a="1"/>
  <c r="K5" i="20" s="1"/>
  <c r="L5" i="20" s="1"/>
  <c r="E5" i="20"/>
  <c r="D5" i="20"/>
  <c r="C5" i="20"/>
  <c r="A5" i="20"/>
  <c r="Z4" i="20"/>
  <c r="W4" i="20"/>
  <c r="T4" i="20"/>
  <c r="P4" i="20"/>
  <c r="Q4" i="20" s="1"/>
  <c r="O4" i="20"/>
  <c r="N4" i="20"/>
  <c r="K4" i="20" a="1"/>
  <c r="K4" i="20" s="1"/>
  <c r="L4" i="20" s="1"/>
  <c r="E4" i="20"/>
  <c r="D4" i="20"/>
  <c r="C4" i="20"/>
  <c r="A4" i="20"/>
  <c r="W3" i="20"/>
  <c r="T3" i="20"/>
  <c r="P3" i="20"/>
  <c r="Q3" i="20" s="1"/>
  <c r="O3" i="20"/>
  <c r="N3" i="20"/>
  <c r="K3" i="20" a="1"/>
  <c r="K3" i="20" s="1"/>
  <c r="L3" i="20" s="1"/>
  <c r="E3" i="20"/>
  <c r="D3" i="20"/>
  <c r="C3" i="20"/>
  <c r="A3" i="20"/>
  <c r="AI83" i="20" l="1"/>
  <c r="AR47" i="20"/>
  <c r="AR49" i="20"/>
  <c r="AR15" i="20"/>
  <c r="AR17" i="20"/>
  <c r="AR50" i="20"/>
  <c r="AR39" i="20"/>
  <c r="AQ6" i="20"/>
  <c r="AR6" i="20"/>
  <c r="AR19" i="20"/>
  <c r="AR30" i="20"/>
  <c r="AR52" i="20"/>
  <c r="AQ38" i="20"/>
  <c r="AR38" i="20"/>
  <c r="AR3" i="20"/>
  <c r="AR22" i="20"/>
  <c r="AR8" i="20"/>
  <c r="AR27" i="20"/>
  <c r="AQ5" i="20"/>
  <c r="AR5" i="20"/>
  <c r="AR29" i="20"/>
  <c r="AR31" i="20"/>
  <c r="AR33" i="20"/>
  <c r="AQ9" i="20"/>
  <c r="AR9" i="20"/>
  <c r="AR11" i="20"/>
  <c r="AQ11" i="20"/>
  <c r="AR37" i="20"/>
  <c r="AR48" i="20"/>
  <c r="AR21" i="20"/>
  <c r="AR32" i="20"/>
  <c r="AQ14" i="20"/>
  <c r="AR14" i="20"/>
  <c r="AR18" i="20"/>
  <c r="AR41" i="20"/>
  <c r="AR23" i="20"/>
  <c r="AR25" i="20"/>
  <c r="AR34" i="20"/>
  <c r="AR43" i="20"/>
  <c r="AR16" i="20"/>
  <c r="AR51" i="20"/>
  <c r="AR20" i="20"/>
  <c r="AR24" i="20"/>
  <c r="AR35" i="20"/>
  <c r="AR44" i="20"/>
  <c r="AQ13" i="20"/>
  <c r="AR13" i="20"/>
  <c r="AR4" i="20"/>
  <c r="AQ4" i="20"/>
  <c r="AQ10" i="20"/>
  <c r="AR10" i="20"/>
  <c r="AR7" i="20"/>
  <c r="AR40" i="20"/>
  <c r="AR42" i="20"/>
  <c r="AQ15" i="20"/>
  <c r="AR26" i="20"/>
  <c r="AR46" i="20"/>
  <c r="AR28" i="20"/>
  <c r="AQ12" i="20"/>
  <c r="AR12" i="20"/>
  <c r="AR36" i="20"/>
  <c r="AR45" i="20"/>
  <c r="AI111" i="20"/>
  <c r="AI190" i="20"/>
  <c r="AS190" i="20" s="1"/>
  <c r="AI180" i="20"/>
  <c r="AI219" i="20"/>
  <c r="AI115" i="20"/>
  <c r="AP222" i="20"/>
  <c r="AI222" i="20"/>
  <c r="AS222" i="20" s="1"/>
  <c r="AP140" i="20"/>
  <c r="AI140" i="20"/>
  <c r="AP59" i="20"/>
  <c r="AI59" i="20"/>
  <c r="AP133" i="20"/>
  <c r="AI133" i="20"/>
  <c r="AP113" i="20"/>
  <c r="AI113" i="20"/>
  <c r="AP200" i="20"/>
  <c r="AI200" i="20"/>
  <c r="AP74" i="20"/>
  <c r="AI74" i="20"/>
  <c r="AP54" i="20"/>
  <c r="AI54" i="20"/>
  <c r="AP210" i="20"/>
  <c r="AI210" i="20"/>
  <c r="AI85" i="20"/>
  <c r="AI164" i="20"/>
  <c r="AP170" i="20"/>
  <c r="AI170" i="20"/>
  <c r="AS170" i="20" s="1"/>
  <c r="AI217" i="20"/>
  <c r="AS217" i="20" s="1"/>
  <c r="AI63" i="20"/>
  <c r="AI89" i="20"/>
  <c r="AP162" i="20"/>
  <c r="AI162" i="20"/>
  <c r="AS162" i="20" s="1"/>
  <c r="AP65" i="20"/>
  <c r="AI65" i="20"/>
  <c r="AP75" i="20"/>
  <c r="AI75" i="20"/>
  <c r="AS75" i="20" s="1"/>
  <c r="AP98" i="20"/>
  <c r="AI98" i="20"/>
  <c r="AP196" i="20"/>
  <c r="AI196" i="20"/>
  <c r="AP176" i="20"/>
  <c r="AI176" i="20"/>
  <c r="AP135" i="20"/>
  <c r="AI135" i="20"/>
  <c r="AP58" i="20"/>
  <c r="AI58" i="20"/>
  <c r="AP131" i="20"/>
  <c r="AI131" i="20"/>
  <c r="AS131" i="20" s="1"/>
  <c r="AI71" i="20"/>
  <c r="AS71" i="20" s="1"/>
  <c r="AP71" i="20"/>
  <c r="AP77" i="20"/>
  <c r="AI77" i="20"/>
  <c r="AI197" i="20"/>
  <c r="AI185" i="20"/>
  <c r="AP155" i="20"/>
  <c r="AI155" i="20"/>
  <c r="AS155" i="20" s="1"/>
  <c r="Y52" i="20"/>
  <c r="Y47" i="20"/>
  <c r="Y16" i="20"/>
  <c r="Y7" i="20"/>
  <c r="Y30" i="20"/>
  <c r="Y23" i="20"/>
  <c r="Y25" i="20"/>
  <c r="Y33" i="20"/>
  <c r="Y42" i="20"/>
  <c r="Y28" i="20"/>
  <c r="Y18" i="20"/>
  <c r="Y4" i="20"/>
  <c r="Y19" i="20"/>
  <c r="Y8" i="20"/>
  <c r="Y34" i="20"/>
  <c r="Y10" i="20"/>
  <c r="Y45" i="20"/>
  <c r="Y9" i="20"/>
  <c r="Y35" i="20"/>
  <c r="Y43" i="20"/>
  <c r="Y12" i="20"/>
  <c r="Y27" i="20"/>
  <c r="Y44" i="20"/>
  <c r="Y26" i="20"/>
  <c r="Y41" i="20"/>
  <c r="Y37" i="20"/>
  <c r="Y17" i="20"/>
  <c r="AS101" i="20"/>
  <c r="AS97" i="20"/>
  <c r="AS139" i="20"/>
  <c r="AS130" i="20"/>
  <c r="AS73" i="20"/>
  <c r="AS153" i="20"/>
  <c r="AS123" i="20"/>
  <c r="AS223" i="20"/>
  <c r="AS146" i="20"/>
  <c r="AS95" i="20"/>
  <c r="AS143" i="20"/>
  <c r="AS178" i="20"/>
  <c r="AS173" i="20"/>
  <c r="AS122" i="20"/>
  <c r="AS224" i="20"/>
  <c r="AS76" i="20"/>
  <c r="AS193" i="20"/>
  <c r="AS125" i="20"/>
  <c r="AS186" i="20"/>
  <c r="AS208" i="20"/>
  <c r="AS112" i="20"/>
  <c r="AS64" i="20"/>
  <c r="AS207" i="20"/>
  <c r="AS174" i="20"/>
  <c r="AS81" i="20"/>
  <c r="AS166" i="20"/>
  <c r="AS182" i="20"/>
  <c r="AS104" i="20"/>
  <c r="AS214" i="20"/>
  <c r="AS93" i="20"/>
  <c r="AS177" i="20"/>
  <c r="AS100" i="20"/>
  <c r="AS192" i="20"/>
  <c r="AS109" i="20"/>
  <c r="AS213" i="20"/>
  <c r="AS168" i="20"/>
  <c r="AS79" i="20"/>
  <c r="AS119" i="20"/>
  <c r="AS88" i="20"/>
  <c r="AS152" i="20"/>
  <c r="AS215" i="20"/>
  <c r="AS147" i="20"/>
  <c r="AS144" i="20"/>
  <c r="AS92" i="20"/>
  <c r="AS105" i="20"/>
  <c r="AS175" i="20"/>
  <c r="AS82" i="20"/>
  <c r="AS187" i="20"/>
  <c r="AS129" i="20"/>
  <c r="AS156" i="20"/>
  <c r="AS102" i="20"/>
  <c r="AS194" i="20"/>
  <c r="AS56" i="20"/>
  <c r="AS149" i="20"/>
  <c r="AS84" i="20"/>
  <c r="AS212" i="20"/>
  <c r="AS72" i="20"/>
  <c r="AS60" i="20"/>
  <c r="AS57" i="20"/>
  <c r="AS206" i="20"/>
  <c r="AS107" i="20"/>
  <c r="AS132" i="20"/>
  <c r="AS218" i="20"/>
  <c r="AS78" i="20"/>
  <c r="AS150" i="20"/>
  <c r="AS77" i="20"/>
  <c r="AS91" i="20"/>
  <c r="AS118" i="20"/>
  <c r="AS211" i="20"/>
  <c r="AS94" i="20"/>
  <c r="AS128" i="20"/>
  <c r="AS154" i="20"/>
  <c r="AS68" i="20"/>
  <c r="AS137" i="20"/>
  <c r="AS157" i="20"/>
  <c r="AS204" i="20"/>
  <c r="AS124" i="20"/>
  <c r="AS106" i="20"/>
  <c r="AS62" i="20"/>
  <c r="AS142" i="20"/>
  <c r="AS114" i="20"/>
  <c r="AS117" i="20"/>
  <c r="AS169" i="20"/>
  <c r="AS203" i="20"/>
  <c r="AS220" i="20"/>
  <c r="AS199" i="20"/>
  <c r="AS120" i="20"/>
  <c r="AS209" i="20"/>
  <c r="AS183" i="20"/>
  <c r="AS55" i="20"/>
  <c r="AS158" i="20"/>
  <c r="AS70" i="20"/>
  <c r="AS163" i="20"/>
  <c r="AS99" i="20"/>
  <c r="AS205" i="20"/>
  <c r="AS108" i="20"/>
  <c r="AS116" i="20"/>
  <c r="AS188" i="20"/>
  <c r="AS202" i="20"/>
  <c r="AS161" i="20"/>
  <c r="AS66" i="20"/>
  <c r="AS67" i="20"/>
  <c r="AS181" i="20"/>
  <c r="AS201" i="20"/>
  <c r="AS80" i="20"/>
  <c r="AS145" i="20"/>
  <c r="AS165" i="20"/>
  <c r="AS148" i="20"/>
  <c r="AS69" i="20"/>
  <c r="AS171" i="20"/>
  <c r="AS159" i="20"/>
  <c r="AS96" i="20"/>
  <c r="AS151" i="20"/>
  <c r="AS191" i="20"/>
  <c r="AS86" i="20"/>
  <c r="AS160" i="20"/>
  <c r="AS172" i="20"/>
  <c r="AS216" i="20"/>
  <c r="AS87" i="20"/>
  <c r="AS189" i="20"/>
  <c r="AS110" i="20"/>
  <c r="AS198" i="20"/>
  <c r="AS90" i="20"/>
  <c r="AS127" i="20"/>
  <c r="AS53" i="20"/>
  <c r="AS103" i="20"/>
  <c r="AS141" i="20"/>
  <c r="AS221" i="20"/>
  <c r="AS134" i="20"/>
  <c r="AS121" i="20"/>
  <c r="AS136" i="20"/>
  <c r="AS184" i="20"/>
  <c r="AS195" i="20"/>
  <c r="AS83" i="20"/>
  <c r="Z29" i="20"/>
  <c r="Z3" i="20"/>
  <c r="AG8" i="20"/>
  <c r="AQ8" i="20" s="1"/>
  <c r="AG18" i="20"/>
  <c r="AQ18" i="20" s="1"/>
  <c r="AG7" i="20"/>
  <c r="AQ7" i="20" s="1"/>
  <c r="M3" i="20" a="1"/>
  <c r="M3" i="20" s="1"/>
  <c r="F3" i="20" s="1"/>
  <c r="AG20" i="20"/>
  <c r="AG37" i="20"/>
  <c r="AG33" i="20"/>
  <c r="AG40" i="20"/>
  <c r="AG47" i="20"/>
  <c r="AQ47" i="20" s="1"/>
  <c r="AG45" i="20"/>
  <c r="AG42" i="20"/>
  <c r="AG29" i="20"/>
  <c r="AG23" i="20"/>
  <c r="AG21" i="20"/>
  <c r="AG17" i="20"/>
  <c r="AG26" i="20"/>
  <c r="AG22" i="20"/>
  <c r="AG25" i="20"/>
  <c r="AQ25" i="20" s="1"/>
  <c r="AG46" i="20"/>
  <c r="AG39" i="20"/>
  <c r="AG49" i="20"/>
  <c r="AQ49" i="20" s="1"/>
  <c r="AG48" i="20"/>
  <c r="AG28" i="20"/>
  <c r="AG27" i="20"/>
  <c r="AG50" i="20"/>
  <c r="AG51" i="20"/>
  <c r="AQ51" i="20" s="1"/>
  <c r="AG19" i="20"/>
  <c r="AQ19" i="20" s="1"/>
  <c r="R3" i="20" a="1"/>
  <c r="R3" i="20" s="1"/>
  <c r="AG34" i="20"/>
  <c r="AG52" i="20"/>
  <c r="AG35" i="20"/>
  <c r="AG44" i="20"/>
  <c r="V28" i="20"/>
  <c r="V50" i="20"/>
  <c r="R12" i="20" a="1"/>
  <c r="R12" i="20" s="1"/>
  <c r="AF12" i="20" s="1"/>
  <c r="AP12" i="20" s="1"/>
  <c r="R9" i="20" a="1"/>
  <c r="R9" i="20" s="1"/>
  <c r="AF9" i="20" s="1"/>
  <c r="AG41" i="20"/>
  <c r="AG30" i="20"/>
  <c r="AQ30" i="20" s="1"/>
  <c r="AG31" i="20"/>
  <c r="AG43" i="20"/>
  <c r="AG24" i="20"/>
  <c r="AG32" i="20"/>
  <c r="AQ32" i="20" s="1"/>
  <c r="U7" i="20"/>
  <c r="V7" i="20" s="1"/>
  <c r="U45" i="20"/>
  <c r="V45" i="20" s="1"/>
  <c r="M23" i="20" a="1"/>
  <c r="M23" i="20" s="1"/>
  <c r="R46" i="20" a="1"/>
  <c r="R46" i="20" s="1"/>
  <c r="AF46" i="20" s="1"/>
  <c r="M4" i="20" a="1"/>
  <c r="M4" i="20" s="1"/>
  <c r="F4" i="20" s="1"/>
  <c r="M24" i="20" a="1"/>
  <c r="M24" i="20" s="1"/>
  <c r="F24" i="20" s="1"/>
  <c r="U39" i="20"/>
  <c r="M15" i="20" a="1"/>
  <c r="M15" i="20" s="1"/>
  <c r="F15" i="20" s="1"/>
  <c r="R34" i="20" a="1"/>
  <c r="R34" i="20" s="1"/>
  <c r="R17" i="20" a="1"/>
  <c r="R17" i="20" s="1"/>
  <c r="AG3" i="20"/>
  <c r="R14" i="20" a="1"/>
  <c r="R14" i="20" s="1"/>
  <c r="AF14" i="20" s="1"/>
  <c r="U14" i="20"/>
  <c r="V14" i="20" s="1"/>
  <c r="M28" i="20" a="1"/>
  <c r="M28" i="20" s="1"/>
  <c r="M20" i="20" a="1"/>
  <c r="M20" i="20" s="1"/>
  <c r="F20" i="20" s="1"/>
  <c r="R32" i="20" a="1"/>
  <c r="R32" i="20" s="1"/>
  <c r="R4" i="20" a="1"/>
  <c r="R4" i="20" s="1"/>
  <c r="AF4" i="20" s="1"/>
  <c r="M6" i="20" a="1"/>
  <c r="M6" i="20" s="1"/>
  <c r="F6" i="20" s="1"/>
  <c r="R5" i="20" a="1"/>
  <c r="R5" i="20" s="1"/>
  <c r="M42" i="20" a="1"/>
  <c r="M42" i="20" s="1"/>
  <c r="F42" i="20" s="1"/>
  <c r="R6" i="20" a="1"/>
  <c r="R6" i="20" s="1"/>
  <c r="M27" i="20" a="1"/>
  <c r="M27" i="20" s="1"/>
  <c r="F27" i="20" s="1"/>
  <c r="M8" i="20" a="1"/>
  <c r="M8" i="20" s="1"/>
  <c r="F8" i="20" s="1"/>
  <c r="R26" i="20" a="1"/>
  <c r="R26" i="20" s="1"/>
  <c r="AF26" i="20" s="1"/>
  <c r="M38" i="20" a="1"/>
  <c r="M38" i="20" s="1"/>
  <c r="F38" i="20" s="1"/>
  <c r="U41" i="20"/>
  <c r="V41" i="20" s="1"/>
  <c r="M52" i="20" a="1"/>
  <c r="M52" i="20" s="1"/>
  <c r="F52" i="20" s="1"/>
  <c r="M51" i="20" a="1"/>
  <c r="M51" i="20" s="1"/>
  <c r="V25" i="20"/>
  <c r="R30" i="20" a="1"/>
  <c r="R30" i="20" s="1"/>
  <c r="R44" i="20" a="1"/>
  <c r="R44" i="20" s="1"/>
  <c r="AF44" i="20" s="1"/>
  <c r="R50" i="20" a="1"/>
  <c r="R50" i="20" s="1"/>
  <c r="M30" i="20" a="1"/>
  <c r="M30" i="20" s="1"/>
  <c r="F30" i="20" s="1"/>
  <c r="R29" i="20" a="1"/>
  <c r="R29" i="20" s="1"/>
  <c r="R38" i="20" a="1"/>
  <c r="R38" i="20" s="1"/>
  <c r="AF38" i="20" s="1"/>
  <c r="R18" i="20" a="1"/>
  <c r="R18" i="20" s="1"/>
  <c r="M39" i="20" a="1"/>
  <c r="M39" i="20" s="1"/>
  <c r="M19" i="20" a="1"/>
  <c r="M19" i="20" s="1"/>
  <c r="M16" i="20" a="1"/>
  <c r="M16" i="20" s="1"/>
  <c r="F16" i="20" s="1"/>
  <c r="R24" i="20" a="1"/>
  <c r="R24" i="20" s="1"/>
  <c r="AF24" i="20" s="1"/>
  <c r="AP24" i="20" s="1"/>
  <c r="M26" i="20" a="1"/>
  <c r="M26" i="20" s="1"/>
  <c r="F26" i="20" s="1"/>
  <c r="M36" i="20" a="1"/>
  <c r="M36" i="20" s="1"/>
  <c r="R25" i="20" a="1"/>
  <c r="R25" i="20" s="1"/>
  <c r="AF25" i="20" s="1"/>
  <c r="M10" i="20" a="1"/>
  <c r="M10" i="20" s="1"/>
  <c r="M29" i="20" a="1"/>
  <c r="M29" i="20" s="1"/>
  <c r="F29" i="20" s="1"/>
  <c r="M9" i="20" a="1"/>
  <c r="M9" i="20" s="1"/>
  <c r="M49" i="20" a="1"/>
  <c r="M49" i="20" s="1"/>
  <c r="F49" i="20" s="1"/>
  <c r="R48" i="20" a="1"/>
  <c r="R48" i="20" s="1"/>
  <c r="AF48" i="20" s="1"/>
  <c r="R28" i="20" a="1"/>
  <c r="R28" i="20" s="1"/>
  <c r="AF28" i="20" s="1"/>
  <c r="AP28" i="20" s="1"/>
  <c r="R8" i="20" a="1"/>
  <c r="R8" i="20" s="1"/>
  <c r="AF8" i="20" s="1"/>
  <c r="AP8" i="20" s="1"/>
  <c r="AG36" i="20"/>
  <c r="AG16" i="20"/>
  <c r="R20" i="20" a="1"/>
  <c r="R20" i="20" s="1"/>
  <c r="R16" i="20" a="1"/>
  <c r="R16" i="20" s="1"/>
  <c r="R35" i="20" a="1"/>
  <c r="R35" i="20" s="1"/>
  <c r="AF35" i="20" s="1"/>
  <c r="R19" i="20" a="1"/>
  <c r="R19" i="20" s="1"/>
  <c r="AF19" i="20" s="1"/>
  <c r="R15" i="20" a="1"/>
  <c r="R15" i="20" s="1"/>
  <c r="R37" i="20" a="1"/>
  <c r="R37" i="20" s="1"/>
  <c r="R42" i="20" a="1"/>
  <c r="R42" i="20" s="1"/>
  <c r="R33" i="20" a="1"/>
  <c r="R33" i="20" s="1"/>
  <c r="AF33" i="20" s="1"/>
  <c r="AP33" i="20" s="1"/>
  <c r="R13" i="20" a="1"/>
  <c r="R13" i="20" s="1"/>
  <c r="R43" i="20" a="1"/>
  <c r="R43" i="20" s="1"/>
  <c r="AF43" i="20" s="1"/>
  <c r="AP43" i="20" s="1"/>
  <c r="R49" i="20" a="1"/>
  <c r="R49" i="20" s="1"/>
  <c r="R7" i="20" a="1"/>
  <c r="R7" i="20" s="1"/>
  <c r="AF7" i="20" s="1"/>
  <c r="R27" i="20" a="1"/>
  <c r="R27" i="20" s="1"/>
  <c r="R39" i="20" a="1"/>
  <c r="R39" i="20" s="1"/>
  <c r="AF39" i="20" s="1"/>
  <c r="R45" i="20" a="1"/>
  <c r="R45" i="20" s="1"/>
  <c r="AF45" i="20" s="1"/>
  <c r="R40" i="20" a="1"/>
  <c r="R40" i="20" s="1"/>
  <c r="R10" i="20" a="1"/>
  <c r="R10" i="20" s="1"/>
  <c r="R21" i="20" a="1"/>
  <c r="R21" i="20" s="1"/>
  <c r="R31" i="20" a="1"/>
  <c r="R31" i="20" s="1"/>
  <c r="AF31" i="20" s="1"/>
  <c r="R51" i="20" a="1"/>
  <c r="R51" i="20" s="1"/>
  <c r="R11" i="20" a="1"/>
  <c r="R11" i="20" s="1"/>
  <c r="R52" i="20" a="1"/>
  <c r="R52" i="20" s="1"/>
  <c r="AF52" i="20" s="1"/>
  <c r="AP52" i="20" s="1"/>
  <c r="R22" i="20" a="1"/>
  <c r="R22" i="20" s="1"/>
  <c r="R23" i="20" a="1"/>
  <c r="R23" i="20" s="1"/>
  <c r="R36" i="20" a="1"/>
  <c r="R36" i="20" s="1"/>
  <c r="AF36" i="20" s="1"/>
  <c r="R47" i="20" a="1"/>
  <c r="R47" i="20" s="1"/>
  <c r="R41" i="20" a="1"/>
  <c r="R41" i="20" s="1"/>
  <c r="AF41" i="20" s="1"/>
  <c r="AP41" i="20" s="1"/>
  <c r="M48" i="20" a="1"/>
  <c r="M48" i="20" s="1"/>
  <c r="M41" i="20" a="1"/>
  <c r="M41" i="20" s="1"/>
  <c r="F41" i="20" s="1"/>
  <c r="M43" i="20" a="1"/>
  <c r="M43" i="20" s="1"/>
  <c r="F43" i="20" s="1"/>
  <c r="M44" i="20" a="1"/>
  <c r="M44" i="20" s="1"/>
  <c r="M45" i="20" a="1"/>
  <c r="M45" i="20" s="1"/>
  <c r="F45" i="20" s="1"/>
  <c r="M21" i="20" a="1"/>
  <c r="M21" i="20" s="1"/>
  <c r="F21" i="20" s="1"/>
  <c r="M22" i="20" a="1"/>
  <c r="M22" i="20" s="1"/>
  <c r="F22" i="20" s="1"/>
  <c r="M17" i="20" a="1"/>
  <c r="M17" i="20" s="1"/>
  <c r="M18" i="20" a="1"/>
  <c r="M18" i="20" s="1"/>
  <c r="F18" i="20" s="1"/>
  <c r="M34" i="20" a="1"/>
  <c r="M34" i="20" s="1"/>
  <c r="F34" i="20" s="1"/>
  <c r="M40" i="20" a="1"/>
  <c r="M40" i="20" s="1"/>
  <c r="F40" i="20" s="1"/>
  <c r="M50" i="20" a="1"/>
  <c r="M50" i="20" s="1"/>
  <c r="F50" i="20" s="1"/>
  <c r="M46" i="20" a="1"/>
  <c r="M46" i="20" s="1"/>
  <c r="F46" i="20" s="1"/>
  <c r="M47" i="20" a="1"/>
  <c r="M47" i="20" s="1"/>
  <c r="F47" i="20" s="1"/>
  <c r="M37" i="20" a="1"/>
  <c r="M37" i="20" s="1"/>
  <c r="F37" i="20" s="1"/>
  <c r="M35" i="20" a="1"/>
  <c r="M35" i="20" s="1"/>
  <c r="F35" i="20" s="1"/>
  <c r="M32" i="20" a="1"/>
  <c r="M32" i="20" s="1"/>
  <c r="F32" i="20" s="1"/>
  <c r="M33" i="20" a="1"/>
  <c r="M33" i="20" s="1"/>
  <c r="F33" i="20" s="1"/>
  <c r="M31" i="20" a="1"/>
  <c r="M31" i="20" s="1"/>
  <c r="F31" i="20" s="1"/>
  <c r="M25" i="20" a="1"/>
  <c r="M25" i="20" s="1"/>
  <c r="F25" i="20" s="1"/>
  <c r="M11" i="20" a="1"/>
  <c r="M11" i="20" s="1"/>
  <c r="F11" i="20" s="1"/>
  <c r="M5" i="20" a="1"/>
  <c r="M5" i="20" s="1"/>
  <c r="M13" i="20" a="1"/>
  <c r="M13" i="20" s="1"/>
  <c r="M12" i="20" a="1"/>
  <c r="M12" i="20" s="1"/>
  <c r="F12" i="20" s="1"/>
  <c r="M7" i="20" a="1"/>
  <c r="M7" i="20" s="1"/>
  <c r="F7" i="20" s="1"/>
  <c r="M14" i="20" a="1"/>
  <c r="M14" i="20" s="1"/>
  <c r="F14" i="20" s="1"/>
  <c r="V31" i="20"/>
  <c r="V38" i="20"/>
  <c r="U19" i="20"/>
  <c r="V19" i="20" s="1"/>
  <c r="U23" i="20"/>
  <c r="V23" i="20" s="1"/>
  <c r="U47" i="20"/>
  <c r="V47" i="20" s="1"/>
  <c r="U18" i="20"/>
  <c r="V18" i="20" s="1"/>
  <c r="U12" i="20"/>
  <c r="V12" i="20" s="1"/>
  <c r="U35" i="20"/>
  <c r="V35" i="20" s="1"/>
  <c r="V26" i="20"/>
  <c r="V8" i="20"/>
  <c r="U9" i="20"/>
  <c r="V9" i="20" s="1"/>
  <c r="U43" i="20"/>
  <c r="V43" i="20" s="1"/>
  <c r="U17" i="20"/>
  <c r="V17" i="20" s="1"/>
  <c r="V13" i="20"/>
  <c r="U5" i="20"/>
  <c r="V5" i="20" s="1"/>
  <c r="U21" i="20"/>
  <c r="V21" i="20" s="1"/>
  <c r="U3" i="20"/>
  <c r="V3" i="20" s="1"/>
  <c r="V27" i="20"/>
  <c r="U27" i="20"/>
  <c r="V6" i="20"/>
  <c r="U6" i="20"/>
  <c r="U46" i="20"/>
  <c r="V46" i="20" s="1"/>
  <c r="U34" i="20"/>
  <c r="V34" i="20" s="1"/>
  <c r="U30" i="20"/>
  <c r="V30" i="20" s="1"/>
  <c r="U42" i="20"/>
  <c r="V42" i="20" s="1"/>
  <c r="U16" i="20"/>
  <c r="V16" i="20" s="1"/>
  <c r="U44" i="20"/>
  <c r="V44" i="20" s="1"/>
  <c r="U10" i="20"/>
  <c r="V10" i="20" s="1"/>
  <c r="U15" i="20"/>
  <c r="V15" i="20" s="1"/>
  <c r="V40" i="20"/>
  <c r="U33" i="20"/>
  <c r="V33" i="20" s="1"/>
  <c r="U11" i="20"/>
  <c r="V11" i="20" s="1"/>
  <c r="V20" i="20"/>
  <c r="U22" i="20"/>
  <c r="V22" i="20" s="1"/>
  <c r="U49" i="20"/>
  <c r="V49" i="20" s="1"/>
  <c r="U24" i="20"/>
  <c r="V24" i="20" s="1"/>
  <c r="U32" i="20"/>
  <c r="V32" i="20" s="1"/>
  <c r="V37" i="20"/>
  <c r="U4" i="20"/>
  <c r="V4" i="20" s="1"/>
  <c r="U52" i="20"/>
  <c r="V52" i="20" s="1"/>
  <c r="U29" i="20"/>
  <c r="V29" i="20" s="1"/>
  <c r="AP36" i="20" l="1"/>
  <c r="AP35" i="20"/>
  <c r="AP38" i="20"/>
  <c r="AQ41" i="20"/>
  <c r="AQ31" i="20"/>
  <c r="AQ16" i="20"/>
  <c r="AP4" i="20"/>
  <c r="AQ46" i="20"/>
  <c r="AS115" i="20"/>
  <c r="AP7" i="20"/>
  <c r="AP26" i="20"/>
  <c r="AQ37" i="20"/>
  <c r="AQ22" i="20"/>
  <c r="AP14" i="20"/>
  <c r="AQ21" i="20"/>
  <c r="AS54" i="20"/>
  <c r="AQ36" i="20"/>
  <c r="AQ23" i="20"/>
  <c r="AQ35" i="20"/>
  <c r="AQ42" i="20"/>
  <c r="AP48" i="20"/>
  <c r="AQ52" i="20"/>
  <c r="AQ45" i="20"/>
  <c r="AP31" i="20"/>
  <c r="AQ3" i="20"/>
  <c r="AQ29" i="20"/>
  <c r="AP45" i="20"/>
  <c r="AQ34" i="20"/>
  <c r="AQ39" i="20"/>
  <c r="AS180" i="20"/>
  <c r="AQ17" i="20"/>
  <c r="AQ40" i="20"/>
  <c r="AS219" i="20"/>
  <c r="AP44" i="20"/>
  <c r="AS111" i="20"/>
  <c r="AQ44" i="20"/>
  <c r="AP39" i="20"/>
  <c r="AQ33" i="20"/>
  <c r="AQ43" i="20"/>
  <c r="AQ26" i="20"/>
  <c r="AP9" i="20"/>
  <c r="AP25" i="20"/>
  <c r="AS140" i="20"/>
  <c r="AS63" i="20"/>
  <c r="AS65" i="20"/>
  <c r="AE26" i="20" a="1"/>
  <c r="AE26" i="20" s="1"/>
  <c r="AO26" i="20" s="1"/>
  <c r="AS58" i="20"/>
  <c r="AS133" i="20"/>
  <c r="AS185" i="20"/>
  <c r="AS98" i="20"/>
  <c r="AS196" i="20"/>
  <c r="AS89" i="20"/>
  <c r="AI4" i="20"/>
  <c r="AS4" i="20" s="1"/>
  <c r="AS59" i="20"/>
  <c r="AE9" i="20" a="1"/>
  <c r="AE9" i="20" s="1"/>
  <c r="AO9" i="20" s="1"/>
  <c r="AP46" i="20"/>
  <c r="AI46" i="20"/>
  <c r="AS46" i="20" s="1"/>
  <c r="AS85" i="20"/>
  <c r="AS164" i="20"/>
  <c r="AE43" i="20" a="1"/>
  <c r="AE43" i="20" s="1"/>
  <c r="AO43" i="20" s="1"/>
  <c r="AP19" i="20"/>
  <c r="AI19" i="20"/>
  <c r="AS19" i="20" s="1"/>
  <c r="AS210" i="20"/>
  <c r="AE8" i="20" a="1"/>
  <c r="AE8" i="20" s="1"/>
  <c r="AS176" i="20"/>
  <c r="AS74" i="20"/>
  <c r="AS113" i="20"/>
  <c r="AS200" i="20"/>
  <c r="AS197" i="20"/>
  <c r="AS135" i="20"/>
  <c r="AI14" i="20"/>
  <c r="AQ28" i="20"/>
  <c r="AI28" i="20"/>
  <c r="AS28" i="20" s="1"/>
  <c r="AQ48" i="20"/>
  <c r="AI48" i="20"/>
  <c r="AQ20" i="20"/>
  <c r="AQ27" i="20"/>
  <c r="AQ24" i="20"/>
  <c r="AI24" i="20"/>
  <c r="AS24" i="20" s="1"/>
  <c r="AQ50" i="20"/>
  <c r="AE11" i="20" a="1"/>
  <c r="AE11" i="20" s="1"/>
  <c r="AO11" i="20" s="1"/>
  <c r="AE15" i="20" a="1"/>
  <c r="AE15" i="20" s="1"/>
  <c r="AO15" i="20" s="1"/>
  <c r="AE14" i="20" a="1"/>
  <c r="AE14" i="20" s="1"/>
  <c r="AO14" i="20" s="1"/>
  <c r="AE18" i="20" a="1"/>
  <c r="AE18" i="20" s="1"/>
  <c r="AO18" i="20" s="1"/>
  <c r="AE42" i="20" a="1"/>
  <c r="AE42" i="20" s="1"/>
  <c r="AO42" i="20" s="1"/>
  <c r="AE38" i="20" a="1"/>
  <c r="AE38" i="20" s="1"/>
  <c r="AO38" i="20" s="1"/>
  <c r="AE4" i="20" a="1"/>
  <c r="AE4" i="20" s="1"/>
  <c r="AO4" i="20" s="1"/>
  <c r="AE37" i="20" a="1"/>
  <c r="AE37" i="20" s="1"/>
  <c r="AO37" i="20" s="1"/>
  <c r="AE27" i="20" a="1"/>
  <c r="AE27" i="20" s="1"/>
  <c r="AO27" i="20" s="1"/>
  <c r="AE24" i="20" a="1"/>
  <c r="AE24" i="20" s="1"/>
  <c r="AO24" i="20" s="1"/>
  <c r="AE21" i="20" a="1"/>
  <c r="AE21" i="20" s="1"/>
  <c r="AO21" i="20" s="1"/>
  <c r="AE10" i="20" a="1"/>
  <c r="AE10" i="20" s="1"/>
  <c r="AO10" i="20" s="1"/>
  <c r="AE44" i="20" a="1"/>
  <c r="AE44" i="20" s="1"/>
  <c r="AO44" i="20" s="1"/>
  <c r="AE12" i="20" a="1"/>
  <c r="AE12" i="20" s="1"/>
  <c r="AO12" i="20" s="1"/>
  <c r="AE16" i="20" a="1"/>
  <c r="AE16" i="20" s="1"/>
  <c r="AO16" i="20" s="1"/>
  <c r="AE28" i="20" a="1"/>
  <c r="AE28" i="20" s="1"/>
  <c r="AO28" i="20" s="1"/>
  <c r="AE47" i="20" a="1"/>
  <c r="AE47" i="20" s="1"/>
  <c r="AO47" i="20" s="1"/>
  <c r="AE25" i="20" a="1"/>
  <c r="AE25" i="20" s="1"/>
  <c r="AO25" i="20" s="1"/>
  <c r="AE34" i="20" a="1"/>
  <c r="AE34" i="20" s="1"/>
  <c r="AO34" i="20" s="1"/>
  <c r="AE19" i="20" a="1"/>
  <c r="AE19" i="20" s="1"/>
  <c r="AO19" i="20" s="1"/>
  <c r="AE51" i="20" a="1"/>
  <c r="AE51" i="20" s="1"/>
  <c r="AO51" i="20" s="1"/>
  <c r="AE33" i="20" a="1"/>
  <c r="AE33" i="20" s="1"/>
  <c r="AO33" i="20" s="1"/>
  <c r="AE35" i="20" a="1"/>
  <c r="AE35" i="20" s="1"/>
  <c r="AO35" i="20" s="1"/>
  <c r="AE30" i="20" a="1"/>
  <c r="AE30" i="20" s="1"/>
  <c r="AO30" i="20" s="1"/>
  <c r="AE23" i="20" a="1"/>
  <c r="AE23" i="20" s="1"/>
  <c r="AO23" i="20" s="1"/>
  <c r="AE31" i="20" a="1"/>
  <c r="AE31" i="20" s="1"/>
  <c r="AO31" i="20" s="1"/>
  <c r="AE41" i="20" a="1"/>
  <c r="AE41" i="20" s="1"/>
  <c r="AO41" i="20" s="1"/>
  <c r="AE52" i="20" a="1"/>
  <c r="AE52" i="20" s="1"/>
  <c r="AO52" i="20" s="1"/>
  <c r="AE6" i="20" a="1"/>
  <c r="AE6" i="20" s="1"/>
  <c r="AO6" i="20" s="1"/>
  <c r="AE36" i="20" a="1"/>
  <c r="AE36" i="20" s="1"/>
  <c r="AO36" i="20" s="1"/>
  <c r="AE45" i="20" a="1"/>
  <c r="AE45" i="20" s="1"/>
  <c r="AO45" i="20" s="1"/>
  <c r="AE7" i="20" a="1"/>
  <c r="AE7" i="20" s="1"/>
  <c r="AO7" i="20" s="1"/>
  <c r="AE49" i="20" a="1"/>
  <c r="AE49" i="20" s="1"/>
  <c r="AO49" i="20" s="1"/>
  <c r="AE5" i="20" a="1"/>
  <c r="AE5" i="20" s="1"/>
  <c r="AO5" i="20" s="1"/>
  <c r="AE20" i="20" a="1"/>
  <c r="AE20" i="20" s="1"/>
  <c r="AO20" i="20" s="1"/>
  <c r="AE17" i="20" a="1"/>
  <c r="AE17" i="20" s="1"/>
  <c r="AO17" i="20" s="1"/>
  <c r="Y3" i="20"/>
  <c r="AE3" i="20" a="1"/>
  <c r="AE3" i="20" s="1"/>
  <c r="AO3" i="20" s="1"/>
  <c r="F39" i="20"/>
  <c r="AE39" i="20" a="1"/>
  <c r="AE39" i="20" s="1"/>
  <c r="AO39" i="20" s="1"/>
  <c r="Y29" i="20"/>
  <c r="AE29" i="20" a="1"/>
  <c r="AE29" i="20" s="1"/>
  <c r="AO29" i="20" s="1"/>
  <c r="AE46" i="20" a="1"/>
  <c r="AE46" i="20" s="1"/>
  <c r="AO46" i="20" s="1"/>
  <c r="AE40" i="20" a="1"/>
  <c r="AE40" i="20" s="1"/>
  <c r="AO40" i="20" s="1"/>
  <c r="AE32" i="20" a="1"/>
  <c r="AE32" i="20" s="1"/>
  <c r="AO32" i="20" s="1"/>
  <c r="F48" i="20"/>
  <c r="AE48" i="20" a="1"/>
  <c r="AE48" i="20" s="1"/>
  <c r="AO48" i="20" s="1"/>
  <c r="AE22" i="20" a="1"/>
  <c r="AE22" i="20" s="1"/>
  <c r="AO22" i="20" s="1"/>
  <c r="AE13" i="20" a="1"/>
  <c r="AE13" i="20" s="1"/>
  <c r="AO13" i="20" s="1"/>
  <c r="AE50" i="20" a="1"/>
  <c r="AE50" i="20" s="1"/>
  <c r="AO50" i="20" s="1"/>
  <c r="AS40" i="20"/>
  <c r="AS30" i="20"/>
  <c r="AF17" i="20"/>
  <c r="AP17" i="20" s="1"/>
  <c r="AF23" i="20"/>
  <c r="AP23" i="20" s="1"/>
  <c r="AF3" i="20"/>
  <c r="AF29" i="20"/>
  <c r="AP29" i="20" s="1"/>
  <c r="AF5" i="20"/>
  <c r="AF18" i="20"/>
  <c r="AF40" i="20"/>
  <c r="AP40" i="20" s="1"/>
  <c r="AF27" i="20"/>
  <c r="AF37" i="20"/>
  <c r="AF20" i="20"/>
  <c r="AF22" i="20"/>
  <c r="AP22" i="20" s="1"/>
  <c r="AF42" i="20"/>
  <c r="AP42" i="20" s="1"/>
  <c r="AF16" i="20"/>
  <c r="AF15" i="20"/>
  <c r="AF49" i="20"/>
  <c r="AF11" i="20"/>
  <c r="AF51" i="20"/>
  <c r="AP51" i="20" s="1"/>
  <c r="AS12" i="20"/>
  <c r="AF32" i="20"/>
  <c r="AP32" i="20" s="1"/>
  <c r="AF30" i="20"/>
  <c r="AP30" i="20" s="1"/>
  <c r="AF6" i="20"/>
  <c r="AF13" i="20"/>
  <c r="AP13" i="20" s="1"/>
  <c r="AF50" i="20"/>
  <c r="AP50" i="20" s="1"/>
  <c r="AS7" i="20"/>
  <c r="AF10" i="20"/>
  <c r="AF34" i="20"/>
  <c r="AP34" i="20" s="1"/>
  <c r="AF21" i="20"/>
  <c r="AF47" i="20"/>
  <c r="AP47" i="20" s="1"/>
  <c r="AS8" i="20"/>
  <c r="F10" i="20"/>
  <c r="F5" i="20"/>
  <c r="AO8" i="20"/>
  <c r="F28" i="20"/>
  <c r="AS31" i="20"/>
  <c r="AS26" i="20"/>
  <c r="F19" i="20"/>
  <c r="AS38" i="20"/>
  <c r="AS39" i="20"/>
  <c r="AS34" i="20"/>
  <c r="F51" i="20"/>
  <c r="F9" i="20"/>
  <c r="F36" i="20"/>
  <c r="F17" i="20"/>
  <c r="F23" i="20"/>
  <c r="F44" i="20"/>
  <c r="AS35" i="20"/>
  <c r="AS25" i="20"/>
  <c r="F13" i="20"/>
  <c r="AS33" i="20"/>
  <c r="AS13" i="20"/>
  <c r="AS43" i="20"/>
  <c r="AS32" i="20"/>
  <c r="AP20" i="20" l="1"/>
  <c r="AS49" i="20"/>
  <c r="AP49" i="20"/>
  <c r="AS15" i="20"/>
  <c r="AP15" i="20"/>
  <c r="AS21" i="20"/>
  <c r="AP21" i="20"/>
  <c r="AP16" i="20"/>
  <c r="AI16" i="20"/>
  <c r="AS37" i="20"/>
  <c r="AP37" i="20"/>
  <c r="AS18" i="20"/>
  <c r="AP18" i="20"/>
  <c r="AP10" i="20"/>
  <c r="AI10" i="20"/>
  <c r="AS10" i="20" s="1"/>
  <c r="AP5" i="20"/>
  <c r="AI5" i="20"/>
  <c r="AS5" i="20" s="1"/>
  <c r="AI50" i="20"/>
  <c r="AP27" i="20"/>
  <c r="AS11" i="20"/>
  <c r="AP11" i="20"/>
  <c r="AP3" i="20"/>
  <c r="AI3" i="20"/>
  <c r="AS3" i="20" s="1"/>
  <c r="AP6" i="20"/>
  <c r="AI6" i="20"/>
  <c r="AS6" i="20" s="1"/>
  <c r="AI27" i="20"/>
  <c r="AS27" i="20" s="1"/>
  <c r="AI20" i="20"/>
  <c r="AS20" i="20" s="1"/>
  <c r="AS36" i="20"/>
  <c r="AS22" i="20"/>
  <c r="AS9" i="20"/>
  <c r="AS41" i="20"/>
  <c r="AS17" i="20"/>
  <c r="AS44" i="20"/>
  <c r="AS51" i="20"/>
  <c r="AS29" i="20"/>
  <c r="AS23" i="20"/>
  <c r="AS42" i="20"/>
  <c r="AS48" i="20"/>
  <c r="AS52" i="20"/>
  <c r="AS45" i="20"/>
  <c r="AS14" i="20"/>
  <c r="AS47" i="20"/>
  <c r="AS50" i="20" l="1"/>
  <c r="AS16"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<sst xmlns="http://schemas.openxmlformats.org/spreadsheetml/2006/main" count="4532" uniqueCount="977">
  <si>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</si>
  <si>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</si>
  <si>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</si>
  <si>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</si>
  <si>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</si>
  <si>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</si>
  <si>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</si>
  <si>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</si>
  <si>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</si>
  <si>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</si>
  <si>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</si>
  <si>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</si>
  <si>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</si>
  <si>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</si>
  <si>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</si>
  <si>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</si>
  <si>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</si>
  <si>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</si>
  <si>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</si>
  <si>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</si>
  <si>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</si>
  <si>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No</t>
  </si>
  <si>
    <t>yes</t>
  </si>
  <si>
    <t>MX</t>
  </si>
  <si>
    <t>N0</t>
  </si>
  <si>
    <t>T2</t>
  </si>
  <si>
    <t>3.5cm</t>
  </si>
  <si>
    <t>Absent</t>
  </si>
  <si>
    <t>Margins uninvolved by carcinoma</t>
  </si>
  <si>
    <t>Follicular</t>
  </si>
  <si>
    <t>2.8cm</t>
  </si>
  <si>
    <t>Present</t>
  </si>
  <si>
    <t>Margin(s) involved by carcinoma</t>
  </si>
  <si>
    <t>1.3cm</t>
  </si>
  <si>
    <t>N1a</t>
  </si>
  <si>
    <t>T3</t>
  </si>
  <si>
    <t>2.5cm</t>
  </si>
  <si>
    <t>Not identified</t>
  </si>
  <si>
    <t>T1</t>
  </si>
  <si>
    <t>Nx</t>
  </si>
  <si>
    <t>0.7cm</t>
  </si>
  <si>
    <t>Papillary carcinoma, follicular variant</t>
  </si>
  <si>
    <t>Negative</t>
  </si>
  <si>
    <t>T1b</t>
  </si>
  <si>
    <t>1.5cm</t>
  </si>
  <si>
    <t>Not Identified</t>
  </si>
  <si>
    <t>2.2cm</t>
  </si>
  <si>
    <t>present</t>
  </si>
  <si>
    <t>Free of tumor</t>
  </si>
  <si>
    <t>T1a</t>
  </si>
  <si>
    <t>2.1cm</t>
  </si>
  <si>
    <t>Tumor is present at inked anterior margin</t>
  </si>
  <si>
    <t>Focal</t>
  </si>
  <si>
    <t>1.2cm</t>
  </si>
  <si>
    <t>Focal Invasion</t>
  </si>
  <si>
    <t>1cm</t>
  </si>
  <si>
    <t>1.8cm</t>
  </si>
  <si>
    <t>TCGA-EM-A22O</t>
  </si>
  <si>
    <t>2.6cm</t>
  </si>
  <si>
    <t>TCGA-FY-A40N</t>
  </si>
  <si>
    <t>1.7cm</t>
  </si>
  <si>
    <t>Extensive (4 or more vessels)</t>
  </si>
  <si>
    <t>Classical (usual)</t>
  </si>
  <si>
    <t>Focal (less than 4 vessels)</t>
  </si>
  <si>
    <t>Present, minimal</t>
  </si>
  <si>
    <t>3.2cm</t>
  </si>
  <si>
    <t>I</t>
  </si>
  <si>
    <t>not identified</t>
  </si>
  <si>
    <t>Focal invasion</t>
  </si>
  <si>
    <t>Present, extent widely invasive</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</si>
  <si>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</si>
  <si>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</si>
  <si>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</si>
  <si>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</si>
  <si>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</si>
  <si>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</si>
  <si>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</si>
  <si>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</si>
  <si>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</si>
  <si>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</si>
  <si>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</si>
  <si>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</si>
  <si>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</si>
  <si>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</si>
  <si>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</si>
  <si>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</si>
  <si>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</si>
  <si>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</si>
  <si>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</si>
  <si>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</si>
  <si>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</si>
  <si>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</si>
  <si>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</si>
  <si>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</si>
  <si>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</si>
  <si>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</si>
  <si>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</si>
  <si>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</si>
  <si>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</si>
  <si>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</si>
  <si>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</si>
  <si>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</si>
  <si>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</si>
  <si>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</si>
  <si>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</si>
  <si>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</si>
  <si>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1.3 cm</t>
  </si>
  <si>
    <t>pT3</t>
  </si>
  <si>
    <t>pN1a</t>
  </si>
  <si>
    <t>6.0 cm</t>
  </si>
  <si>
    <t>2.4 cm</t>
  </si>
  <si>
    <t>pNX</t>
  </si>
  <si>
    <t>2.5 cm</t>
  </si>
  <si>
    <t>0.7 cm</t>
  </si>
  <si>
    <t>Tall cell variant</t>
  </si>
  <si>
    <t>3 cm</t>
  </si>
  <si>
    <t>1.0 cm</t>
  </si>
  <si>
    <t>pT1b</t>
  </si>
  <si>
    <t>1.5 cm</t>
  </si>
  <si>
    <t>3.2 cm</t>
  </si>
  <si>
    <t>not applicable</t>
  </si>
  <si>
    <t>3.1 cm</t>
  </si>
  <si>
    <t>Not applicable</t>
  </si>
  <si>
    <t>Papillary carcinoma, classical type</t>
  </si>
  <si>
    <t>2.2 cm</t>
  </si>
  <si>
    <t>Partially surrounded</t>
  </si>
  <si>
    <t>3.0 cm</t>
  </si>
  <si>
    <t>0.6 cm</t>
  </si>
  <si>
    <t>None Identified</t>
  </si>
  <si>
    <t>0.8cm</t>
  </si>
  <si>
    <t>0.8 cm</t>
  </si>
  <si>
    <t>2.1 cm</t>
  </si>
  <si>
    <t>2.0 cm</t>
  </si>
  <si>
    <t>1.2 cm</t>
  </si>
  <si>
    <t>2 cm</t>
  </si>
  <si>
    <t>0.5 cm</t>
  </si>
  <si>
    <t>1.8 cm</t>
  </si>
  <si>
    <t>1 cm</t>
  </si>
  <si>
    <t>Papillary carcinoma, classical (usual)</t>
  </si>
  <si>
    <t>Present, extent minimal</t>
  </si>
  <si>
    <t>Minimal</t>
  </si>
  <si>
    <t>4.0 cm</t>
  </si>
  <si>
    <t>pN1b</t>
  </si>
  <si>
    <t>1.7 cm</t>
  </si>
  <si>
    <t>Multifocal</t>
  </si>
  <si>
    <t>Present: Focal (less than 4 vessels)</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</si>
  <si>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</si>
  <si>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</si>
  <si>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</si>
  <si>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</si>
  <si>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</si>
  <si>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</si>
  <si>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</si>
  <si>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</si>
  <si>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</si>
  <si>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</si>
  <si>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</si>
  <si>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</si>
  <si>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</si>
  <si>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</si>
  <si>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</si>
  <si>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</si>
  <si>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</si>
  <si>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</si>
  <si>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</si>
  <si>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</si>
  <si>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</si>
  <si>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</si>
  <si>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</si>
  <si>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</si>
  <si>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</si>
  <si>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Multiple</t>
  </si>
  <si>
    <t>None</t>
  </si>
  <si>
    <t>Level VI (pretracheal, paratracheal and prelaryngeal/Delphian) lymph nodes</t>
  </si>
  <si>
    <t>2.6 cm</t>
  </si>
  <si>
    <t>3.6 cm</t>
  </si>
  <si>
    <t>0.3 cm</t>
  </si>
  <si>
    <t>Free</t>
  </si>
  <si>
    <t>4.4cm</t>
  </si>
  <si>
    <t>4.4 cm</t>
  </si>
  <si>
    <t>No capsular invasion is seen</t>
  </si>
  <si>
    <t>Identified</t>
  </si>
  <si>
    <t>N1</t>
  </si>
  <si>
    <t>Uninvolved</t>
  </si>
  <si>
    <t>1 mm</t>
  </si>
  <si>
    <t>Positive</t>
  </si>
  <si>
    <t>1.4 cm</t>
  </si>
  <si>
    <t>T4</t>
  </si>
  <si>
    <t>TX</t>
  </si>
  <si>
    <t>pMx</t>
  </si>
  <si>
    <t>5.5 cm</t>
  </si>
  <si>
    <t>Classical</t>
  </si>
  <si>
    <t>Encapsulated follicular variant</t>
  </si>
  <si>
    <t>Partial encapsulated</t>
  </si>
  <si>
    <t>Minimal extrathyroidal extension</t>
  </si>
  <si>
    <t>Classical type</t>
  </si>
  <si>
    <t>left paratracheal</t>
  </si>
  <si>
    <t>BRAFV600E</t>
  </si>
  <si>
    <t>BRAF p.V600E mutation</t>
  </si>
  <si>
    <t>3.4 cm</t>
  </si>
  <si>
    <t>0.1 cm</t>
  </si>
  <si>
    <t>4.5 cm</t>
  </si>
  <si>
    <t>RET/PTC1 rearrangement</t>
  </si>
  <si>
    <t>5.0 cm</t>
  </si>
  <si>
    <t>Extensive</t>
  </si>
  <si>
    <t>Multiple foci</t>
  </si>
  <si>
    <t>NRAS codon 61 mutation</t>
  </si>
  <si>
    <t>BRAF mutation</t>
  </si>
  <si>
    <t>3.3 cm</t>
  </si>
  <si>
    <t>HRAS mutation</t>
  </si>
  <si>
    <t>Oncocytic/Warthin-like variant</t>
  </si>
  <si>
    <t>2.3 cm</t>
  </si>
  <si>
    <t>BRAF p.V600E</t>
  </si>
  <si>
    <t>3.8 cm</t>
  </si>
  <si>
    <t>5 mm</t>
  </si>
  <si>
    <t>2.9 cm</t>
  </si>
  <si>
    <t>4.2 cm</t>
  </si>
  <si>
    <t>Present, multifocal</t>
  </si>
  <si>
    <t>Focus suspicious for extra thyroidal involvement of adipose tissue</t>
  </si>
  <si>
    <t>Negative but close to black inked posterior (&lt;1 mm)</t>
  </si>
  <si>
    <t>7mm</t>
  </si>
  <si>
    <t>right neck level 2B, central compartment right neck, right modified neck dissection level 2, 3, 4</t>
  </si>
  <si>
    <t>No definite extrathyroidal extension is noted</t>
  </si>
  <si>
    <t>1.1 cm</t>
  </si>
  <si>
    <t>5 cm</t>
  </si>
  <si>
    <t>Focal lymphovascular invasion is Identified</t>
  </si>
  <si>
    <t>Invades perithyroid fibroadipose tissue</t>
  </si>
  <si>
    <t>Extensive Invasion</t>
  </si>
  <si>
    <t>4.6 cm</t>
  </si>
  <si>
    <t>0.3cm</t>
  </si>
  <si>
    <t>No definite vascular invasion Is noted</t>
  </si>
  <si>
    <t>No identified</t>
  </si>
  <si>
    <t>4.9 cm</t>
  </si>
  <si>
    <t>0.55 cm</t>
  </si>
  <si>
    <t>4 cm</t>
  </si>
  <si>
    <t>1.1cm</t>
  </si>
  <si>
    <t>0.9 cm</t>
  </si>
  <si>
    <t>Follicular variant with oncocytic features</t>
  </si>
  <si>
    <t>Tumor is noted focally at the cauterized margin</t>
  </si>
  <si>
    <t>0.9cm</t>
  </si>
  <si>
    <t>Areas suggestive but not diagnostic</t>
  </si>
  <si>
    <t>Invades the extrathyroidal fibroadipose tissue</t>
  </si>
  <si>
    <t>None identified</t>
  </si>
  <si>
    <t>Positive for tumor</t>
  </si>
  <si>
    <t>5.2 cm</t>
  </si>
  <si>
    <t>Delphian nodes, Right para-tracheal lymph node, Pre-tracheal tissue midline</t>
  </si>
  <si>
    <t>Bilateral, level VI</t>
  </si>
  <si>
    <t>Present, extending into fibroadipose tissue and abutting skeletal muscle</t>
  </si>
  <si>
    <t>Tumor abut resection margin</t>
  </si>
  <si>
    <t>Present, extending into fibroadipose tissue</t>
  </si>
  <si>
    <t>3.7 cm</t>
  </si>
  <si>
    <t>Locally invasive</t>
  </si>
  <si>
    <t>2.7cm</t>
  </si>
  <si>
    <t>pNO</t>
  </si>
  <si>
    <t>Present- extent minimal</t>
  </si>
  <si>
    <t>2.0cm</t>
  </si>
  <si>
    <t>5.4cm</t>
  </si>
  <si>
    <t>2.3cm</t>
  </si>
  <si>
    <t>9.6cm</t>
  </si>
  <si>
    <t>Present, focal extent (less than 4 vessels)</t>
  </si>
  <si>
    <t>2.9cm</t>
  </si>
  <si>
    <t>6.3cm</t>
  </si>
  <si>
    <t>Present, widely invasive</t>
  </si>
  <si>
    <t>4.0cm</t>
  </si>
  <si>
    <t>5.0cm</t>
  </si>
  <si>
    <t>1.4cm</t>
  </si>
  <si>
    <t>4.1cm</t>
  </si>
  <si>
    <t>1.9cm</t>
  </si>
  <si>
    <t>cervical nodes</t>
  </si>
  <si>
    <t>Unifocal</t>
  </si>
  <si>
    <t>level VI (pretracheal, paratracheal, and prelaryngeal/Delphian) nodes</t>
  </si>
  <si>
    <t>Present: multifocal intrathyroidal psammoma bodies</t>
  </si>
  <si>
    <t>9.4 cm</t>
  </si>
  <si>
    <t>No definitive lymphovascular invasion identified.</t>
  </si>
  <si>
    <t>Negative resection margins.</t>
  </si>
  <si>
    <t>4.5 x 3.0 x 3.0 cm</t>
  </si>
  <si>
    <t>Right paratracheal level 6</t>
  </si>
  <si>
    <t>Right paratracheal nodes, level 6</t>
  </si>
  <si>
    <t>&lt;1 mm</t>
  </si>
  <si>
    <t>Partially encapsulated</t>
  </si>
  <si>
    <t>Focal capsular invasion</t>
  </si>
  <si>
    <t>Negative for neoplasm</t>
  </si>
  <si>
    <t>Present, widely invaded</t>
  </si>
  <si>
    <t>3.1 x 1.5 x 1.1 cm</t>
  </si>
  <si>
    <t>Less than 4 vessels</t>
  </si>
  <si>
    <t>Extremely close, less than 0.5 mm</t>
  </si>
  <si>
    <t>2.7 cm</t>
  </si>
  <si>
    <t>6.8 cm</t>
  </si>
  <si>
    <t>N1B</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</si>
  <si>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</si>
  <si>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</si>
  <si>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</si>
  <si>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</si>
  <si>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</si>
  <si>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</si>
  <si>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</si>
  <si>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</si>
  <si>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</si>
  <si>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</si>
  <si>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</si>
  <si>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</si>
  <si>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</si>
  <si>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</si>
  <si>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</si>
  <si>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</si>
  <si>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</si>
  <si>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</si>
  <si>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</si>
  <si>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</si>
  <si>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</si>
  <si>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</si>
  <si>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</si>
  <si>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</si>
  <si>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</si>
  <si>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</si>
  <si>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</si>
  <si>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</si>
  <si>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</si>
  <si>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</si>
  <si>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</si>
  <si>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</si>
  <si>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</si>
  <si>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</si>
  <si>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</si>
  <si>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</si>
  <si>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</si>
  <si>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</si>
  <si>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</si>
  <si>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</si>
  <si>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</si>
  <si>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</si>
  <si>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</si>
  <si>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</si>
  <si>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</si>
  <si>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</si>
  <si>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</si>
  <si>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</si>
  <si>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</si>
  <si>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</si>
  <si>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</si>
  <si>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</si>
  <si>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</si>
  <si>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</si>
  <si>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</si>
  <si>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</si>
  <si>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</si>
  <si>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</si>
  <si>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</si>
  <si>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</si>
  <si>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</si>
  <si>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</si>
  <si>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</si>
  <si>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</si>
  <si>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</si>
  <si>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</si>
  <si>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</si>
  <si>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</si>
  <si>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</si>
  <si>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</si>
  <si>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</si>
  <si>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</si>
  <si>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</si>
  <si>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</si>
  <si>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</si>
  <si>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</si>
  <si>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</si>
  <si>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</si>
  <si>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</si>
  <si>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</si>
  <si>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</si>
  <si>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</si>
  <si>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</si>
  <si>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</si>
  <si>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</si>
  <si>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</si>
  <si>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</si>
  <si>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</si>
  <si>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</si>
  <si>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</si>
  <si>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</si>
  <si>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</si>
  <si>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</si>
  <si>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</si>
  <si>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</si>
  <si>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</si>
  <si>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</si>
  <si>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</si>
  <si>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</si>
  <si>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</si>
  <si>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</si>
  <si>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</si>
  <si>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</si>
  <si>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</si>
  <si>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</si>
  <si>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</si>
  <si>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</si>
  <si>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</si>
  <si>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</si>
  <si>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</si>
  <si>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</si>
  <si>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</si>
  <si>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</si>
  <si>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</si>
  <si>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</si>
  <si>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</si>
  <si>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</si>
  <si>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</si>
  <si>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</si>
  <si>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</si>
  <si>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</si>
  <si>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</si>
  <si>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</si>
  <si>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</si>
  <si>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</si>
  <si>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</si>
  <si>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</si>
  <si>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</si>
  <si>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</si>
  <si>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</si>
  <si>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</si>
  <si>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</si>
  <si>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</si>
  <si>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</si>
  <si>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</si>
  <si>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</si>
  <si>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</si>
  <si>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</si>
  <si>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</si>
  <si>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</si>
  <si>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</si>
  <si>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</si>
  <si>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</si>
  <si>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</si>
  <si>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</si>
  <si>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</si>
  <si>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</si>
  <si>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</si>
  <si>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</si>
  <si>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</si>
  <si>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</si>
  <si>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</si>
  <si>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</si>
  <si>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</si>
  <si>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</si>
  <si>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</si>
  <si>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</si>
  <si>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</si>
  <si>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</si>
  <si>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</si>
  <si>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</si>
  <si>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</si>
  <si>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</si>
  <si>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</si>
  <si>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</si>
  <si>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</si>
  <si>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</si>
  <si>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</si>
  <si>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</si>
  <si>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</si>
  <si>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</si>
  <si>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</si>
  <si>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</si>
  <si>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</si>
  <si>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</si>
  <si>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</si>
  <si>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</si>
  <si>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</si>
  <si>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</si>
  <si>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</si>
  <si>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</si>
  <si>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</si>
  <si>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</si>
  <si>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</si>
  <si>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</si>
  <si>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</si>
  <si>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</si>
  <si>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</si>
  <si>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</si>
  <si>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</si>
  <si>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</si>
  <si>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</si>
  <si>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</si>
  <si>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</si>
  <si>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</si>
  <si>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</si>
  <si>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</si>
  <si>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</si>
  <si>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</si>
  <si>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</si>
  <si>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</si>
  <si>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</si>
  <si>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</si>
  <si>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</si>
  <si>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</si>
  <si>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</si>
  <si>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</si>
  <si>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</si>
  <si>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</si>
  <si>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</si>
  <si>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</si>
  <si>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</si>
  <si>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</si>
  <si>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</si>
  <si>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</si>
  <si>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</si>
  <si>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</si>
  <si>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</si>
  <si>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</si>
  <si>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</si>
  <si>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</si>
  <si>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</si>
  <si>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</si>
  <si>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</si>
  <si>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</si>
  <si>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</si>
  <si>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</si>
  <si>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</si>
  <si>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</si>
  <si>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</si>
  <si>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</si>
  <si>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</si>
  <si>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</si>
  <si>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</si>
  <si>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</si>
  <si>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</si>
  <si>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</si>
  <si>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</si>
  <si>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</si>
  <si>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</si>
  <si>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</si>
  <si>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</si>
  <si>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</si>
  <si>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</si>
  <si>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</si>
  <si>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</si>
  <si>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</si>
  <si>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</si>
  <si>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</si>
  <si>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</si>
  <si>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</si>
  <si>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</si>
  <si>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</si>
  <si>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</si>
  <si>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</si>
  <si>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</si>
  <si>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</si>
  <si>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</si>
  <si>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</si>
  <si>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</si>
  <si>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</si>
  <si>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</si>
  <si>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</si>
  <si>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</si>
  <si>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</si>
  <si>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</si>
  <si>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</si>
  <si>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</si>
  <si>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</si>
  <si>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</si>
  <si>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</si>
  <si>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</si>
  <si>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</si>
  <si>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</si>
  <si>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</si>
  <si>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</si>
  <si>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</si>
  <si>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</si>
  <si>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</si>
  <si>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</si>
  <si>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</si>
  <si>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</si>
  <si>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</si>
  <si>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</si>
  <si>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</si>
  <si>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</si>
  <si>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</si>
  <si>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</si>
  <si>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</si>
  <si>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Columnar cell variant</t>
  </si>
  <si>
    <t>Papillary Carcinoma</t>
  </si>
  <si>
    <t>DRAF mutation</t>
  </si>
  <si>
    <t>Follicular variant, non-encapsulated</t>
  </si>
  <si>
    <t>papillary carcinoma</t>
  </si>
  <si>
    <t>4.5 x 2.5 x 2.0 cm</t>
  </si>
  <si>
    <t>present, focal extension into perithyroidal soft tissues (C4)</t>
  </si>
  <si>
    <t>Focally positive anterior margin</t>
  </si>
  <si>
    <t>4.2 x 3 x 2.2 cm</t>
  </si>
  <si>
    <t>Tumor Is close to anterior margin (&lt; 1 mm)</t>
  </si>
  <si>
    <t>Tumor is at the posterior margin</t>
  </si>
  <si>
    <t>Tumor Is present less than 0.5 mm from surgical margin</t>
  </si>
  <si>
    <t>Tumor is present at the anterior margin</t>
  </si>
  <si>
    <t>Left paratracheal tissue</t>
  </si>
  <si>
    <t>Present, Minimal</t>
  </si>
  <si>
    <t>Oncocytic or oxyphilic variant</t>
  </si>
  <si>
    <t>Papillary carcinoma; classical (usual)</t>
  </si>
  <si>
    <t>with hobnail cell change</t>
  </si>
  <si>
    <t>Papillary carcinoma, Warthin-like variant</t>
  </si>
  <si>
    <t>Involved by invasive carcinoma (deep margin)</t>
  </si>
  <si>
    <t>pN1A</t>
  </si>
  <si>
    <t>No lymphovascular space invasion identified.</t>
  </si>
  <si>
    <t>Present, minimal extent</t>
  </si>
  <si>
    <t>Minimal, extending into perithyroidal adipose tissue</t>
  </si>
  <si>
    <t>pNb</t>
  </si>
  <si>
    <t>Focally Present</t>
  </si>
  <si>
    <t>Not identified (for classical type carcinomas)</t>
  </si>
  <si>
    <t>Right paratracheal, Left paratracheal</t>
  </si>
  <si>
    <t>Right central neck</t>
  </si>
  <si>
    <t>Negative for carcinoma</t>
  </si>
  <si>
    <t>Diffuse sclerosing variant</t>
  </si>
  <si>
    <t>0.23 cm</t>
  </si>
  <si>
    <t>Subcapsular</t>
  </si>
  <si>
    <t>1/9 + 4/7 + 7/7 + 3/7 = 15</t>
  </si>
  <si>
    <t>Oncocytic type</t>
  </si>
  <si>
    <t>Focal tall cell change (&lt;5%)</t>
  </si>
  <si>
    <t>Diffuse sclerosing variant, Classical (papillary), Follicular, Tall cell</t>
  </si>
  <si>
    <t>Present, extent widely Invasive</t>
  </si>
  <si>
    <t>3.6cm</t>
  </si>
  <si>
    <t>Unencapsulated</t>
  </si>
  <si>
    <t>4.2cm</t>
  </si>
  <si>
    <t>4.8cm</t>
  </si>
  <si>
    <t>Present, extent widely invasive.</t>
  </si>
  <si>
    <t>4.5cm</t>
  </si>
  <si>
    <t>4.7cm</t>
  </si>
  <si>
    <t>5.1cm</t>
  </si>
  <si>
    <t>1.1 x 1.1 x 1.0 cm</t>
  </si>
  <si>
    <t>Present: Multiple foci</t>
  </si>
  <si>
    <t>less than 45</t>
  </si>
  <si>
    <t>Right and central, neck</t>
  </si>
  <si>
    <t>2.4 x 2.3 x 1.3 cm</t>
  </si>
  <si>
    <t>6.6 cm</t>
  </si>
  <si>
    <t>Positive (Right Lobe)</t>
  </si>
  <si>
    <t>at least 6cm</t>
  </si>
  <si>
    <t>Tumor is present focally at black inked anterior margin</t>
  </si>
  <si>
    <t>Classical (usual), Follicular variant, with focal tall cell change</t>
  </si>
  <si>
    <t>0.8 x 0.7 x 0.4 cm</t>
  </si>
  <si>
    <t>6 + 1 + 5 = 12</t>
  </si>
  <si>
    <t>Single focus</t>
  </si>
  <si>
    <t>Levels 2 and 4</t>
  </si>
  <si>
    <t>BRAF, NRAS61, HRAS61, KRAS12/13, RET/PTC1, RET/PTC3 and PAX8/PPARg rearrangements NOT Identified.</t>
  </si>
  <si>
    <t>BRAF, NRAS61, HRAS61, KRAS12/13 and RET/PTC1 and RET/PTC3 rearrangements NOT identified</t>
  </si>
  <si>
    <t>1/1 cm</t>
  </si>
  <si>
    <t>Central compartment nodes</t>
  </si>
  <si>
    <t>BRAF (p.V600E)</t>
  </si>
  <si>
    <t>Not involved</t>
  </si>
  <si>
    <t>carcinoma focally abuts the black inked posterior margin</t>
  </si>
  <si>
    <t>Follicular and solid types</t>
  </si>
  <si>
    <t>Not encapsulated</t>
  </si>
  <si>
    <t>a-year-old</t>
  </si>
  <si>
    <t>Yes, single focus of extrathyroid vascular invasion in small vessel</t>
  </si>
  <si>
    <t>Classical, Tall cell, Microcarcinoma</t>
  </si>
  <si>
    <t>12 + 5 + 27 = 44</t>
  </si>
  <si>
    <t>6 + 5 = 11</t>
  </si>
  <si>
    <t>Pretracheal and superior mediastinal, Delphian, Right paratracheal</t>
  </si>
  <si>
    <t>Right paratracheal, right superior mediastinal, lateral to the right recurrent laryngeal nerve, levels 3 and 4 lymph nodes in the neck</t>
  </si>
  <si>
    <t>19 + 15 + 7 = 41</t>
  </si>
  <si>
    <t>Invades: Perithyroidal adipose tissue</t>
  </si>
  <si>
    <t>Right paratracheal, Left neck dissection level 3, Left neck dissection level 4, Delphian lymph node, Central compartment neck nodes</t>
  </si>
  <si>
    <t>4.1 cm</t>
  </si>
  <si>
    <t>5.5 x 5.0 x 2.9 cm</t>
  </si>
  <si>
    <t>Favor into fibrous tissue</t>
  </si>
  <si>
    <t>Level VI (pretracheal, paratracheal and prelaryngeal /Delphian) lymph nodes</t>
  </si>
  <si>
    <t>2.8 x 1.3 x 1.6 cm</t>
  </si>
  <si>
    <t>Papillary carcinoma, classical.</t>
  </si>
  <si>
    <t>with focal Warthin-like areas and tall cell change (&lt;5%)</t>
  </si>
  <si>
    <t>Level VI (pretracheal, paratracheal and prelaryngeal/Deiphian) lymph nodes</t>
  </si>
  <si>
    <t>Anterior and posterior</t>
  </si>
  <si>
    <t>Yes, focal invasion of tumor into the capsule is noted.</t>
  </si>
  <si>
    <t>R1</t>
  </si>
  <si>
    <t>Level VI (pretracheal, paratracheal, and prelaryngeal/Delphian) lymph nodes</t>
  </si>
  <si>
    <t>Level VI (pretracheal, paratracheal, and prelaryngeal Delphian) lymph nodes</t>
  </si>
  <si>
    <t>BRAF, NRAS61, HRAS61, KRAS12/13 NOT Identified.</t>
  </si>
  <si>
    <t>Classical type with tall cell features</t>
  </si>
  <si>
    <t>Right neck and central paratracheal nodes</t>
  </si>
  <si>
    <t>2.5 x 1.2 x 0.5 cm</t>
  </si>
  <si>
    <t>Right neck, right paratracheal node, Delphian lymph node</t>
  </si>
  <si>
    <t>Anterior and deep</t>
  </si>
  <si>
    <t>Attached to the left lobe</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</si>
  <si>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</si>
  <si>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</si>
  <si>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</si>
  <si>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</si>
  <si>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</si>
  <si>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</si>
  <si>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</si>
  <si>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</si>
  <si>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</si>
  <si>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follicular variant</t>
  </si>
  <si>
    <t>intermediate</t>
  </si>
  <si>
    <t>central compartment</t>
  </si>
  <si>
    <t>Intermediate</t>
  </si>
  <si>
    <t>negative</t>
  </si>
  <si>
    <t>level 6, left cervical</t>
  </si>
  <si>
    <t>mixed follicular and papillary variants</t>
  </si>
  <si>
    <t>papillary</t>
  </si>
  <si>
    <t>perithyroidal fibroadipose tissue</t>
  </si>
  <si>
    <t>Margins are uninvolved</t>
  </si>
  <si>
    <t>microcarcinoma</t>
  </si>
  <si>
    <t>Level VI</t>
  </si>
  <si>
    <t>mixed solid and follicular variant with oncocytic change</t>
  </si>
  <si>
    <t>level VI</t>
  </si>
  <si>
    <t>classical</t>
  </si>
  <si>
    <t>perithyroidal</t>
  </si>
  <si>
    <t>delphan lymph node</t>
  </si>
  <si>
    <t>level IV</t>
  </si>
  <si>
    <t>Tall cell variant, with focal squamous metaplasia and hobnail features</t>
  </si>
  <si>
    <t>To margin, perineural and angiolymphatic invasion present</t>
  </si>
  <si>
    <t>Microcarcinoma, Follicular variant</t>
  </si>
  <si>
    <t>BRAF, NRAS61, HRAS61, KRAS12/13 NOT identified.</t>
  </si>
  <si>
    <t>BRAFV600E, NRAS61, HRAS61, KRAS12/13, RET/PTC1, RET/PTC3 and PAXB/PPARg rearrangements</t>
  </si>
  <si>
    <t>Right and pyramid lobe</t>
  </si>
  <si>
    <t>Level 6</t>
  </si>
  <si>
    <t>Conventional, with tall cell features</t>
  </si>
  <si>
    <t>perithyroidal, isthmic</t>
  </si>
  <si>
    <t>Oncocytic</t>
  </si>
  <si>
    <t>Conventional type</t>
  </si>
  <si>
    <t>Central compartment, level not specified</t>
  </si>
  <si>
    <t>Conventional</t>
  </si>
  <si>
    <t>central compartment, level not specified</t>
  </si>
  <si>
    <t>Present, to perithyroidal fibroadipose tissue</t>
  </si>
  <si>
    <t>Right perithyroidal lymph nodes</t>
  </si>
  <si>
    <t>Multifocal, psammoma body</t>
  </si>
  <si>
    <t>Present, within 1 mm of resection margin</t>
  </si>
  <si>
    <t>Tall cell features</t>
  </si>
  <si>
    <t>Perithyroidal skeletal muscle</t>
  </si>
  <si>
    <t>BRAF V600E mutation</t>
  </si>
  <si>
    <t>Oncocytic variant, Encapsulated with oncolytic features</t>
  </si>
  <si>
    <t>Margins are free of tumor</t>
  </si>
  <si>
    <t>with predominant follicular growth</t>
  </si>
  <si>
    <t>BRAF, NRAS61, HRAS61, KRAS12/13 and RET/PTC1 and RETIPTC3 rearrangements NOT identified</t>
  </si>
  <si>
    <t>&lt;0.1 cm</t>
  </si>
  <si>
    <t>Conventional, Conventional with Prominent Follicular Pattern</t>
  </si>
  <si>
    <t>Conventional, Focal tall cell features</t>
  </si>
  <si>
    <t>Angiolymphatic invasion present</t>
  </si>
  <si>
    <t>central compartment, right lateral neck</t>
  </si>
  <si>
    <t>Conventional, Angioinvasive</t>
  </si>
  <si>
    <t>Present, Extensive, right skeletal muscle</t>
  </si>
  <si>
    <t>Focally present at margin</t>
  </si>
  <si>
    <t>Present, with focal extension to resection margin</t>
  </si>
  <si>
    <t>level 1</t>
  </si>
  <si>
    <t>Present, peri-thyroidal soft tissue and skeletal muscle</t>
  </si>
  <si>
    <t>Isthmic</t>
  </si>
  <si>
    <t>Present, perithyroidal fibradipose tissue</t>
  </si>
  <si>
    <t>BRAF codon 600 mutation (p.V600E)</t>
  </si>
  <si>
    <t>Present, to resection margin</t>
  </si>
  <si>
    <t>BRAF (p.V600E, c.099T&gt;A)</t>
  </si>
  <si>
    <t>Conventional, Infiltrative</t>
  </si>
  <si>
    <t>Left perithyroidal</t>
  </si>
  <si>
    <t>negative but close (&lt;1 mm to anterior, 1 mm to posterior)</t>
  </si>
  <si>
    <t>Follicular variant, encapsulated</t>
  </si>
  <si>
    <t>level C4, perithyroidal soft tissues</t>
  </si>
  <si>
    <t>left peritracheal, prelaryngeal, pretracheal</t>
  </si>
  <si>
    <t>Usual, Oncocytic</t>
  </si>
  <si>
    <t>Right neck level 3, right superior pole</t>
  </si>
  <si>
    <t>Present (A1, A3)</t>
  </si>
  <si>
    <t>Focally to 1 mm of the anterior and posterior margins</t>
  </si>
  <si>
    <t>microcarcinoma, tall cell, conventional</t>
  </si>
  <si>
    <t>Classical, Tall cell</t>
  </si>
  <si>
    <t>T4b</t>
  </si>
  <si>
    <t>level not specified, delphian, right paratracheal, left paratracheal</t>
  </si>
  <si>
    <t>Classical, Microcarcinoma</t>
  </si>
  <si>
    <t>extrathyroidal fibroadipose tissue</t>
  </si>
  <si>
    <t>Tumor is noted very close less than 0.2 mm from the inked margin</t>
  </si>
  <si>
    <t>Classical, Follicular variant, Microcarcinoma</t>
  </si>
  <si>
    <t>delphian, left paratrachea</t>
  </si>
  <si>
    <t>7 cm</t>
  </si>
  <si>
    <t>peri-thyroidal fibroadipose tissue, skeletal muscle</t>
  </si>
  <si>
    <t>Microcarcinoma, Tall cell</t>
  </si>
  <si>
    <t>Microcarcinoma, Classical, Follicular variant</t>
  </si>
  <si>
    <t>Classical with tall cell features</t>
  </si>
  <si>
    <t>extrathyroidal adipose tissue</t>
  </si>
  <si>
    <t>Perithyroidal adipose tissue</t>
  </si>
  <si>
    <t>Left tracheo-esophageal groove and pre-tracheal dissection, level not specified</t>
  </si>
  <si>
    <t>classical, microcarcinoma</t>
  </si>
  <si>
    <t>focal</t>
  </si>
  <si>
    <t>extrathyroidal adipose tissue, focal</t>
  </si>
  <si>
    <t>free</t>
  </si>
  <si>
    <t>level N1, level N2</t>
  </si>
  <si>
    <t>Very focal extra-thyroid extension Into adipose tissue by the Isthmic microcarcinoma</t>
  </si>
  <si>
    <t>Right paratracheal lymph node, Delphian node</t>
  </si>
  <si>
    <t>Perithyroidal soft tissue</t>
  </si>
  <si>
    <t>Focal, extrathyroidal adipose tissue</t>
  </si>
  <si>
    <t>Classical with oncocytic features</t>
  </si>
  <si>
    <t>Right tracheo-esophageal grove and pre-tracheal, Left tracheo-esophageal grove, Right neck nodes levels three and four</t>
  </si>
  <si>
    <t>5 (microcarcinomas)</t>
  </si>
  <si>
    <t>Delphian node, perinodal extension not identified</t>
  </si>
  <si>
    <t>perithyroidal soft tissue and focally skeletal muscle</t>
  </si>
  <si>
    <t>Delphian, Left tracheal, Left low jugular</t>
  </si>
  <si>
    <t>level 2, level 3, level 4 and 5-B</t>
  </si>
  <si>
    <t>Classical, Papillary microcarcinoma</t>
  </si>
  <si>
    <t>Fibroadipose tissue</t>
  </si>
  <si>
    <t>level six and seven</t>
  </si>
  <si>
    <t>Focal, extrathyroidal fibrous tissue</t>
  </si>
  <si>
    <t>0.7 x 0.5 x 0.3 cm</t>
  </si>
  <si>
    <t>Follicular variant, infiltrative; Papillary microcarcinoma (occult sclerosing) variant</t>
  </si>
  <si>
    <t>peril-thyroid fibroadipose tissue</t>
  </si>
  <si>
    <t>level 2, level 3, level 4, level 5</t>
  </si>
  <si>
    <t>Follicular variant with oncocytic features, Microcarcinoma</t>
  </si>
  <si>
    <t>level 3 and 4, right and left neck</t>
  </si>
  <si>
    <t>Yes, at 3 foci</t>
  </si>
  <si>
    <t>Perithyroid fibroadipose tissue</t>
  </si>
  <si>
    <t>level not specified, left paratracheal and left superior mediastinal</t>
  </si>
  <si>
    <t>Microcarcinoma, Tall cell, Columnar cell</t>
  </si>
  <si>
    <t>Follicular, Microcarcinoma, Tall cell</t>
  </si>
  <si>
    <t>Yes (fibroadipose tissue)</t>
  </si>
  <si>
    <t>Microcarcinoma</t>
  </si>
  <si>
    <t>perithyroid</t>
  </si>
  <si>
    <t>Perithyroidal adipose tissue, Parathyroid gland</t>
  </si>
  <si>
    <t>Perithyroidal fibroadipose tissue</t>
  </si>
  <si>
    <t>parathyroid fibroadipose tissue</t>
  </si>
  <si>
    <t>Right neck level two, three and four</t>
  </si>
  <si>
    <t>Classical and microcarcinoma</t>
  </si>
  <si>
    <t>0.25cm</t>
  </si>
  <si>
    <t>peri-thyroid fibroadipose tissue</t>
  </si>
  <si>
    <t>1.2 x 0.8 cm</t>
  </si>
  <si>
    <t>Pre-laryngeal level six, left neck contents, level three and four</t>
  </si>
  <si>
    <t>perithyroidal fibroadipose tissue, larynx, trachea, esophagus, recurrent laryngeal nerve</t>
  </si>
  <si>
    <t>level 2, lateral</t>
  </si>
  <si>
    <t>Invades: fibroadipose tissue, larynx, trachea, esophagus, recurrent laryngeal nerve</t>
  </si>
  <si>
    <t>Yes, two foci present</t>
  </si>
  <si>
    <t>Right neck level 5A, Right neck level 5-B, Right neck level 4, Right neck levels 2-A and level 3, Right paratracheal, Left paratracheal</t>
  </si>
  <si>
    <t>10 + 8 + 20 + 13 + 8 + 3 = 62</t>
  </si>
  <si>
    <t>1 + 0 + 5 + 7 + 1 = 14</t>
  </si>
  <si>
    <t>Perithyroidal fibradipose tissue, Skeletal muscle, Subcutaneous soft tissues, Larynx, Trachea, Esophagus, Recurrent laryngeal nerve</t>
  </si>
  <si>
    <t>Tumor is present at inked and cauterized posterior margin</t>
  </si>
  <si>
    <t>Delphian, central compartment, para-esophageal</t>
  </si>
  <si>
    <t>Invades: perithyroidal tissue</t>
  </si>
  <si>
    <t>Present focally at the inked posterior margin</t>
  </si>
  <si>
    <t>Levels I, II, III, IV, V and VII</t>
  </si>
  <si>
    <t>Focal extra capsular extension</t>
  </si>
  <si>
    <t>3/18/2011</t>
  </si>
  <si>
    <t>2.1 x 1.9 cm</t>
  </si>
  <si>
    <t>Skeletal muscle</t>
  </si>
  <si>
    <t>2.5x2x1cm</t>
  </si>
  <si>
    <t>age not mentioned</t>
  </si>
  <si>
    <t>level II, level III, level IV, paratracheal</t>
  </si>
  <si>
    <t>9 + 8 + 7 + 7 = 31</t>
  </si>
  <si>
    <t>oncocytic, follicular</t>
  </si>
  <si>
    <t>fibroadipose tissue</t>
  </si>
  <si>
    <t>Right central neck, level unknown</t>
  </si>
  <si>
    <t>Periglandular and peritracheal, level II-IV</t>
  </si>
  <si>
    <t>Skeletal muscle, present</t>
  </si>
  <si>
    <t>6.2 x 5.0 x 4.1 cm</t>
  </si>
  <si>
    <t>Present, perithyroidal fibradipose tissue, skeletal muscle, subcutaneous soft tissues</t>
  </si>
  <si>
    <t>Left paratracheal, bilateral central neck</t>
  </si>
  <si>
    <t>Level 3</t>
  </si>
  <si>
    <t>Higher-grade insular areas and necrosis</t>
  </si>
  <si>
    <t>Unencapsulated, Non-invasive</t>
  </si>
  <si>
    <t>level 6, left perithyroidal; level 2-5, left neck</t>
  </si>
  <si>
    <t>Columnar cell variant; Follicular variant</t>
  </si>
  <si>
    <t>Follicular architecture, Classical cytomorphology</t>
  </si>
  <si>
    <t>Mixed follicular and columnar cell variant, focal tall cell change and Warthin-like component</t>
  </si>
  <si>
    <t>Right perithyroidal</t>
  </si>
  <si>
    <t>Level VI (pretracheal, paratracheal and prelaryngeal /Delphian ) lymph nodes</t>
  </si>
  <si>
    <t>Angioinvasive and widely invasive classical variant with focal dedifferentiation (5%) and tall cell change (10%); Papillary carcinoma, follicular variant; Medullary carcinoma</t>
  </si>
  <si>
    <t>cervial or superior medastinal lymph nodes, right neck level II-IV</t>
  </si>
  <si>
    <t>Classical (papillary) architecture, Classical cytomorphology</t>
  </si>
  <si>
    <t>right jugular, right posterior triangle, level 5A</t>
  </si>
  <si>
    <t>Follicular variant, Microcarcinoma (occult, small or microscopic) variant</t>
  </si>
  <si>
    <t>level 2, level 6</t>
  </si>
  <si>
    <t>Poorly differentiated</t>
  </si>
  <si>
    <t>Angioinvasive, Insular carcinoma</t>
  </si>
  <si>
    <t>F</t>
  </si>
  <si>
    <t>right paratracheal, left central paratracheal</t>
  </si>
  <si>
    <t>Right posterior triangle, Neck, Right paratracheal, Left neck content stitch marked apex double superior single posterior</t>
  </si>
  <si>
    <t>Diffuse sclerosing architecture, Classical cytomorphology</t>
  </si>
  <si>
    <t>Follicular variant, Macrofollicular variant, Oncocytic or oxyphilic variant</t>
  </si>
  <si>
    <t>Present, extent widely invasive and minimal</t>
  </si>
  <si>
    <t>Oncocytic or oxyphilic variant, Focal hobnail cell change (&lt;5%)</t>
  </si>
  <si>
    <t>left neck level 6, left tracheal esophageal gutter node</t>
  </si>
  <si>
    <t>level VI and VII, level III and IV</t>
  </si>
  <si>
    <t>with focal follicular growth</t>
  </si>
  <si>
    <t>Trabecular, Solid, Classical (usual)</t>
  </si>
  <si>
    <t>Present, extent minimal and widely invasive</t>
  </si>
  <si>
    <t>Classical (usual), Follicular variant</t>
  </si>
  <si>
    <t>Follicular architecture, Classical cytomorphology, Oncocytic or oxyphilic cytomorphology</t>
  </si>
  <si>
    <t>Classical (usual), Papillary carcinoma, other with focal hobnail cell change</t>
  </si>
  <si>
    <t>Present, extent widely invasive (first tumor), Present, extent minimal (second tumor)</t>
  </si>
  <si>
    <t>Not identified (first tumor), Cannot be assessed (second tumor)</t>
  </si>
  <si>
    <t>Yes (second tumor)</t>
  </si>
  <si>
    <t>Classical (usual), Follicular variant, Microcarcinoma</t>
  </si>
  <si>
    <t>Follicular variant, Classical cytomorphology</t>
  </si>
  <si>
    <t>cervical or superior mediastinal lymph nodes, unilateral, bilateral or contralateral</t>
  </si>
  <si>
    <t>right neck level II, right neck level III, right neck level IV, central compartment</t>
  </si>
  <si>
    <t>Classical, Follicular variant</t>
  </si>
  <si>
    <t>Classical (usual), Follicular variant, Microcarcinoma (occult, small or microscopic) variant</t>
  </si>
  <si>
    <t>Level VI (pretracheal, paratracheal and Prelaryngeal/Delphian) lymph nodes</t>
  </si>
  <si>
    <t>perithyroidal, right jugular, level 5</t>
  </si>
  <si>
    <t>Left paratracheal node, Left neck level four</t>
  </si>
  <si>
    <t>Classical (usual), Follicular variant, Tall cell change</t>
  </si>
  <si>
    <t>Present, extent widely invasive (dominant tumor), minimal (second tumor)</t>
  </si>
  <si>
    <t>Classical (usual), Follicular variant, Tall cell, Hobnail cell, Columnar cell, Clear cell</t>
  </si>
  <si>
    <t>Right upper posterior triangle, Right lower posterior triangle, Right jugular chain, Pretracheal node, Right paratracheal node, Left paratracheal nodes</t>
  </si>
  <si>
    <t>Papillary carcinoma, Classical (usual), Cribriform-morular variant</t>
  </si>
  <si>
    <t>Classical, Cribriform-morular</t>
  </si>
  <si>
    <t>Present, extent widely invasive (right lobe), Present, extent minimal (left lobe)</t>
  </si>
  <si>
    <t>Classical (papillary), Tall cell changes (&lt;5%)</t>
  </si>
  <si>
    <t>Classical (usual) with focal Warthin-like and hobnail cell change, and cribriform-morular architecture</t>
  </si>
  <si>
    <t>Present extent minimal</t>
  </si>
  <si>
    <t>Follicular variant with focal trabecular growth and oncocytic change</t>
  </si>
  <si>
    <t>right perithyroidal</t>
  </si>
  <si>
    <t>Follicular variant, Oncocytic or oxyphilic cytomorphology</t>
  </si>
  <si>
    <t>right neck, bilateral or contralateral cervial or superior medastinal lymph nodes</t>
  </si>
  <si>
    <t>Classical (usual), Warthin-like, Follicular variant, Microcarcinoma</t>
  </si>
  <si>
    <t>Follicular variant, Papillary microcarcinoma</t>
  </si>
  <si>
    <t>right neck, right paratracheal nodes</t>
  </si>
  <si>
    <t>cervical or superior mediastinal lymph nodes</t>
  </si>
  <si>
    <t>Follicular variant, Tall cell change (&lt;5%)</t>
  </si>
  <si>
    <t>right perithyroidal, isthmic, left perithyroidal</t>
  </si>
  <si>
    <t>Right neck posterior triangle, right jugular, right paratracheal, left paratracheal, central neck</t>
  </si>
  <si>
    <t>Follicular variant, classical (usual), oncocytic change, tall cell change (&lt;10%), Warthin-like change</t>
  </si>
  <si>
    <t>Cribriform without morules, Follicular variant, Microcarcinoma (occult, small or microscopic) variant</t>
  </si>
  <si>
    <t>Follicular variant, Classical (usual)</t>
  </si>
  <si>
    <t>cervical nodes, left inferior pole parathyroid gland</t>
  </si>
  <si>
    <t>tall cell features, classical</t>
  </si>
  <si>
    <t>left inferior pole parathyroid gland, perithyroidal fibradipose tissue</t>
  </si>
  <si>
    <t>posterior surgical margin</t>
  </si>
  <si>
    <t>Right inferior lobe, level not specified</t>
  </si>
  <si>
    <t>level VI (pretracheal, paratracheal, and prelaryngeal/Delphian)</t>
  </si>
  <si>
    <t>level VI, pretracheal, paratracheal, and prelaryngeal/Delphian nodes</t>
  </si>
  <si>
    <t>Left inferior pole</t>
  </si>
  <si>
    <t>Level VI, pretracheal, paratracheal, and prelaryngeal/Delphian nodes</t>
  </si>
  <si>
    <t>Immediately adjacent to thyroid</t>
  </si>
  <si>
    <t>perithyroidal fibradipose tissue</t>
  </si>
  <si>
    <t>minimal extrathyroidal extension</t>
  </si>
  <si>
    <t>level 6, central neck dissection</t>
  </si>
  <si>
    <t>with focal solid areas</t>
  </si>
  <si>
    <t>Follicular variant (Encapsulated)</t>
  </si>
  <si>
    <t>Right side and superior central, level III and IV</t>
  </si>
  <si>
    <t>Perithyroidal soft tissue, skeletal muscle, subcutaneous soft tissues, larynx, trachea, esophagus, recurrent laryngeal nerve and RLN</t>
  </si>
  <si>
    <t>Follicular variant, Classical variant</t>
  </si>
  <si>
    <t>Margins uninvolved by invasive carcinoma</t>
  </si>
  <si>
    <t>Present, perithyroidal adipose tissue and skeletal muscle</t>
  </si>
  <si>
    <t>Uninvolved by carcinoma (within 1 mm)</t>
  </si>
  <si>
    <t>level not specified, central compartment</t>
  </si>
  <si>
    <t>Yes, focally present at the inked margin in part B</t>
  </si>
  <si>
    <t>Left surgical margin positive</t>
  </si>
  <si>
    <t>level 2-4, station two and four</t>
  </si>
  <si>
    <t>Minimal extrathyroidal extension in the right lobe</t>
  </si>
  <si>
    <t>Positive in the right lobe</t>
  </si>
  <si>
    <t>central cervical</t>
  </si>
  <si>
    <t>papillary and follicular variant, multifocal</t>
  </si>
  <si>
    <t>perithyroidal, central cervical</t>
  </si>
  <si>
    <t>perithyroidal fat</t>
  </si>
  <si>
    <t>Pretracheal</t>
  </si>
  <si>
    <t>Tall cell, Columnar cell</t>
  </si>
  <si>
    <t>Right recurrent nerve, Left upper and mediastinal node paratracheal</t>
  </si>
  <si>
    <t>Classical (usual), Follicular variant, Tall cell variant</t>
  </si>
  <si>
    <t>Superior midline, bilateral or contralateral cervical (Levels I, II, III, IV, V) or retropharyngeal or superior mediastinal lymph nodes</t>
  </si>
  <si>
    <t>Classical (usual), Diffuse sclerosing, Tall cell</t>
  </si>
  <si>
    <t>Well differentiated, Unifocal</t>
  </si>
  <si>
    <t>Minimal, Present</t>
  </si>
  <si>
    <t>Levels I, II, III, IV, V or retropharyngeal or superior mediastinal lymph nodes (Level VII)</t>
  </si>
  <si>
    <t>central compartment, level I-III, IV, V, retropharyngeal, superior mediastinal</t>
  </si>
  <si>
    <t>anterior mediastinum, right neck contents anterior, left posterior neck contents</t>
  </si>
  <si>
    <t>Minimal, present</t>
  </si>
  <si>
    <t>Levels I, II, III, IV, V) or retropharyngeal or superior mediastinal lymph nodes (Level VII)</t>
  </si>
  <si>
    <t>Left central neck contents, Right Central neck contents, Isthmus Perithyroidal</t>
  </si>
  <si>
    <t>Yes, perithyroidal fibradipose tissue, skeletal muscle, subcutaneous soft tissues, larynx, trachea, esophagus, recurrent laryngeal nerve and RLN</t>
  </si>
  <si>
    <t>Level VI and perithyroidal</t>
  </si>
  <si>
    <t>Left lobe, Isthmus</t>
  </si>
  <si>
    <t>Right level III, Right level VI</t>
  </si>
  <si>
    <t>Present, to sternothyroid muscle or perithyroidal soft tissues</t>
  </si>
  <si>
    <t>Yes (posterior resection margin)</t>
  </si>
  <si>
    <t>level 1-7, lateral, central and cervical</t>
  </si>
  <si>
    <t>right paratracheal, left paratracheal</t>
  </si>
  <si>
    <t>Multifocal, classical</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</si>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</sst>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6">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0" fillId="0" borderId="1" xfId="0" applyBorder="1" applyAlignment="1">
      <alignment horizontal="center"/>
    </xf>
    <xf numFmtId="2" fontId="7" fillId="0" borderId="1" xfId="0" applyNumberFormat="1" applyFont="1" applyBorder="1" applyAlignment="1">
      <alignment horizontal="center" vertical="center" wrapText="1"/>
    </xf>
    <xf numFmtId="0" fontId="0" fillId="0" borderId="1" xfId="0" applyBorder="1"/>
    <xf numFmtId="2" fontId="0" fillId="0" borderId="1" xfId="0" applyNumberFormat="1" applyBorder="1"/>
    <xf numFmtId="0" fontId="0" fillId="0" borderId="14" xfId="0" applyBorder="1"/>
    <xf numFmtId="1" fontId="7" fillId="0" borderId="3" xfId="0" applyNumberFormat="1" applyFont="1" applyBorder="1" applyAlignment="1">
      <alignment horizontal="center" vertical="center"/>
    </xf>
    <xf numFmtId="1" fontId="7" fillId="0" borderId="14" xfId="0" applyNumberFormat="1" applyFont="1" applyBorder="1" applyAlignment="1">
      <alignment horizontal="center" vertical="center"/>
    </xf>
    <xf numFmtId="0" fontId="5" fillId="0" borderId="0" xfId="0" applyFont="1" applyAlignment="1">
      <alignment horizontal="left" vertical="center"/>
    </xf>
    <xf numFmtId="164" fontId="0" fillId="0" borderId="0" xfId="5" applyNumberFormat="1" applyFont="1"/>
    <xf numFmtId="0" fontId="0" fillId="0" borderId="1" xfId="0" applyBorder="1" applyAlignment="1">
      <alignment horizontal="center" vertical="center"/>
    </xf>
    <xf numFmtId="0" fontId="0" fillId="0" borderId="15" xfId="0" applyBorder="1"/>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5" fillId="0" borderId="3" xfId="0" applyFont="1" applyFill="1" applyBorder="1" applyAlignment="1">
      <alignment horizontal="center" vertical="center"/>
    </xf>
    <xf numFmtId="0" fontId="5" fillId="0" borderId="14" xfId="0" applyFont="1" applyFill="1" applyBorder="1" applyAlignment="1">
      <alignment horizontal="center" vertic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302"/>
  <sheetViews>
    <sheetView tabSelected="1" zoomScale="70" zoomScaleNormal="70" workbookViewId="0">
      <pane xSplit="1" topLeftCell="AB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40.33203125" hidden="1" customWidth="1"/>
    <col min="18" max="18" width="10.9296875" customWidth="1"/>
    <col min="19" max="19" width="7.59765625" bestFit="1" customWidth="1"/>
    <col min="20" max="20" width="17.53125" bestFit="1" customWidth="1"/>
    <col min="21" max="21" width="29.86328125" customWidth="1"/>
    <col min="22" max="22" width="20.664062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86328125" customWidth="1"/>
    <col min="40" max="40" width="10.33203125" customWidth="1"/>
    <col min="41" max="41" width="12.86328125" customWidth="1"/>
    <col min="42" max="42" width="8.53125" customWidth="1"/>
    <col min="43" max="43" width="7.59765625" customWidth="1"/>
    <col min="44" max="44" width="8.9296875" customWidth="1"/>
    <col min="45" max="45" width="11.3984375" customWidth="1"/>
  </cols>
  <sheetData>
    <row r="1" spans="1:46">
      <c r="A1" s="24" t="s">
        <v>679</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
      <c r="AE1" s="25" t="s">
        <v>678</v>
      </c>
      <c r="AF1" s="26"/>
      <c r="AG1" s="26"/>
      <c r="AH1" s="26"/>
      <c r="AI1" s="26"/>
      <c r="AJ1" s="25" t="s">
        <v>148</v>
      </c>
      <c r="AK1" s="26"/>
      <c r="AL1" s="26"/>
      <c r="AM1" s="26"/>
      <c r="AN1" s="27"/>
      <c r="AO1" s="25" t="s">
        <v>677</v>
      </c>
      <c r="AP1" s="26"/>
      <c r="AQ1" s="26"/>
      <c r="AR1" s="26"/>
      <c r="AS1" s="27"/>
    </row>
    <row r="2" spans="1:46" ht="28.15">
      <c r="A2" s="3" t="s">
        <v>149</v>
      </c>
      <c r="B2" s="43" t="s">
        <v>150</v>
      </c>
      <c r="C2" s="3" t="s">
        <v>151</v>
      </c>
      <c r="D2" s="3" t="s">
        <v>152</v>
      </c>
      <c r="E2" s="3" t="s">
        <v>153</v>
      </c>
      <c r="F2" s="3" t="s">
        <v>0</v>
      </c>
      <c r="G2" s="3" t="s">
        <v>154</v>
      </c>
      <c r="H2" s="3" t="s">
        <v>1</v>
      </c>
      <c r="I2" s="3" t="s">
        <v>2</v>
      </c>
      <c r="J2" s="3" t="s">
        <v>3</v>
      </c>
      <c r="K2" s="3" t="s">
        <v>155</v>
      </c>
      <c r="L2" s="3" t="s">
        <v>682</v>
      </c>
      <c r="M2" s="14" t="s">
        <v>683</v>
      </c>
      <c r="N2" s="3" t="s">
        <v>4</v>
      </c>
      <c r="O2" s="3" t="s">
        <v>5</v>
      </c>
      <c r="P2" s="3" t="s">
        <v>156</v>
      </c>
      <c r="Q2" s="4" t="s">
        <v>680</v>
      </c>
      <c r="R2" s="14" t="s">
        <v>681</v>
      </c>
      <c r="S2" s="3" t="s">
        <v>6</v>
      </c>
      <c r="T2" s="3" t="s">
        <v>157</v>
      </c>
      <c r="U2" s="3" t="s">
        <v>7</v>
      </c>
      <c r="V2" s="4" t="s">
        <v>158</v>
      </c>
      <c r="W2" s="3" t="s">
        <v>8</v>
      </c>
      <c r="X2" s="3" t="s">
        <v>164</v>
      </c>
      <c r="Y2" s="3" t="s">
        <v>9</v>
      </c>
      <c r="Z2" s="3" t="s">
        <v>10</v>
      </c>
      <c r="AA2" s="3" t="s">
        <v>159</v>
      </c>
      <c r="AB2" s="3" t="s">
        <v>11</v>
      </c>
      <c r="AC2" s="3" t="s">
        <v>165</v>
      </c>
      <c r="AD2" s="5"/>
      <c r="AE2" s="7" t="s">
        <v>160</v>
      </c>
      <c r="AF2" s="11" t="s">
        <v>161</v>
      </c>
      <c r="AG2" s="6" t="s">
        <v>162</v>
      </c>
      <c r="AH2" s="6" t="s">
        <v>12</v>
      </c>
      <c r="AI2" s="11" t="s">
        <v>163</v>
      </c>
      <c r="AJ2" s="7" t="s">
        <v>160</v>
      </c>
      <c r="AK2" s="11" t="s">
        <v>161</v>
      </c>
      <c r="AL2" s="11" t="s">
        <v>162</v>
      </c>
      <c r="AM2" s="11" t="s">
        <v>12</v>
      </c>
      <c r="AN2" s="11" t="s">
        <v>163</v>
      </c>
      <c r="AO2" s="18" t="s">
        <v>160</v>
      </c>
      <c r="AP2" s="6" t="s">
        <v>161</v>
      </c>
      <c r="AQ2" s="6" t="s">
        <v>162</v>
      </c>
      <c r="AR2" s="6" t="s">
        <v>12</v>
      </c>
      <c r="AS2" s="19" t="s">
        <v>163</v>
      </c>
      <c r="AT2" s="12"/>
    </row>
    <row r="3" spans="1:46">
      <c r="A3" t="str">
        <f>'Model output'!A2</f>
        <v>TCGA-4C-A93U</v>
      </c>
      <c r="B3" s="44">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output'!H2="","negative",IF('Model output'!H2="[]", "negative", IF(OR(ISNUMBER(SEARCH("lymph node",'Model output'!H2)),ISNUMBER(SEARCH("Not mentioned",'Model output'!H2)),ISNUMBER(SEARCH("neck",'Model output'!H2)),ISNUMBER(SEARCH("Not applicable",'Model output'!H2))),"negative","positive")))</f>
        <v>negative</v>
      </c>
      <c r="I3">
        <f>IF('Model output'!I2="","",IF(ISNUMBER('Model output'!I2),'Model output'!I2,1))</f>
        <v>2</v>
      </c>
      <c r="J3">
        <f>IF('Model output'!J2="","",IF(AND(ISNUMBER('Model output'!J2),'Model output'!J2&lt;=I3),'Model output'!J2,IF(ISNUMBER(SEARCH("0/",'Model output'!J2)),0,1)))</f>
        <v>1</v>
      </c>
      <c r="K3" t="str" cm="1">
        <f t="array" ref="K3">IF(COUNT(FIND({0,1,2,3,4,5,6,7,8,9},'Model output'!K2))&gt;0,'Model output'!K2,"")</f>
        <v>0.4 cm</v>
      </c>
      <c r="L3" s="8" t="str">
        <f>SUBSTITUTE(SUBSTITUTE(SUBSTITUTE(SUBSTITUTE(SUBSTITUTE(SUBSTITUTE(SUBSTITUTE(SUBSTITUTE(SUBSTITUTE(SUBSTITUTE(K3,"cm.","cm"), "up to", ""), "x", ","), "(LEVEL 4)", ""), "/", ","), "'',",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t="str">
        <f t="shared" ref="Q3:Q66" si="1">LOWER(SUBSTITUTE(SUBSTITUTE(SUBSTITUTE(SUBSTITUTE(SUBSTITUTE(SUBSTITUTE(SUBSTITUTE(SUBSTITUTE(SUBSTITUTE(SUBSTITUTE(SUBSTITUTE(SUBSTITUTE(SUBSTITUTE(SUBSTITUTE(SUBSTITUTE(SUBSTITUTE(SUBSTITUTE(SUBSTITUTE(SUBSTITUTE(SUBSTITUTE(SUBSTITUTE(SUBSTITUTE(SUBSTITUTE(SUBSTITUTE(SUBSTITUTE(P3,"cm.","cm"), "the", ""), "tumor", ""), "nodule", ""), "isthmic", ""), "lobe",""), "greatest dimension", ""), "largest", ""), "at least", ""), "less than", ""), "left", ""), "right", ""), "for", ""), "in", ""), "In", ""), "and", ","), "(", ""), ")", ""), "A", ""), "x", ","), "[", ""), "]", ""), "'", ""), "to",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t="str">
        <f>IF('Model output'!S2="","", IF('Model output'!S2= "[]", "", 'Model output'!S2))</f>
        <v>Present, extensive</v>
      </c>
      <c r="Y3" t="str">
        <f>IF(OR('Model output'!S2="",ISNUMBER(SEARCH("Absent",'Model output'!S2)),ISNUMBER(SEARCH("Not identified",'Model output'!S2)),ISNUMBER(SEARCH("No",'Model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 IF('Model output'!T2="[]", "", IF('Model output'!T2="Not mentioned", "No", "Yes")))</f>
        <v/>
      </c>
      <c r="AB3" t="str">
        <f>IF(AA3&lt;&gt;"Yes","",IF(OR('Model output'!U2="",'Model output'!U2="[]",ISNUMBER(SEARCH("Not identified",'Model output'!U2))),"",'Model output'!U2))</f>
        <v/>
      </c>
      <c r="AC3" s="9" t="str">
        <f>IF(OR('Model output'!V2="", AND(ISERROR(SEARCH("Positive",'Model output'!V2)), ISNUMBER(SEARCH("Negative",'Model output'!V2))), 'Model output'!V2="No", ISNUMBER(SEARCH("Uninvolved",'Model output'!V2)), ISNUMBER(SEARCH("Not involved",'Model output'!V2)), ISNUMBER(SEARCH("Free",'Model output'!V2)), ISNUMBER(SEARCH("Cannot be assessed",'Model output'!V2)), ISNUMBER(SEARCH("1 mm",'Model output'!V2)), ISNUMBER(SEARCH("0.1 CM",'Model output'!V2)), ISNUMBER(SEARCH("less than 0.2 mm",'Model output'!V2)), ISNUMBER(SEARCH("less than 0.5 mm",'Model output'!V2)), ISNUMBER(SEARCH("none",'Model output'!V2)), ISNUMBER(SEARCH("abut",'Model output'!V2))), "negative", "positive")</f>
        <v>positive</v>
      </c>
      <c r="AE3" s="28"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29"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29" t="str">
        <f t="shared" ref="AG3:AG66" si="3">IF(AND(ISNUMBER(J3),J3&gt;0),
IF(G3="lateral", "1b","1a"), "0")</f>
        <v>1b</v>
      </c>
      <c r="AH3" s="30" t="str">
        <f>IF(OR(H3="unknown"),"x",IF(H3="negative","0","1"))</f>
        <v>0</v>
      </c>
      <c r="AI3" s="31" t="str">
        <f>IF(AND(B3&lt;55,AH3="0"),"I",
IF(AND(B3&lt;55,AH3="1"),"II",
IF(AH3="1","IVB",
IF(AND(AF3="4b",AH3="0"),"IVA",
IF(AND(AF3="4a",AH3="0"),"III",
IF(AND(OR(AF3="3a",AF3="3b",AF3="3"),AH3="0"),"II",
IF(AND(AF3="2",OR(AG3="1",AG3="1a",AG3="1b"),AH3="0"),"II",
IF(AND(OR(AF3="1a",AF3="1b",AF3="1"),OR(AG3="1",AG3="1a",AG3="1b"),AH3="0"),"II","I"
))))))))</f>
        <v>II</v>
      </c>
      <c r="AJ3" s="28" t="s">
        <v>684</v>
      </c>
      <c r="AK3" s="32" t="s">
        <v>966</v>
      </c>
      <c r="AL3" s="32" t="s">
        <v>967</v>
      </c>
      <c r="AM3" s="32" t="s">
        <v>968</v>
      </c>
      <c r="AN3" s="33" t="s">
        <v>969</v>
      </c>
      <c r="AO3" s="34">
        <f>IF(AE3=AJ3,1,0)</f>
        <v>1</v>
      </c>
      <c r="AP3" s="30">
        <f>IF(AF3=AK3, 1, IF(AND(AF3="x", AK3="0"), 1, IF(AND(AF3="0", AK3="x"), 1, 0)))</f>
        <v>1</v>
      </c>
      <c r="AQ3" s="30">
        <f>IF(AG3=AL3, 1, IF(AND(AG3="x", AL3="0"), 1, IF(AND(AG3="0", AL3="x"), 1, 0)))</f>
        <v>1</v>
      </c>
      <c r="AR3" s="30">
        <f>IF(AH3=AM3, 1, IF(AND(AH3="x", AM3="0"), 1, IF(AND(AH3="0", AM3="x"), 1, 0)))</f>
        <v>1</v>
      </c>
      <c r="AS3" s="35">
        <f t="shared" ref="AS3:AS66" si="4">IF(AI3=AN3,1,0)</f>
        <v>1</v>
      </c>
      <c r="AT3" s="1"/>
    </row>
    <row r="4" spans="1:46">
      <c r="A4" t="str">
        <f>'Model output'!A3</f>
        <v>TCGA-BJ-A0Z9</v>
      </c>
      <c r="B4" s="44">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output'!H3="","negative",IF('Model output'!H3="[]", "negative", IF(OR(ISNUMBER(SEARCH("lymph node",'Model output'!H3)),ISNUMBER(SEARCH("Not mentioned",'Model output'!H3)),ISNUMBER(SEARCH("neck",'Model output'!H3)),ISNUMBER(SEARCH("Not applicable",'Model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5">SUBSTITUTE(SUBSTITUTE(SUBSTITUTE(SUBSTITUTE(SUBSTITUTE(SUBSTITUTE(SUBSTITUTE(SUBSTITUTE(SUBSTITUTE(SUBSTITUTE(K4,"cm.","cm"), "up to", ""), "x", ","), "(LEVEL 4)", ""), "/", ","), "'',",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 carcinoma</v>
      </c>
      <c r="O4" t="str">
        <f>IF('Model output'!M3="","",'Model output'!M3)</f>
        <v>Tall cell variant, with focal squamous metaplasia and hobnail features</v>
      </c>
      <c r="P4" t="str">
        <f>IF('Model output'!N3="","",'Model output'!N3)</f>
        <v>2.8 cm</v>
      </c>
      <c r="Q4" t="str">
        <f t="shared" si="1"/>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t="str">
        <f>IF('Model output'!S3="","", IF('Model output'!S3= "[]", "", 'Model output'!S3))</f>
        <v>To margin, perineural and angiolymphatic invasion present</v>
      </c>
      <c r="Y4" t="str">
        <f>IF(OR('Model output'!S3="",ISNUMBER(SEARCH("Absent",'Model output'!S3)),ISNUMBER(SEARCH("Not identified",'Model output'!S3)),ISNUMBER(SEARCH("No",'Model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 IF('Model output'!T3="[]", "", IF('Model output'!T3="Not mentioned", "No", "Yes")))</f>
        <v/>
      </c>
      <c r="AB4" t="str">
        <f>IF(AA4&lt;&gt;"Yes","",IF(OR('Model output'!U3="",'Model output'!U3="[]",ISNUMBER(SEARCH("Not identified",'Model output'!U3))),"",'Model output'!U3))</f>
        <v/>
      </c>
      <c r="AC4" s="9" t="str">
        <f>IF(OR('Model output'!V3="", AND(ISERROR(SEARCH("Positive",'Model output'!V3)), ISNUMBER(SEARCH("Negative",'Model output'!V3))), 'Model output'!V3="No", ISNUMBER(SEARCH("Uninvolved",'Model output'!V3)), ISNUMBER(SEARCH("Not involved",'Model output'!V3)), ISNUMBER(SEARCH("Free",'Model output'!V3)), ISNUMBER(SEARCH("Cannot be assessed",'Model output'!V3)), ISNUMBER(SEARCH("1 mm",'Model output'!V3)), ISNUMBER(SEARCH("0.1 CM",'Model output'!V3)), ISNUMBER(SEARCH("less than 0.2 mm",'Model output'!V3)), ISNUMBER(SEARCH("less than 0.5 mm",'Model output'!V3)), ISNUMBER(SEARCH("none",'Model output'!V3)), ISNUMBER(SEARCH("abut",'Model output'!V3))), "negative", "positive")</f>
        <v>positive</v>
      </c>
      <c r="AE4" s="28"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3" t="str">
        <f t="shared" si="2"/>
        <v>2</v>
      </c>
      <c r="AG4" s="33" t="str">
        <f t="shared" si="3"/>
        <v>0</v>
      </c>
      <c r="AH4" s="29" t="str">
        <f t="shared" ref="AH4:AH67" si="6">IF(OR(H4="unknown"),"x",IF(H4="negative","0","1"))</f>
        <v>0</v>
      </c>
      <c r="AI4" s="36" t="str">
        <f t="shared" ref="AI4:AI67" si="7">IF(AND(B4&lt;55,AH4="0"),"I",
IF(AND(B4&lt;55,AH4="1"),"II",
IF(AH4="1","IVB",
IF(AND(AF4="4b",AH4="0"),"IVA",
IF(AND(AF4="4a",AH4="0"),"III",
IF(AND(OR(AF4="3a",AF4="3b",AF4="3"),AH4="0"),"II",
IF(AND(AF4="2",OR(AG4="1",AG4="1a",AG4="1b"),AH4="0"),"II",
IF(AND(OR(AF4="1a",AF4="1b",AF4="1"),OR(AG4="1",AG4="1a",AG4="1b"),AH4="0"),"II","I"
))))))))</f>
        <v>I</v>
      </c>
      <c r="AJ4" s="28" t="s">
        <v>684</v>
      </c>
      <c r="AK4" s="33" t="s">
        <v>970</v>
      </c>
      <c r="AL4" s="33" t="s">
        <v>968</v>
      </c>
      <c r="AM4" s="33" t="s">
        <v>971</v>
      </c>
      <c r="AN4" s="33" t="s">
        <v>66</v>
      </c>
      <c r="AO4" s="34">
        <f t="shared" ref="AO4:AO67" si="8">IF(AE4=AJ4,1,0)</f>
        <v>1</v>
      </c>
      <c r="AP4" s="29">
        <f t="shared" ref="AP4:AP67" si="9">IF(AF4=AK4, 1, IF(AND(AF4="x", AK4="0"), 1, IF(AND(AF4="0", AK4="x"), 1, 0)))</f>
        <v>1</v>
      </c>
      <c r="AQ4" s="29">
        <f t="shared" ref="AQ4:AQ67" si="10">IF(AG4=AL4, 1, IF(AND(AG4="x", AL4="0"), 1, IF(AND(AG4="0", AL4="x"), 1, 0)))</f>
        <v>1</v>
      </c>
      <c r="AR4" s="29">
        <f t="shared" ref="AR4:AR67" si="11">IF(AH4=AM4, 1, IF(AND(AH4="x", AM4="0"), 1, IF(AND(AH4="0", AM4="x"), 1, 0)))</f>
        <v>1</v>
      </c>
      <c r="AS4" s="35">
        <f t="shared" si="4"/>
        <v>1</v>
      </c>
      <c r="AT4" s="1"/>
    </row>
    <row r="5" spans="1:46">
      <c r="A5" t="str">
        <f>'Model output'!A4</f>
        <v>TCGA-BJ-A0ZA</v>
      </c>
      <c r="B5" s="44">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output'!H4="","negative",IF('Model output'!H4="[]", "negative", IF(OR(ISNUMBER(SEARCH("lymph node",'Model output'!H4)),ISNUMBER(SEARCH("Not mentioned",'Model output'!H4)),ISNUMBER(SEARCH("neck",'Model output'!H4)),ISNUMBER(SEARCH("Not applicable",'Model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5"/>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3 cm</v>
      </c>
      <c r="Q5" t="str">
        <f t="shared" si="1"/>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t="str">
        <f>IF('Model output'!S4="","", IF('Model output'!S4= "[]", "", 'Model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 IF('Model output'!T4="[]", "", IF('Model output'!T4="Not mentioned", "No", "Yes")))</f>
        <v/>
      </c>
      <c r="AB5" t="str">
        <f>IF(AA5&lt;&gt;"Yes","",IF(OR('Model output'!U4="",'Model output'!U4="[]",ISNUMBER(SEARCH("Not identified",'Model output'!U4))),"",'Model output'!U4))</f>
        <v/>
      </c>
      <c r="AC5" s="9" t="str">
        <f>IF(OR('Model output'!V4="", AND(ISERROR(SEARCH("Positive",'Model output'!V4)), ISNUMBER(SEARCH("Negative",'Model output'!V4))), 'Model output'!V4="No", ISNUMBER(SEARCH("Uninvolved",'Model output'!V4)), ISNUMBER(SEARCH("Not involved",'Model output'!V4)), ISNUMBER(SEARCH("Free",'Model output'!V4)), ISNUMBER(SEARCH("Cannot be assessed",'Model output'!V4)), ISNUMBER(SEARCH("1 mm",'Model output'!V4)), ISNUMBER(SEARCH("0.1 CM",'Model output'!V4)), ISNUMBER(SEARCH("less than 0.2 mm",'Model output'!V4)), ISNUMBER(SEARCH("less than 0.5 mm",'Model output'!V4)), ISNUMBER(SEARCH("none",'Model output'!V4)), ISNUMBER(SEARCH("abut",'Model output'!V4))), "negative", "positive")</f>
        <v>negative</v>
      </c>
      <c r="AE5" s="28"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3" t="str">
        <f t="shared" si="2"/>
        <v>2</v>
      </c>
      <c r="AG5" s="33" t="str">
        <f t="shared" si="3"/>
        <v>0</v>
      </c>
      <c r="AH5" s="29" t="str">
        <f t="shared" si="6"/>
        <v>0</v>
      </c>
      <c r="AI5" s="36" t="str">
        <f t="shared" si="7"/>
        <v>I</v>
      </c>
      <c r="AJ5" s="28" t="s">
        <v>685</v>
      </c>
      <c r="AK5" s="33" t="s">
        <v>970</v>
      </c>
      <c r="AL5" s="33" t="s">
        <v>968</v>
      </c>
      <c r="AM5" s="33" t="s">
        <v>971</v>
      </c>
      <c r="AN5" s="33" t="s">
        <v>66</v>
      </c>
      <c r="AO5" s="34">
        <f t="shared" ca="1" si="8"/>
        <v>1</v>
      </c>
      <c r="AP5" s="29">
        <f t="shared" si="9"/>
        <v>1</v>
      </c>
      <c r="AQ5" s="29">
        <f t="shared" si="10"/>
        <v>1</v>
      </c>
      <c r="AR5" s="29">
        <f t="shared" si="11"/>
        <v>1</v>
      </c>
      <c r="AS5" s="35">
        <f t="shared" si="4"/>
        <v>1</v>
      </c>
      <c r="AT5" s="1"/>
    </row>
    <row r="6" spans="1:46">
      <c r="A6" t="str">
        <f>'Model output'!A5</f>
        <v>TCGA-BJ-A0ZC</v>
      </c>
      <c r="B6" s="44">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output'!H5="","negative",IF('Model output'!H5="[]", "negative", IF(OR(ISNUMBER(SEARCH("lymph node",'Model output'!H5)),ISNUMBER(SEARCH("Not mentioned",'Model output'!H5)),ISNUMBER(SEARCH("neck",'Model output'!H5)),ISNUMBER(SEARCH("Not applicable",'Model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5"/>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Microcarcinoma, Follicular variant</v>
      </c>
      <c r="P6" t="str">
        <f>IF('Model output'!N5="","",'Model output'!N5)</f>
        <v>0.4 cm</v>
      </c>
      <c r="Q6" t="str">
        <f t="shared" si="1"/>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t="str">
        <f>IF('Model output'!S5="","", IF('Model output'!S5= "[]", "", 'Model output'!S5))</f>
        <v/>
      </c>
      <c r="Y6" t="str">
        <f>IF(OR('Model output'!S5="",ISNUMBER(SEARCH("Absent",'Model output'!S5)),ISNUMBER(SEARCH("Not identified",'Model output'!S5)),ISNUMBER(SEARCH("No",'Model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 IF('Model output'!T5="[]", "", IF('Model output'!T5="Not mentioned", "No", "Yes")))</f>
        <v>Yes</v>
      </c>
      <c r="AB6" t="str">
        <f>IF(AA6&lt;&gt;"Yes","",IF(OR('Model output'!U5="",'Model output'!U5="[]",ISNUMBER(SEARCH("Not identified",'Model output'!U5))),"",'Model output'!U5))</f>
        <v/>
      </c>
      <c r="AC6" s="9" t="str">
        <f>IF(OR('Model output'!V5="", AND(ISERROR(SEARCH("Positive",'Model output'!V5)), ISNUMBER(SEARCH("Negative",'Model output'!V5))), 'Model output'!V5="No", ISNUMBER(SEARCH("Uninvolved",'Model output'!V5)), ISNUMBER(SEARCH("Not involved",'Model output'!V5)), ISNUMBER(SEARCH("Free",'Model output'!V5)), ISNUMBER(SEARCH("Cannot be assessed",'Model output'!V5)), ISNUMBER(SEARCH("1 mm",'Model output'!V5)), ISNUMBER(SEARCH("0.1 CM",'Model output'!V5)), ISNUMBER(SEARCH("less than 0.2 mm",'Model output'!V5)), ISNUMBER(SEARCH("less than 0.5 mm",'Model output'!V5)), ISNUMBER(SEARCH("none",'Model output'!V5)), ISNUMBER(SEARCH("abut",'Model output'!V5))), "negative", "positive")</f>
        <v>negative</v>
      </c>
      <c r="AE6" s="28"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3" t="str">
        <f t="shared" si="2"/>
        <v>1a</v>
      </c>
      <c r="AG6" s="33" t="str">
        <f t="shared" si="3"/>
        <v>0</v>
      </c>
      <c r="AH6" s="29" t="str">
        <f t="shared" si="6"/>
        <v>0</v>
      </c>
      <c r="AI6" s="36" t="str">
        <f t="shared" si="7"/>
        <v>I</v>
      </c>
      <c r="AJ6" s="28" t="s">
        <v>685</v>
      </c>
      <c r="AK6" s="33" t="s">
        <v>972</v>
      </c>
      <c r="AL6" s="33" t="s">
        <v>971</v>
      </c>
      <c r="AM6" s="33" t="s">
        <v>971</v>
      </c>
      <c r="AN6" s="33" t="s">
        <v>66</v>
      </c>
      <c r="AO6" s="34">
        <f t="shared" ca="1" si="8"/>
        <v>1</v>
      </c>
      <c r="AP6" s="29">
        <f t="shared" si="9"/>
        <v>1</v>
      </c>
      <c r="AQ6" s="29">
        <f t="shared" si="10"/>
        <v>1</v>
      </c>
      <c r="AR6" s="29">
        <f t="shared" si="11"/>
        <v>1</v>
      </c>
      <c r="AS6" s="35">
        <f t="shared" si="4"/>
        <v>1</v>
      </c>
      <c r="AT6" s="1"/>
    </row>
    <row r="7" spans="1:46">
      <c r="A7" t="str">
        <f>'Model output'!A6</f>
        <v>TCGA-BJ-A0ZH</v>
      </c>
      <c r="B7" s="44">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central</v>
      </c>
      <c r="H7" t="str">
        <f>IF('Model output'!H6="","negative",IF('Model output'!H6="[]", "negative", IF(OR(ISNUMBER(SEARCH("lymph node",'Model output'!H6)),ISNUMBER(SEARCH("Not mentioned",'Model output'!H6)),ISNUMBER(SEARCH("neck",'Model output'!H6)),ISNUMBER(SEARCH("Not applicable",'Model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5"/>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1"/>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t="str">
        <f>IF('Model output'!O6="","",'Model output'!O6)</f>
        <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t="str">
        <f>IF('Model output'!S6="","", IF('Model output'!S6= "[]", "", 'Model output'!S6))</f>
        <v/>
      </c>
      <c r="Y7" t="str">
        <f>IF(OR('Model output'!S6="",ISNUMBER(SEARCH("Absent",'Model output'!S6)),ISNUMBER(SEARCH("Not identified",'Model output'!S6)),ISNUMBER(SEARCH("No",'Model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 IF('Model output'!T6="[]", "", IF('Model output'!T6="Not mentioned", "No", "Yes")))</f>
        <v>Yes</v>
      </c>
      <c r="AB7" t="str">
        <f>IF(AA7&lt;&gt;"Yes","",IF(OR('Model output'!U6="",'Model output'!U6="[]",ISNUMBER(SEARCH("Not identified",'Model output'!U6))),"",'Model output'!U6))</f>
        <v>BRAFV600E</v>
      </c>
      <c r="AC7" s="9" t="str">
        <f>IF(OR('Model output'!V6="", AND(ISERROR(SEARCH("Positive",'Model output'!V6)), ISNUMBER(SEARCH("Negative",'Model output'!V6))), 'Model output'!V6="No", ISNUMBER(SEARCH("Uninvolved",'Model output'!V6)), ISNUMBER(SEARCH("Not involved",'Model output'!V6)), ISNUMBER(SEARCH("Free",'Model output'!V6)), ISNUMBER(SEARCH("Cannot be assessed",'Model output'!V6)), ISNUMBER(SEARCH("1 mm",'Model output'!V6)), ISNUMBER(SEARCH("0.1 CM",'Model output'!V6)), ISNUMBER(SEARCH("less than 0.2 mm",'Model output'!V6)), ISNUMBER(SEARCH("less than 0.5 mm",'Model output'!V6)), ISNUMBER(SEARCH("none",'Model output'!V6)), ISNUMBER(SEARCH("abut",'Model output'!V6))), "negative", "positive")</f>
        <v>negative</v>
      </c>
      <c r="AE7" s="28"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3" t="str">
        <f t="shared" si="2"/>
        <v>2</v>
      </c>
      <c r="AG7" s="33" t="str">
        <f t="shared" si="3"/>
        <v>1a</v>
      </c>
      <c r="AH7" s="29" t="str">
        <f t="shared" si="6"/>
        <v>0</v>
      </c>
      <c r="AI7" s="36" t="str">
        <f t="shared" si="7"/>
        <v>I</v>
      </c>
      <c r="AJ7" s="28" t="s">
        <v>687</v>
      </c>
      <c r="AK7" s="33" t="s">
        <v>970</v>
      </c>
      <c r="AL7" s="33" t="s">
        <v>972</v>
      </c>
      <c r="AM7" s="33" t="s">
        <v>971</v>
      </c>
      <c r="AN7" s="33" t="s">
        <v>66</v>
      </c>
      <c r="AO7" s="34">
        <f t="shared" ca="1" si="8"/>
        <v>1</v>
      </c>
      <c r="AP7" s="29">
        <f t="shared" si="9"/>
        <v>1</v>
      </c>
      <c r="AQ7" s="29">
        <f t="shared" si="10"/>
        <v>1</v>
      </c>
      <c r="AR7" s="29">
        <f t="shared" si="11"/>
        <v>1</v>
      </c>
      <c r="AS7" s="35">
        <f t="shared" si="4"/>
        <v>1</v>
      </c>
      <c r="AT7" s="1"/>
    </row>
    <row r="8" spans="1:46">
      <c r="A8" t="str">
        <f>'Model output'!A7</f>
        <v>TCGA-BJ-A0ZJ</v>
      </c>
      <c r="B8" s="44">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central</v>
      </c>
      <c r="H8" t="str">
        <f>IF('Model output'!H7="","negative",IF('Model output'!H7="[]", "negative", IF(OR(ISNUMBER(SEARCH("lymph node",'Model output'!H7)),ISNUMBER(SEARCH("Not mentioned",'Model output'!H7)),ISNUMBER(SEARCH("neck",'Model output'!H7)),ISNUMBER(SEARCH("Not applicable",'Model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5"/>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Encapsulated follicular variant</v>
      </c>
      <c r="P8" t="str">
        <f>IF('Model output'!N7="","",'Model output'!N7)</f>
        <v>2.5 cm</v>
      </c>
      <c r="Q8" t="str">
        <f t="shared" si="1"/>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t="str">
        <f>IF('Model output'!S7="","", IF('Model output'!S7= "[]", "", 'Model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 IF('Model output'!T7="[]", "", IF('Model output'!T7="Not mentioned", "No", "Yes")))</f>
        <v>Yes</v>
      </c>
      <c r="AB8" t="str">
        <f>IF(AA8&lt;&gt;"Yes","",IF(OR('Model output'!U7="",'Model output'!U7="[]",ISNUMBER(SEARCH("Not identified",'Model output'!U7))),"",'Model output'!U7))</f>
        <v/>
      </c>
      <c r="AC8" s="9" t="str">
        <f>IF(OR('Model output'!V7="", AND(ISERROR(SEARCH("Positive",'Model output'!V7)), ISNUMBER(SEARCH("Negative",'Model output'!V7))), 'Model output'!V7="No", ISNUMBER(SEARCH("Uninvolved",'Model output'!V7)), ISNUMBER(SEARCH("Not involved",'Model output'!V7)), ISNUMBER(SEARCH("Free",'Model output'!V7)), ISNUMBER(SEARCH("Cannot be assessed",'Model output'!V7)), ISNUMBER(SEARCH("1 mm",'Model output'!V7)), ISNUMBER(SEARCH("0.1 CM",'Model output'!V7)), ISNUMBER(SEARCH("less than 0.2 mm",'Model output'!V7)), ISNUMBER(SEARCH("less than 0.5 mm",'Model output'!V7)), ISNUMBER(SEARCH("none",'Model output'!V7)), ISNUMBER(SEARCH("abut",'Model output'!V7))), "negative", "positive")</f>
        <v>positive</v>
      </c>
      <c r="AE8" s="28"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3" t="str">
        <f t="shared" si="2"/>
        <v>2</v>
      </c>
      <c r="AG8" s="33" t="str">
        <f t="shared" si="3"/>
        <v>1a</v>
      </c>
      <c r="AH8" s="29" t="str">
        <f t="shared" si="6"/>
        <v>0</v>
      </c>
      <c r="AI8" s="36" t="str">
        <f t="shared" si="7"/>
        <v>I</v>
      </c>
      <c r="AJ8" s="28" t="s">
        <v>684</v>
      </c>
      <c r="AK8" s="33" t="s">
        <v>970</v>
      </c>
      <c r="AL8" s="33" t="s">
        <v>972</v>
      </c>
      <c r="AM8" s="33" t="s">
        <v>971</v>
      </c>
      <c r="AN8" s="33" t="s">
        <v>66</v>
      </c>
      <c r="AO8" s="34">
        <f t="shared" si="8"/>
        <v>1</v>
      </c>
      <c r="AP8" s="29">
        <f t="shared" si="9"/>
        <v>1</v>
      </c>
      <c r="AQ8" s="29">
        <f t="shared" si="10"/>
        <v>1</v>
      </c>
      <c r="AR8" s="29">
        <f t="shared" si="11"/>
        <v>1</v>
      </c>
      <c r="AS8" s="35">
        <f t="shared" si="4"/>
        <v>1</v>
      </c>
      <c r="AT8" s="1"/>
    </row>
    <row r="9" spans="1:46">
      <c r="A9" t="str">
        <f>'Model output'!A8</f>
        <v>TCGA-BJ-A18Y</v>
      </c>
      <c r="B9" s="44">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X</v>
      </c>
      <c r="F9" t="str">
        <f t="shared" si="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central</v>
      </c>
      <c r="H9" t="str">
        <f>IF('Model output'!H8="","negative",IF('Model output'!H8="[]", "negative", IF(OR(ISNUMBER(SEARCH("lymph node",'Model output'!H8)),ISNUMBER(SEARCH("Not mentioned",'Model output'!H8)),ISNUMBER(SEARCH("neck",'Model output'!H8)),ISNUMBER(SEARCH("Not applicable",'Model output'!H8))),"negative","positive")))</f>
        <v>negative</v>
      </c>
      <c r="I9">
        <f>IF('Model output'!I8="","",IF(ISNUMBER('Model output'!I8),'Model output'!I8,1))</f>
        <v>5</v>
      </c>
      <c r="J9">
        <f>IF('Model output'!J8="","",IF(AND(ISNUMBER('Model output'!J8),'Model output'!J8&lt;=I9),'Model output'!J8,IF(ISNUMBER(SEARCH("0/",'Model output'!J8)),0,1)))</f>
        <v>1</v>
      </c>
      <c r="K9" t="str" cm="1">
        <f t="array" ref="K9">IF(COUNT(FIND({0,1,2,3,4,5,6,7,8,9},'Model output'!K8))&gt;0,'Model output'!K8,"")</f>
        <v>0.1 cm</v>
      </c>
      <c r="L9" s="8" t="str">
        <f t="shared" si="5"/>
        <v>0.1cm</v>
      </c>
      <c r="M9" cm="1">
        <f t="array" ref="M9">IF(L9="","",IF(ISNUMBER(SEARCH("cm",L9)),MAX(VALUE(SUBSTITUTE(_xlfn.FILTERXML("&lt;t&gt;&lt;s&gt;"&amp;SUBSTITUTE(L9,",","&lt;/s&gt;&lt;s&gt;")&amp;"&lt;/s&gt;&lt;/t&gt;","//s"),"cm",""))),MAX(VALUE(SUBSTITUTE(_xlfn.FILTERXML("&lt;t&gt;&lt;s&gt;"&amp;SUBSTITUTE(L9,",","&lt;/s&gt;&lt;s&gt;")&amp;"&lt;/s&gt;&lt;/t&gt;","//s"),"mm","")))/10))</f>
        <v>0.1</v>
      </c>
      <c r="N9" t="str">
        <f>IF('Model output'!L8="","",'Model output'!L8)</f>
        <v>Papillary carcinoma</v>
      </c>
      <c r="O9" t="str">
        <f>IF('Model output'!M8="","",'Model output'!M8)</f>
        <v>Encapsulated follicular variant</v>
      </c>
      <c r="P9" t="str">
        <f>IF('Model output'!N8="","",'Model output'!N8)</f>
        <v>1.4 cm</v>
      </c>
      <c r="Q9" t="str">
        <f t="shared" si="1"/>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t="str">
        <f>IF('Model output'!S8="","", IF('Model output'!S8= "[]", "", 'Model output'!S8))</f>
        <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 IF('Model output'!T8="[]", "", IF('Model output'!T8="Not mentioned", "No", "Yes")))</f>
        <v>Yes</v>
      </c>
      <c r="AB9" t="str">
        <f>IF(AA9&lt;&gt;"Yes","",IF(OR('Model output'!U8="",'Model output'!U8="[]",ISNUMBER(SEARCH("Not identified",'Model output'!U8))),"",'Model output'!U8))</f>
        <v>HRAS codon 61 mutation</v>
      </c>
      <c r="AC9" s="9" t="str">
        <f>IF(OR('Model output'!V8="", AND(ISERROR(SEARCH("Positive",'Model output'!V8)), ISNUMBER(SEARCH("Negative",'Model output'!V8))), 'Model output'!V8="No", ISNUMBER(SEARCH("Uninvolved",'Model output'!V8)), ISNUMBER(SEARCH("Not involved",'Model output'!V8)), ISNUMBER(SEARCH("Free",'Model output'!V8)), ISNUMBER(SEARCH("Cannot be assessed",'Model output'!V8)), ISNUMBER(SEARCH("1 mm",'Model output'!V8)), ISNUMBER(SEARCH("0.1 CM",'Model output'!V8)), ISNUMBER(SEARCH("less than 0.2 mm",'Model output'!V8)), ISNUMBER(SEARCH("less than 0.5 mm",'Model output'!V8)), ISNUMBER(SEARCH("none",'Model output'!V8)), ISNUMBER(SEARCH("abut",'Model output'!V8))), "negative", "positive")</f>
        <v>negative</v>
      </c>
      <c r="AE9" s="28"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3" t="str">
        <f t="shared" si="2"/>
        <v>1b</v>
      </c>
      <c r="AG9" s="33" t="str">
        <f t="shared" si="3"/>
        <v>1a</v>
      </c>
      <c r="AH9" s="29" t="str">
        <f t="shared" si="6"/>
        <v>0</v>
      </c>
      <c r="AI9" s="36" t="str">
        <f t="shared" si="7"/>
        <v>I</v>
      </c>
      <c r="AJ9" s="28" t="s">
        <v>685</v>
      </c>
      <c r="AK9" s="33" t="s">
        <v>967</v>
      </c>
      <c r="AL9" s="33" t="s">
        <v>968</v>
      </c>
      <c r="AM9" s="33" t="s">
        <v>971</v>
      </c>
      <c r="AN9" s="33" t="s">
        <v>66</v>
      </c>
      <c r="AO9" s="34">
        <f t="shared" ca="1" si="8"/>
        <v>1</v>
      </c>
      <c r="AP9" s="29">
        <f t="shared" si="9"/>
        <v>1</v>
      </c>
      <c r="AQ9" s="29">
        <f t="shared" si="10"/>
        <v>0</v>
      </c>
      <c r="AR9" s="29">
        <f t="shared" si="11"/>
        <v>1</v>
      </c>
      <c r="AS9" s="35">
        <f t="shared" si="4"/>
        <v>1</v>
      </c>
      <c r="AT9" s="1"/>
    </row>
    <row r="10" spans="1:46">
      <c r="A10" t="str">
        <f>'Model output'!A9</f>
        <v>TCGA-BJ-A18Z</v>
      </c>
      <c r="B10" s="44">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X</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lateral</v>
      </c>
      <c r="H10" t="str">
        <f>IF('Model output'!H9="","negative",IF('Model output'!H9="[]", "negative", IF(OR(ISNUMBER(SEARCH("lymph node",'Model output'!H9)),ISNUMBER(SEARCH("Not mentioned",'Model output'!H9)),ISNUMBER(SEARCH("neck",'Model output'!H9)),ISNUMBER(SEARCH("Not applicable",'Model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5"/>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Conventional, with tall cell features</v>
      </c>
      <c r="P10" t="str">
        <f>IF('Model output'!N9="","",'Model output'!N9)</f>
        <v>3.6 cm</v>
      </c>
      <c r="Q10" t="str">
        <f t="shared" si="1"/>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t="str">
        <f>IF('Model output'!O9="","",'Model output'!O9)</f>
        <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t="str">
        <f>IF('Model output'!S9="","", IF('Model output'!S9= "[]", "", 'Model output'!S9))</f>
        <v>Present</v>
      </c>
      <c r="Y10" t="str">
        <f>IF(OR('Model output'!S9="",ISNUMBER(SEARCH("Absent",'Model output'!S9)),ISNUMBER(SEARCH("Not identified",'Model output'!S9)),ISNUMBER(SEARCH("No",'Model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 IF('Model output'!T9="[]", "", IF('Model output'!T9="Not mentioned", "No", "Yes")))</f>
        <v>Yes</v>
      </c>
      <c r="AB10" t="str">
        <f>IF(AA10&lt;&gt;"Yes","",IF(OR('Model output'!U9="",'Model output'!U9="[]",ISNUMBER(SEARCH("Not identified",'Model output'!U9))),"",'Model output'!U9))</f>
        <v>BRAF p.V600E mutation</v>
      </c>
      <c r="AC10" s="9" t="str">
        <f>IF(OR('Model output'!V9="", AND(ISERROR(SEARCH("Positive",'Model output'!V9)), ISNUMBER(SEARCH("Negative",'Model output'!V9))), 'Model output'!V9="No", ISNUMBER(SEARCH("Uninvolved",'Model output'!V9)), ISNUMBER(SEARCH("Not involved",'Model output'!V9)), ISNUMBER(SEARCH("Free",'Model output'!V9)), ISNUMBER(SEARCH("Cannot be assessed",'Model output'!V9)), ISNUMBER(SEARCH("1 mm",'Model output'!V9)), ISNUMBER(SEARCH("0.1 CM",'Model output'!V9)), ISNUMBER(SEARCH("less than 0.2 mm",'Model output'!V9)), ISNUMBER(SEARCH("less than 0.5 mm",'Model output'!V9)), ISNUMBER(SEARCH("none",'Model output'!V9)), ISNUMBER(SEARCH("abut",'Model output'!V9))), "negative", "positive")</f>
        <v>positive</v>
      </c>
      <c r="AE10" s="28"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3" t="str">
        <f t="shared" si="2"/>
        <v>2</v>
      </c>
      <c r="AG10" s="33" t="str">
        <f t="shared" si="3"/>
        <v>1b</v>
      </c>
      <c r="AH10" s="29" t="str">
        <f t="shared" si="6"/>
        <v>0</v>
      </c>
      <c r="AI10" s="36" t="str">
        <f t="shared" si="7"/>
        <v>II</v>
      </c>
      <c r="AJ10" s="28" t="s">
        <v>684</v>
      </c>
      <c r="AK10" s="33" t="s">
        <v>970</v>
      </c>
      <c r="AL10" s="33" t="s">
        <v>967</v>
      </c>
      <c r="AM10" s="33" t="s">
        <v>971</v>
      </c>
      <c r="AN10" s="33" t="s">
        <v>969</v>
      </c>
      <c r="AO10" s="34">
        <f t="shared" si="8"/>
        <v>1</v>
      </c>
      <c r="AP10" s="29">
        <f t="shared" si="9"/>
        <v>1</v>
      </c>
      <c r="AQ10" s="29">
        <f t="shared" si="10"/>
        <v>1</v>
      </c>
      <c r="AR10" s="29">
        <f t="shared" si="11"/>
        <v>1</v>
      </c>
      <c r="AS10" s="35">
        <f t="shared" si="4"/>
        <v>1</v>
      </c>
      <c r="AT10" s="1"/>
    </row>
    <row r="11" spans="1:46">
      <c r="A11" t="str">
        <f>'Model output'!A10</f>
        <v>TCGA-BJ-A191</v>
      </c>
      <c r="B11" s="44">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X</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output'!H10="","negative",IF('Model output'!H10="[]", "negative", IF(OR(ISNUMBER(SEARCH("lymph node",'Model output'!H10)),ISNUMBER(SEARCH("Not mentioned",'Model output'!H10)),ISNUMBER(SEARCH("neck",'Model output'!H10)),ISNUMBER(SEARCH("Not applicable",'Model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5"/>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t="str">
        <f>IF('Model output'!O10="","",'Model output'!O10)</f>
        <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t="str">
        <f>IF('Model output'!S10="","", IF('Model output'!S10= "[]", "", 'Model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 IF('Model output'!T10="[]", "", IF('Model output'!T10="Not mentioned", "No", "Yes")))</f>
        <v/>
      </c>
      <c r="AB11" t="str">
        <f>IF(AA11&lt;&gt;"Yes","",IF(OR('Model output'!U10="",'Model output'!U10="[]",ISNUMBER(SEARCH("Not identified",'Model output'!U10))),"",'Model output'!U10))</f>
        <v/>
      </c>
      <c r="AC11" s="9" t="str">
        <f>IF(OR('Model output'!V10="", AND(ISERROR(SEARCH("Positive",'Model output'!V10)), ISNUMBER(SEARCH("Negative",'Model output'!V10))), 'Model output'!V10="No", ISNUMBER(SEARCH("Uninvolved",'Model output'!V10)), ISNUMBER(SEARCH("Not involved",'Model output'!V10)), ISNUMBER(SEARCH("Free",'Model output'!V10)), ISNUMBER(SEARCH("Cannot be assessed",'Model output'!V10)), ISNUMBER(SEARCH("1 mm",'Model output'!V10)), ISNUMBER(SEARCH("0.1 CM",'Model output'!V10)), ISNUMBER(SEARCH("less than 0.2 mm",'Model output'!V10)), ISNUMBER(SEARCH("less than 0.5 mm",'Model output'!V10)), ISNUMBER(SEARCH("none",'Model output'!V10)), ISNUMBER(SEARCH("abut",'Model output'!V10))), "negative", "positive")</f>
        <v>negative</v>
      </c>
      <c r="AE11" s="28"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3" t="str">
        <f t="shared" si="2"/>
        <v>1b</v>
      </c>
      <c r="AG11" s="33" t="str">
        <f t="shared" si="3"/>
        <v>0</v>
      </c>
      <c r="AH11" s="29" t="str">
        <f t="shared" si="6"/>
        <v>0</v>
      </c>
      <c r="AI11" s="36" t="str">
        <f t="shared" si="7"/>
        <v>I</v>
      </c>
      <c r="AJ11" s="28" t="s">
        <v>687</v>
      </c>
      <c r="AK11" s="33" t="s">
        <v>967</v>
      </c>
      <c r="AL11" s="33" t="s">
        <v>968</v>
      </c>
      <c r="AM11" s="33" t="s">
        <v>971</v>
      </c>
      <c r="AN11" s="33" t="s">
        <v>66</v>
      </c>
      <c r="AO11" s="34">
        <f t="shared" ca="1" si="8"/>
        <v>1</v>
      </c>
      <c r="AP11" s="29">
        <f t="shared" si="9"/>
        <v>1</v>
      </c>
      <c r="AQ11" s="29">
        <f t="shared" si="10"/>
        <v>1</v>
      </c>
      <c r="AR11" s="29">
        <f t="shared" si="11"/>
        <v>1</v>
      </c>
      <c r="AS11" s="35">
        <f t="shared" si="4"/>
        <v>1</v>
      </c>
      <c r="AT11" s="1"/>
    </row>
    <row r="12" spans="1:46">
      <c r="A12" t="str">
        <f>'Model output'!A11</f>
        <v>TCGA-BJ-A192</v>
      </c>
      <c r="B12" s="44">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output'!H11="","negative",IF('Model output'!H11="[]", "negative", IF(OR(ISNUMBER(SEARCH("lymph node",'Model output'!H11)),ISNUMBER(SEARCH("Not mentioned",'Model output'!H11)),ISNUMBER(SEARCH("neck",'Model output'!H11)),ISNUMBER(SEARCH("Not applicable",'Model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5"/>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t="str">
        <f>IF('Model output'!S11="","", IF('Model output'!S11= "[]", "", 'Model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 IF('Model output'!T11="[]", "", IF('Model output'!T11="Not mentioned", "No", "Yes")))</f>
        <v>Yes</v>
      </c>
      <c r="AB12" t="str">
        <f>IF(AA12&lt;&gt;"Yes","",IF(OR('Model output'!U11="",'Model output'!U11="[]",ISNUMBER(SEARCH("Not identified",'Model output'!U11))),"",'Model output'!U11))</f>
        <v/>
      </c>
      <c r="AC12" s="9" t="str">
        <f>IF(OR('Model output'!V11="", AND(ISERROR(SEARCH("Positive",'Model output'!V11)), ISNUMBER(SEARCH("Negative",'Model output'!V11))), 'Model output'!V11="No", ISNUMBER(SEARCH("Uninvolved",'Model output'!V11)), ISNUMBER(SEARCH("Not involved",'Model output'!V11)), ISNUMBER(SEARCH("Free",'Model output'!V11)), ISNUMBER(SEARCH("Cannot be assessed",'Model output'!V11)), ISNUMBER(SEARCH("1 mm",'Model output'!V11)), ISNUMBER(SEARCH("0.1 CM",'Model output'!V11)), ISNUMBER(SEARCH("less than 0.2 mm",'Model output'!V11)), ISNUMBER(SEARCH("less than 0.5 mm",'Model output'!V11)), ISNUMBER(SEARCH("none",'Model output'!V11)), ISNUMBER(SEARCH("abut",'Model output'!V11))), "negative", "positive")</f>
        <v>negative</v>
      </c>
      <c r="AE12" s="28"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3" t="str">
        <f t="shared" si="2"/>
        <v>3a</v>
      </c>
      <c r="AG12" s="33" t="str">
        <f t="shared" si="3"/>
        <v>0</v>
      </c>
      <c r="AH12" s="29" t="str">
        <f t="shared" si="6"/>
        <v>0</v>
      </c>
      <c r="AI12" s="36" t="str">
        <f t="shared" si="7"/>
        <v>I</v>
      </c>
      <c r="AJ12" s="28" t="s">
        <v>685</v>
      </c>
      <c r="AK12" s="33" t="s">
        <v>973</v>
      </c>
      <c r="AL12" s="33" t="s">
        <v>971</v>
      </c>
      <c r="AM12" s="33" t="s">
        <v>971</v>
      </c>
      <c r="AN12" s="33" t="s">
        <v>66</v>
      </c>
      <c r="AO12" s="34">
        <f t="shared" ca="1" si="8"/>
        <v>1</v>
      </c>
      <c r="AP12" s="29">
        <f t="shared" si="9"/>
        <v>1</v>
      </c>
      <c r="AQ12" s="29">
        <f t="shared" si="10"/>
        <v>1</v>
      </c>
      <c r="AR12" s="29">
        <f t="shared" si="11"/>
        <v>1</v>
      </c>
      <c r="AS12" s="35">
        <f t="shared" si="4"/>
        <v>1</v>
      </c>
      <c r="AT12" s="1"/>
    </row>
    <row r="13" spans="1:46">
      <c r="A13" t="str">
        <f>'Model output'!A12</f>
        <v>TCGA-BJ-A28R</v>
      </c>
      <c r="B13" s="44">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X</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output'!H12="","negative",IF('Model output'!H12="[]", "negative", IF(OR(ISNUMBER(SEARCH("lymph node",'Model output'!H12)),ISNUMBER(SEARCH("Not mentioned",'Model output'!H12)),ISNUMBER(SEARCH("neck",'Model output'!H12)),ISNUMBER(SEARCH("Not applicable",'Model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5"/>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1"/>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t="str">
        <f>IF('Model output'!S12="","", IF('Model output'!S12= "[]", "", 'Model output'!S12))</f>
        <v/>
      </c>
      <c r="Y13" t="str">
        <f>IF(OR('Model output'!S12="",ISNUMBER(SEARCH("Absent",'Model output'!S12)),ISNUMBER(SEARCH("Not identified",'Model output'!S12)),ISNUMBER(SEARCH("No",'Model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 IF('Model output'!T12="[]", "", IF('Model output'!T12="Not mentioned", "No", "Yes")))</f>
        <v/>
      </c>
      <c r="AB13" t="str">
        <f>IF(AA13&lt;&gt;"Yes","",IF(OR('Model output'!U12="",'Model output'!U12="[]",ISNUMBER(SEARCH("Not identified",'Model output'!U12))),"",'Model output'!U12))</f>
        <v/>
      </c>
      <c r="AC13" s="9" t="str">
        <f>IF(OR('Model output'!V12="", AND(ISERROR(SEARCH("Positive",'Model output'!V12)), ISNUMBER(SEARCH("Negative",'Model output'!V12))), 'Model output'!V12="No", ISNUMBER(SEARCH("Uninvolved",'Model output'!V12)), ISNUMBER(SEARCH("Not involved",'Model output'!V12)), ISNUMBER(SEARCH("Free",'Model output'!V12)), ISNUMBER(SEARCH("Cannot be assessed",'Model output'!V12)), ISNUMBER(SEARCH("1 mm",'Model output'!V12)), ISNUMBER(SEARCH("0.1 CM",'Model output'!V12)), ISNUMBER(SEARCH("less than 0.2 mm",'Model output'!V12)), ISNUMBER(SEARCH("less than 0.5 mm",'Model output'!V12)), ISNUMBER(SEARCH("none",'Model output'!V12)), ISNUMBER(SEARCH("abut",'Model output'!V12))), "negative", "positive")</f>
        <v>negative</v>
      </c>
      <c r="AE13" s="28"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3" t="str">
        <f t="shared" si="2"/>
        <v>1b</v>
      </c>
      <c r="AG13" s="33" t="str">
        <f t="shared" si="3"/>
        <v>0</v>
      </c>
      <c r="AH13" s="29" t="str">
        <f t="shared" si="6"/>
        <v>0</v>
      </c>
      <c r="AI13" s="36" t="str">
        <f t="shared" si="7"/>
        <v>I</v>
      </c>
      <c r="AJ13" s="28" t="s">
        <v>687</v>
      </c>
      <c r="AK13" s="33" t="s">
        <v>967</v>
      </c>
      <c r="AL13" s="33" t="s">
        <v>968</v>
      </c>
      <c r="AM13" s="33" t="s">
        <v>971</v>
      </c>
      <c r="AN13" s="33" t="s">
        <v>66</v>
      </c>
      <c r="AO13" s="34">
        <f t="shared" ca="1" si="8"/>
        <v>1</v>
      </c>
      <c r="AP13" s="29">
        <f t="shared" si="9"/>
        <v>1</v>
      </c>
      <c r="AQ13" s="29">
        <f t="shared" si="10"/>
        <v>1</v>
      </c>
      <c r="AR13" s="29">
        <f t="shared" si="11"/>
        <v>1</v>
      </c>
      <c r="AS13" s="35">
        <f t="shared" si="4"/>
        <v>1</v>
      </c>
      <c r="AT13" s="1"/>
    </row>
    <row r="14" spans="1:46">
      <c r="A14" t="str">
        <f>'Model output'!A13</f>
        <v>TCGA-BJ-A28S</v>
      </c>
      <c r="B14" s="44">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output'!H13="","negative",IF('Model output'!H13="[]", "negative", IF(OR(ISNUMBER(SEARCH("lymph node",'Model output'!H13)),ISNUMBER(SEARCH("Not mentioned",'Model output'!H13)),ISNUMBER(SEARCH("neck",'Model output'!H13)),ISNUMBER(SEARCH("Not applicable",'Model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5"/>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t="str">
        <f>IF('Model output'!S13="","", IF('Model output'!S13= "[]", "", 'Model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 IF('Model output'!T13="[]", "", IF('Model output'!T13="Not mentioned", "No", "Yes")))</f>
        <v>Yes</v>
      </c>
      <c r="AB14" t="str">
        <f>IF(AA14&lt;&gt;"Yes","",IF(OR('Model output'!U13="",'Model output'!U13="[]",ISNUMBER(SEARCH("Not identified",'Model output'!U13))),"",'Model output'!U13))</f>
        <v/>
      </c>
      <c r="AC14" s="9" t="str">
        <f>IF(OR('Model output'!V13="", AND(ISERROR(SEARCH("Positive",'Model output'!V13)), ISNUMBER(SEARCH("Negative",'Model output'!V13))), 'Model output'!V13="No", ISNUMBER(SEARCH("Uninvolved",'Model output'!V13)), ISNUMBER(SEARCH("Not involved",'Model output'!V13)), ISNUMBER(SEARCH("Free",'Model output'!V13)), ISNUMBER(SEARCH("Cannot be assessed",'Model output'!V13)), ISNUMBER(SEARCH("1 mm",'Model output'!V13)), ISNUMBER(SEARCH("0.1 CM",'Model output'!V13)), ISNUMBER(SEARCH("less than 0.2 mm",'Model output'!V13)), ISNUMBER(SEARCH("less than 0.5 mm",'Model output'!V13)), ISNUMBER(SEARCH("none",'Model output'!V13)), ISNUMBER(SEARCH("abut",'Model output'!V13))), "negative", "positive")</f>
        <v>negative</v>
      </c>
      <c r="AE14" s="28"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3" t="str">
        <f t="shared" si="2"/>
        <v>2</v>
      </c>
      <c r="AG14" s="33" t="str">
        <f t="shared" si="3"/>
        <v>0</v>
      </c>
      <c r="AH14" s="29" t="str">
        <f t="shared" si="6"/>
        <v>0</v>
      </c>
      <c r="AI14" s="36" t="str">
        <f t="shared" si="7"/>
        <v>I</v>
      </c>
      <c r="AJ14" s="28" t="s">
        <v>685</v>
      </c>
      <c r="AK14" s="33" t="s">
        <v>970</v>
      </c>
      <c r="AL14" s="33" t="s">
        <v>971</v>
      </c>
      <c r="AM14" s="33" t="s">
        <v>971</v>
      </c>
      <c r="AN14" s="33" t="s">
        <v>66</v>
      </c>
      <c r="AO14" s="34">
        <f t="shared" ca="1" si="8"/>
        <v>1</v>
      </c>
      <c r="AP14" s="29">
        <f t="shared" si="9"/>
        <v>1</v>
      </c>
      <c r="AQ14" s="29">
        <f t="shared" si="10"/>
        <v>1</v>
      </c>
      <c r="AR14" s="29">
        <f t="shared" si="11"/>
        <v>1</v>
      </c>
      <c r="AS14" s="35">
        <f t="shared" si="4"/>
        <v>1</v>
      </c>
      <c r="AT14" s="1"/>
    </row>
    <row r="15" spans="1:46">
      <c r="A15" t="str">
        <f>'Model output'!A14</f>
        <v>TCGA-BJ-A28T</v>
      </c>
      <c r="B15" s="44">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output'!H14="","negative",IF('Model output'!H14="[]", "negative", IF(OR(ISNUMBER(SEARCH("lymph node",'Model output'!H14)),ISNUMBER(SEARCH("Not mentioned",'Model output'!H14)),ISNUMBER(SEARCH("neck",'Model output'!H14)),ISNUMBER(SEARCH("Not applicable",'Model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8" t="str">
        <f t="shared" si="5"/>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 carcinoma</v>
      </c>
      <c r="O15" t="str">
        <f>IF('Model output'!M14="","",'Model output'!M14)</f>
        <v>Conventional</v>
      </c>
      <c r="P15" t="str">
        <f>IF('Model output'!N14="","",'Model output'!N14)</f>
        <v>1.3 cm</v>
      </c>
      <c r="Q15" t="str">
        <f t="shared" si="1"/>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t="str">
        <f>IF('Model output'!S14="","", IF('Model output'!S14= "[]", "", 'Model output'!S14))</f>
        <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 IF('Model output'!T14="[]", "", IF('Model output'!T14="Not mentioned", "No", "Yes")))</f>
        <v/>
      </c>
      <c r="AB15" t="str">
        <f>IF(AA15&lt;&gt;"Yes","",IF(OR('Model output'!U14="",'Model output'!U14="[]",ISNUMBER(SEARCH("Not identified",'Model output'!U14))),"",'Model output'!U14))</f>
        <v/>
      </c>
      <c r="AC15" s="9" t="str">
        <f>IF(OR('Model output'!V14="", AND(ISERROR(SEARCH("Positive",'Model output'!V14)), ISNUMBER(SEARCH("Negative",'Model output'!V14))), 'Model output'!V14="No", ISNUMBER(SEARCH("Uninvolved",'Model output'!V14)), ISNUMBER(SEARCH("Not involved",'Model output'!V14)), ISNUMBER(SEARCH("Free",'Model output'!V14)), ISNUMBER(SEARCH("Cannot be assessed",'Model output'!V14)), ISNUMBER(SEARCH("1 mm",'Model output'!V14)), ISNUMBER(SEARCH("0.1 CM",'Model output'!V14)), ISNUMBER(SEARCH("less than 0.2 mm",'Model output'!V14)), ISNUMBER(SEARCH("less than 0.5 mm",'Model output'!V14)), ISNUMBER(SEARCH("none",'Model output'!V14)), ISNUMBER(SEARCH("abut",'Model output'!V14))), "negative", "positive")</f>
        <v>negative</v>
      </c>
      <c r="AE15" s="28"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3" t="str">
        <f t="shared" si="2"/>
        <v>1b</v>
      </c>
      <c r="AG15" s="33" t="str">
        <f t="shared" si="3"/>
        <v>1a</v>
      </c>
      <c r="AH15" s="29" t="str">
        <f t="shared" si="6"/>
        <v>0</v>
      </c>
      <c r="AI15" s="36" t="str">
        <f t="shared" si="7"/>
        <v>I</v>
      </c>
      <c r="AJ15" s="28" t="s">
        <v>689</v>
      </c>
      <c r="AK15" s="33" t="s">
        <v>967</v>
      </c>
      <c r="AL15" s="33" t="s">
        <v>972</v>
      </c>
      <c r="AM15" s="33" t="s">
        <v>971</v>
      </c>
      <c r="AN15" s="33" t="s">
        <v>66</v>
      </c>
      <c r="AO15" s="34">
        <f t="shared" ca="1" si="8"/>
        <v>1</v>
      </c>
      <c r="AP15" s="29">
        <f t="shared" si="9"/>
        <v>1</v>
      </c>
      <c r="AQ15" s="29">
        <f t="shared" si="10"/>
        <v>1</v>
      </c>
      <c r="AR15" s="29">
        <f t="shared" si="11"/>
        <v>1</v>
      </c>
      <c r="AS15" s="35">
        <f t="shared" si="4"/>
        <v>1</v>
      </c>
      <c r="AT15" s="1"/>
    </row>
    <row r="16" spans="1:46">
      <c r="A16" t="str">
        <f>'Model output'!A15</f>
        <v>TCGA-BJ-A28V</v>
      </c>
      <c r="B16" s="44">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X</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output'!H15="","negative",IF('Model output'!H15="[]", "negative", IF(OR(ISNUMBER(SEARCH("lymph node",'Model output'!H15)),ISNUMBER(SEARCH("Not mentioned",'Model output'!H15)),ISNUMBER(SEARCH("neck",'Model output'!H15)),ISNUMBER(SEARCH("Not applicable",'Model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5"/>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t="str">
        <f>IF('Model output'!S15="","", IF('Model output'!S15= "[]", "", 'Model output'!S15))</f>
        <v>Not identified</v>
      </c>
      <c r="Y16" t="str">
        <f>IF(OR('Model output'!S15="",ISNUMBER(SEARCH("Absent",'Model output'!S15)),ISNUMBER(SEARCH("Not identified",'Model output'!S15)),ISNUMBER(SEARCH("No",'Model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 IF('Model output'!T15="[]", "", IF('Model output'!T15="Not mentioned", "No", "Yes")))</f>
        <v/>
      </c>
      <c r="AB16" t="str">
        <f>IF(AA16&lt;&gt;"Yes","",IF(OR('Model output'!U15="",'Model output'!U15="[]",ISNUMBER(SEARCH("Not identified",'Model output'!U15))),"",'Model output'!U15))</f>
        <v/>
      </c>
      <c r="AC16" s="9" t="str">
        <f>IF(OR('Model output'!V15="", AND(ISERROR(SEARCH("Positive",'Model output'!V15)), ISNUMBER(SEARCH("Negative",'Model output'!V15))), 'Model output'!V15="No", ISNUMBER(SEARCH("Uninvolved",'Model output'!V15)), ISNUMBER(SEARCH("Not involved",'Model output'!V15)), ISNUMBER(SEARCH("Free",'Model output'!V15)), ISNUMBER(SEARCH("Cannot be assessed",'Model output'!V15)), ISNUMBER(SEARCH("1 mm",'Model output'!V15)), ISNUMBER(SEARCH("0.1 CM",'Model output'!V15)), ISNUMBER(SEARCH("less than 0.2 mm",'Model output'!V15)), ISNUMBER(SEARCH("less than 0.5 mm",'Model output'!V15)), ISNUMBER(SEARCH("none",'Model output'!V15)), ISNUMBER(SEARCH("abut",'Model output'!V15))), "negative", "positive")</f>
        <v>negative</v>
      </c>
      <c r="AE16" s="28"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3" t="str">
        <f t="shared" si="2"/>
        <v>3a</v>
      </c>
      <c r="AG16" s="33" t="str">
        <f t="shared" si="3"/>
        <v>0</v>
      </c>
      <c r="AH16" s="29" t="str">
        <f t="shared" si="6"/>
        <v>0</v>
      </c>
      <c r="AI16" s="36" t="str">
        <f t="shared" si="7"/>
        <v>II</v>
      </c>
      <c r="AJ16" s="28" t="s">
        <v>685</v>
      </c>
      <c r="AK16" s="33" t="s">
        <v>973</v>
      </c>
      <c r="AL16" s="33" t="s">
        <v>968</v>
      </c>
      <c r="AM16" s="33" t="s">
        <v>971</v>
      </c>
      <c r="AN16" s="33" t="s">
        <v>969</v>
      </c>
      <c r="AO16" s="34">
        <f t="shared" ca="1" si="8"/>
        <v>1</v>
      </c>
      <c r="AP16" s="29">
        <f t="shared" si="9"/>
        <v>1</v>
      </c>
      <c r="AQ16" s="29">
        <f t="shared" si="10"/>
        <v>1</v>
      </c>
      <c r="AR16" s="29">
        <f t="shared" si="11"/>
        <v>1</v>
      </c>
      <c r="AS16" s="35">
        <f t="shared" si="4"/>
        <v>1</v>
      </c>
      <c r="AT16" s="1"/>
    </row>
    <row r="17" spans="1:46">
      <c r="A17" t="str">
        <f>'Model output'!A16</f>
        <v>TCGA-BJ-A28X</v>
      </c>
      <c r="B17" s="44">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central</v>
      </c>
      <c r="H17" t="str">
        <f>IF('Model output'!H16="","negative",IF('Model output'!H16="[]", "negative", IF(OR(ISNUMBER(SEARCH("lymph node",'Model output'!H16)),ISNUMBER(SEARCH("Not mentioned",'Model output'!H16)),ISNUMBER(SEARCH("neck",'Model output'!H16)),ISNUMBER(SEARCH("Not applicable",'Model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5"/>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1"/>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t="str">
        <f>IF('Model output'!S16="","", IF('Model output'!S16= "[]", "", 'Model output'!S16))</f>
        <v>Present, to perithyroidal fibroadipose tissue</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 IF('Model output'!T16="[]", "", IF('Model output'!T16="Not mentioned", "No", "Yes")))</f>
        <v/>
      </c>
      <c r="AB17" t="str">
        <f>IF(AA17&lt;&gt;"Yes","",IF(OR('Model output'!U16="",'Model output'!U16="[]",ISNUMBER(SEARCH("Not identified",'Model output'!U16))),"",'Model output'!U16))</f>
        <v/>
      </c>
      <c r="AC17" s="9" t="str">
        <f>IF(OR('Model output'!V16="", AND(ISERROR(SEARCH("Positive",'Model output'!V16)), ISNUMBER(SEARCH("Negative",'Model output'!V16))), 'Model output'!V16="No", ISNUMBER(SEARCH("Uninvolved",'Model output'!V16)), ISNUMBER(SEARCH("Not involved",'Model output'!V16)), ISNUMBER(SEARCH("Free",'Model output'!V16)), ISNUMBER(SEARCH("Cannot be assessed",'Model output'!V16)), ISNUMBER(SEARCH("1 mm",'Model output'!V16)), ISNUMBER(SEARCH("0.1 CM",'Model output'!V16)), ISNUMBER(SEARCH("less than 0.2 mm",'Model output'!V16)), ISNUMBER(SEARCH("less than 0.5 mm",'Model output'!V16)), ISNUMBER(SEARCH("none",'Model output'!V16)), ISNUMBER(SEARCH("abut",'Model output'!V16))), "negative", "positive")</f>
        <v>negative</v>
      </c>
      <c r="AE17" s="28"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3" t="str">
        <f t="shared" si="2"/>
        <v>1b</v>
      </c>
      <c r="AG17" s="33" t="str">
        <f t="shared" si="3"/>
        <v>1a</v>
      </c>
      <c r="AH17" s="29" t="str">
        <f t="shared" si="6"/>
        <v>0</v>
      </c>
      <c r="AI17" s="36" t="str">
        <f t="shared" si="7"/>
        <v>I</v>
      </c>
      <c r="AJ17" s="28" t="s">
        <v>687</v>
      </c>
      <c r="AK17" s="33" t="s">
        <v>967</v>
      </c>
      <c r="AL17" s="33" t="s">
        <v>972</v>
      </c>
      <c r="AM17" s="33" t="s">
        <v>971</v>
      </c>
      <c r="AN17" s="33" t="s">
        <v>66</v>
      </c>
      <c r="AO17" s="34">
        <f t="shared" ca="1" si="8"/>
        <v>1</v>
      </c>
      <c r="AP17" s="29">
        <f t="shared" si="9"/>
        <v>1</v>
      </c>
      <c r="AQ17" s="29">
        <f t="shared" si="10"/>
        <v>1</v>
      </c>
      <c r="AR17" s="29">
        <f t="shared" si="11"/>
        <v>1</v>
      </c>
      <c r="AS17" s="35">
        <f t="shared" si="4"/>
        <v>1</v>
      </c>
      <c r="AT17" s="1"/>
    </row>
    <row r="18" spans="1:46">
      <c r="A18" t="str">
        <f>'Model output'!A17</f>
        <v>TCGA-BJ-A28Z</v>
      </c>
      <c r="B18" s="44">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X</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central</v>
      </c>
      <c r="H18" t="str">
        <f>IF('Model output'!H17="","negative",IF('Model output'!H17="[]", "negative", IF(OR(ISNUMBER(SEARCH("lymph node",'Model output'!H17)),ISNUMBER(SEARCH("Not mentioned",'Model output'!H17)),ISNUMBER(SEARCH("neck",'Model output'!H17)),ISNUMBER(SEARCH("Not applicable",'Model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5"/>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Multifocal, psammoma body</v>
      </c>
      <c r="P18" t="str">
        <f>IF('Model output'!N17="","",'Model output'!N17)</f>
        <v>1 cm</v>
      </c>
      <c r="Q18" t="str">
        <f t="shared" si="1"/>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t="str">
        <f>IF('Model output'!S17="","", IF('Model output'!S17= "[]", "", 'Model output'!S17))</f>
        <v>Present, within 1 mm of resection margin</v>
      </c>
      <c r="Y18" t="str">
        <f>IF(OR('Model output'!S17="",ISNUMBER(SEARCH("Absent",'Model output'!S17)),ISNUMBER(SEARCH("Not identified",'Model output'!S17)),ISNUMBER(SEARCH("No",'Model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 IF('Model output'!T17="[]", "", IF('Model output'!T17="Not mentioned", "No", "Yes")))</f>
        <v>Yes</v>
      </c>
      <c r="AB18" t="str">
        <f>IF(AA18&lt;&gt;"Yes","",IF(OR('Model output'!U17="",'Model output'!U17="[]",ISNUMBER(SEARCH("Not identified",'Model output'!U17))),"",'Model output'!U17))</f>
        <v>RET/PTC1 rearrangement</v>
      </c>
      <c r="AC18" s="9" t="str">
        <f>IF(OR('Model output'!V17="", AND(ISERROR(SEARCH("Positive",'Model output'!V17)), ISNUMBER(SEARCH("Negative",'Model output'!V17))), 'Model output'!V17="No", ISNUMBER(SEARCH("Uninvolved",'Model output'!V17)), ISNUMBER(SEARCH("Not involved",'Model output'!V17)), ISNUMBER(SEARCH("Free",'Model output'!V17)), ISNUMBER(SEARCH("Cannot be assessed",'Model output'!V17)), ISNUMBER(SEARCH("1 mm",'Model output'!V17)), ISNUMBER(SEARCH("0.1 CM",'Model output'!V17)), ISNUMBER(SEARCH("less than 0.2 mm",'Model output'!V17)), ISNUMBER(SEARCH("less than 0.5 mm",'Model output'!V17)), ISNUMBER(SEARCH("none",'Model output'!V17)), ISNUMBER(SEARCH("abut",'Model output'!V17))), "negative", "positive")</f>
        <v>negative</v>
      </c>
      <c r="AE18" s="28"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3" t="str">
        <f t="shared" si="2"/>
        <v>1a</v>
      </c>
      <c r="AG18" s="33" t="str">
        <f t="shared" si="3"/>
        <v>1a</v>
      </c>
      <c r="AH18" s="29" t="str">
        <f t="shared" si="6"/>
        <v>0</v>
      </c>
      <c r="AI18" s="36" t="str">
        <f t="shared" si="7"/>
        <v>I</v>
      </c>
      <c r="AJ18" s="28" t="s">
        <v>687</v>
      </c>
      <c r="AK18" s="33" t="s">
        <v>972</v>
      </c>
      <c r="AL18" s="33" t="s">
        <v>972</v>
      </c>
      <c r="AM18" s="33" t="s">
        <v>971</v>
      </c>
      <c r="AN18" s="33" t="s">
        <v>66</v>
      </c>
      <c r="AO18" s="34">
        <f t="shared" ca="1" si="8"/>
        <v>1</v>
      </c>
      <c r="AP18" s="29">
        <f t="shared" si="9"/>
        <v>1</v>
      </c>
      <c r="AQ18" s="29">
        <f t="shared" si="10"/>
        <v>1</v>
      </c>
      <c r="AR18" s="29">
        <f t="shared" si="11"/>
        <v>1</v>
      </c>
      <c r="AS18" s="35">
        <f t="shared" si="4"/>
        <v>1</v>
      </c>
      <c r="AT18" s="1"/>
    </row>
    <row r="19" spans="1:46">
      <c r="A19" t="str">
        <f>'Model output'!A18</f>
        <v>TCGA-BJ-A290</v>
      </c>
      <c r="B19" s="44">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
      </c>
      <c r="H19" t="str">
        <f>IF('Model output'!H18="","negative",IF('Model output'!H18="[]", "negative", IF(OR(ISNUMBER(SEARCH("lymph node",'Model output'!H18)),ISNUMBER(SEARCH("Not mentioned",'Model output'!H18)),ISNUMBER(SEARCH("neck",'Model output'!H18)),ISNUMBER(SEARCH("Not applicable",'Model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5"/>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 carcinoma</v>
      </c>
      <c r="O19" t="str">
        <f>IF('Model output'!M18="","",'Model output'!M18)</f>
        <v>Tall cell features</v>
      </c>
      <c r="P19" t="str">
        <f>IF('Model output'!N18="","",'Model output'!N18)</f>
        <v>4.5 cm</v>
      </c>
      <c r="Q19" t="str">
        <f t="shared" si="1"/>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t="str">
        <f>IF('Model output'!S18="","", IF('Model output'!S18= "[]", "", 'Model output'!S18))</f>
        <v>Perithyroidal skeletal muscle</v>
      </c>
      <c r="Y19" t="str">
        <f>IF(OR('Model output'!S18="",ISNUMBER(SEARCH("Absent",'Model output'!S18)),ISNUMBER(SEARCH("Not identified",'Model output'!S18)),ISNUMBER(SEARCH("No",'Model output'!S18)),ISNUMBER(SEARCH("negative",'Model output'!S18))),"negative",IF(Z19="positive","gETE", "positive"))</f>
        <v>gETE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positive</v>
      </c>
      <c r="AA19" t="str">
        <f>IF('Model output'!T18="","", IF('Model output'!T18="[]", "", IF('Model output'!T18="Not mentioned", "No", "Yes")))</f>
        <v>Yes</v>
      </c>
      <c r="AB19" t="str">
        <f>IF(AA19&lt;&gt;"Yes","",IF(OR('Model output'!U18="",'Model output'!U18="[]",ISNUMBER(SEARCH("Not identified",'Model output'!U18))),"",'Model output'!U18))</f>
        <v>BRAF V600E mutation</v>
      </c>
      <c r="AC19" s="9" t="str">
        <f>IF(OR('Model output'!V18="", AND(ISERROR(SEARCH("Positive",'Model output'!V18)), ISNUMBER(SEARCH("Negative",'Model output'!V18))), 'Model output'!V18="No", ISNUMBER(SEARCH("Uninvolved",'Model output'!V18)), ISNUMBER(SEARCH("Not involved",'Model output'!V18)), ISNUMBER(SEARCH("Free",'Model output'!V18)), ISNUMBER(SEARCH("Cannot be assessed",'Model output'!V18)), ISNUMBER(SEARCH("1 mm",'Model output'!V18)), ISNUMBER(SEARCH("0.1 CM",'Model output'!V18)), ISNUMBER(SEARCH("less than 0.2 mm",'Model output'!V18)), ISNUMBER(SEARCH("less than 0.5 mm",'Model output'!V18)), ISNUMBER(SEARCH("none",'Model output'!V18)), ISNUMBER(SEARCH("abut",'Model output'!V18))), "negative", "positive")</f>
        <v>positive</v>
      </c>
      <c r="AE19" s="28"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3" t="str">
        <f t="shared" si="2"/>
        <v>3b</v>
      </c>
      <c r="AG19" s="33" t="str">
        <f t="shared" si="3"/>
        <v>1a</v>
      </c>
      <c r="AH19" s="29" t="str">
        <f t="shared" si="6"/>
        <v>0</v>
      </c>
      <c r="AI19" s="36" t="str">
        <f t="shared" si="7"/>
        <v>II</v>
      </c>
      <c r="AJ19" s="28" t="s">
        <v>684</v>
      </c>
      <c r="AK19" s="33" t="s">
        <v>966</v>
      </c>
      <c r="AL19" s="33" t="s">
        <v>972</v>
      </c>
      <c r="AM19" s="33" t="s">
        <v>971</v>
      </c>
      <c r="AN19" s="33" t="s">
        <v>969</v>
      </c>
      <c r="AO19" s="34">
        <f t="shared" si="8"/>
        <v>1</v>
      </c>
      <c r="AP19" s="29">
        <f t="shared" si="9"/>
        <v>1</v>
      </c>
      <c r="AQ19" s="29">
        <f t="shared" si="10"/>
        <v>1</v>
      </c>
      <c r="AR19" s="29">
        <f t="shared" si="11"/>
        <v>1</v>
      </c>
      <c r="AS19" s="35">
        <f t="shared" si="4"/>
        <v>1</v>
      </c>
      <c r="AT19" s="1"/>
    </row>
    <row r="20" spans="1:46">
      <c r="A20" t="str">
        <f>'Model output'!A19</f>
        <v>TCGA-BJ-A291</v>
      </c>
      <c r="B20" s="44">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output'!H19="","negative",IF('Model output'!H19="[]", "negative", IF(OR(ISNUMBER(SEARCH("lymph node",'Model output'!H19)),ISNUMBER(SEARCH("Not mentioned",'Model output'!H19)),ISNUMBER(SEARCH("neck",'Model output'!H19)),ISNUMBER(SEARCH("Not applicable",'Model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5"/>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 Encapsulated with oncolytic features</v>
      </c>
      <c r="P20" t="str">
        <f>IF('Model output'!N19="","",'Model output'!N19)</f>
        <v>1.5 cm</v>
      </c>
      <c r="Q20" t="str">
        <f t="shared" si="1"/>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t="str">
        <f>IF('Model output'!S19="","", IF('Model output'!S19= "[]", "", 'Model output'!S19))</f>
        <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 IF('Model output'!T19="[]", "", IF('Model output'!T19="Not mentioned", "No", "Yes")))</f>
        <v/>
      </c>
      <c r="AB20" t="str">
        <f>IF(AA20&lt;&gt;"Yes","",IF(OR('Model output'!U19="",'Model output'!U19="[]",ISNUMBER(SEARCH("Not identified",'Model output'!U19))),"",'Model output'!U19))</f>
        <v/>
      </c>
      <c r="AC20" s="9" t="str">
        <f>IF(OR('Model output'!V19="", AND(ISERROR(SEARCH("Positive",'Model output'!V19)), ISNUMBER(SEARCH("Negative",'Model output'!V19))), 'Model output'!V19="No", ISNUMBER(SEARCH("Uninvolved",'Model output'!V19)), ISNUMBER(SEARCH("Not involved",'Model output'!V19)), ISNUMBER(SEARCH("Free",'Model output'!V19)), ISNUMBER(SEARCH("Cannot be assessed",'Model output'!V19)), ISNUMBER(SEARCH("1 mm",'Model output'!V19)), ISNUMBER(SEARCH("0.1 CM",'Model output'!V19)), ISNUMBER(SEARCH("less than 0.2 mm",'Model output'!V19)), ISNUMBER(SEARCH("less than 0.5 mm",'Model output'!V19)), ISNUMBER(SEARCH("none",'Model output'!V19)), ISNUMBER(SEARCH("abut",'Model output'!V19))), "negative", "positive")</f>
        <v>negative</v>
      </c>
      <c r="AE20" s="28"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3" t="str">
        <f t="shared" si="2"/>
        <v>1b</v>
      </c>
      <c r="AG20" s="33" t="str">
        <f t="shared" si="3"/>
        <v>0</v>
      </c>
      <c r="AH20" s="29" t="str">
        <f t="shared" si="6"/>
        <v>0</v>
      </c>
      <c r="AI20" s="36" t="str">
        <f t="shared" si="7"/>
        <v>I</v>
      </c>
      <c r="AJ20" s="28" t="s">
        <v>685</v>
      </c>
      <c r="AK20" s="33" t="s">
        <v>967</v>
      </c>
      <c r="AL20" s="33" t="s">
        <v>968</v>
      </c>
      <c r="AM20" s="33" t="s">
        <v>971</v>
      </c>
      <c r="AN20" s="33" t="s">
        <v>66</v>
      </c>
      <c r="AO20" s="34">
        <f t="shared" ca="1" si="8"/>
        <v>1</v>
      </c>
      <c r="AP20" s="29">
        <f t="shared" si="9"/>
        <v>1</v>
      </c>
      <c r="AQ20" s="29">
        <f t="shared" si="10"/>
        <v>1</v>
      </c>
      <c r="AR20" s="29">
        <f t="shared" si="11"/>
        <v>1</v>
      </c>
      <c r="AS20" s="35">
        <f t="shared" si="4"/>
        <v>1</v>
      </c>
      <c r="AT20" s="1"/>
    </row>
    <row r="21" spans="1:46">
      <c r="A21" t="str">
        <f>'Model output'!A20</f>
        <v>TCGA-BJ-A2N7</v>
      </c>
      <c r="B21" s="44">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output'!H20="","negative",IF('Model output'!H20="[]", "negative", IF(OR(ISNUMBER(SEARCH("lymph node",'Model output'!H20)),ISNUMBER(SEARCH("Not mentioned",'Model output'!H20)),ISNUMBER(SEARCH("neck",'Model output'!H20)),ISNUMBER(SEARCH("Not applicable",'Model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5"/>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with predominant follicular growth</v>
      </c>
      <c r="P21" t="str">
        <f>IF('Model output'!N20="","",'Model output'!N20)</f>
        <v>5.0 cm</v>
      </c>
      <c r="Q21" t="str">
        <f t="shared" si="1"/>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t="str">
        <f>IF('Model output'!O20="","",'Model output'!O20)</f>
        <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t="str">
        <f>IF('Model output'!S20="","", IF('Model output'!S20= "[]", "", 'Model output'!S20))</f>
        <v>Absent</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 IF('Model output'!T20="[]", "", IF('Model output'!T20="Not mentioned", "No", "Yes")))</f>
        <v>Yes</v>
      </c>
      <c r="AB21" t="str">
        <f>IF(AA21&lt;&gt;"Yes","",IF(OR('Model output'!U20="",'Model output'!U20="[]",ISNUMBER(SEARCH("Not identified",'Model output'!U20))),"",'Model output'!U20))</f>
        <v/>
      </c>
      <c r="AC21" s="9" t="str">
        <f>IF(OR('Model output'!V20="", AND(ISERROR(SEARCH("Positive",'Model output'!V20)), ISNUMBER(SEARCH("Negative",'Model output'!V20))), 'Model output'!V20="No", ISNUMBER(SEARCH("Uninvolved",'Model output'!V20)), ISNUMBER(SEARCH("Not involved",'Model output'!V20)), ISNUMBER(SEARCH("Free",'Model output'!V20)), ISNUMBER(SEARCH("Cannot be assessed",'Model output'!V20)), ISNUMBER(SEARCH("1 mm",'Model output'!V20)), ISNUMBER(SEARCH("0.1 CM",'Model output'!V20)), ISNUMBER(SEARCH("less than 0.2 mm",'Model output'!V20)), ISNUMBER(SEARCH("less than 0.5 mm",'Model output'!V20)), ISNUMBER(SEARCH("none",'Model output'!V20)), ISNUMBER(SEARCH("abut",'Model output'!V20))), "negative", "positive")</f>
        <v>negative</v>
      </c>
      <c r="AE21" s="28"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3" t="str">
        <f t="shared" si="2"/>
        <v>3a</v>
      </c>
      <c r="AG21" s="33" t="str">
        <f t="shared" si="3"/>
        <v>0</v>
      </c>
      <c r="AH21" s="29" t="str">
        <f t="shared" si="6"/>
        <v>0</v>
      </c>
      <c r="AI21" s="36" t="str">
        <f t="shared" si="7"/>
        <v>I</v>
      </c>
      <c r="AJ21" s="28" t="s">
        <v>687</v>
      </c>
      <c r="AK21" s="33" t="s">
        <v>973</v>
      </c>
      <c r="AL21" s="33" t="s">
        <v>971</v>
      </c>
      <c r="AM21" s="33" t="s">
        <v>971</v>
      </c>
      <c r="AN21" s="33" t="s">
        <v>66</v>
      </c>
      <c r="AO21" s="34">
        <f t="shared" ca="1" si="8"/>
        <v>1</v>
      </c>
      <c r="AP21" s="29">
        <f t="shared" si="9"/>
        <v>1</v>
      </c>
      <c r="AQ21" s="29">
        <f t="shared" si="10"/>
        <v>1</v>
      </c>
      <c r="AR21" s="29">
        <f t="shared" si="11"/>
        <v>1</v>
      </c>
      <c r="AS21" s="35">
        <f t="shared" si="4"/>
        <v>1</v>
      </c>
      <c r="AT21" s="1"/>
    </row>
    <row r="22" spans="1:46">
      <c r="A22" t="str">
        <f>'Model output'!A21</f>
        <v>TCGA-BJ-A2N8</v>
      </c>
      <c r="B22" s="44">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output'!H21="","negative",IF('Model output'!H21="[]", "negative", IF(OR(ISNUMBER(SEARCH("lymph node",'Model output'!H21)),ISNUMBER(SEARCH("Not mentioned",'Model output'!H21)),ISNUMBER(SEARCH("neck",'Model output'!H21)),ISNUMBER(SEARCH("Not applicable",'Model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5"/>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Conventional, Conventional with Prominent Follicular Pattern</v>
      </c>
      <c r="P22" t="str">
        <f>IF('Model output'!N21="","",'Model output'!N21)</f>
        <v>1.4 cm</v>
      </c>
      <c r="Q22" t="str">
        <f t="shared" si="1"/>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t="str">
        <f>IF('Model output'!S21="","", IF('Model output'!S21= "[]", "", 'Model output'!S21))</f>
        <v/>
      </c>
      <c r="Y22" t="str">
        <f>IF(OR('Model output'!S21="",ISNUMBER(SEARCH("Absent",'Model output'!S21)),ISNUMBER(SEARCH("Not identified",'Model output'!S21)),ISNUMBER(SEARCH("No",'Model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 IF('Model output'!T21="[]", "", IF('Model output'!T21="Not mentioned", "No", "Yes")))</f>
        <v>Yes</v>
      </c>
      <c r="AB22" t="str">
        <f>IF(AA22&lt;&gt;"Yes","",IF(OR('Model output'!U21="",'Model output'!U21="[]",ISNUMBER(SEARCH("Not identified",'Model output'!U21))),"",'Model output'!U21))</f>
        <v>NRAS codon 61 mutation</v>
      </c>
      <c r="AC22" s="9" t="str">
        <f>IF(OR('Model output'!V21="", AND(ISERROR(SEARCH("Positive",'Model output'!V21)), ISNUMBER(SEARCH("Negative",'Model output'!V21))), 'Model output'!V21="No", ISNUMBER(SEARCH("Uninvolved",'Model output'!V21)), ISNUMBER(SEARCH("Not involved",'Model output'!V21)), ISNUMBER(SEARCH("Free",'Model output'!V21)), ISNUMBER(SEARCH("Cannot be assessed",'Model output'!V21)), ISNUMBER(SEARCH("1 mm",'Model output'!V21)), ISNUMBER(SEARCH("0.1 CM",'Model output'!V21)), ISNUMBER(SEARCH("less than 0.2 mm",'Model output'!V21)), ISNUMBER(SEARCH("less than 0.5 mm",'Model output'!V21)), ISNUMBER(SEARCH("none",'Model output'!V21)), ISNUMBER(SEARCH("abut",'Model output'!V21))), "negative", "positive")</f>
        <v>negative</v>
      </c>
      <c r="AE22" s="28"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3" t="str">
        <f t="shared" si="2"/>
        <v>1b</v>
      </c>
      <c r="AG22" s="33" t="str">
        <f t="shared" si="3"/>
        <v>0</v>
      </c>
      <c r="AH22" s="29" t="str">
        <f t="shared" si="6"/>
        <v>0</v>
      </c>
      <c r="AI22" s="36" t="str">
        <f t="shared" si="7"/>
        <v>I</v>
      </c>
      <c r="AJ22" s="28" t="s">
        <v>687</v>
      </c>
      <c r="AK22" s="33" t="s">
        <v>967</v>
      </c>
      <c r="AL22" s="33" t="s">
        <v>968</v>
      </c>
      <c r="AM22" s="33" t="s">
        <v>971</v>
      </c>
      <c r="AN22" s="33" t="s">
        <v>66</v>
      </c>
      <c r="AO22" s="34">
        <f t="shared" ca="1" si="8"/>
        <v>1</v>
      </c>
      <c r="AP22" s="29">
        <f t="shared" si="9"/>
        <v>1</v>
      </c>
      <c r="AQ22" s="29">
        <f t="shared" si="10"/>
        <v>1</v>
      </c>
      <c r="AR22" s="29">
        <f t="shared" si="11"/>
        <v>1</v>
      </c>
      <c r="AS22" s="35">
        <f t="shared" si="4"/>
        <v>1</v>
      </c>
      <c r="AT22" s="1"/>
    </row>
    <row r="23" spans="1:46">
      <c r="A23" t="str">
        <f>'Model output'!A22</f>
        <v>TCGA-BJ-A2N9</v>
      </c>
      <c r="B23" s="44">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output'!H22="","negative",IF('Model output'!H22="[]", "negative", IF(OR(ISNUMBER(SEARCH("lymph node",'Model output'!H22)),ISNUMBER(SEARCH("Not mentioned",'Model output'!H22)),ISNUMBER(SEARCH("neck",'Model output'!H22)),ISNUMBER(SEARCH("Not applicable",'Model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5"/>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Encapsulated follicular variant</v>
      </c>
      <c r="P23" t="str">
        <f>IF('Model output'!N22="","",'Model output'!N22)</f>
        <v>2.5 cm</v>
      </c>
      <c r="Q23" t="str">
        <f t="shared" si="1"/>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t="str">
        <f>IF('Model output'!S22="","", IF('Model output'!S22= "[]", "", 'Model output'!S22))</f>
        <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 IF('Model output'!T22="[]", "", IF('Model output'!T22="Not mentioned", "No", "Yes")))</f>
        <v>Yes</v>
      </c>
      <c r="AB23" t="str">
        <f>IF(AA23&lt;&gt;"Yes","",IF(OR('Model output'!U22="",'Model output'!U22="[]",ISNUMBER(SEARCH("Not identified",'Model output'!U22))),"",'Model output'!U22))</f>
        <v/>
      </c>
      <c r="AC23" s="9" t="str">
        <f>IF(OR('Model output'!V22="", AND(ISERROR(SEARCH("Positive",'Model output'!V22)), ISNUMBER(SEARCH("Negative",'Model output'!V22))), 'Model output'!V22="No", ISNUMBER(SEARCH("Uninvolved",'Model output'!V22)), ISNUMBER(SEARCH("Not involved",'Model output'!V22)), ISNUMBER(SEARCH("Free",'Model output'!V22)), ISNUMBER(SEARCH("Cannot be assessed",'Model output'!V22)), ISNUMBER(SEARCH("1 mm",'Model output'!V22)), ISNUMBER(SEARCH("0.1 CM",'Model output'!V22)), ISNUMBER(SEARCH("less than 0.2 mm",'Model output'!V22)), ISNUMBER(SEARCH("less than 0.5 mm",'Model output'!V22)), ISNUMBER(SEARCH("none",'Model output'!V22)), ISNUMBER(SEARCH("abut",'Model output'!V22))), "negative", "positive")</f>
        <v>negative</v>
      </c>
      <c r="AE23" s="28"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3" t="str">
        <f t="shared" si="2"/>
        <v>2</v>
      </c>
      <c r="AG23" s="33" t="str">
        <f t="shared" si="3"/>
        <v>0</v>
      </c>
      <c r="AH23" s="29" t="str">
        <f t="shared" si="6"/>
        <v>0</v>
      </c>
      <c r="AI23" s="36" t="str">
        <f t="shared" si="7"/>
        <v>I</v>
      </c>
      <c r="AJ23" s="28" t="s">
        <v>685</v>
      </c>
      <c r="AK23" s="33" t="s">
        <v>970</v>
      </c>
      <c r="AL23" s="33" t="s">
        <v>968</v>
      </c>
      <c r="AM23" s="33" t="s">
        <v>971</v>
      </c>
      <c r="AN23" s="33" t="s">
        <v>66</v>
      </c>
      <c r="AO23" s="34">
        <f t="shared" ca="1" si="8"/>
        <v>1</v>
      </c>
      <c r="AP23" s="29">
        <f t="shared" si="9"/>
        <v>1</v>
      </c>
      <c r="AQ23" s="29">
        <f t="shared" si="10"/>
        <v>1</v>
      </c>
      <c r="AR23" s="29">
        <f t="shared" si="11"/>
        <v>1</v>
      </c>
      <c r="AS23" s="35">
        <f t="shared" si="4"/>
        <v>1</v>
      </c>
      <c r="AT23" s="1"/>
    </row>
    <row r="24" spans="1:46">
      <c r="A24" t="str">
        <f>'Model output'!A23</f>
        <v>TCGA-BJ-A2NA</v>
      </c>
      <c r="B24" s="44">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output'!H23="","negative",IF('Model output'!H23="[]", "negative", IF(OR(ISNUMBER(SEARCH("lymph node",'Model output'!H23)),ISNUMBER(SEARCH("Not mentioned",'Model output'!H23)),ISNUMBER(SEARCH("neck",'Model output'!H23)),ISNUMBER(SEARCH("Not applicable",'Model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5"/>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Conventional, Focal tall cell features</v>
      </c>
      <c r="P24" t="str">
        <f>IF('Model output'!N23="","",'Model output'!N23)</f>
        <v>1.5 cm</v>
      </c>
      <c r="Q24" t="str">
        <f t="shared" si="1"/>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positive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negative</v>
      </c>
      <c r="X24" t="str">
        <f>IF('Model output'!S23="","", IF('Model output'!S23= "[]", "", 'Model output'!S23))</f>
        <v>Present, Minimal</v>
      </c>
      <c r="Y24" t="str">
        <f>IF(OR('Model output'!S23="",ISNUMBER(SEARCH("Absent",'Model output'!S23)),ISNUMBER(SEARCH("Not identified",'Model output'!S23)),ISNUMBER(SEARCH("No",'Model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 IF('Model output'!T23="[]", "", IF('Model output'!T23="Not mentioned", "No", "Yes")))</f>
        <v>Yes</v>
      </c>
      <c r="AB24" t="str">
        <f>IF(AA24&lt;&gt;"Yes","",IF(OR('Model output'!U23="",'Model output'!U23="[]",ISNUMBER(SEARCH("Not identified",'Model output'!U23))),"",'Model output'!U23))</f>
        <v>BRAF mutation</v>
      </c>
      <c r="AC24" s="9" t="str">
        <f>IF(OR('Model output'!V23="", AND(ISERROR(SEARCH("Positive",'Model output'!V23)), ISNUMBER(SEARCH("Negative",'Model output'!V23))), 'Model output'!V23="No", ISNUMBER(SEARCH("Uninvolved",'Model output'!V23)), ISNUMBER(SEARCH("Not involved",'Model output'!V23)), ISNUMBER(SEARCH("Free",'Model output'!V23)), ISNUMBER(SEARCH("Cannot be assessed",'Model output'!V23)), ISNUMBER(SEARCH("1 mm",'Model output'!V23)), ISNUMBER(SEARCH("0.1 CM",'Model output'!V23)), ISNUMBER(SEARCH("less than 0.2 mm",'Model output'!V23)), ISNUMBER(SEARCH("less than 0.5 mm",'Model output'!V23)), ISNUMBER(SEARCH("none",'Model output'!V23)), ISNUMBER(SEARCH("abut",'Model output'!V23))), "negative", "positive")</f>
        <v>positive</v>
      </c>
      <c r="AE24" s="28"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3" t="str">
        <f t="shared" si="2"/>
        <v>1b</v>
      </c>
      <c r="AG24" s="33" t="str">
        <f t="shared" si="3"/>
        <v>0</v>
      </c>
      <c r="AH24" s="29" t="str">
        <f t="shared" si="6"/>
        <v>0</v>
      </c>
      <c r="AI24" s="36" t="str">
        <f t="shared" si="7"/>
        <v>I</v>
      </c>
      <c r="AJ24" s="28" t="s">
        <v>684</v>
      </c>
      <c r="AK24" s="33" t="s">
        <v>967</v>
      </c>
      <c r="AL24" s="33" t="s">
        <v>968</v>
      </c>
      <c r="AM24" s="33" t="s">
        <v>971</v>
      </c>
      <c r="AN24" s="33" t="s">
        <v>66</v>
      </c>
      <c r="AO24" s="34">
        <f t="shared" si="8"/>
        <v>1</v>
      </c>
      <c r="AP24" s="29">
        <f t="shared" si="9"/>
        <v>1</v>
      </c>
      <c r="AQ24" s="29">
        <f t="shared" si="10"/>
        <v>1</v>
      </c>
      <c r="AR24" s="29">
        <f t="shared" si="11"/>
        <v>1</v>
      </c>
      <c r="AS24" s="35">
        <f t="shared" si="4"/>
        <v>1</v>
      </c>
      <c r="AT24" s="1"/>
    </row>
    <row r="25" spans="1:46">
      <c r="A25" t="str">
        <f>'Model output'!A24</f>
        <v>TCGA-BJ-A2P4</v>
      </c>
      <c r="B25" s="44">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output'!H24="","negative",IF('Model output'!H24="[]", "negative", IF(OR(ISNUMBER(SEARCH("lymph node",'Model output'!H24)),ISNUMBER(SEARCH("Not mentioned",'Model output'!H24)),ISNUMBER(SEARCH("neck",'Model output'!H24)),ISNUMBER(SEARCH("Not applicable",'Model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5"/>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t="str">
        <f>IF('Model output'!S24="","", IF('Model output'!S24= "[]", "", 'Model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 IF('Model output'!T24="[]", "", IF('Model output'!T24="Not mentioned", "No", "Yes")))</f>
        <v>Yes</v>
      </c>
      <c r="AB25" t="str">
        <f>IF(AA25&lt;&gt;"Yes","",IF(OR('Model output'!U24="",'Model output'!U24="[]",ISNUMBER(SEARCH("Not identified",'Model output'!U24))),"",'Model output'!U24))</f>
        <v>HRAS mutation</v>
      </c>
      <c r="AC25" s="9" t="str">
        <f>IF(OR('Model output'!V24="", AND(ISERROR(SEARCH("Positive",'Model output'!V24)), ISNUMBER(SEARCH("Negative",'Model output'!V24))), 'Model output'!V24="No", ISNUMBER(SEARCH("Uninvolved",'Model output'!V24)), ISNUMBER(SEARCH("Not involved",'Model output'!V24)), ISNUMBER(SEARCH("Free",'Model output'!V24)), ISNUMBER(SEARCH("Cannot be assessed",'Model output'!V24)), ISNUMBER(SEARCH("1 mm",'Model output'!V24)), ISNUMBER(SEARCH("0.1 CM",'Model output'!V24)), ISNUMBER(SEARCH("less than 0.2 mm",'Model output'!V24)), ISNUMBER(SEARCH("less than 0.5 mm",'Model output'!V24)), ISNUMBER(SEARCH("none",'Model output'!V24)), ISNUMBER(SEARCH("abut",'Model output'!V24))), "negative", "positive")</f>
        <v>negative</v>
      </c>
      <c r="AE25" s="28"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3" t="str">
        <f t="shared" si="2"/>
        <v>2</v>
      </c>
      <c r="AG25" s="33" t="str">
        <f t="shared" si="3"/>
        <v>0</v>
      </c>
      <c r="AH25" s="29" t="str">
        <f t="shared" si="6"/>
        <v>0</v>
      </c>
      <c r="AI25" s="36" t="str">
        <f t="shared" si="7"/>
        <v>I</v>
      </c>
      <c r="AJ25" s="28" t="s">
        <v>685</v>
      </c>
      <c r="AK25" s="33" t="s">
        <v>970</v>
      </c>
      <c r="AL25" s="33" t="s">
        <v>971</v>
      </c>
      <c r="AM25" s="33" t="s">
        <v>971</v>
      </c>
      <c r="AN25" s="33" t="s">
        <v>66</v>
      </c>
      <c r="AO25" s="34">
        <f t="shared" ca="1" si="8"/>
        <v>1</v>
      </c>
      <c r="AP25" s="29">
        <f t="shared" si="9"/>
        <v>1</v>
      </c>
      <c r="AQ25" s="29">
        <f t="shared" si="10"/>
        <v>1</v>
      </c>
      <c r="AR25" s="29">
        <f t="shared" si="11"/>
        <v>1</v>
      </c>
      <c r="AS25" s="35">
        <f t="shared" si="4"/>
        <v>1</v>
      </c>
      <c r="AT25" s="1"/>
    </row>
    <row r="26" spans="1:46">
      <c r="A26" t="str">
        <f>'Model output'!A25</f>
        <v>TCGA-BJ-A3EZ</v>
      </c>
      <c r="B26" s="44">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lateral</v>
      </c>
      <c r="H26" t="str">
        <f>IF('Model output'!H25="","negative",IF('Model output'!H25="[]", "negative", IF(OR(ISNUMBER(SEARCH("lymph node",'Model output'!H25)),ISNUMBER(SEARCH("Not mentioned",'Model output'!H25)),ISNUMBER(SEARCH("neck",'Model output'!H25)),ISNUMBER(SEARCH("Not applicable",'Model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5"/>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Conventional, Angioinvasive</v>
      </c>
      <c r="P26" t="str">
        <f>IF('Model output'!N25="","",'Model output'!N25)</f>
        <v>2.4 cm</v>
      </c>
      <c r="Q26" t="str">
        <f t="shared" si="1"/>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t="str">
        <f>IF('Model output'!S25="","", IF('Model output'!S25= "[]", "", 'Model output'!S25))</f>
        <v>Present, Extensive, right skeletal muscle</v>
      </c>
      <c r="Y26" t="str">
        <f>IF(OR('Model output'!S25="",ISNUMBER(SEARCH("Absent",'Model output'!S25)),ISNUMBER(SEARCH("Not identified",'Model output'!S25)),ISNUMBER(SEARCH("No",'Model output'!S25)),ISNUMBER(SEARCH("negative",'Model output'!S25))),"negative",IF(Z26="positive","gETE", "positive"))</f>
        <v>gETE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positive</v>
      </c>
      <c r="AA26" t="str">
        <f>IF('Model output'!T25="","", IF('Model output'!T25="[]", "", IF('Model output'!T25="Not mentioned", "No", "Yes")))</f>
        <v/>
      </c>
      <c r="AB26" t="str">
        <f>IF(AA26&lt;&gt;"Yes","",IF(OR('Model output'!U25="",'Model output'!U25="[]",ISNUMBER(SEARCH("Not identified",'Model output'!U25))),"",'Model output'!U25))</f>
        <v/>
      </c>
      <c r="AC26" s="9" t="str">
        <f>IF(OR('Model output'!V25="", AND(ISERROR(SEARCH("Positive",'Model output'!V25)), ISNUMBER(SEARCH("Negative",'Model output'!V25))), 'Model output'!V25="No", ISNUMBER(SEARCH("Uninvolved",'Model output'!V25)), ISNUMBER(SEARCH("Not involved",'Model output'!V25)), ISNUMBER(SEARCH("Free",'Model output'!V25)), ISNUMBER(SEARCH("Cannot be assessed",'Model output'!V25)), ISNUMBER(SEARCH("1 mm",'Model output'!V25)), ISNUMBER(SEARCH("0.1 CM",'Model output'!V25)), ISNUMBER(SEARCH("less than 0.2 mm",'Model output'!V25)), ISNUMBER(SEARCH("less than 0.5 mm",'Model output'!V25)), ISNUMBER(SEARCH("none",'Model output'!V25)), ISNUMBER(SEARCH("abut",'Model output'!V25))), "negative", "positive")</f>
        <v>positive</v>
      </c>
      <c r="AE26" s="28"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3" t="str">
        <f t="shared" si="2"/>
        <v>3b</v>
      </c>
      <c r="AG26" s="33" t="str">
        <f t="shared" si="3"/>
        <v>1b</v>
      </c>
      <c r="AH26" s="29" t="str">
        <f t="shared" si="6"/>
        <v>0</v>
      </c>
      <c r="AI26" s="36" t="str">
        <f t="shared" si="7"/>
        <v>I</v>
      </c>
      <c r="AJ26" s="28" t="s">
        <v>684</v>
      </c>
      <c r="AK26" s="33" t="s">
        <v>966</v>
      </c>
      <c r="AL26" s="33" t="s">
        <v>967</v>
      </c>
      <c r="AM26" s="33" t="s">
        <v>971</v>
      </c>
      <c r="AN26" s="33" t="s">
        <v>66</v>
      </c>
      <c r="AO26" s="34">
        <f t="shared" si="8"/>
        <v>1</v>
      </c>
      <c r="AP26" s="29">
        <f t="shared" si="9"/>
        <v>1</v>
      </c>
      <c r="AQ26" s="29">
        <f t="shared" si="10"/>
        <v>1</v>
      </c>
      <c r="AR26" s="29">
        <f t="shared" si="11"/>
        <v>1</v>
      </c>
      <c r="AS26" s="35">
        <f t="shared" si="4"/>
        <v>1</v>
      </c>
      <c r="AT26" s="1"/>
    </row>
    <row r="27" spans="1:46">
      <c r="A27" t="str">
        <f>'Model output'!A26</f>
        <v>TCGA-BJ-A3F0</v>
      </c>
      <c r="B27" s="44">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X</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output'!H26="","negative",IF('Model output'!H26="[]", "negative", IF(OR(ISNUMBER(SEARCH("lymph node",'Model output'!H26)),ISNUMBER(SEARCH("Not mentioned",'Model output'!H26)),ISNUMBER(SEARCH("neck",'Model output'!H26)),ISNUMBER(SEARCH("Not applicable",'Model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5"/>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t="str">
        <f>IF('Model output'!O26="","",'Model output'!O26)</f>
        <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t="str">
        <f>IF('Model output'!S26="","", IF('Model output'!S26= "[]", "", 'Model output'!S26))</f>
        <v>Not identified</v>
      </c>
      <c r="Y27" t="str">
        <f>IF(OR('Model output'!S26="",ISNUMBER(SEARCH("Absent",'Model output'!S26)),ISNUMBER(SEARCH("Not identified",'Model output'!S26)),ISNUMBER(SEARCH("No",'Model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 IF('Model output'!T26="[]", "", IF('Model output'!T26="Not mentioned", "No", "Yes")))</f>
        <v/>
      </c>
      <c r="AB27" t="str">
        <f>IF(AA27&lt;&gt;"Yes","",IF(OR('Model output'!U26="",'Model output'!U26="[]",ISNUMBER(SEARCH("Not identified",'Model output'!U26))),"",'Model output'!U26))</f>
        <v/>
      </c>
      <c r="AC27" s="9" t="str">
        <f>IF(OR('Model output'!V26="", AND(ISERROR(SEARCH("Positive",'Model output'!V26)), ISNUMBER(SEARCH("Negative",'Model output'!V26))), 'Model output'!V26="No", ISNUMBER(SEARCH("Uninvolved",'Model output'!V26)), ISNUMBER(SEARCH("Not involved",'Model output'!V26)), ISNUMBER(SEARCH("Free",'Model output'!V26)), ISNUMBER(SEARCH("Cannot be assessed",'Model output'!V26)), ISNUMBER(SEARCH("1 mm",'Model output'!V26)), ISNUMBER(SEARCH("0.1 CM",'Model output'!V26)), ISNUMBER(SEARCH("less than 0.2 mm",'Model output'!V26)), ISNUMBER(SEARCH("less than 0.5 mm",'Model output'!V26)), ISNUMBER(SEARCH("none",'Model output'!V26)), ISNUMBER(SEARCH("abut",'Model output'!V26))), "negative", "positive")</f>
        <v>negative</v>
      </c>
      <c r="AE27" s="28"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3" t="str">
        <f t="shared" si="2"/>
        <v>1b</v>
      </c>
      <c r="AG27" s="33" t="str">
        <f t="shared" si="3"/>
        <v>0</v>
      </c>
      <c r="AH27" s="29" t="str">
        <f t="shared" si="6"/>
        <v>0</v>
      </c>
      <c r="AI27" s="36" t="str">
        <f t="shared" si="7"/>
        <v>I</v>
      </c>
      <c r="AJ27" s="28" t="s">
        <v>685</v>
      </c>
      <c r="AK27" s="33" t="s">
        <v>967</v>
      </c>
      <c r="AL27" s="33" t="s">
        <v>971</v>
      </c>
      <c r="AM27" s="33" t="s">
        <v>971</v>
      </c>
      <c r="AN27" s="33" t="s">
        <v>66</v>
      </c>
      <c r="AO27" s="34">
        <f t="shared" ca="1" si="8"/>
        <v>1</v>
      </c>
      <c r="AP27" s="29">
        <f t="shared" si="9"/>
        <v>1</v>
      </c>
      <c r="AQ27" s="29">
        <f t="shared" si="10"/>
        <v>1</v>
      </c>
      <c r="AR27" s="29">
        <f t="shared" si="11"/>
        <v>1</v>
      </c>
      <c r="AS27" s="35">
        <f t="shared" si="4"/>
        <v>1</v>
      </c>
      <c r="AT27" s="1"/>
    </row>
    <row r="28" spans="1:46">
      <c r="A28" t="str">
        <f>'Model output'!A27</f>
        <v>TCGA-BJ-A3PR</v>
      </c>
      <c r="B28" s="44">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X</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output'!H27="","negative",IF('Model output'!H27="[]", "negative", IF(OR(ISNUMBER(SEARCH("lymph node",'Model output'!H27)),ISNUMBER(SEARCH("Not mentioned",'Model output'!H27)),ISNUMBER(SEARCH("neck",'Model output'!H27)),ISNUMBER(SEARCH("Not applicable",'Model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5"/>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classical</v>
      </c>
      <c r="P28" t="str">
        <f>IF('Model output'!N27="","",'Model output'!N27)</f>
        <v>2.5 cm</v>
      </c>
      <c r="Q28" t="str">
        <f t="shared" si="1"/>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t="str">
        <f>IF('Model output'!S27="","", IF('Model output'!S27= "[]", "", 'Model output'!S27))</f>
        <v>Present</v>
      </c>
      <c r="Y28" t="str">
        <f>IF(OR('Model output'!S27="",ISNUMBER(SEARCH("Absent",'Model output'!S27)),ISNUMBER(SEARCH("Not identified",'Model output'!S27)),ISNUMBER(SEARCH("No",'Model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 IF('Model output'!T27="[]", "", IF('Model output'!T27="Not mentioned", "No", "Yes")))</f>
        <v/>
      </c>
      <c r="AB28" t="str">
        <f>IF(AA28&lt;&gt;"Yes","",IF(OR('Model output'!U27="",'Model output'!U27="[]",ISNUMBER(SEARCH("Not identified",'Model output'!U27))),"",'Model output'!U27))</f>
        <v/>
      </c>
      <c r="AC28" s="9" t="str">
        <f>IF(OR('Model output'!V27="", AND(ISERROR(SEARCH("Positive",'Model output'!V27)), ISNUMBER(SEARCH("Negative",'Model output'!V27))), 'Model output'!V27="No", ISNUMBER(SEARCH("Uninvolved",'Model output'!V27)), ISNUMBER(SEARCH("Not involved",'Model output'!V27)), ISNUMBER(SEARCH("Free",'Model output'!V27)), ISNUMBER(SEARCH("Cannot be assessed",'Model output'!V27)), ISNUMBER(SEARCH("1 mm",'Model output'!V27)), ISNUMBER(SEARCH("0.1 CM",'Model output'!V27)), ISNUMBER(SEARCH("less than 0.2 mm",'Model output'!V27)), ISNUMBER(SEARCH("less than 0.5 mm",'Model output'!V27)), ISNUMBER(SEARCH("none",'Model output'!V27)), ISNUMBER(SEARCH("abut",'Model output'!V27))), "negative", "positive")</f>
        <v>positive</v>
      </c>
      <c r="AE28" s="28"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3" t="str">
        <f t="shared" si="2"/>
        <v>2</v>
      </c>
      <c r="AG28" s="33" t="str">
        <f t="shared" si="3"/>
        <v>0</v>
      </c>
      <c r="AH28" s="29" t="str">
        <f t="shared" si="6"/>
        <v>0</v>
      </c>
      <c r="AI28" s="36" t="str">
        <f t="shared" si="7"/>
        <v>I</v>
      </c>
      <c r="AJ28" s="28" t="s">
        <v>684</v>
      </c>
      <c r="AK28" s="33" t="s">
        <v>970</v>
      </c>
      <c r="AL28" s="33" t="s">
        <v>968</v>
      </c>
      <c r="AM28" s="33" t="s">
        <v>971</v>
      </c>
      <c r="AN28" s="33" t="s">
        <v>66</v>
      </c>
      <c r="AO28" s="34">
        <f t="shared" si="8"/>
        <v>1</v>
      </c>
      <c r="AP28" s="29">
        <f t="shared" si="9"/>
        <v>1</v>
      </c>
      <c r="AQ28" s="29">
        <f t="shared" si="10"/>
        <v>1</v>
      </c>
      <c r="AR28" s="29">
        <f t="shared" si="11"/>
        <v>1</v>
      </c>
      <c r="AS28" s="35">
        <f t="shared" si="4"/>
        <v>1</v>
      </c>
      <c r="AT28" s="1"/>
    </row>
    <row r="29" spans="1:46">
      <c r="A29" t="str">
        <f>'Model output'!A28</f>
        <v>TCGA-BJ-A3PT</v>
      </c>
      <c r="B29" s="44">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output'!H28="","negative",IF('Model output'!H28="[]", "negative", IF(OR(ISNUMBER(SEARCH("lymph node",'Model output'!H28)),ISNUMBER(SEARCH("Not mentioned",'Model output'!H28)),ISNUMBER(SEARCH("neck",'Model output'!H28)),ISNUMBER(SEARCH("Not applicable",'Model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5"/>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Follicular variant, non-encapsulated</v>
      </c>
      <c r="P29" t="str">
        <f>IF('Model output'!N28="","",'Model output'!N28)</f>
        <v>1.5 cm</v>
      </c>
      <c r="Q29" t="str">
        <f t="shared" si="1"/>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t="str">
        <f>IF('Model output'!S28="","", IF('Model output'!S28= "[]", "", 'Model output'!S28))</f>
        <v>Present, with focal extension to resection margin</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 IF('Model output'!T28="[]", "", IF('Model output'!T28="Not mentioned", "No", "Yes")))</f>
        <v>Yes</v>
      </c>
      <c r="AB29" t="str">
        <f>IF(AA29&lt;&gt;"Yes","",IF(OR('Model output'!U28="",'Model output'!U28="[]",ISNUMBER(SEARCH("Not identified",'Model output'!U28))),"",'Model output'!U28))</f>
        <v>HRAS codon 61 mutation</v>
      </c>
      <c r="AC29" s="9" t="str">
        <f>IF(OR('Model output'!V28="", AND(ISERROR(SEARCH("Positive",'Model output'!V28)), ISNUMBER(SEARCH("Negative",'Model output'!V28))), 'Model output'!V28="No", ISNUMBER(SEARCH("Uninvolved",'Model output'!V28)), ISNUMBER(SEARCH("Not involved",'Model output'!V28)), ISNUMBER(SEARCH("Free",'Model output'!V28)), ISNUMBER(SEARCH("Cannot be assessed",'Model output'!V28)), ISNUMBER(SEARCH("1 mm",'Model output'!V28)), ISNUMBER(SEARCH("0.1 CM",'Model output'!V28)), ISNUMBER(SEARCH("less than 0.2 mm",'Model output'!V28)), ISNUMBER(SEARCH("less than 0.5 mm",'Model output'!V28)), ISNUMBER(SEARCH("none",'Model output'!V28)), ISNUMBER(SEARCH("abut",'Model output'!V28))), "negative", "positive")</f>
        <v>positive</v>
      </c>
      <c r="AE29" s="28"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3" t="str">
        <f t="shared" si="2"/>
        <v>1b</v>
      </c>
      <c r="AG29" s="33" t="str">
        <f t="shared" si="3"/>
        <v>0</v>
      </c>
      <c r="AH29" s="29" t="str">
        <f t="shared" si="6"/>
        <v>0</v>
      </c>
      <c r="AI29" s="36" t="str">
        <f t="shared" si="7"/>
        <v>I</v>
      </c>
      <c r="AJ29" s="28" t="s">
        <v>684</v>
      </c>
      <c r="AK29" s="33" t="s">
        <v>967</v>
      </c>
      <c r="AL29" s="33" t="s">
        <v>971</v>
      </c>
      <c r="AM29" s="33" t="s">
        <v>971</v>
      </c>
      <c r="AN29" s="33" t="s">
        <v>66</v>
      </c>
      <c r="AO29" s="34">
        <f t="shared" si="8"/>
        <v>1</v>
      </c>
      <c r="AP29" s="29">
        <f t="shared" si="9"/>
        <v>1</v>
      </c>
      <c r="AQ29" s="29">
        <f t="shared" si="10"/>
        <v>1</v>
      </c>
      <c r="AR29" s="29">
        <f t="shared" si="11"/>
        <v>1</v>
      </c>
      <c r="AS29" s="35">
        <f t="shared" si="4"/>
        <v>1</v>
      </c>
      <c r="AT29" s="1"/>
    </row>
    <row r="30" spans="1:46">
      <c r="A30" t="str">
        <f>'Model output'!A29</f>
        <v>TCGA-BJ-A3PU</v>
      </c>
      <c r="B30" s="44">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output'!H29="","negative",IF('Model output'!H29="[]", "negative", IF(OR(ISNUMBER(SEARCH("lymph node",'Model output'!H29)),ISNUMBER(SEARCH("Not mentioned",'Model output'!H29)),ISNUMBER(SEARCH("neck",'Model output'!H29)),ISNUMBER(SEARCH("Not applicable",'Model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5"/>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1"/>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t="str">
        <f>IF('Model output'!S29="","", IF('Model output'!S29= "[]", "", 'Model output'!S29))</f>
        <v>Present, peri-thyroidal soft tissue and skeletal muscle</v>
      </c>
      <c r="Y30" t="str">
        <f>IF(OR('Model output'!S29="",ISNUMBER(SEARCH("Absent",'Model output'!S29)),ISNUMBER(SEARCH("Not identified",'Model output'!S29)),ISNUMBER(SEARCH("No",'Model output'!S29)),ISNUMBER(SEARCH("negative",'Model output'!S29))),"negative",IF(Z30="positive","gETE", "positive"))</f>
        <v>gETE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positive</v>
      </c>
      <c r="AA30" t="str">
        <f>IF('Model output'!T29="","", IF('Model output'!T29="[]", "", IF('Model output'!T29="Not mentioned", "No", "Yes")))</f>
        <v/>
      </c>
      <c r="AB30" t="str">
        <f>IF(AA30&lt;&gt;"Yes","",IF(OR('Model output'!U29="",'Model output'!U29="[]",ISNUMBER(SEARCH("Not identified",'Model output'!U29))),"",'Model output'!U29))</f>
        <v/>
      </c>
      <c r="AC30" s="9" t="str">
        <f>IF(OR('Model output'!V29="", AND(ISERROR(SEARCH("Positive",'Model output'!V29)), ISNUMBER(SEARCH("Negative",'Model output'!V29))), 'Model output'!V29="No", ISNUMBER(SEARCH("Uninvolved",'Model output'!V29)), ISNUMBER(SEARCH("Not involved",'Model output'!V29)), ISNUMBER(SEARCH("Free",'Model output'!V29)), ISNUMBER(SEARCH("Cannot be assessed",'Model output'!V29)), ISNUMBER(SEARCH("1 mm",'Model output'!V29)), ISNUMBER(SEARCH("0.1 CM",'Model output'!V29)), ISNUMBER(SEARCH("less than 0.2 mm",'Model output'!V29)), ISNUMBER(SEARCH("less than 0.5 mm",'Model output'!V29)), ISNUMBER(SEARCH("none",'Model output'!V29)), ISNUMBER(SEARCH("abut",'Model output'!V29))), "negative", "positive")</f>
        <v>positive</v>
      </c>
      <c r="AE30" s="28"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3" t="str">
        <f t="shared" si="2"/>
        <v>3b</v>
      </c>
      <c r="AG30" s="33" t="str">
        <f t="shared" si="3"/>
        <v>1a</v>
      </c>
      <c r="AH30" s="29" t="str">
        <f t="shared" si="6"/>
        <v>0</v>
      </c>
      <c r="AI30" s="36" t="str">
        <f t="shared" si="7"/>
        <v>I</v>
      </c>
      <c r="AJ30" s="28" t="s">
        <v>684</v>
      </c>
      <c r="AK30" s="33" t="s">
        <v>966</v>
      </c>
      <c r="AL30" s="33" t="s">
        <v>972</v>
      </c>
      <c r="AM30" s="33" t="s">
        <v>971</v>
      </c>
      <c r="AN30" s="33" t="s">
        <v>66</v>
      </c>
      <c r="AO30" s="34">
        <f t="shared" si="8"/>
        <v>1</v>
      </c>
      <c r="AP30" s="29">
        <f t="shared" si="9"/>
        <v>1</v>
      </c>
      <c r="AQ30" s="29">
        <f t="shared" si="10"/>
        <v>1</v>
      </c>
      <c r="AR30" s="29">
        <f t="shared" si="11"/>
        <v>1</v>
      </c>
      <c r="AS30" s="35">
        <f t="shared" si="4"/>
        <v>1</v>
      </c>
      <c r="AT30" s="1"/>
    </row>
    <row r="31" spans="1:46">
      <c r="A31" t="str">
        <f>'Model output'!A30</f>
        <v>TCGA-BJ-A45D</v>
      </c>
      <c r="B31" s="44">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output'!H30="","negative",IF('Model output'!H30="[]", "negative", IF(OR(ISNUMBER(SEARCH("lymph node",'Model output'!H30)),ISNUMBER(SEARCH("Not mentioned",'Model output'!H30)),ISNUMBER(SEARCH("neck",'Model output'!H30)),ISNUMBER(SEARCH("Not applicable",'Model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5"/>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v>
      </c>
      <c r="O31" t="str">
        <f>IF('Model output'!M30="","",'Model output'!M30)</f>
        <v>Encapsulated follicular variant</v>
      </c>
      <c r="P31" t="str">
        <f>IF('Model output'!N30="","",'Model output'!N30)</f>
        <v>2.5 cm</v>
      </c>
      <c r="Q31" t="str">
        <f t="shared" si="1"/>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t="str">
        <f>IF('Model output'!S30="","", IF('Model output'!S30= "[]", "", 'Model output'!S30))</f>
        <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 IF('Model output'!T30="[]", "", IF('Model output'!T30="Not mentioned", "No", "Yes")))</f>
        <v/>
      </c>
      <c r="AB31" t="str">
        <f>IF(AA31&lt;&gt;"Yes","",IF(OR('Model output'!U30="",'Model output'!U30="[]",ISNUMBER(SEARCH("Not identified",'Model output'!U30))),"",'Model output'!U30))</f>
        <v/>
      </c>
      <c r="AC31" s="9" t="str">
        <f>IF(OR('Model output'!V30="", AND(ISERROR(SEARCH("Positive",'Model output'!V30)), ISNUMBER(SEARCH("Negative",'Model output'!V30))), 'Model output'!V30="No", ISNUMBER(SEARCH("Uninvolved",'Model output'!V30)), ISNUMBER(SEARCH("Not involved",'Model output'!V30)), ISNUMBER(SEARCH("Free",'Model output'!V30)), ISNUMBER(SEARCH("Cannot be assessed",'Model output'!V30)), ISNUMBER(SEARCH("1 mm",'Model output'!V30)), ISNUMBER(SEARCH("0.1 CM",'Model output'!V30)), ISNUMBER(SEARCH("less than 0.2 mm",'Model output'!V30)), ISNUMBER(SEARCH("less than 0.5 mm",'Model output'!V30)), ISNUMBER(SEARCH("none",'Model output'!V30)), ISNUMBER(SEARCH("abut",'Model output'!V30))), "negative", "positive")</f>
        <v>negative</v>
      </c>
      <c r="AE31" s="28"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3" t="str">
        <f t="shared" si="2"/>
        <v>2</v>
      </c>
      <c r="AG31" s="33" t="str">
        <f t="shared" si="3"/>
        <v>0</v>
      </c>
      <c r="AH31" s="29" t="str">
        <f t="shared" si="6"/>
        <v>0</v>
      </c>
      <c r="AI31" s="36" t="str">
        <f t="shared" si="7"/>
        <v>I</v>
      </c>
      <c r="AJ31" s="28" t="s">
        <v>685</v>
      </c>
      <c r="AK31" s="33" t="s">
        <v>970</v>
      </c>
      <c r="AL31" s="33" t="s">
        <v>968</v>
      </c>
      <c r="AM31" s="33" t="s">
        <v>971</v>
      </c>
      <c r="AN31" s="33" t="s">
        <v>66</v>
      </c>
      <c r="AO31" s="34">
        <f t="shared" ca="1" si="8"/>
        <v>0</v>
      </c>
      <c r="AP31" s="29">
        <f t="shared" si="9"/>
        <v>1</v>
      </c>
      <c r="AQ31" s="29">
        <f t="shared" si="10"/>
        <v>1</v>
      </c>
      <c r="AR31" s="29">
        <f t="shared" si="11"/>
        <v>1</v>
      </c>
      <c r="AS31" s="35">
        <f t="shared" si="4"/>
        <v>1</v>
      </c>
      <c r="AT31" s="1"/>
    </row>
    <row r="32" spans="1:46">
      <c r="A32" t="str">
        <f>'Model output'!A31</f>
        <v>TCGA-BJ-A45E</v>
      </c>
      <c r="B32" s="44">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output'!H31="","negative",IF('Model output'!H31="[]", "negative", IF(OR(ISNUMBER(SEARCH("lymph node",'Model output'!H31)),ISNUMBER(SEARCH("Not mentioned",'Model output'!H31)),ISNUMBER(SEARCH("neck",'Model output'!H31)),ISNUMBER(SEARCH("Not applicable",'Model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5"/>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1"/>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t="str">
        <f>IF('Model output'!S31="","", IF('Model output'!S31= "[]", "", 'Model output'!S31))</f>
        <v/>
      </c>
      <c r="Y32" t="str">
        <f>IF(OR('Model output'!S31="",ISNUMBER(SEARCH("Absent",'Model output'!S31)),ISNUMBER(SEARCH("Not identified",'Model output'!S31)),ISNUMBER(SEARCH("No",'Model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 IF('Model output'!T31="[]", "", IF('Model output'!T31="Not mentioned", "No", "Yes")))</f>
        <v>Yes</v>
      </c>
      <c r="AB32" t="str">
        <f>IF(AA32&lt;&gt;"Yes","",IF(OR('Model output'!U31="",'Model output'!U31="[]",ISNUMBER(SEARCH("Not identified",'Model output'!U31))),"",'Model output'!U31))</f>
        <v/>
      </c>
      <c r="AC32" s="9" t="str">
        <f>IF(OR('Model output'!V31="", AND(ISERROR(SEARCH("Positive",'Model output'!V31)), ISNUMBER(SEARCH("Negative",'Model output'!V31))), 'Model output'!V31="No", ISNUMBER(SEARCH("Uninvolved",'Model output'!V31)), ISNUMBER(SEARCH("Not involved",'Model output'!V31)), ISNUMBER(SEARCH("Free",'Model output'!V31)), ISNUMBER(SEARCH("Cannot be assessed",'Model output'!V31)), ISNUMBER(SEARCH("1 mm",'Model output'!V31)), ISNUMBER(SEARCH("0.1 CM",'Model output'!V31)), ISNUMBER(SEARCH("less than 0.2 mm",'Model output'!V31)), ISNUMBER(SEARCH("less than 0.5 mm",'Model output'!V31)), ISNUMBER(SEARCH("none",'Model output'!V31)), ISNUMBER(SEARCH("abut",'Model output'!V31))), "negative", "positive")</f>
        <v>negative</v>
      </c>
      <c r="AE32" s="28"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3" t="str">
        <f t="shared" si="2"/>
        <v>1a</v>
      </c>
      <c r="AG32" s="33" t="str">
        <f t="shared" si="3"/>
        <v>0</v>
      </c>
      <c r="AH32" s="29" t="str">
        <f t="shared" si="6"/>
        <v>0</v>
      </c>
      <c r="AI32" s="36" t="str">
        <f t="shared" si="7"/>
        <v>I</v>
      </c>
      <c r="AJ32" s="28" t="s">
        <v>685</v>
      </c>
      <c r="AK32" s="33" t="s">
        <v>972</v>
      </c>
      <c r="AL32" s="33" t="s">
        <v>968</v>
      </c>
      <c r="AM32" s="33" t="s">
        <v>971</v>
      </c>
      <c r="AN32" s="33" t="s">
        <v>66</v>
      </c>
      <c r="AO32" s="34">
        <f t="shared" ca="1" si="8"/>
        <v>0</v>
      </c>
      <c r="AP32" s="29">
        <f t="shared" si="9"/>
        <v>1</v>
      </c>
      <c r="AQ32" s="29">
        <f t="shared" si="10"/>
        <v>1</v>
      </c>
      <c r="AR32" s="29">
        <f t="shared" si="11"/>
        <v>1</v>
      </c>
      <c r="AS32" s="35">
        <f t="shared" si="4"/>
        <v>1</v>
      </c>
      <c r="AT32" s="1"/>
    </row>
    <row r="33" spans="1:46">
      <c r="A33" t="str">
        <f>'Model output'!A32</f>
        <v>TCGA-BJ-A45G</v>
      </c>
      <c r="B33" s="44">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central</v>
      </c>
      <c r="H33" t="str">
        <f>IF('Model output'!H32="","negative",IF('Model output'!H32="[]", "negative", IF(OR(ISNUMBER(SEARCH("lymph node",'Model output'!H32)),ISNUMBER(SEARCH("Not mentioned",'Model output'!H32)),ISNUMBER(SEARCH("neck",'Model output'!H32)),ISNUMBER(SEARCH("Not applicable",'Model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5"/>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1"/>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t="str">
        <f>IF('Model output'!S32="","", IF('Model output'!S32= "[]", "", 'Model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 IF('Model output'!T32="[]", "", IF('Model output'!T32="Not mentioned", "No", "Yes")))</f>
        <v/>
      </c>
      <c r="AB33" t="str">
        <f>IF(AA33&lt;&gt;"Yes","",IF(OR('Model output'!U32="",'Model output'!U32="[]",ISNUMBER(SEARCH("Not identified",'Model output'!U32))),"",'Model output'!U32))</f>
        <v/>
      </c>
      <c r="AC33" s="9" t="str">
        <f>IF(OR('Model output'!V32="", AND(ISERROR(SEARCH("Positive",'Model output'!V32)), ISNUMBER(SEARCH("Negative",'Model output'!V32))), 'Model output'!V32="No", ISNUMBER(SEARCH("Uninvolved",'Model output'!V32)), ISNUMBER(SEARCH("Not involved",'Model output'!V32)), ISNUMBER(SEARCH("Free",'Model output'!V32)), ISNUMBER(SEARCH("Cannot be assessed",'Model output'!V32)), ISNUMBER(SEARCH("1 mm",'Model output'!V32)), ISNUMBER(SEARCH("0.1 CM",'Model output'!V32)), ISNUMBER(SEARCH("less than 0.2 mm",'Model output'!V32)), ISNUMBER(SEARCH("less than 0.5 mm",'Model output'!V32)), ISNUMBER(SEARCH("none",'Model output'!V32)), ISNUMBER(SEARCH("abut",'Model output'!V32))), "negative", "positive")</f>
        <v>negative</v>
      </c>
      <c r="AE33" s="28"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3" t="str">
        <f t="shared" si="2"/>
        <v>2</v>
      </c>
      <c r="AG33" s="33" t="str">
        <f t="shared" si="3"/>
        <v>1a</v>
      </c>
      <c r="AH33" s="29" t="str">
        <f t="shared" si="6"/>
        <v>0</v>
      </c>
      <c r="AI33" s="36" t="str">
        <f t="shared" si="7"/>
        <v>I</v>
      </c>
      <c r="AJ33" s="28" t="s">
        <v>687</v>
      </c>
      <c r="AK33" s="33" t="s">
        <v>970</v>
      </c>
      <c r="AL33" s="33" t="s">
        <v>972</v>
      </c>
      <c r="AM33" s="33" t="s">
        <v>971</v>
      </c>
      <c r="AN33" s="33" t="s">
        <v>66</v>
      </c>
      <c r="AO33" s="34">
        <f t="shared" ca="1" si="8"/>
        <v>1</v>
      </c>
      <c r="AP33" s="29">
        <f t="shared" si="9"/>
        <v>1</v>
      </c>
      <c r="AQ33" s="29">
        <f t="shared" si="10"/>
        <v>1</v>
      </c>
      <c r="AR33" s="29">
        <f t="shared" si="11"/>
        <v>1</v>
      </c>
      <c r="AS33" s="35">
        <f t="shared" si="4"/>
        <v>1</v>
      </c>
      <c r="AT33" s="1"/>
    </row>
    <row r="34" spans="1:46">
      <c r="A34" t="str">
        <f>'Model output'!A33</f>
        <v>TCGA-BJ-A45H</v>
      </c>
      <c r="B34" s="44">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
      </c>
      <c r="H34" t="str">
        <f>IF('Model output'!H33="","negative",IF('Model output'!H33="[]", "negative", IF(OR(ISNUMBER(SEARCH("lymph node",'Model output'!H33)),ISNUMBER(SEARCH("Not mentioned",'Model output'!H33)),ISNUMBER(SEARCH("neck",'Model output'!H33)),ISNUMBER(SEARCH("Not applicable",'Model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5"/>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Conventional</v>
      </c>
      <c r="P34" t="str">
        <f>IF('Model output'!N33="","",'Model output'!N33)</f>
        <v>1.5 cm</v>
      </c>
      <c r="Q34" t="str">
        <f t="shared" si="1"/>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t="str">
        <f>IF('Model output'!S33="","", IF('Model output'!S33= "[]", "", 'Model output'!S33))</f>
        <v>Present, perithyroidal fibradipose tissue</v>
      </c>
      <c r="Y34" t="str">
        <f>IF(OR('Model output'!S33="",ISNUMBER(SEARCH("Absent",'Model output'!S33)),ISNUMBER(SEARCH("Not identified",'Model output'!S33)),ISNUMBER(SEARCH("No",'Model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 IF('Model output'!T33="[]", "", IF('Model output'!T33="Not mentioned", "No", "Yes")))</f>
        <v>Yes</v>
      </c>
      <c r="AB34" t="str">
        <f>IF(AA34&lt;&gt;"Yes","",IF(OR('Model output'!U33="",'Model output'!U33="[]",ISNUMBER(SEARCH("Not identified",'Model output'!U33))),"",'Model output'!U33))</f>
        <v>BRAF codon 600 mutation (p.V600E)</v>
      </c>
      <c r="AC34" s="9" t="str">
        <f>IF(OR('Model output'!V33="", AND(ISERROR(SEARCH("Positive",'Model output'!V33)), ISNUMBER(SEARCH("Negative",'Model output'!V33))), 'Model output'!V33="No", ISNUMBER(SEARCH("Uninvolved",'Model output'!V33)), ISNUMBER(SEARCH("Not involved",'Model output'!V33)), ISNUMBER(SEARCH("Free",'Model output'!V33)), ISNUMBER(SEARCH("Cannot be assessed",'Model output'!V33)), ISNUMBER(SEARCH("1 mm",'Model output'!V33)), ISNUMBER(SEARCH("0.1 CM",'Model output'!V33)), ISNUMBER(SEARCH("less than 0.2 mm",'Model output'!V33)), ISNUMBER(SEARCH("less than 0.5 mm",'Model output'!V33)), ISNUMBER(SEARCH("none",'Model output'!V33)), ISNUMBER(SEARCH("abut",'Model output'!V33))), "negative", "positive")</f>
        <v>positive</v>
      </c>
      <c r="AE34" s="28"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3" t="str">
        <f t="shared" si="2"/>
        <v>1b</v>
      </c>
      <c r="AG34" s="33" t="str">
        <f t="shared" si="3"/>
        <v>0</v>
      </c>
      <c r="AH34" s="29" t="str">
        <f t="shared" si="6"/>
        <v>0</v>
      </c>
      <c r="AI34" s="36" t="str">
        <f t="shared" si="7"/>
        <v>I</v>
      </c>
      <c r="AJ34" s="28" t="s">
        <v>684</v>
      </c>
      <c r="AK34" s="33" t="s">
        <v>966</v>
      </c>
      <c r="AL34" s="33" t="s">
        <v>971</v>
      </c>
      <c r="AM34" s="33" t="s">
        <v>971</v>
      </c>
      <c r="AN34" s="33" t="s">
        <v>66</v>
      </c>
      <c r="AO34" s="34">
        <f t="shared" si="8"/>
        <v>1</v>
      </c>
      <c r="AP34" s="29">
        <f t="shared" si="9"/>
        <v>0</v>
      </c>
      <c r="AQ34" s="29">
        <f t="shared" si="10"/>
        <v>1</v>
      </c>
      <c r="AR34" s="29">
        <f t="shared" si="11"/>
        <v>1</v>
      </c>
      <c r="AS34" s="35">
        <f t="shared" si="4"/>
        <v>1</v>
      </c>
      <c r="AT34" s="1"/>
    </row>
    <row r="35" spans="1:46">
      <c r="A35" t="str">
        <f>'Model output'!A34</f>
        <v>TCGA-BJ-A45I</v>
      </c>
      <c r="B35" s="44">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output'!H34="","negative",IF('Model output'!H34="[]", "negative", IF(OR(ISNUMBER(SEARCH("lymph node",'Model output'!H34)),ISNUMBER(SEARCH("Not mentioned",'Model output'!H34)),ISNUMBER(SEARCH("neck",'Model output'!H34)),ISNUMBER(SEARCH("Not applicable",'Model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5"/>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t="str">
        <f>IF('Model output'!S34="","", IF('Model output'!S34= "[]", "", 'Model output'!S34))</f>
        <v>Present, to resection margin</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 IF('Model output'!T34="[]", "", IF('Model output'!T34="Not mentioned", "No", "Yes")))</f>
        <v>Yes</v>
      </c>
      <c r="AB35" t="str">
        <f>IF(AA35&lt;&gt;"Yes","",IF(OR('Model output'!U34="",'Model output'!U34="[]",ISNUMBER(SEARCH("Not identified",'Model output'!U34))),"",'Model output'!U34))</f>
        <v>DRAF mutation</v>
      </c>
      <c r="AC35" s="9" t="str">
        <f>IF(OR('Model output'!V34="", AND(ISERROR(SEARCH("Positive",'Model output'!V34)), ISNUMBER(SEARCH("Negative",'Model output'!V34))), 'Model output'!V34="No", ISNUMBER(SEARCH("Uninvolved",'Model output'!V34)), ISNUMBER(SEARCH("Not involved",'Model output'!V34)), ISNUMBER(SEARCH("Free",'Model output'!V34)), ISNUMBER(SEARCH("Cannot be assessed",'Model output'!V34)), ISNUMBER(SEARCH("1 mm",'Model output'!V34)), ISNUMBER(SEARCH("0.1 CM",'Model output'!V34)), ISNUMBER(SEARCH("less than 0.2 mm",'Model output'!V34)), ISNUMBER(SEARCH("less than 0.5 mm",'Model output'!V34)), ISNUMBER(SEARCH("none",'Model output'!V34)), ISNUMBER(SEARCH("abut",'Model output'!V34))), "negative", "positive")</f>
        <v>positive</v>
      </c>
      <c r="AE35" s="28"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3" t="str">
        <f t="shared" si="2"/>
        <v>2</v>
      </c>
      <c r="AG35" s="33" t="str">
        <f t="shared" si="3"/>
        <v>0</v>
      </c>
      <c r="AH35" s="29" t="str">
        <f t="shared" si="6"/>
        <v>0</v>
      </c>
      <c r="AI35" s="36" t="str">
        <f t="shared" si="7"/>
        <v>I</v>
      </c>
      <c r="AJ35" s="28" t="s">
        <v>684</v>
      </c>
      <c r="AK35" s="33" t="s">
        <v>966</v>
      </c>
      <c r="AL35" s="33" t="s">
        <v>968</v>
      </c>
      <c r="AM35" s="33" t="s">
        <v>971</v>
      </c>
      <c r="AN35" s="33" t="s">
        <v>66</v>
      </c>
      <c r="AO35" s="34">
        <f t="shared" si="8"/>
        <v>1</v>
      </c>
      <c r="AP35" s="29">
        <f t="shared" si="9"/>
        <v>0</v>
      </c>
      <c r="AQ35" s="29">
        <f t="shared" si="10"/>
        <v>1</v>
      </c>
      <c r="AR35" s="29">
        <f t="shared" si="11"/>
        <v>1</v>
      </c>
      <c r="AS35" s="35">
        <f t="shared" si="4"/>
        <v>1</v>
      </c>
      <c r="AT35" s="1"/>
    </row>
    <row r="36" spans="1:46">
      <c r="A36" t="str">
        <f>'Model output'!A35</f>
        <v>TCGA-BJ-A45J</v>
      </c>
      <c r="B36" s="44">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X</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output'!H35="","negative",IF('Model output'!H35="[]", "negative", IF(OR(ISNUMBER(SEARCH("lymph node",'Model output'!H35)),ISNUMBER(SEARCH("Not mentioned",'Model output'!H35)),ISNUMBER(SEARCH("neck",'Model output'!H35)),ISNUMBER(SEARCH("Not applicable",'Model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1/1 cm</v>
      </c>
      <c r="L36" s="8" t="str">
        <f t="shared" si="5"/>
        <v>1,1cm</v>
      </c>
      <c r="M36" cm="1">
        <f t="array" ref="M36">IF(L36="","",IF(ISNUMBER(SEARCH("cm",L36)),MAX(VALUE(SUBSTITUTE(_xlfn.FILTERXML("&lt;t&gt;&lt;s&gt;"&amp;SUBSTITUTE(L36,",","&lt;/s&gt;&lt;s&gt;")&amp;"&lt;/s&gt;&lt;/t&gt;","//s"),"cm",""))),MAX(VALUE(SUBSTITUTE(_xlfn.FILTERXML("&lt;t&gt;&lt;s&gt;"&amp;SUBSTITUTE(L36,",","&lt;/s&gt;&lt;s&gt;")&amp;"&lt;/s&gt;&lt;/t&gt;","//s"),"mm","")))/10))</f>
        <v>1</v>
      </c>
      <c r="N36" t="str">
        <f>IF('Model output'!L35="","",'Model output'!L35)</f>
        <v>Papillary carcinoma</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t="str">
        <f>IF('Model output'!O35="","",'Model output'!O35)</f>
        <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t="str">
        <f>IF('Model output'!S35="","", IF('Model output'!S35= "[]", "", 'Model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 IF('Model output'!T35="[]", "", IF('Model output'!T35="Not mentioned", "No", "Yes")))</f>
        <v>Yes</v>
      </c>
      <c r="AB36" t="str">
        <f>IF(AA36&lt;&gt;"Yes","",IF(OR('Model output'!U35="",'Model output'!U35="[]",ISNUMBER(SEARCH("Not identified",'Model output'!U35))),"",'Model output'!U35))</f>
        <v>BRAF (p.V600E, c.099T&gt;A)</v>
      </c>
      <c r="AC36" s="9" t="str">
        <f>IF(OR('Model output'!V35="", AND(ISERROR(SEARCH("Positive",'Model output'!V35)), ISNUMBER(SEARCH("Negative",'Model output'!V35))), 'Model output'!V35="No", ISNUMBER(SEARCH("Uninvolved",'Model output'!V35)), ISNUMBER(SEARCH("Not involved",'Model output'!V35)), ISNUMBER(SEARCH("Free",'Model output'!V35)), ISNUMBER(SEARCH("Cannot be assessed",'Model output'!V35)), ISNUMBER(SEARCH("1 mm",'Model output'!V35)), ISNUMBER(SEARCH("0.1 CM",'Model output'!V35)), ISNUMBER(SEARCH("less than 0.2 mm",'Model output'!V35)), ISNUMBER(SEARCH("less than 0.5 mm",'Model output'!V35)), ISNUMBER(SEARCH("none",'Model output'!V35)), ISNUMBER(SEARCH("abut",'Model output'!V35))), "negative", "positive")</f>
        <v>negative</v>
      </c>
      <c r="AE36" s="28"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3" t="str">
        <f t="shared" si="2"/>
        <v>1a</v>
      </c>
      <c r="AG36" s="33" t="str">
        <f t="shared" si="3"/>
        <v>1a</v>
      </c>
      <c r="AH36" s="29" t="str">
        <f t="shared" si="6"/>
        <v>0</v>
      </c>
      <c r="AI36" s="36" t="str">
        <f t="shared" si="7"/>
        <v>I</v>
      </c>
      <c r="AJ36" s="28" t="s">
        <v>687</v>
      </c>
      <c r="AK36" s="33" t="s">
        <v>972</v>
      </c>
      <c r="AL36" s="33" t="s">
        <v>972</v>
      </c>
      <c r="AM36" s="33" t="s">
        <v>971</v>
      </c>
      <c r="AN36" s="33" t="s">
        <v>66</v>
      </c>
      <c r="AO36" s="34">
        <f t="shared" ca="1" si="8"/>
        <v>1</v>
      </c>
      <c r="AP36" s="29">
        <f t="shared" si="9"/>
        <v>1</v>
      </c>
      <c r="AQ36" s="29">
        <f t="shared" si="10"/>
        <v>1</v>
      </c>
      <c r="AR36" s="29">
        <f t="shared" si="11"/>
        <v>1</v>
      </c>
      <c r="AS36" s="35">
        <f t="shared" si="4"/>
        <v>1</v>
      </c>
      <c r="AT36" s="1"/>
    </row>
    <row r="37" spans="1:46">
      <c r="A37" t="str">
        <f>'Model output'!A36</f>
        <v>TCGA-BJ-A45K</v>
      </c>
      <c r="B37" s="44">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X</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output'!H36="","negative",IF('Model output'!H36="[]", "negative", IF(OR(ISNUMBER(SEARCH("lymph node",'Model output'!H36)),ISNUMBER(SEARCH("Not mentioned",'Model output'!H36)),ISNUMBER(SEARCH("neck",'Model output'!H36)),ISNUMBER(SEARCH("Not applicable",'Model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5"/>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v>
      </c>
      <c r="O37" t="str">
        <f>IF('Model output'!M36="","",'Model output'!M36)</f>
        <v>Follicular variant, non-encapsulated</v>
      </c>
      <c r="P37" t="str">
        <f>IF('Model output'!N36="","",'Model output'!N36)</f>
        <v>2.3 cm</v>
      </c>
      <c r="Q37" t="str">
        <f t="shared" si="1"/>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t="str">
        <f>IF('Model output'!S36="","", IF('Model output'!S36= "[]", "", 'Model output'!S36))</f>
        <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 IF('Model output'!T36="[]", "", IF('Model output'!T36="Not mentioned", "No", "Yes")))</f>
        <v/>
      </c>
      <c r="AB37" t="str">
        <f>IF(AA37&lt;&gt;"Yes","",IF(OR('Model output'!U36="",'Model output'!U36="[]",ISNUMBER(SEARCH("Not identified",'Model output'!U36))),"",'Model output'!U36))</f>
        <v/>
      </c>
      <c r="AC37" s="9" t="str">
        <f>IF(OR('Model output'!V36="", AND(ISERROR(SEARCH("Positive",'Model output'!V36)), ISNUMBER(SEARCH("Negative",'Model output'!V36))), 'Model output'!V36="No", ISNUMBER(SEARCH("Uninvolved",'Model output'!V36)), ISNUMBER(SEARCH("Not involved",'Model output'!V36)), ISNUMBER(SEARCH("Free",'Model output'!V36)), ISNUMBER(SEARCH("Cannot be assessed",'Model output'!V36)), ISNUMBER(SEARCH("1 mm",'Model output'!V36)), ISNUMBER(SEARCH("0.1 CM",'Model output'!V36)), ISNUMBER(SEARCH("less than 0.2 mm",'Model output'!V36)), ISNUMBER(SEARCH("less than 0.5 mm",'Model output'!V36)), ISNUMBER(SEARCH("none",'Model output'!V36)), ISNUMBER(SEARCH("abut",'Model output'!V36))), "negative", "positive")</f>
        <v>negative</v>
      </c>
      <c r="AE37" s="28"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3" t="str">
        <f t="shared" si="2"/>
        <v>2</v>
      </c>
      <c r="AG37" s="33" t="str">
        <f t="shared" si="3"/>
        <v>0</v>
      </c>
      <c r="AH37" s="29" t="str">
        <f t="shared" si="6"/>
        <v>0</v>
      </c>
      <c r="AI37" s="36" t="str">
        <f t="shared" si="7"/>
        <v>I</v>
      </c>
      <c r="AJ37" s="28" t="s">
        <v>685</v>
      </c>
      <c r="AK37" s="33" t="s">
        <v>970</v>
      </c>
      <c r="AL37" s="33" t="s">
        <v>968</v>
      </c>
      <c r="AM37" s="33" t="s">
        <v>971</v>
      </c>
      <c r="AN37" s="33" t="s">
        <v>66</v>
      </c>
      <c r="AO37" s="34">
        <f t="shared" ca="1" si="8"/>
        <v>1</v>
      </c>
      <c r="AP37" s="29">
        <f t="shared" si="9"/>
        <v>1</v>
      </c>
      <c r="AQ37" s="29">
        <f t="shared" si="10"/>
        <v>1</v>
      </c>
      <c r="AR37" s="29">
        <f t="shared" si="11"/>
        <v>1</v>
      </c>
      <c r="AS37" s="35">
        <f t="shared" si="4"/>
        <v>1</v>
      </c>
      <c r="AT37" s="1"/>
    </row>
    <row r="38" spans="1:46">
      <c r="A38" t="str">
        <f>'Model output'!A37</f>
        <v>TCGA-BJ-A4O8</v>
      </c>
      <c r="B38" s="44">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central</v>
      </c>
      <c r="H38" t="str">
        <f>IF('Model output'!H37="","negative",IF('Model output'!H37="[]", "negative", IF(OR(ISNUMBER(SEARCH("lymph node",'Model output'!H37)),ISNUMBER(SEARCH("Not mentioned",'Model output'!H37)),ISNUMBER(SEARCH("neck",'Model output'!H37)),ISNUMBER(SEARCH("Not applicable",'Model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8" t="str">
        <f t="shared" si="5"/>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Conventional, Infiltrative</v>
      </c>
      <c r="P38" t="str">
        <f>IF('Model output'!N37="","",'Model output'!N37)</f>
        <v>1.5 cm</v>
      </c>
      <c r="Q38" t="str">
        <f t="shared" si="1"/>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t="str">
        <f>IF('Model output'!S37="","", IF('Model output'!S37= "[]", "", 'Model output'!S37))</f>
        <v>Present, Minimal</v>
      </c>
      <c r="Y38" t="str">
        <f>IF(OR('Model output'!S37="",ISNUMBER(SEARCH("Absent",'Model output'!S37)),ISNUMBER(SEARCH("Not identified",'Model output'!S37)),ISNUMBER(SEARCH("No",'Model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 IF('Model output'!T37="[]", "", IF('Model output'!T37="Not mentioned", "No", "Yes")))</f>
        <v>Yes</v>
      </c>
      <c r="AB38" t="str">
        <f>IF(AA38&lt;&gt;"Yes","",IF(OR('Model output'!U37="",'Model output'!U37="[]",ISNUMBER(SEARCH("Not identified",'Model output'!U37))),"",'Model output'!U37))</f>
        <v>BRAF p.V600E</v>
      </c>
      <c r="AC38" s="9" t="str">
        <f>IF(OR('Model output'!V37="", AND(ISERROR(SEARCH("Positive",'Model output'!V37)), ISNUMBER(SEARCH("Negative",'Model output'!V37))), 'Model output'!V37="No", ISNUMBER(SEARCH("Uninvolved",'Model output'!V37)), ISNUMBER(SEARCH("Not involved",'Model output'!V37)), ISNUMBER(SEARCH("Free",'Model output'!V37)), ISNUMBER(SEARCH("Cannot be assessed",'Model output'!V37)), ISNUMBER(SEARCH("1 mm",'Model output'!V37)), ISNUMBER(SEARCH("0.1 CM",'Model output'!V37)), ISNUMBER(SEARCH("less than 0.2 mm",'Model output'!V37)), ISNUMBER(SEARCH("less than 0.5 mm",'Model output'!V37)), ISNUMBER(SEARCH("none",'Model output'!V37)), ISNUMBER(SEARCH("abut",'Model output'!V37))), "negative", "positive")</f>
        <v>negative</v>
      </c>
      <c r="AE38" s="28"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3" t="str">
        <f t="shared" si="2"/>
        <v>1b</v>
      </c>
      <c r="AG38" s="33" t="str">
        <f t="shared" si="3"/>
        <v>1a</v>
      </c>
      <c r="AH38" s="29" t="str">
        <f t="shared" si="6"/>
        <v>0</v>
      </c>
      <c r="AI38" s="36" t="str">
        <f t="shared" si="7"/>
        <v>I</v>
      </c>
      <c r="AJ38" s="28" t="s">
        <v>687</v>
      </c>
      <c r="AK38" s="33" t="s">
        <v>967</v>
      </c>
      <c r="AL38" s="33" t="s">
        <v>972</v>
      </c>
      <c r="AM38" s="33" t="s">
        <v>971</v>
      </c>
      <c r="AN38" s="33" t="s">
        <v>66</v>
      </c>
      <c r="AO38" s="34">
        <f t="shared" ca="1" si="8"/>
        <v>1</v>
      </c>
      <c r="AP38" s="29">
        <f t="shared" si="9"/>
        <v>1</v>
      </c>
      <c r="AQ38" s="29">
        <f t="shared" si="10"/>
        <v>1</v>
      </c>
      <c r="AR38" s="29">
        <f t="shared" si="11"/>
        <v>1</v>
      </c>
      <c r="AS38" s="35">
        <f t="shared" si="4"/>
        <v>1</v>
      </c>
      <c r="AT38" s="1"/>
    </row>
    <row r="39" spans="1:46">
      <c r="A39" t="str">
        <f>'Model output'!A38</f>
        <v>TCGA-BJ-A4O9</v>
      </c>
      <c r="B39" s="44">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X</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output'!H38="","negative",IF('Model output'!H38="[]", "negative", IF(OR(ISNUMBER(SEARCH("lymph node",'Model output'!H38)),ISNUMBER(SEARCH("Not mentioned",'Model output'!H38)),ISNUMBER(SEARCH("neck",'Model output'!H38)),ISNUMBER(SEARCH("Not applicable",'Model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5"/>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1"/>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t="str">
        <f>IF('Model output'!S38="","", IF('Model output'!S38= "[]", "", 'Model output'!S38))</f>
        <v>Not Identified</v>
      </c>
      <c r="Y39" t="str">
        <f>IF(OR('Model output'!S38="",ISNUMBER(SEARCH("Absent",'Model output'!S38)),ISNUMBER(SEARCH("Not identified",'Model output'!S38)),ISNUMBER(SEARCH("No",'Model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 IF('Model output'!T38="[]", "", IF('Model output'!T38="Not mentioned", "No", "Yes")))</f>
        <v>Yes</v>
      </c>
      <c r="AB39" t="str">
        <f>IF(AA39&lt;&gt;"Yes","",IF(OR('Model output'!U38="",'Model output'!U38="[]",ISNUMBER(SEARCH("Not identified",'Model output'!U38))),"",'Model output'!U38))</f>
        <v>BRAF (p.V600E)</v>
      </c>
      <c r="AC39" s="9" t="str">
        <f>IF(OR('Model output'!V38="", AND(ISERROR(SEARCH("Positive",'Model output'!V38)), ISNUMBER(SEARCH("Negative",'Model output'!V38))), 'Model output'!V38="No", ISNUMBER(SEARCH("Uninvolved",'Model output'!V38)), ISNUMBER(SEARCH("Not involved",'Model output'!V38)), ISNUMBER(SEARCH("Free",'Model output'!V38)), ISNUMBER(SEARCH("Cannot be assessed",'Model output'!V38)), ISNUMBER(SEARCH("1 mm",'Model output'!V38)), ISNUMBER(SEARCH("0.1 CM",'Model output'!V38)), ISNUMBER(SEARCH("less than 0.2 mm",'Model output'!V38)), ISNUMBER(SEARCH("less than 0.5 mm",'Model output'!V38)), ISNUMBER(SEARCH("none",'Model output'!V38)), ISNUMBER(SEARCH("abut",'Model output'!V38))), "negative", "positive")</f>
        <v>negative</v>
      </c>
      <c r="AE39" s="28"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3" t="str">
        <f t="shared" si="2"/>
        <v>2</v>
      </c>
      <c r="AG39" s="33" t="str">
        <f t="shared" si="3"/>
        <v>0</v>
      </c>
      <c r="AH39" s="29" t="str">
        <f t="shared" si="6"/>
        <v>0</v>
      </c>
      <c r="AI39" s="36" t="str">
        <f t="shared" si="7"/>
        <v>I</v>
      </c>
      <c r="AJ39" s="28" t="s">
        <v>685</v>
      </c>
      <c r="AK39" s="33" t="s">
        <v>970</v>
      </c>
      <c r="AL39" s="33" t="s">
        <v>968</v>
      </c>
      <c r="AM39" s="33" t="s">
        <v>971</v>
      </c>
      <c r="AN39" s="33" t="s">
        <v>66</v>
      </c>
      <c r="AO39" s="34">
        <f t="shared" ca="1" si="8"/>
        <v>1</v>
      </c>
      <c r="AP39" s="29">
        <f t="shared" si="9"/>
        <v>1</v>
      </c>
      <c r="AQ39" s="29">
        <f t="shared" si="10"/>
        <v>1</v>
      </c>
      <c r="AR39" s="29">
        <f t="shared" si="11"/>
        <v>1</v>
      </c>
      <c r="AS39" s="35">
        <f t="shared" si="4"/>
        <v>1</v>
      </c>
      <c r="AT39" s="1"/>
    </row>
    <row r="40" spans="1:46">
      <c r="A40" t="str">
        <f>'Model output'!A39</f>
        <v>TCGA-DE-A0Y2</v>
      </c>
      <c r="B40" s="44">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output'!H39="","negative",IF('Model output'!H39="[]", "negative", IF(OR(ISNUMBER(SEARCH("lymph node",'Model output'!H39)),ISNUMBER(SEARCH("Not mentioned",'Model output'!H39)),ISNUMBER(SEARCH("neck",'Model output'!H39)),ISNUMBER(SEARCH("Not applicable",'Model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5"/>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classical</v>
      </c>
      <c r="P40" t="str">
        <f>IF('Model output'!N39="","",'Model output'!N39)</f>
        <v>2.4 cm</v>
      </c>
      <c r="Q40" t="str">
        <f t="shared" si="1"/>
        <v>2.4cm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t="str">
        <f>IF('Model output'!O39="","",'Model output'!O39)</f>
        <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t="str">
        <f>IF('Model output'!S39="","", IF('Model output'!S39= "[]", "", 'Model output'!S39))</f>
        <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 IF('Model output'!T39="[]", "", IF('Model output'!T39="Not mentioned", "No", "Yes")))</f>
        <v/>
      </c>
      <c r="AB40" t="str">
        <f>IF(AA40&lt;&gt;"Yes","",IF(OR('Model output'!U39="",'Model output'!U39="[]",ISNUMBER(SEARCH("Not identified",'Model output'!U39))),"",'Model output'!U39))</f>
        <v/>
      </c>
      <c r="AC40" s="9" t="str">
        <f>IF(OR('Model output'!V39="", AND(ISERROR(SEARCH("Positive",'Model output'!V39)), ISNUMBER(SEARCH("Negative",'Model output'!V39))), 'Model output'!V39="No", ISNUMBER(SEARCH("Uninvolved",'Model output'!V39)), ISNUMBER(SEARCH("Not involved",'Model output'!V39)), ISNUMBER(SEARCH("Free",'Model output'!V39)), ISNUMBER(SEARCH("Cannot be assessed",'Model output'!V39)), ISNUMBER(SEARCH("1 mm",'Model output'!V39)), ISNUMBER(SEARCH("0.1 CM",'Model output'!V39)), ISNUMBER(SEARCH("less than 0.2 mm",'Model output'!V39)), ISNUMBER(SEARCH("less than 0.5 mm",'Model output'!V39)), ISNUMBER(SEARCH("none",'Model output'!V39)), ISNUMBER(SEARCH("abut",'Model output'!V39))), "negative", "positive")</f>
        <v>negative</v>
      </c>
      <c r="AE40" s="28"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3" t="str">
        <f t="shared" si="2"/>
        <v>2</v>
      </c>
      <c r="AG40" s="33" t="str">
        <f t="shared" si="3"/>
        <v>1b</v>
      </c>
      <c r="AH40" s="29" t="str">
        <f t="shared" si="6"/>
        <v>0</v>
      </c>
      <c r="AI40" s="36" t="str">
        <f t="shared" si="7"/>
        <v>I</v>
      </c>
      <c r="AJ40" s="28" t="s">
        <v>687</v>
      </c>
      <c r="AK40" s="33" t="s">
        <v>970</v>
      </c>
      <c r="AL40" s="33" t="s">
        <v>972</v>
      </c>
      <c r="AM40" s="33" t="s">
        <v>971</v>
      </c>
      <c r="AN40" s="33" t="s">
        <v>66</v>
      </c>
      <c r="AO40" s="34">
        <f t="shared" ca="1" si="8"/>
        <v>1</v>
      </c>
      <c r="AP40" s="29">
        <f t="shared" si="9"/>
        <v>1</v>
      </c>
      <c r="AQ40" s="29">
        <f t="shared" si="10"/>
        <v>0</v>
      </c>
      <c r="AR40" s="29">
        <f t="shared" si="11"/>
        <v>1</v>
      </c>
      <c r="AS40" s="35">
        <f t="shared" si="4"/>
        <v>1</v>
      </c>
      <c r="AT40" s="1"/>
    </row>
    <row r="41" spans="1:46">
      <c r="A41" t="str">
        <f>'Model output'!A40</f>
        <v>TCGA-DE-A2OL</v>
      </c>
      <c r="B41" s="44">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output'!H40="","negative",IF('Model output'!H40="[]", "negative", IF(OR(ISNUMBER(SEARCH("lymph node",'Model output'!H40)),ISNUMBER(SEARCH("Not mentioned",'Model output'!H40)),ISNUMBER(SEARCH("neck",'Model output'!H40)),ISNUMBER(SEARCH("Not applicable",'Model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
      </c>
      <c r="L41" s="8" t="str">
        <f t="shared" si="5"/>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 encapsulated</v>
      </c>
      <c r="P41" t="str">
        <f>IF('Model output'!N40="","",'Model output'!N40)</f>
        <v>2.9 cm</v>
      </c>
      <c r="Q41" t="str">
        <f t="shared" si="1"/>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t="str">
        <f>IF('Model output'!S40="","", IF('Model output'!S40= "[]", "", 'Model output'!S40))</f>
        <v>Negative</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 IF('Model output'!T40="[]", "", IF('Model output'!T40="Not mentioned", "No", "Yes")))</f>
        <v/>
      </c>
      <c r="AB41" t="str">
        <f>IF(AA41&lt;&gt;"Yes","",IF(OR('Model output'!U40="",'Model output'!U40="[]",ISNUMBER(SEARCH("Not identified",'Model output'!U40))),"",'Model output'!U40))</f>
        <v/>
      </c>
      <c r="AC41" s="9" t="str">
        <f>IF(OR('Model output'!V40="", AND(ISERROR(SEARCH("Positive",'Model output'!V40)), ISNUMBER(SEARCH("Negative",'Model output'!V40))), 'Model output'!V40="No", ISNUMBER(SEARCH("Uninvolved",'Model output'!V40)), ISNUMBER(SEARCH("Not involved",'Model output'!V40)), ISNUMBER(SEARCH("Free",'Model output'!V40)), ISNUMBER(SEARCH("Cannot be assessed",'Model output'!V40)), ISNUMBER(SEARCH("1 mm",'Model output'!V40)), ISNUMBER(SEARCH("0.1 CM",'Model output'!V40)), ISNUMBER(SEARCH("less than 0.2 mm",'Model output'!V40)), ISNUMBER(SEARCH("less than 0.5 mm",'Model output'!V40)), ISNUMBER(SEARCH("none",'Model output'!V40)), ISNUMBER(SEARCH("abut",'Model output'!V40))), "negative", "positive")</f>
        <v>negative</v>
      </c>
      <c r="AE41" s="28"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3" t="str">
        <f t="shared" si="2"/>
        <v>2</v>
      </c>
      <c r="AG41" s="33" t="str">
        <f t="shared" si="3"/>
        <v>0</v>
      </c>
      <c r="AH41" s="29" t="str">
        <f t="shared" si="6"/>
        <v>0</v>
      </c>
      <c r="AI41" s="36" t="str">
        <f t="shared" si="7"/>
        <v>I</v>
      </c>
      <c r="AJ41" s="28" t="s">
        <v>685</v>
      </c>
      <c r="AK41" s="33" t="s">
        <v>970</v>
      </c>
      <c r="AL41" s="33" t="s">
        <v>971</v>
      </c>
      <c r="AM41" s="33" t="s">
        <v>971</v>
      </c>
      <c r="AN41" s="33" t="s">
        <v>66</v>
      </c>
      <c r="AO41" s="34">
        <f t="shared" ca="1" si="8"/>
        <v>1</v>
      </c>
      <c r="AP41" s="29">
        <f t="shared" si="9"/>
        <v>1</v>
      </c>
      <c r="AQ41" s="29">
        <f t="shared" si="10"/>
        <v>1</v>
      </c>
      <c r="AR41" s="29">
        <f t="shared" si="11"/>
        <v>1</v>
      </c>
      <c r="AS41" s="35">
        <f t="shared" si="4"/>
        <v>1</v>
      </c>
      <c r="AT41" s="1"/>
    </row>
    <row r="42" spans="1:46">
      <c r="A42" t="str">
        <f>'Model output'!A41</f>
        <v>TCGA-DE-A3KN</v>
      </c>
      <c r="B42" s="44">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lateral</v>
      </c>
      <c r="H42" t="str">
        <f>IF('Model output'!H41="","negative",IF('Model output'!H41="[]", "negative", IF(OR(ISNUMBER(SEARCH("lymph node",'Model output'!H41)),ISNUMBER(SEARCH("Not mentioned",'Model output'!H41)),ISNUMBER(SEARCH("neck",'Model output'!H41)),ISNUMBER(SEARCH("Not applicable",'Model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5"/>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v>
      </c>
      <c r="O42" t="str">
        <f>IF('Model output'!M41="","",'Model output'!M41)</f>
        <v>mixed follicular and papillary variants</v>
      </c>
      <c r="P42" t="str">
        <f>IF('Model output'!N41="","",'Model output'!N41)</f>
        <v>4.5 x 2.5 x 2.0 cm</v>
      </c>
      <c r="Q42" t="str">
        <f t="shared" si="1"/>
        <v>4.5,2.5,2.0cm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t="str">
        <f>IF('Model output'!O41="","",'Model output'!O41)</f>
        <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t="str">
        <f>IF('Model output'!S41="","", IF('Model output'!S41= "[]", "", 'Model output'!S41))</f>
        <v>present, focal extension into perithyroidal soft tissues (C4)</v>
      </c>
      <c r="Y42" t="str">
        <f>IF(OR('Model output'!S41="",ISNUMBER(SEARCH("Absent",'Model output'!S41)),ISNUMBER(SEARCH("Not identified",'Model output'!S41)),ISNUMBER(SEARCH("No",'Model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 IF('Model output'!T41="[]", "", IF('Model output'!T41="Not mentioned", "No", "Yes")))</f>
        <v/>
      </c>
      <c r="AB42" t="str">
        <f>IF(AA42&lt;&gt;"Yes","",IF(OR('Model output'!U41="",'Model output'!U41="[]",ISNUMBER(SEARCH("Not identified",'Model output'!U41))),"",'Model output'!U41))</f>
        <v/>
      </c>
      <c r="AC42" s="9" t="str">
        <f>IF(OR('Model output'!V41="", AND(ISERROR(SEARCH("Positive",'Model output'!V41)), ISNUMBER(SEARCH("Negative",'Model output'!V41))), 'Model output'!V41="No", ISNUMBER(SEARCH("Uninvolved",'Model output'!V41)), ISNUMBER(SEARCH("Not involved",'Model output'!V41)), ISNUMBER(SEARCH("Free",'Model output'!V41)), ISNUMBER(SEARCH("Cannot be assessed",'Model output'!V41)), ISNUMBER(SEARCH("1 mm",'Model output'!V41)), ISNUMBER(SEARCH("0.1 CM",'Model output'!V41)), ISNUMBER(SEARCH("less than 0.2 mm",'Model output'!V41)), ISNUMBER(SEARCH("less than 0.5 mm",'Model output'!V41)), ISNUMBER(SEARCH("none",'Model output'!V41)), ISNUMBER(SEARCH("abut",'Model output'!V41))), "negative", "positive")</f>
        <v>negative</v>
      </c>
      <c r="AE42" s="28"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3" t="str">
        <f t="shared" si="2"/>
        <v>3a</v>
      </c>
      <c r="AG42" s="33" t="str">
        <f t="shared" si="3"/>
        <v>1b</v>
      </c>
      <c r="AH42" s="29" t="str">
        <f t="shared" si="6"/>
        <v>0</v>
      </c>
      <c r="AI42" s="36" t="str">
        <f t="shared" si="7"/>
        <v>I</v>
      </c>
      <c r="AJ42" s="28" t="s">
        <v>687</v>
      </c>
      <c r="AK42" s="33" t="s">
        <v>973</v>
      </c>
      <c r="AL42" s="33" t="s">
        <v>972</v>
      </c>
      <c r="AM42" s="33" t="s">
        <v>971</v>
      </c>
      <c r="AN42" s="33" t="s">
        <v>66</v>
      </c>
      <c r="AO42" s="34">
        <f t="shared" ca="1" si="8"/>
        <v>1</v>
      </c>
      <c r="AP42" s="29">
        <f t="shared" si="9"/>
        <v>1</v>
      </c>
      <c r="AQ42" s="29">
        <f t="shared" si="10"/>
        <v>0</v>
      </c>
      <c r="AR42" s="29">
        <f t="shared" si="11"/>
        <v>1</v>
      </c>
      <c r="AS42" s="35">
        <f t="shared" si="4"/>
        <v>1</v>
      </c>
      <c r="AT42" s="1"/>
    </row>
    <row r="43" spans="1:46">
      <c r="A43" t="str">
        <f>'Model output'!A42</f>
        <v>TCGA-DE-A4M9</v>
      </c>
      <c r="B43" s="44">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output'!H42="","negative",IF('Model output'!H42="[]", "negative", IF(OR(ISNUMBER(SEARCH("lymph node",'Model output'!H42)),ISNUMBER(SEARCH("Not mentioned",'Model output'!H42)),ISNUMBER(SEARCH("neck",'Model output'!H42)),ISNUMBER(SEARCH("Not applicable",'Model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5"/>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 types</v>
      </c>
      <c r="P43" t="str">
        <f>IF('Model output'!N42="","",'Model output'!N42)</f>
        <v>3.0 cm</v>
      </c>
      <c r="Q43" t="str">
        <f t="shared" si="1"/>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t="str">
        <f>IF('Model output'!S42="","", IF('Model output'!S42= "[]", "", 'Model output'!S42))</f>
        <v>Not identified</v>
      </c>
      <c r="Y43" t="str">
        <f>IF(OR('Model output'!S42="",ISNUMBER(SEARCH("Absent",'Model output'!S42)),ISNUMBER(SEARCH("Not identified",'Model output'!S42)),ISNUMBER(SEARCH("No",'Model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 IF('Model output'!T42="[]", "", IF('Model output'!T42="Not mentioned", "No", "Yes")))</f>
        <v/>
      </c>
      <c r="AB43" t="str">
        <f>IF(AA43&lt;&gt;"Yes","",IF(OR('Model output'!U42="",'Model output'!U42="[]",ISNUMBER(SEARCH("Not identified",'Model output'!U42))),"",'Model output'!U42))</f>
        <v/>
      </c>
      <c r="AC43" s="9" t="str">
        <f>IF(OR('Model output'!V42="", AND(ISERROR(SEARCH("Positive",'Model output'!V42)), ISNUMBER(SEARCH("Negative",'Model output'!V42))), 'Model output'!V42="No", ISNUMBER(SEARCH("Uninvolved",'Model output'!V42)), ISNUMBER(SEARCH("Not involved",'Model output'!V42)), ISNUMBER(SEARCH("Free",'Model output'!V42)), ISNUMBER(SEARCH("Cannot be assessed",'Model output'!V42)), ISNUMBER(SEARCH("1 mm",'Model output'!V42)), ISNUMBER(SEARCH("0.1 CM",'Model output'!V42)), ISNUMBER(SEARCH("less than 0.2 mm",'Model output'!V42)), ISNUMBER(SEARCH("less than 0.5 mm",'Model output'!V42)), ISNUMBER(SEARCH("none",'Model output'!V42)), ISNUMBER(SEARCH("abut",'Model output'!V42))), "negative", "positive")</f>
        <v>positive</v>
      </c>
      <c r="AE43" s="28"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3" t="str">
        <f t="shared" si="2"/>
        <v>2</v>
      </c>
      <c r="AG43" s="33" t="str">
        <f t="shared" si="3"/>
        <v>0</v>
      </c>
      <c r="AH43" s="29" t="str">
        <f t="shared" si="6"/>
        <v>0</v>
      </c>
      <c r="AI43" s="36" t="str">
        <f t="shared" si="7"/>
        <v>I</v>
      </c>
      <c r="AJ43" s="28" t="s">
        <v>684</v>
      </c>
      <c r="AK43" s="33" t="s">
        <v>970</v>
      </c>
      <c r="AL43" s="33" t="s">
        <v>971</v>
      </c>
      <c r="AM43" s="33" t="s">
        <v>971</v>
      </c>
      <c r="AN43" s="33" t="s">
        <v>66</v>
      </c>
      <c r="AO43" s="34">
        <f t="shared" si="8"/>
        <v>1</v>
      </c>
      <c r="AP43" s="29">
        <f t="shared" si="9"/>
        <v>1</v>
      </c>
      <c r="AQ43" s="29">
        <f t="shared" si="10"/>
        <v>1</v>
      </c>
      <c r="AR43" s="29">
        <f t="shared" si="11"/>
        <v>1</v>
      </c>
      <c r="AS43" s="35">
        <f t="shared" si="4"/>
        <v>1</v>
      </c>
      <c r="AT43" s="1"/>
    </row>
    <row r="44" spans="1:46">
      <c r="A44" t="str">
        <f>'Model output'!A43</f>
        <v>TCGA-DE-A4MA</v>
      </c>
      <c r="B44" s="44">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output'!H43="","negative",IF('Model output'!H43="[]", "negative", IF(OR(ISNUMBER(SEARCH("lymph node",'Model output'!H43)),ISNUMBER(SEARCH("Not mentioned",'Model output'!H43)),ISNUMBER(SEARCH("neck",'Model output'!H43)),ISNUMBER(SEARCH("Not applicable",'Model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5"/>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v>
      </c>
      <c r="O44" t="str">
        <f>IF('Model output'!M43="","",'Model output'!M43)</f>
        <v>Usual, Oncocytic</v>
      </c>
      <c r="P44" t="str">
        <f>IF('Model output'!N43="","",'Model output'!N43)</f>
        <v>4.2 x 3 x 2.2 cm</v>
      </c>
      <c r="Q44" t="str">
        <f t="shared" si="1"/>
        <v>4.2,3,2.2cm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t="str">
        <f>IF('Model output'!S43="","", IF('Model output'!S43= "[]", "", 'Model output'!S43))</f>
        <v>Focus suspicious for extra thyroidal involvement of adipose tissue</v>
      </c>
      <c r="Y44" t="str">
        <f>IF(OR('Model output'!S43="",ISNUMBER(SEARCH("Absent",'Model output'!S43)),ISNUMBER(SEARCH("Not identified",'Model output'!S43)),ISNUMBER(SEARCH("No",'Model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 IF('Model output'!T43="[]", "", IF('Model output'!T43="Not mentioned", "No", "Yes")))</f>
        <v/>
      </c>
      <c r="AB44" t="str">
        <f>IF(AA44&lt;&gt;"Yes","",IF(OR('Model output'!U43="",'Model output'!U43="[]",ISNUMBER(SEARCH("Not identified",'Model output'!U43))),"",'Model output'!U43))</f>
        <v/>
      </c>
      <c r="AC44" s="9" t="str">
        <f>IF(OR('Model output'!V43="", AND(ISERROR(SEARCH("Positive",'Model output'!V43)), ISNUMBER(SEARCH("Negative",'Model output'!V43))), 'Model output'!V43="No", ISNUMBER(SEARCH("Uninvolved",'Model output'!V43)), ISNUMBER(SEARCH("Not involved",'Model output'!V43)), ISNUMBER(SEARCH("Free",'Model output'!V43)), ISNUMBER(SEARCH("Cannot be assessed",'Model output'!V43)), ISNUMBER(SEARCH("1 mm",'Model output'!V43)), ISNUMBER(SEARCH("0.1 CM",'Model output'!V43)), ISNUMBER(SEARCH("less than 0.2 mm",'Model output'!V43)), ISNUMBER(SEARCH("less than 0.5 mm",'Model output'!V43)), ISNUMBER(SEARCH("none",'Model output'!V43)), ISNUMBER(SEARCH("abut",'Model output'!V43))), "negative", "positive")</f>
        <v>negative</v>
      </c>
      <c r="AE44" s="28"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3" t="str">
        <f t="shared" si="2"/>
        <v>3a</v>
      </c>
      <c r="AG44" s="33" t="str">
        <f t="shared" si="3"/>
        <v>1a</v>
      </c>
      <c r="AH44" s="29" t="str">
        <f t="shared" si="6"/>
        <v>0</v>
      </c>
      <c r="AI44" s="36" t="str">
        <f t="shared" si="7"/>
        <v>I</v>
      </c>
      <c r="AJ44" s="28" t="s">
        <v>687</v>
      </c>
      <c r="AK44" s="33" t="s">
        <v>973</v>
      </c>
      <c r="AL44" s="33" t="s">
        <v>972</v>
      </c>
      <c r="AM44" s="33" t="s">
        <v>971</v>
      </c>
      <c r="AN44" s="33" t="s">
        <v>66</v>
      </c>
      <c r="AO44" s="34">
        <f t="shared" ca="1" si="8"/>
        <v>1</v>
      </c>
      <c r="AP44" s="29">
        <f t="shared" si="9"/>
        <v>1</v>
      </c>
      <c r="AQ44" s="29">
        <f t="shared" si="10"/>
        <v>1</v>
      </c>
      <c r="AR44" s="29">
        <f t="shared" si="11"/>
        <v>1</v>
      </c>
      <c r="AS44" s="35">
        <f t="shared" si="4"/>
        <v>1</v>
      </c>
      <c r="AT44" s="1"/>
    </row>
    <row r="45" spans="1:46">
      <c r="A45" t="str">
        <f>'Model output'!A44</f>
        <v>TCGA-DE-A4MC</v>
      </c>
      <c r="B45" s="44">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lateral</v>
      </c>
      <c r="H45" t="str">
        <f>IF('Model output'!H44="","negative",IF('Model output'!H44="[]", "negative", IF(OR(ISNUMBER(SEARCH("lymph node",'Model output'!H44)),ISNUMBER(SEARCH("Not mentioned",'Model output'!H44)),ISNUMBER(SEARCH("neck",'Model output'!H44)),ISNUMBER(SEARCH("Not applicable",'Model output'!H44))),"negative","positive")))</f>
        <v>negative</v>
      </c>
      <c r="I45" t="str">
        <f>IF('Model output'!I44="","",IF(ISNUMBER('Model output'!I44),'Model output'!I44,1))</f>
        <v/>
      </c>
      <c r="J45">
        <f>IF('Model output'!J44="","",IF(AND(ISNUMBER('Model output'!J44),'Model output'!J44&lt;=I45),'Model output'!J44,IF(ISNUMBER(SEARCH("0/",'Model output'!J44)),0,1)))</f>
        <v>1</v>
      </c>
      <c r="K45" t="str" cm="1">
        <f t="array" ref="K45">IF(COUNT(FIND({0,1,2,3,4,5,6,7,8,9},'Model output'!K44))&gt;0,'Model output'!K44,"")</f>
        <v>7mm</v>
      </c>
      <c r="L45" s="8" t="str">
        <f t="shared" si="5"/>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Classical</v>
      </c>
      <c r="P45" t="str">
        <f>IF('Model output'!N44="","",'Model output'!N44)</f>
        <v>2.8 cm</v>
      </c>
      <c r="Q45" t="str">
        <f t="shared" si="1"/>
        <v>2.8cm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t="str">
        <f>IF('Model output'!S44="","", IF('Model output'!S44= "[]", "", 'Model output'!S44))</f>
        <v>Present (A1, A3)</v>
      </c>
      <c r="Y45" t="str">
        <f>IF(OR('Model output'!S44="",ISNUMBER(SEARCH("Absent",'Model output'!S44)),ISNUMBER(SEARCH("Not identified",'Model output'!S44)),ISNUMBER(SEARCH("No",'Model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 IF('Model output'!T44="[]", "", IF('Model output'!T44="Not mentioned", "No", "Yes")))</f>
        <v/>
      </c>
      <c r="AB45" t="str">
        <f>IF(AA45&lt;&gt;"Yes","",IF(OR('Model output'!U44="",'Model output'!U44="[]",ISNUMBER(SEARCH("Not identified",'Model output'!U44))),"",'Model output'!U44))</f>
        <v/>
      </c>
      <c r="AC45" s="9" t="str">
        <f>IF(OR('Model output'!V44="", AND(ISERROR(SEARCH("Positive",'Model output'!V44)), ISNUMBER(SEARCH("Negative",'Model output'!V44))), 'Model output'!V44="No", ISNUMBER(SEARCH("Uninvolved",'Model output'!V44)), ISNUMBER(SEARCH("Not involved",'Model output'!V44)), ISNUMBER(SEARCH("Free",'Model output'!V44)), ISNUMBER(SEARCH("Cannot be assessed",'Model output'!V44)), ISNUMBER(SEARCH("1 mm",'Model output'!V44)), ISNUMBER(SEARCH("0.1 CM",'Model output'!V44)), ISNUMBER(SEARCH("less than 0.2 mm",'Model output'!V44)), ISNUMBER(SEARCH("less than 0.5 mm",'Model output'!V44)), ISNUMBER(SEARCH("none",'Model output'!V44)), ISNUMBER(SEARCH("abut",'Model output'!V44))), "negative", "positive")</f>
        <v>negative</v>
      </c>
      <c r="AE45" s="28"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3" t="str">
        <f t="shared" si="2"/>
        <v>2</v>
      </c>
      <c r="AG45" s="33" t="str">
        <f t="shared" si="3"/>
        <v>1b</v>
      </c>
      <c r="AH45" s="29" t="str">
        <f t="shared" si="6"/>
        <v>0</v>
      </c>
      <c r="AI45" s="36" t="str">
        <f t="shared" si="7"/>
        <v>I</v>
      </c>
      <c r="AJ45" s="28" t="s">
        <v>687</v>
      </c>
      <c r="AK45" s="33" t="s">
        <v>970</v>
      </c>
      <c r="AL45" s="33" t="s">
        <v>967</v>
      </c>
      <c r="AM45" s="33" t="s">
        <v>968</v>
      </c>
      <c r="AN45" s="33" t="s">
        <v>66</v>
      </c>
      <c r="AO45" s="34">
        <f t="shared" ca="1" si="8"/>
        <v>1</v>
      </c>
      <c r="AP45" s="29">
        <f t="shared" si="9"/>
        <v>1</v>
      </c>
      <c r="AQ45" s="29">
        <f t="shared" si="10"/>
        <v>1</v>
      </c>
      <c r="AR45" s="29">
        <f t="shared" si="11"/>
        <v>1</v>
      </c>
      <c r="AS45" s="35">
        <f t="shared" si="4"/>
        <v>1</v>
      </c>
      <c r="AT45" s="1"/>
    </row>
    <row r="46" spans="1:46">
      <c r="A46" t="str">
        <f>'Model output'!A45</f>
        <v>TCGA-DE-A4MD</v>
      </c>
      <c r="B46" s="44">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output'!H45="","negative",IF('Model output'!H45="[]", "negative", IF(OR(ISNUMBER(SEARCH("lymph node",'Model output'!H45)),ISNUMBER(SEARCH("Not mentioned",'Model output'!H45)),ISNUMBER(SEARCH("neck",'Model output'!H45)),ISNUMBER(SEARCH("Not applicable",'Model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5"/>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microcarcinoma, tall cell, conventional</v>
      </c>
      <c r="P46" t="str">
        <f>IF('Model output'!N45="","",'Model output'!N45)</f>
        <v>6.0 cm</v>
      </c>
      <c r="Q46" t="str">
        <f t="shared" si="1"/>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t="str">
        <f>IF('Model output'!S45="","", IF('Model output'!S45= "[]", "", 'Model output'!S45))</f>
        <v>not identified</v>
      </c>
      <c r="Y46" t="str">
        <f>IF(OR('Model output'!S45="",ISNUMBER(SEARCH("Absent",'Model output'!S45)),ISNUMBER(SEARCH("Not identified",'Model output'!S45)),ISNUMBER(SEARCH("No",'Model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 IF('Model output'!T45="[]", "", IF('Model output'!T45="Not mentioned", "No", "Yes")))</f>
        <v/>
      </c>
      <c r="AB46" t="str">
        <f>IF(AA46&lt;&gt;"Yes","",IF(OR('Model output'!U45="",'Model output'!U45="[]",ISNUMBER(SEARCH("Not identified",'Model output'!U45))),"",'Model output'!U45))</f>
        <v/>
      </c>
      <c r="AC46" s="9" t="str">
        <f>IF(OR('Model output'!V45="", AND(ISERROR(SEARCH("Positive",'Model output'!V45)), ISNUMBER(SEARCH("Negative",'Model output'!V45))), 'Model output'!V45="No", ISNUMBER(SEARCH("Uninvolved",'Model output'!V45)), ISNUMBER(SEARCH("Not involved",'Model output'!V45)), ISNUMBER(SEARCH("Free",'Model output'!V45)), ISNUMBER(SEARCH("Cannot be assessed",'Model output'!V45)), ISNUMBER(SEARCH("1 mm",'Model output'!V45)), ISNUMBER(SEARCH("0.1 CM",'Model output'!V45)), ISNUMBER(SEARCH("less than 0.2 mm",'Model output'!V45)), ISNUMBER(SEARCH("less than 0.5 mm",'Model output'!V45)), ISNUMBER(SEARCH("none",'Model output'!V45)), ISNUMBER(SEARCH("abut",'Model output'!V45))), "negative", "positive")</f>
        <v>negative</v>
      </c>
      <c r="AE46" s="28"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3" t="str">
        <f t="shared" si="2"/>
        <v>3a</v>
      </c>
      <c r="AG46" s="33" t="str">
        <f t="shared" si="3"/>
        <v>1b</v>
      </c>
      <c r="AH46" s="29" t="str">
        <f t="shared" si="6"/>
        <v>0</v>
      </c>
      <c r="AI46" s="36" t="str">
        <f t="shared" si="7"/>
        <v>II</v>
      </c>
      <c r="AJ46" s="28" t="s">
        <v>684</v>
      </c>
      <c r="AK46" s="33" t="s">
        <v>973</v>
      </c>
      <c r="AL46" s="33" t="s">
        <v>967</v>
      </c>
      <c r="AM46" s="33" t="s">
        <v>971</v>
      </c>
      <c r="AN46" s="33" t="s">
        <v>969</v>
      </c>
      <c r="AO46" s="34">
        <f t="shared" si="8"/>
        <v>1</v>
      </c>
      <c r="AP46" s="29">
        <f t="shared" si="9"/>
        <v>1</v>
      </c>
      <c r="AQ46" s="29">
        <f t="shared" si="10"/>
        <v>1</v>
      </c>
      <c r="AR46" s="29">
        <f t="shared" si="11"/>
        <v>1</v>
      </c>
      <c r="AS46" s="35">
        <f t="shared" si="4"/>
        <v>1</v>
      </c>
      <c r="AT46" s="1"/>
    </row>
    <row r="47" spans="1:46">
      <c r="A47" t="str">
        <f>'Model output'!A46</f>
        <v>TCGA-DE-A69J</v>
      </c>
      <c r="B47" s="44">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output'!H46="","negative",IF('Model output'!H46="[]", "negative", IF(OR(ISNUMBER(SEARCH("lymph node",'Model output'!H46)),ISNUMBER(SEARCH("Not mentioned",'Model output'!H46)),ISNUMBER(SEARCH("neck",'Model output'!H46)),ISNUMBER(SEARCH("Not applicable",'Model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8" t="str">
        <f t="shared" si="5"/>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Multifocal</v>
      </c>
      <c r="P47" t="str">
        <f>IF('Model output'!N46="","",'Model output'!N46)</f>
        <v>2.5 cm</v>
      </c>
      <c r="Q47" t="str">
        <f t="shared" si="1"/>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t="str">
        <f>IF('Model output'!S46="","", IF('Model output'!S46= "[]", "", 'Model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 IF('Model output'!T46="[]", "", IF('Model output'!T46="Not mentioned", "No", "Yes")))</f>
        <v/>
      </c>
      <c r="AB47" t="str">
        <f>IF(AA47&lt;&gt;"Yes","",IF(OR('Model output'!U46="",'Model output'!U46="[]",ISNUMBER(SEARCH("Not identified",'Model output'!U46))),"",'Model output'!U46))</f>
        <v/>
      </c>
      <c r="AC47" s="9" t="str">
        <f>IF(OR('Model output'!V46="", AND(ISERROR(SEARCH("Positive",'Model output'!V46)), ISNUMBER(SEARCH("Negative",'Model output'!V46))), 'Model output'!V46="No", ISNUMBER(SEARCH("Uninvolved",'Model output'!V46)), ISNUMBER(SEARCH("Not involved",'Model output'!V46)), ISNUMBER(SEARCH("Free",'Model output'!V46)), ISNUMBER(SEARCH("Cannot be assessed",'Model output'!V46)), ISNUMBER(SEARCH("1 mm",'Model output'!V46)), ISNUMBER(SEARCH("0.1 CM",'Model output'!V46)), ISNUMBER(SEARCH("less than 0.2 mm",'Model output'!V46)), ISNUMBER(SEARCH("less than 0.5 mm",'Model output'!V46)), ISNUMBER(SEARCH("none",'Model output'!V46)), ISNUMBER(SEARCH("abut",'Model output'!V46))), "negative", "positive")</f>
        <v>negative</v>
      </c>
      <c r="AE47" s="28"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3" t="str">
        <f t="shared" si="2"/>
        <v>2</v>
      </c>
      <c r="AG47" s="33" t="str">
        <f t="shared" si="3"/>
        <v>0</v>
      </c>
      <c r="AH47" s="29" t="str">
        <f t="shared" si="6"/>
        <v>0</v>
      </c>
      <c r="AI47" s="36" t="str">
        <f t="shared" si="7"/>
        <v>I</v>
      </c>
      <c r="AJ47" s="28" t="s">
        <v>685</v>
      </c>
      <c r="AK47" s="33" t="s">
        <v>970</v>
      </c>
      <c r="AL47" s="33" t="s">
        <v>971</v>
      </c>
      <c r="AM47" s="33" t="s">
        <v>971</v>
      </c>
      <c r="AN47" s="33" t="s">
        <v>66</v>
      </c>
      <c r="AO47" s="34">
        <f t="shared" ca="1" si="8"/>
        <v>1</v>
      </c>
      <c r="AP47" s="29">
        <f t="shared" si="9"/>
        <v>1</v>
      </c>
      <c r="AQ47" s="29">
        <f t="shared" si="10"/>
        <v>1</v>
      </c>
      <c r="AR47" s="29">
        <f t="shared" si="11"/>
        <v>1</v>
      </c>
      <c r="AS47" s="35">
        <f t="shared" si="4"/>
        <v>1</v>
      </c>
      <c r="AT47" s="1"/>
    </row>
    <row r="48" spans="1:46">
      <c r="A48" t="str">
        <f>'Model output'!A47</f>
        <v>TCGA-DJ-A13L</v>
      </c>
      <c r="B48" s="44">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output'!H47="","negative",IF('Model output'!H47="[]", "negative", IF(OR(ISNUMBER(SEARCH("lymph node",'Model output'!H47)),ISNUMBER(SEARCH("Not mentioned",'Model output'!H47)),ISNUMBER(SEARCH("neck",'Model output'!H47)),ISNUMBER(SEARCH("Not applicable",'Model output'!H47))),"negative","positive")))</f>
        <v>negative</v>
      </c>
      <c r="I48">
        <f>IF('Model output'!I47="","",IF(ISNUMBER('Model output'!I47),'Model output'!I47,1))</f>
        <v>10</v>
      </c>
      <c r="J48">
        <f>IF('Model output'!J47="","",IF(AND(ISNUMBER('Model output'!J47),'Model output'!J47&lt;=I48),'Model output'!J47,IF(ISNUMBER(SEARCH("0/",'Model output'!J47)),0,1)))</f>
        <v>2</v>
      </c>
      <c r="K48" t="str" cm="1">
        <f t="array" ref="K48">IF(COUNT(FIND({0,1,2,3,4,5,6,7,8,9},'Model output'!K47))&gt;0,'Model output'!K47,"")</f>
        <v>0.9 cm</v>
      </c>
      <c r="L48" s="8" t="str">
        <f t="shared" si="5"/>
        <v>0.9cm</v>
      </c>
      <c r="M48" cm="1">
        <f t="array" ref="M48">IF(L48="","",IF(ISNUMBER(SEARCH("cm",L48)),MAX(VALUE(SUBSTITUTE(_xlfn.FILTERXML("&lt;t&gt;&lt;s&gt;"&amp;SUBSTITUTE(L48,",","&lt;/s&gt;&lt;s&gt;")&amp;"&lt;/s&gt;&lt;/t&gt;","//s"),"cm",""))),MAX(VALUE(SUBSTITUTE(_xlfn.FILTERXML("&lt;t&gt;&lt;s&gt;"&amp;SUBSTITUTE(L48,",","&lt;/s&gt;&lt;s&gt;")&amp;"&lt;/s&gt;&lt;/t&gt;","//s"),"mm","")))/10))</f>
        <v>0.9</v>
      </c>
      <c r="N48" t="str">
        <f>IF('Model output'!L47="","",'Model output'!L47)</f>
        <v>Papillary carcinoma</v>
      </c>
      <c r="O48" t="str">
        <f>IF('Model output'!M47="","",'Model output'!M47)</f>
        <v>Tall cell variant</v>
      </c>
      <c r="P48" t="str">
        <f>IF('Model output'!N47="","",'Model output'!N47)</f>
        <v>1.4 cm</v>
      </c>
      <c r="Q48" t="str">
        <f t="shared" si="1"/>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t="str">
        <f>IF('Model output'!O47="","",'Model output'!O47)</f>
        <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t="str">
        <f>IF('Model output'!S47="","", IF('Model output'!S47= "[]", "", 'Model output'!S47))</f>
        <v>No definite extrathyroidal extension is noted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 IF('Model output'!T47="[]", "", IF('Model output'!T47="Not mentioned", "No", "Yes")))</f>
        <v/>
      </c>
      <c r="AB48" t="str">
        <f>IF(AA48&lt;&gt;"Yes","",IF(OR('Model output'!U47="",'Model output'!U47="[]",ISNUMBER(SEARCH("Not identified",'Model output'!U47))),"",'Model output'!U47))</f>
        <v/>
      </c>
      <c r="AC48" s="9" t="str">
        <f>IF(OR('Model output'!V47="", AND(ISERROR(SEARCH("Positive",'Model output'!V47)), ISNUMBER(SEARCH("Negative",'Model output'!V47))), 'Model output'!V47="No", ISNUMBER(SEARCH("Uninvolved",'Model output'!V47)), ISNUMBER(SEARCH("Not involved",'Model output'!V47)), ISNUMBER(SEARCH("Free",'Model output'!V47)), ISNUMBER(SEARCH("Cannot be assessed",'Model output'!V47)), ISNUMBER(SEARCH("1 mm",'Model output'!V47)), ISNUMBER(SEARCH("0.1 CM",'Model output'!V47)), ISNUMBER(SEARCH("less than 0.2 mm",'Model output'!V47)), ISNUMBER(SEARCH("less than 0.5 mm",'Model output'!V47)), ISNUMBER(SEARCH("none",'Model output'!V47)), ISNUMBER(SEARCH("abut",'Model output'!V47))), "negative", "positive")</f>
        <v>negative</v>
      </c>
      <c r="AE48" s="28"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3" t="str">
        <f t="shared" si="2"/>
        <v>1b</v>
      </c>
      <c r="AG48" s="33" t="str">
        <f t="shared" si="3"/>
        <v>1a</v>
      </c>
      <c r="AH48" s="29" t="str">
        <f t="shared" si="6"/>
        <v>0</v>
      </c>
      <c r="AI48" s="36" t="str">
        <f t="shared" si="7"/>
        <v>II</v>
      </c>
      <c r="AJ48" s="28" t="s">
        <v>687</v>
      </c>
      <c r="AK48" s="33" t="s">
        <v>967</v>
      </c>
      <c r="AL48" s="33" t="s">
        <v>971</v>
      </c>
      <c r="AM48" s="33" t="s">
        <v>971</v>
      </c>
      <c r="AN48" s="33" t="s">
        <v>66</v>
      </c>
      <c r="AO48" s="34">
        <f t="shared" ca="1" si="8"/>
        <v>1</v>
      </c>
      <c r="AP48" s="29">
        <f t="shared" si="9"/>
        <v>1</v>
      </c>
      <c r="AQ48" s="29">
        <f t="shared" si="10"/>
        <v>0</v>
      </c>
      <c r="AR48" s="29">
        <f t="shared" si="11"/>
        <v>1</v>
      </c>
      <c r="AS48" s="35">
        <f t="shared" si="4"/>
        <v>0</v>
      </c>
      <c r="AT48" s="1"/>
    </row>
    <row r="49" spans="1:46">
      <c r="A49" t="str">
        <f>'Model output'!A48</f>
        <v>TCGA-DJ-A13M</v>
      </c>
      <c r="B49" s="44">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output'!H48="","negative",IF('Model output'!H48="[]", "negative", IF(OR(ISNUMBER(SEARCH("lymph node",'Model output'!H48)),ISNUMBER(SEARCH("Not mentioned",'Model output'!H48)),ISNUMBER(SEARCH("neck",'Model output'!H48)),ISNUMBER(SEARCH("Not applicable",'Model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
      </c>
      <c r="L49" s="8" t="str">
        <f t="shared" si="5"/>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Follicular variant</v>
      </c>
      <c r="P49" t="str">
        <f>IF('Model output'!N48="","",'Model output'!N48)</f>
        <v>2.0 cm</v>
      </c>
      <c r="Q49" t="str">
        <f t="shared" si="1"/>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t="str">
        <f>IF('Model output'!S48="","", IF('Model output'!S48= "[]", "", 'Model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 IF('Model output'!T48="[]", "", IF('Model output'!T48="Not mentioned", "No", "Yes")))</f>
        <v/>
      </c>
      <c r="AB49" t="str">
        <f>IF(AA49&lt;&gt;"Yes","",IF(OR('Model output'!U48="",'Model output'!U48="[]",ISNUMBER(SEARCH("Not identified",'Model output'!U48))),"",'Model output'!U48))</f>
        <v/>
      </c>
      <c r="AC49" s="9" t="str">
        <f>IF(OR('Model output'!V48="", AND(ISERROR(SEARCH("Positive",'Model output'!V48)), ISNUMBER(SEARCH("Negative",'Model output'!V48))), 'Model output'!V48="No", ISNUMBER(SEARCH("Uninvolved",'Model output'!V48)), ISNUMBER(SEARCH("Not involved",'Model output'!V48)), ISNUMBER(SEARCH("Free",'Model output'!V48)), ISNUMBER(SEARCH("Cannot be assessed",'Model output'!V48)), ISNUMBER(SEARCH("1 mm",'Model output'!V48)), ISNUMBER(SEARCH("0.1 CM",'Model output'!V48)), ISNUMBER(SEARCH("less than 0.2 mm",'Model output'!V48)), ISNUMBER(SEARCH("less than 0.5 mm",'Model output'!V48)), ISNUMBER(SEARCH("none",'Model output'!V48)), ISNUMBER(SEARCH("abut",'Model output'!V48))), "negative", "positive")</f>
        <v>negative</v>
      </c>
      <c r="AE49" s="28"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3" t="str">
        <f t="shared" si="2"/>
        <v>1b</v>
      </c>
      <c r="AG49" s="33" t="str">
        <f t="shared" si="3"/>
        <v>0</v>
      </c>
      <c r="AH49" s="29" t="str">
        <f t="shared" si="6"/>
        <v>0</v>
      </c>
      <c r="AI49" s="36" t="str">
        <f t="shared" si="7"/>
        <v>I</v>
      </c>
      <c r="AJ49" s="28" t="s">
        <v>685</v>
      </c>
      <c r="AK49" s="33" t="s">
        <v>967</v>
      </c>
      <c r="AL49" s="33" t="s">
        <v>968</v>
      </c>
      <c r="AM49" s="33" t="s">
        <v>971</v>
      </c>
      <c r="AN49" s="33" t="s">
        <v>66</v>
      </c>
      <c r="AO49" s="34">
        <f t="shared" ca="1" si="8"/>
        <v>1</v>
      </c>
      <c r="AP49" s="29">
        <f t="shared" si="9"/>
        <v>1</v>
      </c>
      <c r="AQ49" s="29">
        <f t="shared" si="10"/>
        <v>1</v>
      </c>
      <c r="AR49" s="29">
        <f t="shared" si="11"/>
        <v>1</v>
      </c>
      <c r="AS49" s="35">
        <f t="shared" si="4"/>
        <v>1</v>
      </c>
      <c r="AT49" s="1"/>
    </row>
    <row r="50" spans="1:46">
      <c r="A50" t="str">
        <f>'Model output'!A49</f>
        <v>TCGA-DJ-A13O</v>
      </c>
      <c r="B50" s="44">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output'!H49="","negative",IF('Model output'!H49="[]", "negative", IF(OR(ISNUMBER(SEARCH("lymph node",'Model output'!H49)),ISNUMBER(SEARCH("Not mentioned",'Model output'!H49)),ISNUMBER(SEARCH("neck",'Model output'!H49)),ISNUMBER(SEARCH("Not applicable",'Model output'!H49))),"negative","positive")))</f>
        <v>negative</v>
      </c>
      <c r="I50">
        <f>IF('Model output'!I49="","",IF(ISNUMBER('Model output'!I49),'Model output'!I49,1))</f>
        <v>2</v>
      </c>
      <c r="J50">
        <f>IF('Model output'!J49="","",IF(AND(ISNUMBER('Model output'!J49),'Model output'!J49&lt;=I50),'Model output'!J49,IF(ISNUMBER(SEARCH("0/",'Model output'!J49)),0,1)))</f>
        <v>0</v>
      </c>
      <c r="K50" t="str" cm="1">
        <f t="array" ref="K50">IF(COUNT(FIND({0,1,2,3,4,5,6,7,8,9},'Model output'!K49))&gt;0,'Model output'!K49,"")</f>
        <v/>
      </c>
      <c r="L50" s="8" t="str">
        <f t="shared" si="5"/>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Tall cell</v>
      </c>
      <c r="P50" t="str">
        <f>IF('Model output'!N49="","",'Model output'!N49)</f>
        <v>1.1 cm</v>
      </c>
      <c r="Q50" t="str">
        <f t="shared" si="1"/>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t="str">
        <f>IF('Model output'!S49="","", IF('Model output'!S49= "[]", "", 'Model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 IF('Model output'!T49="[]", "", IF('Model output'!T49="Not mentioned", "No", "Yes")))</f>
        <v/>
      </c>
      <c r="AB50" t="str">
        <f>IF(AA50&lt;&gt;"Yes","",IF(OR('Model output'!U49="",'Model output'!U49="[]",ISNUMBER(SEARCH("Not identified",'Model output'!U49))),"",'Model output'!U49))</f>
        <v/>
      </c>
      <c r="AC50" s="9" t="str">
        <f>IF(OR('Model output'!V49="", AND(ISERROR(SEARCH("Positive",'Model output'!V49)), ISNUMBER(SEARCH("Negative",'Model output'!V49))), 'Model output'!V49="No", ISNUMBER(SEARCH("Uninvolved",'Model output'!V49)), ISNUMBER(SEARCH("Not involved",'Model output'!V49)), ISNUMBER(SEARCH("Free",'Model output'!V49)), ISNUMBER(SEARCH("Cannot be assessed",'Model output'!V49)), ISNUMBER(SEARCH("1 mm",'Model output'!V49)), ISNUMBER(SEARCH("0.1 CM",'Model output'!V49)), ISNUMBER(SEARCH("less than 0.2 mm",'Model output'!V49)), ISNUMBER(SEARCH("less than 0.5 mm",'Model output'!V49)), ISNUMBER(SEARCH("none",'Model output'!V49)), ISNUMBER(SEARCH("abut",'Model output'!V49))), "negative", "positive")</f>
        <v>negative</v>
      </c>
      <c r="AE50" s="28"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3" t="str">
        <f t="shared" si="2"/>
        <v>1b</v>
      </c>
      <c r="AG50" s="33" t="str">
        <f t="shared" si="3"/>
        <v>0</v>
      </c>
      <c r="AH50" s="29" t="str">
        <f t="shared" si="6"/>
        <v>0</v>
      </c>
      <c r="AI50" s="36" t="str">
        <f t="shared" si="7"/>
        <v>I</v>
      </c>
      <c r="AJ50" s="28" t="s">
        <v>687</v>
      </c>
      <c r="AK50" s="33" t="s">
        <v>967</v>
      </c>
      <c r="AL50" s="33" t="s">
        <v>968</v>
      </c>
      <c r="AM50" s="33" t="s">
        <v>971</v>
      </c>
      <c r="AN50" s="33" t="s">
        <v>66</v>
      </c>
      <c r="AO50" s="34">
        <f t="shared" ca="1" si="8"/>
        <v>1</v>
      </c>
      <c r="AP50" s="29">
        <f t="shared" si="9"/>
        <v>1</v>
      </c>
      <c r="AQ50" s="29">
        <f t="shared" si="10"/>
        <v>1</v>
      </c>
      <c r="AR50" s="29">
        <f t="shared" si="11"/>
        <v>1</v>
      </c>
      <c r="AS50" s="35">
        <f t="shared" si="4"/>
        <v>1</v>
      </c>
      <c r="AT50" s="1"/>
    </row>
    <row r="51" spans="1:46">
      <c r="A51" t="str">
        <f>'Model output'!A50</f>
        <v>TCGA-DJ-A13R</v>
      </c>
      <c r="B51" s="44">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4b</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output'!H50="","negative",IF('Model output'!H50="[]", "negative", IF(OR(ISNUMBER(SEARCH("lymph node",'Model output'!H50)),ISNUMBER(SEARCH("Not mentioned",'Model output'!H50)),ISNUMBER(SEARCH("neck",'Model output'!H50)),ISNUMBER(SEARCH("Not applicable",'Model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5"/>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v>
      </c>
      <c r="O51" t="str">
        <f>IF('Model output'!M50="","",'Model output'!M50)</f>
        <v>Follicular variant with oncocytic features</v>
      </c>
      <c r="P51" t="str">
        <f>IF('Model output'!N50="","",'Model output'!N50)</f>
        <v>5 cm</v>
      </c>
      <c r="Q51" t="str">
        <f t="shared" si="1"/>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t="str">
        <f>IF('Model output'!S50="","", IF('Model output'!S50= "[]", "", 'Model output'!S50))</f>
        <v>Not Identified</v>
      </c>
      <c r="Y51" t="str">
        <f>IF(OR('Model output'!S50="",ISNUMBER(SEARCH("Absent",'Model output'!S50)),ISNUMBER(SEARCH("Not identified",'Model output'!S50)),ISNUMBER(SEARCH("No",'Model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 IF('Model output'!T50="[]", "", IF('Model output'!T50="Not mentioned", "No", "Yes")))</f>
        <v/>
      </c>
      <c r="AB51" t="str">
        <f>IF(AA51&lt;&gt;"Yes","",IF(OR('Model output'!U50="",'Model output'!U50="[]",ISNUMBER(SEARCH("Not identified",'Model output'!U50))),"",'Model output'!U50))</f>
        <v/>
      </c>
      <c r="AC51" s="9" t="str">
        <f>IF(OR('Model output'!V50="", AND(ISERROR(SEARCH("Positive",'Model output'!V50)), ISNUMBER(SEARCH("Negative",'Model output'!V50))), 'Model output'!V50="No", ISNUMBER(SEARCH("Uninvolved",'Model output'!V50)), ISNUMBER(SEARCH("Not involved",'Model output'!V50)), ISNUMBER(SEARCH("Free",'Model output'!V50)), ISNUMBER(SEARCH("Cannot be assessed",'Model output'!V50)), ISNUMBER(SEARCH("1 mm",'Model output'!V50)), ISNUMBER(SEARCH("0.1 CM",'Model output'!V50)), ISNUMBER(SEARCH("less than 0.2 mm",'Model output'!V50)), ISNUMBER(SEARCH("less than 0.5 mm",'Model output'!V50)), ISNUMBER(SEARCH("none",'Model output'!V50)), ISNUMBER(SEARCH("abut",'Model output'!V50))), "negative", "positive")</f>
        <v>negative</v>
      </c>
      <c r="AE51" s="28"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3" t="str">
        <f t="shared" si="2"/>
        <v>3a</v>
      </c>
      <c r="AG51" s="33" t="str">
        <f t="shared" si="3"/>
        <v>0</v>
      </c>
      <c r="AH51" s="29" t="str">
        <f t="shared" si="6"/>
        <v>0</v>
      </c>
      <c r="AI51" s="36" t="str">
        <f t="shared" si="7"/>
        <v>I</v>
      </c>
      <c r="AJ51" s="28" t="s">
        <v>685</v>
      </c>
      <c r="AK51" s="33" t="s">
        <v>973</v>
      </c>
      <c r="AL51" s="33" t="s">
        <v>968</v>
      </c>
      <c r="AM51" s="33" t="s">
        <v>971</v>
      </c>
      <c r="AN51" s="33" t="s">
        <v>66</v>
      </c>
      <c r="AO51" s="34">
        <f t="shared" ca="1" si="8"/>
        <v>1</v>
      </c>
      <c r="AP51" s="29">
        <f t="shared" si="9"/>
        <v>1</v>
      </c>
      <c r="AQ51" s="29">
        <f t="shared" si="10"/>
        <v>1</v>
      </c>
      <c r="AR51" s="29">
        <f t="shared" si="11"/>
        <v>1</v>
      </c>
      <c r="AS51" s="35">
        <f t="shared" si="4"/>
        <v>1</v>
      </c>
      <c r="AT51" s="1"/>
    </row>
    <row r="52" spans="1:46">
      <c r="A52" t="str">
        <f>'Model output'!A51</f>
        <v>TCGA-DJ-A13S</v>
      </c>
      <c r="B52" s="44">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X</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output'!H51="","negative",IF('Model output'!H51="[]", "negative", IF(OR(ISNUMBER(SEARCH("lymph node",'Model output'!H51)),ISNUMBER(SEARCH("Not mentioned",'Model output'!H51)),ISNUMBER(SEARCH("neck",'Model output'!H51)),ISNUMBER(SEARCH("Not applicable",'Model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
      </c>
      <c r="L52" s="8" t="str">
        <f t="shared" si="5"/>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v>
      </c>
      <c r="O52" t="str">
        <f>IF('Model output'!M51="","",'Model output'!M51)</f>
        <v>Follicular variant</v>
      </c>
      <c r="P52" t="str">
        <f>IF('Model output'!N51="","",'Model output'!N51)</f>
        <v>1.8 cm</v>
      </c>
      <c r="Q52" t="str">
        <f t="shared" si="1"/>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t="str">
        <f>IF('Model output'!O51="","",'Model output'!O51)</f>
        <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t="str">
        <f>IF('Model output'!S51="","", IF('Model output'!S51= "[]", "", 'Model output'!S51))</f>
        <v>Not identified</v>
      </c>
      <c r="Y52" t="str">
        <f>IF(OR('Model output'!S51="",ISNUMBER(SEARCH("Absent",'Model output'!S51)),ISNUMBER(SEARCH("Not identified",'Model output'!S51)),ISNUMBER(SEARCH("No",'Model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 IF('Model output'!T51="[]", "", IF('Model output'!T51="Not mentioned", "No", "Yes")))</f>
        <v/>
      </c>
      <c r="AB52" t="str">
        <f>IF(AA52&lt;&gt;"Yes","",IF(OR('Model output'!U51="",'Model output'!U51="[]",ISNUMBER(SEARCH("Not identified",'Model output'!U51))),"",'Model output'!U51))</f>
        <v/>
      </c>
      <c r="AC52" s="9" t="str">
        <f>IF(OR('Model output'!V51="", AND(ISERROR(SEARCH("Positive",'Model output'!V51)), ISNUMBER(SEARCH("Negative",'Model output'!V51))), 'Model output'!V51="No", ISNUMBER(SEARCH("Uninvolved",'Model output'!V51)), ISNUMBER(SEARCH("Not involved",'Model output'!V51)), ISNUMBER(SEARCH("Free",'Model output'!V51)), ISNUMBER(SEARCH("Cannot be assessed",'Model output'!V51)), ISNUMBER(SEARCH("1 mm",'Model output'!V51)), ISNUMBER(SEARCH("0.1 CM",'Model output'!V51)), ISNUMBER(SEARCH("less than 0.2 mm",'Model output'!V51)), ISNUMBER(SEARCH("less than 0.5 mm",'Model output'!V51)), ISNUMBER(SEARCH("none",'Model output'!V51)), ISNUMBER(SEARCH("abut",'Model output'!V51))), "negative", "positive")</f>
        <v>negative</v>
      </c>
      <c r="AE52" s="28"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3" t="str">
        <f t="shared" si="2"/>
        <v>1b</v>
      </c>
      <c r="AG52" s="33" t="str">
        <f t="shared" si="3"/>
        <v>0</v>
      </c>
      <c r="AH52" s="29" t="str">
        <f t="shared" si="6"/>
        <v>0</v>
      </c>
      <c r="AI52" s="36" t="str">
        <f t="shared" si="7"/>
        <v>I</v>
      </c>
      <c r="AJ52" s="28" t="s">
        <v>685</v>
      </c>
      <c r="AK52" s="33" t="s">
        <v>967</v>
      </c>
      <c r="AL52" s="33" t="s">
        <v>971</v>
      </c>
      <c r="AM52" s="33" t="s">
        <v>971</v>
      </c>
      <c r="AN52" s="33" t="s">
        <v>66</v>
      </c>
      <c r="AO52" s="34">
        <f t="shared" ca="1" si="8"/>
        <v>1</v>
      </c>
      <c r="AP52" s="29">
        <f t="shared" si="9"/>
        <v>1</v>
      </c>
      <c r="AQ52" s="29">
        <f t="shared" si="10"/>
        <v>1</v>
      </c>
      <c r="AR52" s="29">
        <f t="shared" si="11"/>
        <v>1</v>
      </c>
      <c r="AS52" s="35">
        <f t="shared" si="4"/>
        <v>1</v>
      </c>
      <c r="AT52" s="1"/>
    </row>
    <row r="53" spans="1:46">
      <c r="A53" t="str">
        <f>'Model output'!A52</f>
        <v>TCGA-DJ-A13T</v>
      </c>
      <c r="B53" s="44">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ref="F53:F115" si="13">IF(OR(G53&lt;&gt;"",AND(J53&lt;&gt;"",ISNUMBER(J53),J53&gt;0),AND(M53&lt;&gt;"",M53&gt;0)),"positive","negative")</f>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output'!H52="","negative",IF('Model output'!H52="[]", "negative", IF(OR(ISNUMBER(SEARCH("lymph node",'Model output'!H52)),ISNUMBER(SEARCH("Not mentioned",'Model output'!H52)),ISNUMBER(SEARCH("neck",'Model output'!H52)),ISNUMBER(SEARCH("Not applicable",'Model output'!H52))),"negative","positive")))</f>
        <v>negative</v>
      </c>
      <c r="I53">
        <f>IF('Model output'!I52="","",IF(ISNUMBER('Model output'!I52),'Model output'!I52,1))</f>
        <v>5</v>
      </c>
      <c r="J53">
        <f>IF('Model output'!J52="","",IF(AND(ISNUMBER('Model output'!J52),'Model output'!J52&lt;=I53),'Model output'!J52,IF(ISNUMBER(SEARCH("0/",'Model output'!J52)),0,1)))</f>
        <v>0</v>
      </c>
      <c r="K53" t="str" cm="1">
        <f t="array" ref="K53">IF(COUNT(FIND({0,1,2,3,4,5,6,7,8,9},'Model output'!K52))&gt;0,'Model output'!K52,"")</f>
        <v/>
      </c>
      <c r="L53" s="8" t="str">
        <f t="shared" si="5"/>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 carcinoma</v>
      </c>
      <c r="O53" t="str">
        <f>IF('Model output'!M52="","",'Model output'!M52)</f>
        <v>Classical</v>
      </c>
      <c r="P53" t="str">
        <f>IF('Model output'!N52="","",'Model output'!N52)</f>
        <v>2.2 cm</v>
      </c>
      <c r="Q53" t="str">
        <f t="shared" si="1"/>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t="str">
        <f>IF('Model output'!S52="","", IF('Model output'!S52= "[]", "", 'Model output'!S52))</f>
        <v>Not identified</v>
      </c>
      <c r="Y53" t="str">
        <f>IF(OR('Model output'!S52="",ISNUMBER(SEARCH("Absent",'Model output'!S52)),ISNUMBER(SEARCH("Not identified",'Model output'!S52)),ISNUMBER(SEARCH("No",'Model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 IF('Model output'!T52="[]", "", IF('Model output'!T52="Not mentioned", "No", "Yes")))</f>
        <v/>
      </c>
      <c r="AB53" t="str">
        <f>IF(AA53&lt;&gt;"Yes","",IF(OR('Model output'!U52="",'Model output'!U52="[]",ISNUMBER(SEARCH("Not identified",'Model output'!U52))),"",'Model output'!U52))</f>
        <v/>
      </c>
      <c r="AC53" s="9" t="str">
        <f>IF(OR('Model output'!V52="", AND(ISERROR(SEARCH("Positive",'Model output'!V52)), ISNUMBER(SEARCH("Negative",'Model output'!V52))), 'Model output'!V52="No", ISNUMBER(SEARCH("Uninvolved",'Model output'!V52)), ISNUMBER(SEARCH("Not involved",'Model output'!V52)), ISNUMBER(SEARCH("Free",'Model output'!V52)), ISNUMBER(SEARCH("Cannot be assessed",'Model output'!V52)), ISNUMBER(SEARCH("1 mm",'Model output'!V52)), ISNUMBER(SEARCH("0.1 CM",'Model output'!V52)), ISNUMBER(SEARCH("less than 0.2 mm",'Model output'!V52)), ISNUMBER(SEARCH("less than 0.5 mm",'Model output'!V52)), ISNUMBER(SEARCH("none",'Model output'!V52)), ISNUMBER(SEARCH("abut",'Model output'!V52))), "negative", "positive")</f>
        <v>negative</v>
      </c>
      <c r="AE53" s="28"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3" t="str">
        <f t="shared" si="2"/>
        <v>2</v>
      </c>
      <c r="AG53" s="33" t="str">
        <f t="shared" si="3"/>
        <v>0</v>
      </c>
      <c r="AH53" s="29" t="str">
        <f t="shared" si="6"/>
        <v>0</v>
      </c>
      <c r="AI53" s="36" t="str">
        <f t="shared" si="7"/>
        <v>I</v>
      </c>
      <c r="AJ53" s="28" t="s">
        <v>687</v>
      </c>
      <c r="AK53" s="33" t="s">
        <v>970</v>
      </c>
      <c r="AL53" s="33" t="s">
        <v>968</v>
      </c>
      <c r="AM53" s="33" t="s">
        <v>971</v>
      </c>
      <c r="AN53" s="33" t="s">
        <v>66</v>
      </c>
      <c r="AO53" s="34">
        <f t="shared" ca="1" si="8"/>
        <v>1</v>
      </c>
      <c r="AP53" s="29">
        <f t="shared" si="9"/>
        <v>1</v>
      </c>
      <c r="AQ53" s="29">
        <f t="shared" si="10"/>
        <v>1</v>
      </c>
      <c r="AR53" s="29">
        <f t="shared" si="11"/>
        <v>1</v>
      </c>
      <c r="AS53" s="35">
        <f t="shared" si="4"/>
        <v>1</v>
      </c>
    </row>
    <row r="54" spans="1:46">
      <c r="A54" t="str">
        <f>'Model output'!A53</f>
        <v>TCGA-DJ-A13U</v>
      </c>
      <c r="B54" s="44">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13"/>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output'!H53="","negative",IF('Model output'!H53="[]", "negative", IF(OR(ISNUMBER(SEARCH("lymph node",'Model output'!H53)),ISNUMBER(SEARCH("Not mentioned",'Model output'!H53)),ISNUMBER(SEARCH("neck",'Model output'!H53)),ISNUMBER(SEARCH("Not applicable",'Model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5"/>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 carcinoma</v>
      </c>
      <c r="O54" t="str">
        <f>IF('Model output'!M53="","",'Model output'!M53)</f>
        <v>Classical type</v>
      </c>
      <c r="P54" t="str">
        <f>IF('Model output'!N53="","",'Model output'!N53)</f>
        <v>1.1 cm</v>
      </c>
      <c r="Q54" t="str">
        <f t="shared" si="1"/>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t="str">
        <f>IF('Model output'!O53="","",'Model output'!O53)</f>
        <v/>
      </c>
      <c r="U54">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1</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minimal</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t="str">
        <f>IF('Model output'!S53="","", IF('Model output'!S53= "[]", "", 'Model output'!S53))</f>
        <v>Invades perithyroid fibroadipose tissue</v>
      </c>
      <c r="Y54" t="str">
        <f>IF(OR('Model output'!S53="",ISNUMBER(SEARCH("Absent",'Model output'!S53)),ISNUMBER(SEARCH("Not identified",'Model output'!S53)),ISNUMBER(SEARCH("No",'Model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 IF('Model output'!T53="[]", "", IF('Model output'!T53="Not mentioned", "No", "Yes")))</f>
        <v/>
      </c>
      <c r="AB54" t="str">
        <f>IF(AA54&lt;&gt;"Yes","",IF(OR('Model output'!U53="",'Model output'!U53="[]",ISNUMBER(SEARCH("Not identified",'Model output'!U53))),"",'Model output'!U53))</f>
        <v/>
      </c>
      <c r="AC54" s="9" t="str">
        <f>IF(OR('Model output'!V53="", AND(ISERROR(SEARCH("Positive",'Model output'!V53)), ISNUMBER(SEARCH("Negative",'Model output'!V53))), 'Model output'!V53="No", ISNUMBER(SEARCH("Uninvolved",'Model output'!V53)), ISNUMBER(SEARCH("Not involved",'Model output'!V53)), ISNUMBER(SEARCH("Free",'Model output'!V53)), ISNUMBER(SEARCH("Cannot be assessed",'Model output'!V53)), ISNUMBER(SEARCH("1 mm",'Model output'!V53)), ISNUMBER(SEARCH("0.1 CM",'Model output'!V53)), ISNUMBER(SEARCH("less than 0.2 mm",'Model output'!V53)), ISNUMBER(SEARCH("less than 0.5 mm",'Model output'!V53)), ISNUMBER(SEARCH("none",'Model output'!V53)), ISNUMBER(SEARCH("abut",'Model output'!V53))), "negative", "positive")</f>
        <v>negative</v>
      </c>
      <c r="AE54" s="28"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3" t="str">
        <f t="shared" si="2"/>
        <v>1b</v>
      </c>
      <c r="AG54" s="33" t="str">
        <f t="shared" si="3"/>
        <v>0</v>
      </c>
      <c r="AH54" s="29" t="str">
        <f t="shared" si="6"/>
        <v>0</v>
      </c>
      <c r="AI54" s="36" t="str">
        <f t="shared" si="7"/>
        <v>I</v>
      </c>
      <c r="AJ54" s="28" t="s">
        <v>687</v>
      </c>
      <c r="AK54" s="33" t="s">
        <v>967</v>
      </c>
      <c r="AL54" s="33" t="s">
        <v>971</v>
      </c>
      <c r="AM54" s="33" t="s">
        <v>968</v>
      </c>
      <c r="AN54" s="33" t="s">
        <v>66</v>
      </c>
      <c r="AO54" s="34">
        <f t="shared" ca="1" si="8"/>
        <v>1</v>
      </c>
      <c r="AP54" s="29">
        <f t="shared" si="9"/>
        <v>1</v>
      </c>
      <c r="AQ54" s="29">
        <f t="shared" si="10"/>
        <v>1</v>
      </c>
      <c r="AR54" s="29">
        <f t="shared" si="11"/>
        <v>1</v>
      </c>
      <c r="AS54" s="35">
        <f t="shared" si="4"/>
        <v>1</v>
      </c>
    </row>
    <row r="55" spans="1:46">
      <c r="A55" t="str">
        <f>'Model output'!A54</f>
        <v>TCGA-DJ-A13V</v>
      </c>
      <c r="B55" s="44">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1</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X</v>
      </c>
      <c r="F55" t="str">
        <f t="shared" si="13"/>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output'!H54="","negative",IF('Model output'!H54="[]", "negative", IF(OR(ISNUMBER(SEARCH("lymph node",'Model output'!H54)),ISNUMBER(SEARCH("Not mentioned",'Model output'!H54)),ISNUMBER(SEARCH("neck",'Model output'!H54)),ISNUMBER(SEARCH("Not applicable",'Model output'!H54))),"negative","positive")))</f>
        <v>negative</v>
      </c>
      <c r="I55">
        <f>IF('Model output'!I54="","",IF(ISNUMBER('Model output'!I54),'Model output'!I54,1))</f>
        <v>16</v>
      </c>
      <c r="J55">
        <f>IF('Model output'!J54="","",IF(AND(ISNUMBER('Model output'!J54),'Model output'!J54&lt;=I55),'Model output'!J54,IF(ISNUMBER(SEARCH("0/",'Model output'!J54)),0,1)))</f>
        <v>14</v>
      </c>
      <c r="K55" t="str" cm="1">
        <f t="array" ref="K55">IF(COUNT(FIND({0,1,2,3,4,5,6,7,8,9},'Model output'!K54))&gt;0,'Model output'!K54,"")</f>
        <v>1.4 cm</v>
      </c>
      <c r="L55" s="8" t="str">
        <f t="shared" si="5"/>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 carcinoma</v>
      </c>
      <c r="O55" t="str">
        <f>IF('Model output'!M54="","",'Model output'!M54)</f>
        <v>Classical, Microcarcinoma</v>
      </c>
      <c r="P55" t="str">
        <f>IF('Model output'!N54="","",'Model output'!N54)</f>
        <v>2.9 cm</v>
      </c>
      <c r="Q55" t="str">
        <f t="shared" si="1"/>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t="str">
        <f>IF('Model output'!O54="","",'Model output'!O54)</f>
        <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negative</v>
      </c>
      <c r="X55" t="str">
        <f>IF('Model output'!S54="","", IF('Model output'!S54= "[]", "", 'Model output'!S54))</f>
        <v>extrathyroidal fibroadipose tissue</v>
      </c>
      <c r="Y55" t="str">
        <f>IF(OR('Model output'!S54="",ISNUMBER(SEARCH("Absent",'Model output'!S54)),ISNUMBER(SEARCH("Not identified",'Model output'!S54)),ISNUMBER(SEARCH("No",'Model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 IF('Model output'!T54="[]", "", IF('Model output'!T54="Not mentioned", "No", "Yes")))</f>
        <v/>
      </c>
      <c r="AB55" t="str">
        <f>IF(AA55&lt;&gt;"Yes","",IF(OR('Model output'!U54="",'Model output'!U54="[]",ISNUMBER(SEARCH("Not identified",'Model output'!U54))),"",'Model output'!U54))</f>
        <v/>
      </c>
      <c r="AC55" s="9" t="str">
        <f>IF(OR('Model output'!V54="", AND(ISERROR(SEARCH("Positive",'Model output'!V54)), ISNUMBER(SEARCH("Negative",'Model output'!V54))), 'Model output'!V54="No", ISNUMBER(SEARCH("Uninvolved",'Model output'!V54)), ISNUMBER(SEARCH("Not involved",'Model output'!V54)), ISNUMBER(SEARCH("Free",'Model output'!V54)), ISNUMBER(SEARCH("Cannot be assessed",'Model output'!V54)), ISNUMBER(SEARCH("1 mm",'Model output'!V54)), ISNUMBER(SEARCH("0.1 CM",'Model output'!V54)), ISNUMBER(SEARCH("less than 0.2 mm",'Model output'!V54)), ISNUMBER(SEARCH("less than 0.5 mm",'Model output'!V54)), ISNUMBER(SEARCH("none",'Model output'!V54)), ISNUMBER(SEARCH("abut",'Model output'!V54))), "negative", "positive")</f>
        <v>negative</v>
      </c>
      <c r="AE55" s="28"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29" t="str">
        <f t="shared" si="2"/>
        <v>2</v>
      </c>
      <c r="AG55" s="29" t="str">
        <f t="shared" si="3"/>
        <v>1a</v>
      </c>
      <c r="AH55" s="29" t="str">
        <f t="shared" si="6"/>
        <v>0</v>
      </c>
      <c r="AI55" s="36" t="str">
        <f t="shared" si="7"/>
        <v>I</v>
      </c>
      <c r="AJ55" s="28" t="s">
        <v>687</v>
      </c>
      <c r="AK55" s="33" t="s">
        <v>970</v>
      </c>
      <c r="AL55" s="33" t="s">
        <v>972</v>
      </c>
      <c r="AM55" s="33" t="s">
        <v>971</v>
      </c>
      <c r="AN55" s="33" t="s">
        <v>66</v>
      </c>
      <c r="AO55" s="34">
        <f t="shared" ca="1" si="8"/>
        <v>1</v>
      </c>
      <c r="AP55" s="29">
        <f t="shared" si="9"/>
        <v>1</v>
      </c>
      <c r="AQ55" s="29">
        <f t="shared" si="10"/>
        <v>1</v>
      </c>
      <c r="AR55" s="29">
        <f t="shared" si="11"/>
        <v>1</v>
      </c>
      <c r="AS55" s="35">
        <f t="shared" si="4"/>
        <v>1</v>
      </c>
      <c r="AT55" s="10"/>
    </row>
    <row r="56" spans="1:46">
      <c r="A56" t="str">
        <f>'Model output'!A55</f>
        <v>TCGA-DJ-A13W</v>
      </c>
      <c r="B56" s="44">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3"/>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
      </c>
      <c r="H56" t="str">
        <f>IF('Model output'!H55="","negative",IF('Model output'!H55="[]", "negative", IF(OR(ISNUMBER(SEARCH("lymph node",'Model output'!H55)),ISNUMBER(SEARCH("Not mentioned",'Model output'!H55)),ISNUMBER(SEARCH("neck",'Model output'!H55)),ISNUMBER(SEARCH("Not applicable",'Model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5"/>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v>
      </c>
      <c r="O56" t="str">
        <f>IF('Model output'!M55="","",'Model output'!M55)</f>
        <v>Follicular variant</v>
      </c>
      <c r="P56" t="str">
        <f>IF('Model output'!N55="","",'Model output'!N55)</f>
        <v>2.0 cm</v>
      </c>
      <c r="Q56" t="str">
        <f t="shared" si="1"/>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t="str">
        <f>IF('Model output'!S55="","", IF('Model output'!S55= "[]", "", 'Model output'!S55))</f>
        <v>Not Identified</v>
      </c>
      <c r="Y56" t="str">
        <f>IF(OR('Model output'!S55="",ISNUMBER(SEARCH("Absent",'Model output'!S55)),ISNUMBER(SEARCH("Not identified",'Model output'!S55)),ISNUMBER(SEARCH("No",'Model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 IF('Model output'!T55="[]", "", IF('Model output'!T55="Not mentioned", "No", "Yes")))</f>
        <v/>
      </c>
      <c r="AB56" t="str">
        <f>IF(AA56&lt;&gt;"Yes","",IF(OR('Model output'!U55="",'Model output'!U55="[]",ISNUMBER(SEARCH("Not identified",'Model output'!U55))),"",'Model output'!U55))</f>
        <v/>
      </c>
      <c r="AC56" s="9" t="str">
        <f>IF(OR('Model output'!V55="", AND(ISERROR(SEARCH("Positive",'Model output'!V55)), ISNUMBER(SEARCH("Negative",'Model output'!V55))), 'Model output'!V55="No", ISNUMBER(SEARCH("Uninvolved",'Model output'!V55)), ISNUMBER(SEARCH("Not involved",'Model output'!V55)), ISNUMBER(SEARCH("Free",'Model output'!V55)), ISNUMBER(SEARCH("Cannot be assessed",'Model output'!V55)), ISNUMBER(SEARCH("1 mm",'Model output'!V55)), ISNUMBER(SEARCH("0.1 CM",'Model output'!V55)), ISNUMBER(SEARCH("less than 0.2 mm",'Model output'!V55)), ISNUMBER(SEARCH("less than 0.5 mm",'Model output'!V55)), ISNUMBER(SEARCH("none",'Model output'!V55)), ISNUMBER(SEARCH("abut",'Model output'!V55))), "negative", "positive")</f>
        <v>negative</v>
      </c>
      <c r="AE56" s="28"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29" t="str">
        <f t="shared" si="2"/>
        <v>1b</v>
      </c>
      <c r="AG56" s="29" t="str">
        <f t="shared" si="3"/>
        <v>0</v>
      </c>
      <c r="AH56" s="29" t="str">
        <f t="shared" si="6"/>
        <v>0</v>
      </c>
      <c r="AI56" s="36" t="str">
        <f t="shared" si="7"/>
        <v>I</v>
      </c>
      <c r="AJ56" s="28" t="s">
        <v>685</v>
      </c>
      <c r="AK56" s="33" t="s">
        <v>967</v>
      </c>
      <c r="AL56" s="33" t="s">
        <v>968</v>
      </c>
      <c r="AM56" s="33" t="s">
        <v>971</v>
      </c>
      <c r="AN56" s="33" t="s">
        <v>66</v>
      </c>
      <c r="AO56" s="34">
        <f t="shared" ca="1" si="8"/>
        <v>1</v>
      </c>
      <c r="AP56" s="29">
        <f t="shared" si="9"/>
        <v>1</v>
      </c>
      <c r="AQ56" s="29">
        <f t="shared" si="10"/>
        <v>1</v>
      </c>
      <c r="AR56" s="29">
        <f t="shared" si="11"/>
        <v>1</v>
      </c>
      <c r="AS56" s="35">
        <f t="shared" si="4"/>
        <v>1</v>
      </c>
    </row>
    <row r="57" spans="1:46">
      <c r="A57" t="str">
        <f>'Model output'!A56</f>
        <v>TCGA-DJ-A13X</v>
      </c>
      <c r="B57" s="44">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3"/>
        <v>positive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output'!H56="","negative",IF('Model output'!H56="[]", "negative", IF(OR(ISNUMBER(SEARCH("lymph node",'Model output'!H56)),ISNUMBER(SEARCH("Not mentioned",'Model output'!H56)),ISNUMBER(SEARCH("neck",'Model output'!H56)),ISNUMBER(SEARCH("Not applicable",'Model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0.6 cm</v>
      </c>
      <c r="L57" s="8" t="str">
        <f t="shared" si="5"/>
        <v>0.6cm</v>
      </c>
      <c r="M57" cm="1">
        <f t="array" ref="M57">IF(L57="","",IF(ISNUMBER(SEARCH("cm",L57)),MAX(VALUE(SUBSTITUTE(_xlfn.FILTERXML("&lt;t&gt;&lt;s&gt;"&amp;SUBSTITUTE(L57,",","&lt;/s&gt;&lt;s&gt;")&amp;"&lt;/s&gt;&lt;/t&gt;","//s"),"cm",""))),MAX(VALUE(SUBSTITUTE(_xlfn.FILTERXML("&lt;t&gt;&lt;s&gt;"&amp;SUBSTITUTE(L57,",","&lt;/s&gt;&lt;s&gt;")&amp;"&lt;/s&gt;&lt;/t&gt;","//s"),"mm","")))/10))</f>
        <v>0.6</v>
      </c>
      <c r="N57" t="str">
        <f>IF('Model output'!L56="","",'Model output'!L56)</f>
        <v>Papillary carcinoma</v>
      </c>
      <c r="O57" t="str">
        <f>IF('Model output'!M56="","",'Model output'!M56)</f>
        <v>Follicular variant</v>
      </c>
      <c r="P57" t="str">
        <f>IF('Model output'!N56="","",'Model output'!N56)</f>
        <v>6.5 cm</v>
      </c>
      <c r="Q57" t="str">
        <f t="shared" si="1"/>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t="str">
        <f>IF('Model output'!O56="","",'Model output'!O56)</f>
        <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t="str">
        <f>IF('Model output'!S56="","", IF('Model output'!S56= "[]", "", 'Model output'!S56))</f>
        <v>Not identified</v>
      </c>
      <c r="Y57" t="str">
        <f>IF(OR('Model output'!S56="",ISNUMBER(SEARCH("Absent",'Model output'!S56)),ISNUMBER(SEARCH("Not identified",'Model output'!S56)),ISNUMBER(SEARCH("No",'Model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 IF('Model output'!T56="[]", "", IF('Model output'!T56="Not mentioned", "No", "Yes")))</f>
        <v/>
      </c>
      <c r="AB57" t="str">
        <f>IF(AA57&lt;&gt;"Yes","",IF(OR('Model output'!U56="",'Model output'!U56="[]",ISNUMBER(SEARCH("Not identified",'Model output'!U56))),"",'Model output'!U56))</f>
        <v/>
      </c>
      <c r="AC57" s="9" t="str">
        <f>IF(OR('Model output'!V56="", AND(ISERROR(SEARCH("Positive",'Model output'!V56)), ISNUMBER(SEARCH("Negative",'Model output'!V56))), 'Model output'!V56="No", ISNUMBER(SEARCH("Uninvolved",'Model output'!V56)), ISNUMBER(SEARCH("Not involved",'Model output'!V56)), ISNUMBER(SEARCH("Free",'Model output'!V56)), ISNUMBER(SEARCH("Cannot be assessed",'Model output'!V56)), ISNUMBER(SEARCH("1 mm",'Model output'!V56)), ISNUMBER(SEARCH("0.1 CM",'Model output'!V56)), ISNUMBER(SEARCH("less than 0.2 mm",'Model output'!V56)), ISNUMBER(SEARCH("less than 0.5 mm",'Model output'!V56)), ISNUMBER(SEARCH("none",'Model output'!V56)), ISNUMBER(SEARCH("abut",'Model output'!V56))), "negative", "positive")</f>
        <v>negative</v>
      </c>
      <c r="AE57" s="28"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29" t="str">
        <f t="shared" si="2"/>
        <v>3a</v>
      </c>
      <c r="AG57" s="29" t="str">
        <f t="shared" si="3"/>
        <v>0</v>
      </c>
      <c r="AH57" s="29" t="str">
        <f t="shared" si="6"/>
        <v>0</v>
      </c>
      <c r="AI57" s="36" t="str">
        <f t="shared" si="7"/>
        <v>I</v>
      </c>
      <c r="AJ57" s="28" t="s">
        <v>685</v>
      </c>
      <c r="AK57" s="33" t="s">
        <v>973</v>
      </c>
      <c r="AL57" s="33" t="s">
        <v>968</v>
      </c>
      <c r="AM57" s="33" t="s">
        <v>971</v>
      </c>
      <c r="AN57" s="33" t="s">
        <v>66</v>
      </c>
      <c r="AO57" s="34">
        <f t="shared" ca="1" si="8"/>
        <v>1</v>
      </c>
      <c r="AP57" s="29">
        <f t="shared" si="9"/>
        <v>1</v>
      </c>
      <c r="AQ57" s="29">
        <f t="shared" si="10"/>
        <v>1</v>
      </c>
      <c r="AR57" s="29">
        <f t="shared" si="11"/>
        <v>1</v>
      </c>
      <c r="AS57" s="35">
        <f t="shared" si="4"/>
        <v>1</v>
      </c>
    </row>
    <row r="58" spans="1:46">
      <c r="A58" t="str">
        <f>'Model output'!A57</f>
        <v>TCGA-DJ-A1QG</v>
      </c>
      <c r="B58" s="44">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3"/>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
      </c>
      <c r="H58" t="str">
        <f>IF('Model output'!H57="","negative",IF('Model output'!H57="[]", "negative", IF(OR(ISNUMBER(SEARCH("lymph node",'Model output'!H57)),ISNUMBER(SEARCH("Not mentioned",'Model output'!H57)),ISNUMBER(SEARCH("neck",'Model output'!H57)),ISNUMBER(SEARCH("Not applicable",'Model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5"/>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v>
      </c>
      <c r="P58" t="str">
        <f>IF('Model output'!N57="","",'Model output'!N57)</f>
        <v>1.8 cm</v>
      </c>
      <c r="Q58" t="str">
        <f t="shared" si="1"/>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t="str">
        <f>IF('Model output'!S57="","", IF('Model output'!S57= "[]", "", 'Model output'!S57))</f>
        <v>Not identified</v>
      </c>
      <c r="Y58" t="str">
        <f>IF(OR('Model output'!S57="",ISNUMBER(SEARCH("Absent",'Model output'!S57)),ISNUMBER(SEARCH("Not identified",'Model output'!S57)),ISNUMBER(SEARCH("No",'Model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 IF('Model output'!T57="[]", "", IF('Model output'!T57="Not mentioned", "No", "Yes")))</f>
        <v/>
      </c>
      <c r="AB58" t="str">
        <f>IF(AA58&lt;&gt;"Yes","",IF(OR('Model output'!U57="",'Model output'!U57="[]",ISNUMBER(SEARCH("Not identified",'Model output'!U57))),"",'Model output'!U57))</f>
        <v/>
      </c>
      <c r="AC58" s="9" t="str">
        <f>IF(OR('Model output'!V57="", AND(ISERROR(SEARCH("Positive",'Model output'!V57)), ISNUMBER(SEARCH("Negative",'Model output'!V57))), 'Model output'!V57="No", ISNUMBER(SEARCH("Uninvolved",'Model output'!V57)), ISNUMBER(SEARCH("Not involved",'Model output'!V57)), ISNUMBER(SEARCH("Free",'Model output'!V57)), ISNUMBER(SEARCH("Cannot be assessed",'Model output'!V57)), ISNUMBER(SEARCH("1 mm",'Model output'!V57)), ISNUMBER(SEARCH("0.1 CM",'Model output'!V57)), ISNUMBER(SEARCH("less than 0.2 mm",'Model output'!V57)), ISNUMBER(SEARCH("less than 0.5 mm",'Model output'!V57)), ISNUMBER(SEARCH("none",'Model output'!V57)), ISNUMBER(SEARCH("abut",'Model output'!V57))), "negative", "positive")</f>
        <v>negative</v>
      </c>
      <c r="AE58" s="28"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29" t="str">
        <f t="shared" si="2"/>
        <v>1b</v>
      </c>
      <c r="AG58" s="29" t="str">
        <f t="shared" si="3"/>
        <v>0</v>
      </c>
      <c r="AH58" s="29" t="str">
        <f t="shared" si="6"/>
        <v>0</v>
      </c>
      <c r="AI58" s="36" t="str">
        <f t="shared" si="7"/>
        <v>I</v>
      </c>
      <c r="AJ58" s="28" t="s">
        <v>685</v>
      </c>
      <c r="AK58" s="33" t="s">
        <v>967</v>
      </c>
      <c r="AL58" s="33" t="s">
        <v>968</v>
      </c>
      <c r="AM58" s="33" t="s">
        <v>971</v>
      </c>
      <c r="AN58" s="33" t="s">
        <v>66</v>
      </c>
      <c r="AO58" s="34">
        <f t="shared" ca="1" si="8"/>
        <v>1</v>
      </c>
      <c r="AP58" s="29">
        <f t="shared" si="9"/>
        <v>1</v>
      </c>
      <c r="AQ58" s="29">
        <f t="shared" si="10"/>
        <v>1</v>
      </c>
      <c r="AR58" s="29">
        <f t="shared" si="11"/>
        <v>1</v>
      </c>
      <c r="AS58" s="35">
        <f t="shared" si="4"/>
        <v>1</v>
      </c>
    </row>
    <row r="59" spans="1:46">
      <c r="A59" t="str">
        <f>'Model output'!A58</f>
        <v>TCGA-DJ-A1QH</v>
      </c>
      <c r="B59" s="44">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3"/>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output'!H58="","negative",IF('Model output'!H58="[]", "negative", IF(OR(ISNUMBER(SEARCH("lymph node",'Model output'!H58)),ISNUMBER(SEARCH("Not mentioned",'Model output'!H58)),ISNUMBER(SEARCH("neck",'Model output'!H58)),ISNUMBER(SEARCH("Not applicable",'Model output'!H58))),"negative","positive")))</f>
        <v>negative</v>
      </c>
      <c r="I59">
        <f>IF('Model output'!I58="","",IF(ISNUMBER('Model output'!I58),'Model output'!I58,1))</f>
        <v>5</v>
      </c>
      <c r="J59">
        <f>IF('Model output'!J58="","",IF(AND(ISNUMBER('Model output'!J58),'Model output'!J58&lt;=I59),'Model output'!J58,IF(ISNUMBER(SEARCH("0/",'Model output'!J58)),0,1)))</f>
        <v>4</v>
      </c>
      <c r="K59" t="str" cm="1">
        <f t="array" ref="K59">IF(COUNT(FIND({0,1,2,3,4,5,6,7,8,9},'Model output'!K58))&gt;0,'Model output'!K58,"")</f>
        <v>1cm</v>
      </c>
      <c r="L59" s="8" t="str">
        <f t="shared" si="5"/>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 carcinoma</v>
      </c>
      <c r="O59" t="str">
        <f>IF('Model output'!M58="","",'Model output'!M58)</f>
        <v>Tall cell variant</v>
      </c>
      <c r="P59" t="str">
        <f>IF('Model output'!N58="","",'Model output'!N58)</f>
        <v>7 cm</v>
      </c>
      <c r="Q59" t="str">
        <f t="shared" si="1"/>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t="str">
        <f>IF('Model output'!O58="","",'Model output'!O58)</f>
        <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t="str">
        <f>IF('Model output'!S58="","", IF('Model output'!S58= "[]", "", 'Model output'!S58))</f>
        <v>peri-thyroidal fibroadipose tissue, skeletal muscle</v>
      </c>
      <c r="Y59" t="str">
        <f>IF(OR('Model output'!S58="",ISNUMBER(SEARCH("Absent",'Model output'!S58)),ISNUMBER(SEARCH("Not identified",'Model output'!S58)),ISNUMBER(SEARCH("No",'Model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 IF('Model output'!T58="[]", "", IF('Model output'!T58="Not mentioned", "No", "Yes")))</f>
        <v/>
      </c>
      <c r="AB59" t="str">
        <f>IF(AA59&lt;&gt;"Yes","",IF(OR('Model output'!U58="",'Model output'!U58="[]",ISNUMBER(SEARCH("Not identified",'Model output'!U58))),"",'Model output'!U58))</f>
        <v/>
      </c>
      <c r="AC59" s="9" t="str">
        <f>IF(OR('Model output'!V58="", AND(ISERROR(SEARCH("Positive",'Model output'!V58)), ISNUMBER(SEARCH("Negative",'Model output'!V58))), 'Model output'!V58="No", ISNUMBER(SEARCH("Uninvolved",'Model output'!V58)), ISNUMBER(SEARCH("Not involved",'Model output'!V58)), ISNUMBER(SEARCH("Free",'Model output'!V58)), ISNUMBER(SEARCH("Cannot be assessed",'Model output'!V58)), ISNUMBER(SEARCH("1 mm",'Model output'!V58)), ISNUMBER(SEARCH("0.1 CM",'Model output'!V58)), ISNUMBER(SEARCH("less than 0.2 mm",'Model output'!V58)), ISNUMBER(SEARCH("less than 0.5 mm",'Model output'!V58)), ISNUMBER(SEARCH("none",'Model output'!V58)), ISNUMBER(SEARCH("abut",'Model output'!V58))), "negative", "positive")</f>
        <v>positive</v>
      </c>
      <c r="AE59" s="28"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29" t="str">
        <f t="shared" si="2"/>
        <v>3b</v>
      </c>
      <c r="AG59" s="29" t="str">
        <f t="shared" si="3"/>
        <v>1a</v>
      </c>
      <c r="AH59" s="29" t="str">
        <f t="shared" si="6"/>
        <v>0</v>
      </c>
      <c r="AI59" s="36" t="str">
        <f t="shared" si="7"/>
        <v>II</v>
      </c>
      <c r="AJ59" s="28" t="s">
        <v>684</v>
      </c>
      <c r="AK59" s="33" t="s">
        <v>966</v>
      </c>
      <c r="AL59" s="33" t="s">
        <v>972</v>
      </c>
      <c r="AM59" s="33" t="s">
        <v>971</v>
      </c>
      <c r="AN59" s="33" t="s">
        <v>969</v>
      </c>
      <c r="AO59" s="34">
        <f t="shared" si="8"/>
        <v>1</v>
      </c>
      <c r="AP59" s="29">
        <f t="shared" si="9"/>
        <v>1</v>
      </c>
      <c r="AQ59" s="29">
        <f t="shared" si="10"/>
        <v>1</v>
      </c>
      <c r="AR59" s="29">
        <f t="shared" si="11"/>
        <v>1</v>
      </c>
      <c r="AS59" s="35">
        <f t="shared" si="4"/>
        <v>1</v>
      </c>
    </row>
    <row r="60" spans="1:46">
      <c r="A60" t="str">
        <f>'Model output'!A59</f>
        <v>TCGA-DJ-A1QL</v>
      </c>
      <c r="B60" s="44">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13"/>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output'!H59="","negative",IF('Model output'!H59="[]", "negative", IF(OR(ISNUMBER(SEARCH("lymph node",'Model output'!H59)),ISNUMBER(SEARCH("Not mentioned",'Model output'!H59)),ISNUMBER(SEARCH("neck",'Model output'!H59)),ISNUMBER(SEARCH("Not applicable",'Model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
      </c>
      <c r="L60" s="8" t="str">
        <f t="shared" si="5"/>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v>
      </c>
      <c r="O60" t="str">
        <f>IF('Model output'!M59="","",'Model output'!M59)</f>
        <v>Follicular variant</v>
      </c>
      <c r="P60" t="str">
        <f>IF('Model output'!N59="","",'Model output'!N59)</f>
        <v>2.2 cm</v>
      </c>
      <c r="Q60" t="str">
        <f t="shared" si="1"/>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t="str">
        <f>IF('Model output'!O59="","",'Model output'!O59)</f>
        <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t="str">
        <f>IF('Model output'!S59="","", IF('Model output'!S59= "[]", "", 'Model output'!S59))</f>
        <v>Not identified</v>
      </c>
      <c r="Y60" t="str">
        <f>IF(OR('Model output'!S59="",ISNUMBER(SEARCH("Absent",'Model output'!S59)),ISNUMBER(SEARCH("Not identified",'Model output'!S59)),ISNUMBER(SEARCH("No",'Model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 IF('Model output'!T59="[]", "", IF('Model output'!T59="Not mentioned", "No", "Yes")))</f>
        <v/>
      </c>
      <c r="AB60" t="str">
        <f>IF(AA60&lt;&gt;"Yes","",IF(OR('Model output'!U59="",'Model output'!U59="[]",ISNUMBER(SEARCH("Not identified",'Model output'!U59))),"",'Model output'!U59))</f>
        <v/>
      </c>
      <c r="AC60" s="9" t="str">
        <f>IF(OR('Model output'!V59="", AND(ISERROR(SEARCH("Positive",'Model output'!V59)), ISNUMBER(SEARCH("Negative",'Model output'!V59))), 'Model output'!V59="No", ISNUMBER(SEARCH("Uninvolved",'Model output'!V59)), ISNUMBER(SEARCH("Not involved",'Model output'!V59)), ISNUMBER(SEARCH("Free",'Model output'!V59)), ISNUMBER(SEARCH("Cannot be assessed",'Model output'!V59)), ISNUMBER(SEARCH("1 mm",'Model output'!V59)), ISNUMBER(SEARCH("0.1 CM",'Model output'!V59)), ISNUMBER(SEARCH("less than 0.2 mm",'Model output'!V59)), ISNUMBER(SEARCH("less than 0.5 mm",'Model output'!V59)), ISNUMBER(SEARCH("none",'Model output'!V59)), ISNUMBER(SEARCH("abut",'Model output'!V59))), "negative", "positive")</f>
        <v>negative</v>
      </c>
      <c r="AE60" s="28"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29" t="str">
        <f t="shared" si="2"/>
        <v>2</v>
      </c>
      <c r="AG60" s="29" t="str">
        <f t="shared" si="3"/>
        <v>0</v>
      </c>
      <c r="AH60" s="29" t="str">
        <f t="shared" si="6"/>
        <v>0</v>
      </c>
      <c r="AI60" s="36" t="str">
        <f t="shared" si="7"/>
        <v>I</v>
      </c>
      <c r="AJ60" s="28" t="s">
        <v>685</v>
      </c>
      <c r="AK60" s="33" t="s">
        <v>970</v>
      </c>
      <c r="AL60" s="33" t="s">
        <v>971</v>
      </c>
      <c r="AM60" s="33" t="s">
        <v>971</v>
      </c>
      <c r="AN60" s="33" t="s">
        <v>66</v>
      </c>
      <c r="AO60" s="34">
        <f t="shared" ca="1" si="8"/>
        <v>1</v>
      </c>
      <c r="AP60" s="29">
        <f t="shared" si="9"/>
        <v>1</v>
      </c>
      <c r="AQ60" s="29">
        <f t="shared" si="10"/>
        <v>1</v>
      </c>
      <c r="AR60" s="29">
        <f t="shared" si="11"/>
        <v>1</v>
      </c>
      <c r="AS60" s="35">
        <f t="shared" si="4"/>
        <v>1</v>
      </c>
    </row>
    <row r="61" spans="1:46">
      <c r="A61" t="str">
        <f>'Model output'!A60</f>
        <v>TCGA-DJ-A1QM</v>
      </c>
      <c r="B61" s="44">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X</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X</v>
      </c>
      <c r="F61" t="str">
        <f t="shared" si="13"/>
        <v>positive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output'!H60="","negative",IF('Model output'!H60="[]", "negative", IF(OR(ISNUMBER(SEARCH("lymph node",'Model output'!H60)),ISNUMBER(SEARCH("Not mentioned",'Model output'!H60)),ISNUMBER(SEARCH("neck",'Model output'!H60)),ISNUMBER(SEARCH("Not applicable",'Model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0.3 cm</v>
      </c>
      <c r="L61" s="8" t="str">
        <f t="shared" si="5"/>
        <v>0.3cm</v>
      </c>
      <c r="M61" cm="1">
        <f t="array" ref="M61">IF(L61="","",IF(ISNUMBER(SEARCH("cm",L61)),MAX(VALUE(SUBSTITUTE(_xlfn.FILTERXML("&lt;t&gt;&lt;s&gt;"&amp;SUBSTITUTE(L61,",","&lt;/s&gt;&lt;s&gt;")&amp;"&lt;/s&gt;&lt;/t&gt;","//s"),"cm",""))),MAX(VALUE(SUBSTITUTE(_xlfn.FILTERXML("&lt;t&gt;&lt;s&gt;"&amp;SUBSTITUTE(L61,",","&lt;/s&gt;&lt;s&gt;")&amp;"&lt;/s&gt;&lt;/t&gt;","//s"),"mm","")))/10))</f>
        <v>0.3</v>
      </c>
      <c r="N61" t="str">
        <f>IF('Model output'!L60="","",'Model output'!L60)</f>
        <v>Papillary</v>
      </c>
      <c r="O61" t="str">
        <f>IF('Model output'!M60="","",'Model output'!M60)</f>
        <v>Microcarcinoma, Tall cell</v>
      </c>
      <c r="P61" t="str">
        <f>IF('Model output'!N60="","",'Model output'!N60)</f>
        <v>0.7 cm</v>
      </c>
      <c r="Q61" t="str">
        <f t="shared" si="1"/>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t="str">
        <f>IF('Model output'!S60="","", IF('Model output'!S60= "[]", "", 'Model output'!S60))</f>
        <v>Not identified</v>
      </c>
      <c r="Y61" t="str">
        <f>IF(OR('Model output'!S60="",ISNUMBER(SEARCH("Absent",'Model output'!S60)),ISNUMBER(SEARCH("Not identified",'Model output'!S60)),ISNUMBER(SEARCH("No",'Model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 IF('Model output'!T60="[]", "", IF('Model output'!T60="Not mentioned", "No", "Yes")))</f>
        <v/>
      </c>
      <c r="AB61" t="str">
        <f>IF(AA61&lt;&gt;"Yes","",IF(OR('Model output'!U60="",'Model output'!U60="[]",ISNUMBER(SEARCH("Not identified",'Model output'!U60))),"",'Model output'!U60))</f>
        <v/>
      </c>
      <c r="AC61" s="9" t="str">
        <f>IF(OR('Model output'!V60="", AND(ISERROR(SEARCH("Positive",'Model output'!V60)), ISNUMBER(SEARCH("Negative",'Model output'!V60))), 'Model output'!V60="No", ISNUMBER(SEARCH("Uninvolved",'Model output'!V60)), ISNUMBER(SEARCH("Not involved",'Model output'!V60)), ISNUMBER(SEARCH("Free",'Model output'!V60)), ISNUMBER(SEARCH("Cannot be assessed",'Model output'!V60)), ISNUMBER(SEARCH("1 mm",'Model output'!V60)), ISNUMBER(SEARCH("0.1 CM",'Model output'!V60)), ISNUMBER(SEARCH("less than 0.2 mm",'Model output'!V60)), ISNUMBER(SEARCH("less than 0.5 mm",'Model output'!V60)), ISNUMBER(SEARCH("none",'Model output'!V60)), ISNUMBER(SEARCH("abut",'Model output'!V60))), "negative", "positive")</f>
        <v>negative</v>
      </c>
      <c r="AE61" s="28"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29" t="str">
        <f t="shared" si="2"/>
        <v>1a</v>
      </c>
      <c r="AG61" s="29" t="str">
        <f t="shared" si="3"/>
        <v>0</v>
      </c>
      <c r="AH61" s="29" t="str">
        <f t="shared" si="6"/>
        <v>0</v>
      </c>
      <c r="AI61" s="36" t="str">
        <f t="shared" si="7"/>
        <v>I</v>
      </c>
      <c r="AJ61" s="28" t="s">
        <v>687</v>
      </c>
      <c r="AK61" s="33" t="s">
        <v>972</v>
      </c>
      <c r="AL61" s="33" t="s">
        <v>968</v>
      </c>
      <c r="AM61" s="33" t="s">
        <v>971</v>
      </c>
      <c r="AN61" s="33" t="s">
        <v>66</v>
      </c>
      <c r="AO61" s="34">
        <f t="shared" ca="1" si="8"/>
        <v>1</v>
      </c>
      <c r="AP61" s="29">
        <f t="shared" si="9"/>
        <v>1</v>
      </c>
      <c r="AQ61" s="29">
        <f t="shared" si="10"/>
        <v>1</v>
      </c>
      <c r="AR61" s="29">
        <f t="shared" si="11"/>
        <v>1</v>
      </c>
      <c r="AS61" s="35">
        <f t="shared" si="4"/>
        <v>1</v>
      </c>
    </row>
    <row r="62" spans="1:46">
      <c r="A62" t="str">
        <f>'Model output'!A61</f>
        <v>TCGA-DJ-A1QN</v>
      </c>
      <c r="B62" s="44">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X</v>
      </c>
      <c r="F62" t="str">
        <f t="shared" si="13"/>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output'!H61="","negative",IF('Model output'!H61="[]", "negative", IF(OR(ISNUMBER(SEARCH("lymph node",'Model output'!H61)),ISNUMBER(SEARCH("Not mentioned",'Model output'!H61)),ISNUMBER(SEARCH("neck",'Model output'!H61)),ISNUMBER(SEARCH("Not applicable",'Model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8" t="str">
        <f t="shared" si="5"/>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 variant</v>
      </c>
      <c r="P62" t="str">
        <f>IF('Model output'!N61="","",'Model output'!N61)</f>
        <v>1.5 cm</v>
      </c>
      <c r="Q62" t="str">
        <f t="shared" si="1"/>
        <v>1.5cm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t="str">
        <f>IF('Model output'!S61="","", IF('Model output'!S61= "[]", "", 'Model output'!S61))</f>
        <v>Not identified</v>
      </c>
      <c r="Y62" t="str">
        <f>IF(OR('Model output'!S61="",ISNUMBER(SEARCH("Absent",'Model output'!S61)),ISNUMBER(SEARCH("Not identified",'Model output'!S61)),ISNUMBER(SEARCH("No",'Model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 IF('Model output'!T61="[]", "", IF('Model output'!T61="Not mentioned", "No", "Yes")))</f>
        <v/>
      </c>
      <c r="AB62" t="str">
        <f>IF(AA62&lt;&gt;"Yes","",IF(OR('Model output'!U61="",'Model output'!U61="[]",ISNUMBER(SEARCH("Not identified",'Model output'!U61))),"",'Model output'!U61))</f>
        <v/>
      </c>
      <c r="AC62" s="9" t="str">
        <f>IF(OR('Model output'!V61="", AND(ISERROR(SEARCH("Positive",'Model output'!V61)), ISNUMBER(SEARCH("Negative",'Model output'!V61))), 'Model output'!V61="No", ISNUMBER(SEARCH("Uninvolved",'Model output'!V61)), ISNUMBER(SEARCH("Not involved",'Model output'!V61)), ISNUMBER(SEARCH("Free",'Model output'!V61)), ISNUMBER(SEARCH("Cannot be assessed",'Model output'!V61)), ISNUMBER(SEARCH("1 mm",'Model output'!V61)), ISNUMBER(SEARCH("0.1 CM",'Model output'!V61)), ISNUMBER(SEARCH("less than 0.2 mm",'Model output'!V61)), ISNUMBER(SEARCH("less than 0.5 mm",'Model output'!V61)), ISNUMBER(SEARCH("none",'Model output'!V61)), ISNUMBER(SEARCH("abut",'Model output'!V61))), "negative", "positive")</f>
        <v>negative</v>
      </c>
      <c r="AE62" s="28"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29" t="str">
        <f t="shared" si="2"/>
        <v>1b</v>
      </c>
      <c r="AG62" s="29" t="str">
        <f t="shared" si="3"/>
        <v>0</v>
      </c>
      <c r="AH62" s="29" t="str">
        <f t="shared" si="6"/>
        <v>0</v>
      </c>
      <c r="AI62" s="36" t="str">
        <f t="shared" si="7"/>
        <v>I</v>
      </c>
      <c r="AJ62" s="28" t="s">
        <v>685</v>
      </c>
      <c r="AK62" s="33" t="s">
        <v>967</v>
      </c>
      <c r="AL62" s="33" t="s">
        <v>971</v>
      </c>
      <c r="AM62" s="33" t="s">
        <v>971</v>
      </c>
      <c r="AN62" s="33" t="s">
        <v>66</v>
      </c>
      <c r="AO62" s="34">
        <f t="shared" ca="1" si="8"/>
        <v>1</v>
      </c>
      <c r="AP62" s="29">
        <f t="shared" si="9"/>
        <v>1</v>
      </c>
      <c r="AQ62" s="29">
        <f t="shared" si="10"/>
        <v>1</v>
      </c>
      <c r="AR62" s="29">
        <f t="shared" si="11"/>
        <v>1</v>
      </c>
      <c r="AS62" s="35">
        <f t="shared" si="4"/>
        <v>1</v>
      </c>
    </row>
    <row r="63" spans="1:46">
      <c r="A63" t="str">
        <f>'Model output'!A62</f>
        <v>TCGA-DJ-A1QO</v>
      </c>
      <c r="B63" s="44">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1</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13"/>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output'!H62="","negative",IF('Model output'!H62="[]", "negative", IF(OR(ISNUMBER(SEARCH("lymph node",'Model output'!H62)),ISNUMBER(SEARCH("Not mentioned",'Model output'!H62)),ISNUMBER(SEARCH("neck",'Model output'!H62)),ISNUMBER(SEARCH("Not applicable",'Model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5"/>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 carcinoma</v>
      </c>
      <c r="O63" t="str">
        <f>IF('Model output'!M62="","",'Model output'!M62)</f>
        <v>Classical with tall cell features</v>
      </c>
      <c r="P63" t="str">
        <f>IF('Model output'!N62="","",'Model output'!N62)</f>
        <v>2.2 cm</v>
      </c>
      <c r="Q63" t="str">
        <f t="shared" si="1"/>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3</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negative</v>
      </c>
      <c r="X63" t="str">
        <f>IF('Model output'!S62="","", IF('Model output'!S62= "[]", "", 'Model output'!S62))</f>
        <v>extrathyroidal adipose tissue</v>
      </c>
      <c r="Y63" t="str">
        <f>IF(OR('Model output'!S62="",ISNUMBER(SEARCH("Absent",'Model output'!S62)),ISNUMBER(SEARCH("Not identified",'Model output'!S62)),ISNUMBER(SEARCH("No",'Model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 IF('Model output'!T62="[]", "", IF('Model output'!T62="Not mentioned", "No", "Yes")))</f>
        <v/>
      </c>
      <c r="AB63" t="str">
        <f>IF(AA63&lt;&gt;"Yes","",IF(OR('Model output'!U62="",'Model output'!U62="[]",ISNUMBER(SEARCH("Not identified",'Model output'!U62))),"",'Model output'!U62))</f>
        <v/>
      </c>
      <c r="AC63" s="9" t="str">
        <f>IF(OR('Model output'!V62="", AND(ISERROR(SEARCH("Positive",'Model output'!V62)), ISNUMBER(SEARCH("Negative",'Model output'!V62))), 'Model output'!V62="No", ISNUMBER(SEARCH("Uninvolved",'Model output'!V62)), ISNUMBER(SEARCH("Not involved",'Model output'!V62)), ISNUMBER(SEARCH("Free",'Model output'!V62)), ISNUMBER(SEARCH("Cannot be assessed",'Model output'!V62)), ISNUMBER(SEARCH("1 mm",'Model output'!V62)), ISNUMBER(SEARCH("0.1 CM",'Model output'!V62)), ISNUMBER(SEARCH("less than 0.2 mm",'Model output'!V62)), ISNUMBER(SEARCH("less than 0.5 mm",'Model output'!V62)), ISNUMBER(SEARCH("none",'Model output'!V62)), ISNUMBER(SEARCH("abut",'Model output'!V62))), "negative", "positive")</f>
        <v>positive</v>
      </c>
      <c r="AE63" s="28"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29" t="str">
        <f t="shared" si="2"/>
        <v>2</v>
      </c>
      <c r="AG63" s="29" t="str">
        <f t="shared" si="3"/>
        <v>0</v>
      </c>
      <c r="AH63" s="29" t="str">
        <f t="shared" si="6"/>
        <v>0</v>
      </c>
      <c r="AI63" s="36" t="str">
        <f t="shared" si="7"/>
        <v>I</v>
      </c>
      <c r="AJ63" s="28" t="s">
        <v>684</v>
      </c>
      <c r="AK63" s="33" t="s">
        <v>970</v>
      </c>
      <c r="AL63" s="33" t="s">
        <v>971</v>
      </c>
      <c r="AM63" s="33" t="s">
        <v>971</v>
      </c>
      <c r="AN63" s="33" t="s">
        <v>66</v>
      </c>
      <c r="AO63" s="34">
        <f t="shared" si="8"/>
        <v>1</v>
      </c>
      <c r="AP63" s="29">
        <f t="shared" si="9"/>
        <v>1</v>
      </c>
      <c r="AQ63" s="29">
        <f t="shared" si="10"/>
        <v>1</v>
      </c>
      <c r="AR63" s="29">
        <f t="shared" si="11"/>
        <v>1</v>
      </c>
      <c r="AS63" s="35">
        <f t="shared" si="4"/>
        <v>1</v>
      </c>
    </row>
    <row r="64" spans="1:46">
      <c r="A64" t="str">
        <f>'Model output'!A63</f>
        <v>TCGA-DJ-A1QQ</v>
      </c>
      <c r="B64" s="44">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3"/>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output'!H63="","negative",IF('Model output'!H63="[]", "negative", IF(OR(ISNUMBER(SEARCH("lymph node",'Model output'!H63)),ISNUMBER(SEARCH("Not mentioned",'Model output'!H63)),ISNUMBER(SEARCH("neck",'Model output'!H63)),ISNUMBER(SEARCH("Not applicable",'Model output'!H63))),"negative","positive")))</f>
        <v>negative</v>
      </c>
      <c r="I64">
        <f>IF('Model output'!I63="","",IF(ISNUMBER('Model output'!I63),'Model output'!I63,1))</f>
        <v>7</v>
      </c>
      <c r="J64">
        <f>IF('Model output'!J63="","",IF(AND(ISNUMBER('Model output'!J63),'Model output'!J63&lt;=I64),'Model output'!J63,IF(ISNUMBER(SEARCH("0/",'Model output'!J63)),0,1)))</f>
        <v>1</v>
      </c>
      <c r="K64" t="str" cm="1">
        <f t="array" ref="K64">IF(COUNT(FIND({0,1,2,3,4,5,6,7,8,9},'Model output'!K63))&gt;0,'Model output'!K63,"")</f>
        <v>0.6 cm</v>
      </c>
      <c r="L64" s="8" t="str">
        <f t="shared" si="5"/>
        <v>0.6cm</v>
      </c>
      <c r="M64" cm="1">
        <f t="array" ref="M64">IF(L64="","",IF(ISNUMBER(SEARCH("cm",L64)),MAX(VALUE(SUBSTITUTE(_xlfn.FILTERXML("&lt;t&gt;&lt;s&gt;"&amp;SUBSTITUTE(L64,",","&lt;/s&gt;&lt;s&gt;")&amp;"&lt;/s&gt;&lt;/t&gt;","//s"),"cm",""))),MAX(VALUE(SUBSTITUTE(_xlfn.FILTERXML("&lt;t&gt;&lt;s&gt;"&amp;SUBSTITUTE(L64,",","&lt;/s&gt;&lt;s&gt;")&amp;"&lt;/s&gt;&lt;/t&gt;","//s"),"mm","")))/10))</f>
        <v>0.6</v>
      </c>
      <c r="N64" t="str">
        <f>IF('Model output'!L63="","",'Model output'!L63)</f>
        <v>Papillary</v>
      </c>
      <c r="O64" t="str">
        <f>IF('Model output'!M63="","",'Model output'!M63)</f>
        <v>Classical, Microcarcinoma</v>
      </c>
      <c r="P64" t="str">
        <f>IF('Model output'!N63="","",'Model output'!N63)</f>
        <v>3 cm</v>
      </c>
      <c r="Q64" t="str">
        <f t="shared" si="1"/>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t="str">
        <f>IF('Model output'!S63="","", IF('Model output'!S63= "[]", "", 'Model output'!S63))</f>
        <v>Perithyroidal adipose tissue</v>
      </c>
      <c r="Y64" t="str">
        <f>IF(OR('Model output'!S63="",ISNUMBER(SEARCH("Absent",'Model output'!S63)),ISNUMBER(SEARCH("Not identified",'Model output'!S63)),ISNUMBER(SEARCH("No",'Model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 IF('Model output'!T63="[]", "", IF('Model output'!T63="Not mentioned", "No", "Yes")))</f>
        <v/>
      </c>
      <c r="AB64" t="str">
        <f>IF(AA64&lt;&gt;"Yes","",IF(OR('Model output'!U63="",'Model output'!U63="[]",ISNUMBER(SEARCH("Not identified",'Model output'!U63))),"",'Model output'!U63))</f>
        <v/>
      </c>
      <c r="AC64" s="9" t="str">
        <f>IF(OR('Model output'!V63="", AND(ISERROR(SEARCH("Positive",'Model output'!V63)), ISNUMBER(SEARCH("Negative",'Model output'!V63))), 'Model output'!V63="No", ISNUMBER(SEARCH("Uninvolved",'Model output'!V63)), ISNUMBER(SEARCH("Not involved",'Model output'!V63)), ISNUMBER(SEARCH("Free",'Model output'!V63)), ISNUMBER(SEARCH("Cannot be assessed",'Model output'!V63)), ISNUMBER(SEARCH("1 mm",'Model output'!V63)), ISNUMBER(SEARCH("0.1 CM",'Model output'!V63)), ISNUMBER(SEARCH("less than 0.2 mm",'Model output'!V63)), ISNUMBER(SEARCH("less than 0.5 mm",'Model output'!V63)), ISNUMBER(SEARCH("none",'Model output'!V63)), ISNUMBER(SEARCH("abut",'Model output'!V63))), "negative", "positive")</f>
        <v>negative</v>
      </c>
      <c r="AE64" s="28"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29" t="str">
        <f t="shared" si="2"/>
        <v>2</v>
      </c>
      <c r="AG64" s="29" t="str">
        <f t="shared" si="3"/>
        <v>1a</v>
      </c>
      <c r="AH64" s="29" t="str">
        <f t="shared" si="6"/>
        <v>0</v>
      </c>
      <c r="AI64" s="36" t="str">
        <f t="shared" si="7"/>
        <v>I</v>
      </c>
      <c r="AJ64" s="28" t="s">
        <v>687</v>
      </c>
      <c r="AK64" s="33" t="s">
        <v>970</v>
      </c>
      <c r="AL64" s="33" t="s">
        <v>968</v>
      </c>
      <c r="AM64" s="33" t="s">
        <v>971</v>
      </c>
      <c r="AN64" s="33" t="s">
        <v>66</v>
      </c>
      <c r="AO64" s="34">
        <f t="shared" ca="1" si="8"/>
        <v>1</v>
      </c>
      <c r="AP64" s="29">
        <f t="shared" si="9"/>
        <v>1</v>
      </c>
      <c r="AQ64" s="29">
        <f t="shared" si="10"/>
        <v>0</v>
      </c>
      <c r="AR64" s="29">
        <f t="shared" si="11"/>
        <v>1</v>
      </c>
      <c r="AS64" s="35">
        <f t="shared" si="4"/>
        <v>1</v>
      </c>
    </row>
    <row r="65" spans="1:45">
      <c r="A65" t="str">
        <f>'Model output'!A64</f>
        <v>TCGA-DJ-A2PN</v>
      </c>
      <c r="B65" s="44">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X</v>
      </c>
      <c r="F65" t="str">
        <f t="shared" si="13"/>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output'!H64="","negative",IF('Model output'!H64="[]", "negative", IF(OR(ISNUMBER(SEARCH("lymph node",'Model output'!H64)),ISNUMBER(SEARCH("Not mentioned",'Model output'!H64)),ISNUMBER(SEARCH("neck",'Model output'!H64)),ISNUMBER(SEARCH("Not applicable",'Model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5"/>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 carcinoma</v>
      </c>
      <c r="O65" t="str">
        <f>IF('Model output'!M64="","",'Model output'!M64)</f>
        <v>Classical</v>
      </c>
      <c r="P65" t="str">
        <f>IF('Model output'!N64="","",'Model output'!N64)</f>
        <v>1.3 cm</v>
      </c>
      <c r="Q65" t="str">
        <f t="shared" si="1"/>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2</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t="str">
        <f>IF('Model output'!S64="","", IF('Model output'!S64= "[]", "", 'Model output'!S64))</f>
        <v/>
      </c>
      <c r="Y65" t="str">
        <f>IF(OR('Model output'!S64="",ISNUMBER(SEARCH("Absent",'Model output'!S64)),ISNUMBER(SEARCH("Not identified",'Model output'!S64)),ISNUMBER(SEARCH("No",'Model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 IF('Model output'!T64="[]", "", IF('Model output'!T64="Not mentioned", "No", "Yes")))</f>
        <v/>
      </c>
      <c r="AB65" t="str">
        <f>IF(AA65&lt;&gt;"Yes","",IF(OR('Model output'!U64="",'Model output'!U64="[]",ISNUMBER(SEARCH("Not identified",'Model output'!U64))),"",'Model output'!U64))</f>
        <v/>
      </c>
      <c r="AC65" s="9" t="str">
        <f>IF(OR('Model output'!V64="", AND(ISERROR(SEARCH("Positive",'Model output'!V64)), ISNUMBER(SEARCH("Negative",'Model output'!V64))), 'Model output'!V64="No", ISNUMBER(SEARCH("Uninvolved",'Model output'!V64)), ISNUMBER(SEARCH("Not involved",'Model output'!V64)), ISNUMBER(SEARCH("Free",'Model output'!V64)), ISNUMBER(SEARCH("Cannot be assessed",'Model output'!V64)), ISNUMBER(SEARCH("1 mm",'Model output'!V64)), ISNUMBER(SEARCH("0.1 CM",'Model output'!V64)), ISNUMBER(SEARCH("less than 0.2 mm",'Model output'!V64)), ISNUMBER(SEARCH("less than 0.5 mm",'Model output'!V64)), ISNUMBER(SEARCH("none",'Model output'!V64)), ISNUMBER(SEARCH("abut",'Model output'!V64))), "negative", "positive")</f>
        <v>negative</v>
      </c>
      <c r="AE65" s="28"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29" t="str">
        <f t="shared" si="2"/>
        <v>1b</v>
      </c>
      <c r="AG65" s="29" t="str">
        <f t="shared" si="3"/>
        <v>0</v>
      </c>
      <c r="AH65" s="29" t="str">
        <f t="shared" si="6"/>
        <v>0</v>
      </c>
      <c r="AI65" s="36" t="str">
        <f t="shared" si="7"/>
        <v>I</v>
      </c>
      <c r="AJ65" s="28" t="s">
        <v>685</v>
      </c>
      <c r="AK65" s="33" t="s">
        <v>967</v>
      </c>
      <c r="AL65" s="33" t="s">
        <v>971</v>
      </c>
      <c r="AM65" s="33" t="s">
        <v>971</v>
      </c>
      <c r="AN65" s="33" t="s">
        <v>66</v>
      </c>
      <c r="AO65" s="34">
        <f t="shared" ca="1" si="8"/>
        <v>1</v>
      </c>
      <c r="AP65" s="29">
        <f t="shared" si="9"/>
        <v>1</v>
      </c>
      <c r="AQ65" s="29">
        <f t="shared" si="10"/>
        <v>1</v>
      </c>
      <c r="AR65" s="29">
        <f t="shared" si="11"/>
        <v>1</v>
      </c>
      <c r="AS65" s="35">
        <f t="shared" si="4"/>
        <v>1</v>
      </c>
    </row>
    <row r="66" spans="1:45">
      <c r="A66" t="str">
        <f>'Model output'!A65</f>
        <v>TCGA-DJ-A2PP</v>
      </c>
      <c r="B66" s="44">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13"/>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output'!H65="","negative",IF('Model output'!H65="[]", "negative", IF(OR(ISNUMBER(SEARCH("lymph node",'Model output'!H65)),ISNUMBER(SEARCH("Not mentioned",'Model output'!H65)),ISNUMBER(SEARCH("neck",'Model output'!H65)),ISNUMBER(SEARCH("Not applicable",'Model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5"/>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 carcinoma</v>
      </c>
      <c r="O66" t="str">
        <f>IF('Model output'!M65="","",'Model output'!M65)</f>
        <v>Follicular variant with oncocytic features</v>
      </c>
      <c r="P66" t="str">
        <f>IF('Model output'!N65="","",'Model output'!N65)</f>
        <v>3.6 cm</v>
      </c>
      <c r="Q66" t="str">
        <f t="shared" si="1"/>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t="str">
        <f>IF('Model output'!S65="","", IF('Model output'!S65= "[]", "", 'Model output'!S65))</f>
        <v>Not Identified</v>
      </c>
      <c r="Y66" t="str">
        <f>IF(OR('Model output'!S65="",ISNUMBER(SEARCH("Absent",'Model output'!S65)),ISNUMBER(SEARCH("Not identified",'Model output'!S65)),ISNUMBER(SEARCH("No",'Model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 IF('Model output'!T65="[]", "", IF('Model output'!T65="Not mentioned", "No", "Yes")))</f>
        <v/>
      </c>
      <c r="AB66" t="str">
        <f>IF(AA66&lt;&gt;"Yes","",IF(OR('Model output'!U65="",'Model output'!U65="[]",ISNUMBER(SEARCH("Not identified",'Model output'!U65))),"",'Model output'!U65))</f>
        <v/>
      </c>
      <c r="AC66" s="9" t="str">
        <f>IF(OR('Model output'!V65="", AND(ISERROR(SEARCH("Positive",'Model output'!V65)), ISNUMBER(SEARCH("Negative",'Model output'!V65))), 'Model output'!V65="No", ISNUMBER(SEARCH("Uninvolved",'Model output'!V65)), ISNUMBER(SEARCH("Not involved",'Model output'!V65)), ISNUMBER(SEARCH("Free",'Model output'!V65)), ISNUMBER(SEARCH("Cannot be assessed",'Model output'!V65)), ISNUMBER(SEARCH("1 mm",'Model output'!V65)), ISNUMBER(SEARCH("0.1 CM",'Model output'!V65)), ISNUMBER(SEARCH("less than 0.2 mm",'Model output'!V65)), ISNUMBER(SEARCH("less than 0.5 mm",'Model output'!V65)), ISNUMBER(SEARCH("none",'Model output'!V65)), ISNUMBER(SEARCH("abut",'Model output'!V65))), "negative", "positive")</f>
        <v>negative</v>
      </c>
      <c r="AE66" s="28"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29" t="str">
        <f t="shared" si="2"/>
        <v>2</v>
      </c>
      <c r="AG66" s="29" t="str">
        <f t="shared" si="3"/>
        <v>0</v>
      </c>
      <c r="AH66" s="29" t="str">
        <f t="shared" si="6"/>
        <v>0</v>
      </c>
      <c r="AI66" s="36" t="str">
        <f t="shared" si="7"/>
        <v>I</v>
      </c>
      <c r="AJ66" s="28" t="s">
        <v>685</v>
      </c>
      <c r="AK66" s="33" t="s">
        <v>970</v>
      </c>
      <c r="AL66" s="33" t="s">
        <v>968</v>
      </c>
      <c r="AM66" s="33" t="s">
        <v>971</v>
      </c>
      <c r="AN66" s="33" t="s">
        <v>66</v>
      </c>
      <c r="AO66" s="34">
        <f t="shared" ca="1" si="8"/>
        <v>1</v>
      </c>
      <c r="AP66" s="29">
        <f t="shared" si="9"/>
        <v>1</v>
      </c>
      <c r="AQ66" s="29">
        <f t="shared" si="10"/>
        <v>1</v>
      </c>
      <c r="AR66" s="29">
        <f t="shared" si="11"/>
        <v>1</v>
      </c>
      <c r="AS66" s="35">
        <f t="shared" si="4"/>
        <v>1</v>
      </c>
    </row>
    <row r="67" spans="1:45">
      <c r="A67" t="str">
        <f>'Model output'!A66</f>
        <v>TCGA-DJ-A2PQ</v>
      </c>
      <c r="B67" s="44">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X</v>
      </c>
      <c r="F67" t="str">
        <f t="shared" si="13"/>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output'!H66="","negative",IF('Model output'!H66="[]", "negative", IF(OR(ISNUMBER(SEARCH("lymph node",'Model output'!H66)),ISNUMBER(SEARCH("Not mentioned",'Model output'!H66)),ISNUMBER(SEARCH("neck",'Model output'!H66)),ISNUMBER(SEARCH("Not applicable",'Model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8" t="str">
        <f t="shared" si="5"/>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 carcinoma</v>
      </c>
      <c r="O67" t="str">
        <f>IF('Model output'!M66="","",'Model output'!M66)</f>
        <v>Classical type</v>
      </c>
      <c r="P67" t="str">
        <f>IF('Model output'!N66="","",'Model output'!N66)</f>
        <v>3.5 cm</v>
      </c>
      <c r="Q67" t="str">
        <f t="shared" ref="Q67:Q115" si="14">LOWER(SUBSTITUTE(SUBSTITUTE(SUBSTITUTE(SUBSTITUTE(SUBSTITUTE(SUBSTITUTE(SUBSTITUTE(SUBSTITUTE(SUBSTITUTE(SUBSTITUTE(SUBSTITUTE(SUBSTITUTE(SUBSTITUTE(SUBSTITUTE(SUBSTITUTE(SUBSTITUTE(SUBSTITUTE(SUBSTITUTE(SUBSTITUTE(SUBSTITUTE(SUBSTITUTE(SUBSTITUTE(SUBSTITUTE(SUBSTITUTE(SUBSTITUTE(P67,"cm.","cm"), "the", ""), "tumor", ""), "nodule", ""), "isthmic", ""), "lobe",""), "greatest dimension", ""), "largest", ""), "at least", ""), "less than", ""), "left", ""), "right", ""), "for", ""), "in", ""), "In", ""), "and", ","), "(", ""), ")", ""), "A", ""), "x", ","), "[", ""), "]", ""), "'", ""), "to", ","), " ",""))</f>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t="str">
        <f>IF('Model output'!O66="","",'Model output'!O66)</f>
        <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t="str">
        <f>IF('Model output'!S66="","", IF('Model output'!S66= "[]", "", 'Model output'!S66))</f>
        <v>Not identified</v>
      </c>
      <c r="Y67" t="str">
        <f>IF(OR('Model output'!S66="",ISNUMBER(SEARCH("Absent",'Model output'!S66)),ISNUMBER(SEARCH("Not identified",'Model output'!S66)),ISNUMBER(SEARCH("No",'Model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 IF('Model output'!T66="[]", "", IF('Model output'!T66="Not mentioned", "No", "Yes")))</f>
        <v/>
      </c>
      <c r="AB67" t="str">
        <f>IF(AA67&lt;&gt;"Yes","",IF(OR('Model output'!U66="",'Model output'!U66="[]",ISNUMBER(SEARCH("Not identified",'Model output'!U66))),"",'Model output'!U66))</f>
        <v/>
      </c>
      <c r="AC67" s="9" t="str">
        <f>IF(OR('Model output'!V66="", AND(ISERROR(SEARCH("Positive",'Model output'!V66)), ISNUMBER(SEARCH("Negative",'Model output'!V66))), 'Model output'!V66="No", ISNUMBER(SEARCH("Uninvolved",'Model output'!V66)), ISNUMBER(SEARCH("Not involved",'Model output'!V66)), ISNUMBER(SEARCH("Free",'Model output'!V66)), ISNUMBER(SEARCH("Cannot be assessed",'Model output'!V66)), ISNUMBER(SEARCH("1 mm",'Model output'!V66)), ISNUMBER(SEARCH("0.1 CM",'Model output'!V66)), ISNUMBER(SEARCH("less than 0.2 mm",'Model output'!V66)), ISNUMBER(SEARCH("less than 0.5 mm",'Model output'!V66)), ISNUMBER(SEARCH("none",'Model output'!V66)), ISNUMBER(SEARCH("abut",'Model output'!V66))), "negative", "positive")</f>
        <v>negative</v>
      </c>
      <c r="AE67" s="28"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29" t="str">
        <f t="shared" ref="AF67:AF127" si="15">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29" t="str">
        <f t="shared" ref="AG67:AG127" si="16">IF(AND(ISNUMBER(J67),J67&gt;0),
IF(G67="lateral", "1b","1a"), "0")</f>
        <v>1a</v>
      </c>
      <c r="AH67" s="29" t="str">
        <f t="shared" si="6"/>
        <v>0</v>
      </c>
      <c r="AI67" s="36" t="str">
        <f t="shared" si="7"/>
        <v>I</v>
      </c>
      <c r="AJ67" s="28" t="s">
        <v>687</v>
      </c>
      <c r="AK67" s="33" t="s">
        <v>970</v>
      </c>
      <c r="AL67" s="33" t="s">
        <v>972</v>
      </c>
      <c r="AM67" s="33" t="s">
        <v>971</v>
      </c>
      <c r="AN67" s="33" t="s">
        <v>66</v>
      </c>
      <c r="AO67" s="34">
        <f t="shared" ca="1" si="8"/>
        <v>1</v>
      </c>
      <c r="AP67" s="29">
        <f t="shared" si="9"/>
        <v>1</v>
      </c>
      <c r="AQ67" s="29">
        <f t="shared" si="10"/>
        <v>1</v>
      </c>
      <c r="AR67" s="29">
        <f t="shared" si="11"/>
        <v>1</v>
      </c>
      <c r="AS67" s="35">
        <f t="shared" ref="AS67:AS130" si="17">IF(AI67=AN67,1,0)</f>
        <v>1</v>
      </c>
    </row>
    <row r="68" spans="1:45">
      <c r="A68" t="str">
        <f>'Model output'!A67</f>
        <v>TCGA-DJ-A2PR</v>
      </c>
      <c r="B68" s="44">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X</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X</v>
      </c>
      <c r="F68" t="str">
        <f t="shared" si="13"/>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output'!H67="","negative",IF('Model output'!H67="[]", "negative", IF(OR(ISNUMBER(SEARCH("lymph node",'Model output'!H67)),ISNUMBER(SEARCH("Not mentioned",'Model output'!H67)),ISNUMBER(SEARCH("neck",'Model output'!H67)),ISNUMBER(SEARCH("Not applicable",'Model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18">SUBSTITUTE(SUBSTITUTE(SUBSTITUTE(SUBSTITUTE(SUBSTITUTE(SUBSTITUTE(SUBSTITUTE(SUBSTITUTE(SUBSTITUTE(SUBSTITUTE(K68,"cm.","cm"), "up to", ""), "x", ","), "(LEVEL 4)", ""), "/", ","), "'',",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 microcarcinoma</v>
      </c>
      <c r="P68" t="str">
        <f>IF('Model output'!N67="","",'Model output'!N67)</f>
        <v>2 cm</v>
      </c>
      <c r="Q68" t="str">
        <f t="shared" si="14"/>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t="str">
        <f>IF('Model output'!O67="","",'Model output'!O67)</f>
        <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t="str">
        <f>IF('Model output'!S67="","", IF('Model output'!S67= "[]", "", 'Model output'!S67))</f>
        <v>extrathyroidal adipose tissue, focal</v>
      </c>
      <c r="Y68" t="str">
        <f>IF(OR('Model output'!S67="",ISNUMBER(SEARCH("Absent",'Model output'!S67)),ISNUMBER(SEARCH("Not identified",'Model output'!S67)),ISNUMBER(SEARCH("No",'Model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 IF('Model output'!T67="[]", "", IF('Model output'!T67="Not mentioned", "No", "Yes")))</f>
        <v/>
      </c>
      <c r="AB68" t="str">
        <f>IF(AA68&lt;&gt;"Yes","",IF(OR('Model output'!U67="",'Model output'!U67="[]",ISNUMBER(SEARCH("Not identified",'Model output'!U67))),"",'Model output'!U67))</f>
        <v/>
      </c>
      <c r="AC68" s="9" t="str">
        <f>IF(OR('Model output'!V67="", AND(ISERROR(SEARCH("Positive",'Model output'!V67)), ISNUMBER(SEARCH("Negative",'Model output'!V67))), 'Model output'!V67="No", ISNUMBER(SEARCH("Uninvolved",'Model output'!V67)), ISNUMBER(SEARCH("Not involved",'Model output'!V67)), ISNUMBER(SEARCH("Free",'Model output'!V67)), ISNUMBER(SEARCH("Cannot be assessed",'Model output'!V67)), ISNUMBER(SEARCH("1 mm",'Model output'!V67)), ISNUMBER(SEARCH("0.1 CM",'Model output'!V67)), ISNUMBER(SEARCH("less than 0.2 mm",'Model output'!V67)), ISNUMBER(SEARCH("less than 0.5 mm",'Model output'!V67)), ISNUMBER(SEARCH("none",'Model output'!V67)), ISNUMBER(SEARCH("abut",'Model output'!V67))), "negative", "positive")</f>
        <v>negative</v>
      </c>
      <c r="AE68" s="28"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29" t="str">
        <f t="shared" si="15"/>
        <v>1b</v>
      </c>
      <c r="AG68" s="29" t="str">
        <f t="shared" si="16"/>
        <v>1a</v>
      </c>
      <c r="AH68" s="29" t="str">
        <f t="shared" ref="AH68:AH128" si="19">IF(OR(H68="unknown"),"x",IF(H68="negative","0","1"))</f>
        <v>0</v>
      </c>
      <c r="AI68" s="36" t="str">
        <f t="shared" ref="AI68:AI128" si="20">IF(AND(B68&lt;55,AH68="0"),"I",
IF(AND(B68&lt;55,AH68="1"),"II",
IF(AH68="1","IVB",
IF(AND(AF68="4b",AH68="0"),"IVA",
IF(AND(AF68="4a",AH68="0"),"III",
IF(AND(OR(AF68="3a",AF68="3b",AF68="3"),AH68="0"),"II",
IF(AND(AF68="2",OR(AG68="1",AG68="1a",AG68="1b"),AH68="0"),"II",
IF(AND(OR(AF68="1a",AF68="1b",AF68="1"),OR(AG68="1",AG68="1a",AG68="1b"),AH68="0"),"II","I"
))))))))</f>
        <v>I</v>
      </c>
      <c r="AJ68" s="28" t="s">
        <v>687</v>
      </c>
      <c r="AK68" s="33" t="s">
        <v>967</v>
      </c>
      <c r="AL68" s="33" t="s">
        <v>972</v>
      </c>
      <c r="AM68" s="33" t="s">
        <v>971</v>
      </c>
      <c r="AN68" s="33" t="s">
        <v>66</v>
      </c>
      <c r="AO68" s="34">
        <f t="shared" ref="AO68:AO99" ca="1" si="21">IF(AE68=AJ68,1,0)</f>
        <v>1</v>
      </c>
      <c r="AP68" s="29">
        <f t="shared" ref="AP68:AP99" si="22">IF(AF68=AK68, 1, IF(AND(AF68="x", AK68="0"), 1, IF(AND(AF68="0", AK68="x"), 1, 0)))</f>
        <v>1</v>
      </c>
      <c r="AQ68" s="29">
        <f t="shared" ref="AQ68:AQ99" si="23">IF(AG68=AL68, 1, IF(AND(AG68="x", AL68="0"), 1, IF(AND(AG68="0", AL68="x"), 1, 0)))</f>
        <v>1</v>
      </c>
      <c r="AR68" s="29">
        <f t="shared" ref="AR68:AR99" si="24">IF(AH68=AM68, 1, IF(AND(AH68="x", AM68="0"), 1, IF(AND(AH68="0", AM68="x"), 1, 0)))</f>
        <v>1</v>
      </c>
      <c r="AS68" s="35">
        <f t="shared" si="17"/>
        <v>1</v>
      </c>
    </row>
    <row r="69" spans="1:45">
      <c r="A69" t="str">
        <f>'Model output'!A68</f>
        <v>TCGA-DJ-A2PS</v>
      </c>
      <c r="B69" s="44">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1</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13"/>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lateral</v>
      </c>
      <c r="H69" t="str">
        <f>IF('Model output'!H68="","negative",IF('Model output'!H68="[]", "negative", IF(OR(ISNUMBER(SEARCH("lymph node",'Model output'!H68)),ISNUMBER(SEARCH("Not mentioned",'Model output'!H68)),ISNUMBER(SEARCH("neck",'Model output'!H68)),ISNUMBER(SEARCH("Not applicable",'Model output'!H68))),"negative","positive")))</f>
        <v>negative</v>
      </c>
      <c r="I69">
        <f>IF('Model output'!I68="","",IF(ISNUMBER('Model output'!I68),'Model output'!I68,1))</f>
        <v>4</v>
      </c>
      <c r="J69">
        <f>IF('Model output'!J68="","",IF(AND(ISNUMBER('Model output'!J68),'Model output'!J68&lt;=I69),'Model output'!J68,IF(ISNUMBER(SEARCH("0/",'Model output'!J68)),0,1)))</f>
        <v>3</v>
      </c>
      <c r="K69" t="str" cm="1">
        <f t="array" ref="K69">IF(COUNT(FIND({0,1,2,3,4,5,6,7,8,9},'Model output'!K68))&gt;0,'Model output'!K68,"")</f>
        <v>0.3cm</v>
      </c>
      <c r="L69" s="8" t="str">
        <f t="shared" si="18"/>
        <v>0.3cm</v>
      </c>
      <c r="M69" cm="1">
        <f t="array" ref="M69">IF(L69="","",IF(ISNUMBER(SEARCH("cm",L69)),MAX(VALUE(SUBSTITUTE(_xlfn.FILTERXML("&lt;t&gt;&lt;s&gt;"&amp;SUBSTITUTE(L69,",","&lt;/s&gt;&lt;s&gt;")&amp;"&lt;/s&gt;&lt;/t&gt;","//s"),"cm",""))),MAX(VALUE(SUBSTITUTE(_xlfn.FILTERXML("&lt;t&gt;&lt;s&gt;"&amp;SUBSTITUTE(L69,",","&lt;/s&gt;&lt;s&gt;")&amp;"&lt;/s&gt;&lt;/t&gt;","//s"),"mm","")))/10))</f>
        <v>0.3</v>
      </c>
      <c r="N69" t="str">
        <f>IF('Model output'!L68="","",'Model output'!L68)</f>
        <v>Papillary</v>
      </c>
      <c r="O69" t="str">
        <f>IF('Model output'!M68="","",'Model output'!M68)</f>
        <v>Classical, Tall cell, Microcarcinoma</v>
      </c>
      <c r="P69" t="str">
        <f>IF('Model output'!N68="","",'Model output'!N68)</f>
        <v>1.1 cm</v>
      </c>
      <c r="Q69" t="str">
        <f t="shared" si="14"/>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t="str">
        <f>IF('Model output'!O68="","",'Model output'!O68)</f>
        <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t="str">
        <f>IF('Model output'!S68="","", IF('Model output'!S68= "[]", "", 'Model output'!S68))</f>
        <v>Very focal extra-thyroid extension Into adipose tissue by the Isthmic microcarcinoma</v>
      </c>
      <c r="Y69" t="str">
        <f>IF(OR('Model output'!S68="",ISNUMBER(SEARCH("Absent",'Model output'!S68)),ISNUMBER(SEARCH("Not identified",'Model output'!S68)),ISNUMBER(SEARCH("No",'Model output'!S68)),ISNUMBER(SEARCH("negative",'Model output'!S68))),"negative",IF(Z69="positive","gETE", "positive"))</f>
        <v>negative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 IF('Model output'!T68="[]", "", IF('Model output'!T68="Not mentioned", "No", "Yes")))</f>
        <v/>
      </c>
      <c r="AB69" t="str">
        <f>IF(AA69&lt;&gt;"Yes","",IF(OR('Model output'!U68="",'Model output'!U68="[]",ISNUMBER(SEARCH("Not identified",'Model output'!U68))),"",'Model output'!U68))</f>
        <v/>
      </c>
      <c r="AC69" s="9" t="str">
        <f>IF(OR('Model output'!V68="", AND(ISERROR(SEARCH("Positive",'Model output'!V68)), ISNUMBER(SEARCH("Negative",'Model output'!V68))), 'Model output'!V68="No", ISNUMBER(SEARCH("Uninvolved",'Model output'!V68)), ISNUMBER(SEARCH("Not involved",'Model output'!V68)), ISNUMBER(SEARCH("Free",'Model output'!V68)), ISNUMBER(SEARCH("Cannot be assessed",'Model output'!V68)), ISNUMBER(SEARCH("1 mm",'Model output'!V68)), ISNUMBER(SEARCH("0.1 CM",'Model output'!V68)), ISNUMBER(SEARCH("less than 0.2 mm",'Model output'!V68)), ISNUMBER(SEARCH("less than 0.5 mm",'Model output'!V68)), ISNUMBER(SEARCH("none",'Model output'!V68)), ISNUMBER(SEARCH("abut",'Model output'!V68))), "negative", "positive")</f>
        <v>negative</v>
      </c>
      <c r="AE69" s="28"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29" t="str">
        <f t="shared" si="15"/>
        <v>1b</v>
      </c>
      <c r="AG69" s="29" t="str">
        <f t="shared" si="16"/>
        <v>1b</v>
      </c>
      <c r="AH69" s="29" t="str">
        <f t="shared" si="19"/>
        <v>0</v>
      </c>
      <c r="AI69" s="36" t="str">
        <f t="shared" si="20"/>
        <v>I</v>
      </c>
      <c r="AJ69" s="28" t="s">
        <v>687</v>
      </c>
      <c r="AK69" s="33" t="s">
        <v>967</v>
      </c>
      <c r="AL69" s="33" t="s">
        <v>972</v>
      </c>
      <c r="AM69" s="33" t="s">
        <v>971</v>
      </c>
      <c r="AN69" s="33" t="s">
        <v>66</v>
      </c>
      <c r="AO69" s="34">
        <f t="shared" ca="1" si="21"/>
        <v>1</v>
      </c>
      <c r="AP69" s="29">
        <f t="shared" si="22"/>
        <v>1</v>
      </c>
      <c r="AQ69" s="29">
        <f t="shared" si="23"/>
        <v>0</v>
      </c>
      <c r="AR69" s="29">
        <f t="shared" si="24"/>
        <v>1</v>
      </c>
      <c r="AS69" s="35">
        <f t="shared" si="17"/>
        <v>1</v>
      </c>
    </row>
    <row r="70" spans="1:45">
      <c r="A70" t="str">
        <f>'Model output'!A69</f>
        <v>TCGA-DJ-A2PV</v>
      </c>
      <c r="B70" s="44">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3"/>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
      </c>
      <c r="H70" t="str">
        <f>IF('Model output'!H69="","negative",IF('Model output'!H69="[]", "negative", IF(OR(ISNUMBER(SEARCH("lymph node",'Model output'!H69)),ISNUMBER(SEARCH("Not mentioned",'Model output'!H69)),ISNUMBER(SEARCH("neck",'Model output'!H69)),ISNUMBER(SEARCH("Not applicable",'Model output'!H69))),"negative","positive")))</f>
        <v>negative</v>
      </c>
      <c r="I70">
        <f>IF('Model output'!I69="","",IF(ISNUMBER('Model output'!I69),'Model output'!I69,1))</f>
        <v>7</v>
      </c>
      <c r="J70">
        <f>IF('Model output'!J69="","",IF(AND(ISNUMBER('Model output'!J69),'Model output'!J69&lt;=I70),'Model output'!J69,IF(ISNUMBER(SEARCH("0/",'Model output'!J69)),0,1)))</f>
        <v>1</v>
      </c>
      <c r="K70" t="str" cm="1">
        <f t="array" ref="K70">IF(COUNT(FIND({0,1,2,3,4,5,6,7,8,9},'Model output'!K69))&gt;0,'Model output'!K69,"")</f>
        <v>0.8 cm</v>
      </c>
      <c r="L70" s="8" t="str">
        <f t="shared" si="18"/>
        <v>0.8cm</v>
      </c>
      <c r="M70" cm="1">
        <f t="array" ref="M70">IF(L70="","",IF(ISNUMBER(SEARCH("cm",L70)),MAX(VALUE(SUBSTITUTE(_xlfn.FILTERXML("&lt;t&gt;&lt;s&gt;"&amp;SUBSTITUTE(L70,",","&lt;/s&gt;&lt;s&gt;")&amp;"&lt;/s&gt;&lt;/t&gt;","//s"),"cm",""))),MAX(VALUE(SUBSTITUTE(_xlfn.FILTERXML("&lt;t&gt;&lt;s&gt;"&amp;SUBSTITUTE(L70,",","&lt;/s&gt;&lt;s&gt;")&amp;"&lt;/s&gt;&lt;/t&gt;","//s"),"mm","")))/10))</f>
        <v>0.8</v>
      </c>
      <c r="N70" t="str">
        <f>IF('Model output'!L69="","",'Model output'!L69)</f>
        <v>Papillary carcinoma</v>
      </c>
      <c r="O70" t="str">
        <f>IF('Model output'!M69="","",'Model output'!M69)</f>
        <v/>
      </c>
      <c r="P70" t="str">
        <f>IF('Model output'!N69="","",'Model output'!N69)</f>
        <v>3.4 cm</v>
      </c>
      <c r="Q70" t="str">
        <f t="shared" si="14"/>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t="str">
        <f>IF('Model output'!S69="","", IF('Model output'!S69= "[]", "", 'Model output'!S69))</f>
        <v/>
      </c>
      <c r="Y70" t="str">
        <f>IF(OR('Model output'!S69="",ISNUMBER(SEARCH("Absent",'Model output'!S69)),ISNUMBER(SEARCH("Not identified",'Model output'!S69)),ISNUMBER(SEARCH("No",'Model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 IF('Model output'!T69="[]", "", IF('Model output'!T69="Not mentioned", "No", "Yes")))</f>
        <v/>
      </c>
      <c r="AB70" t="str">
        <f>IF(AA70&lt;&gt;"Yes","",IF(OR('Model output'!U69="",'Model output'!U69="[]",ISNUMBER(SEARCH("Not identified",'Model output'!U69))),"",'Model output'!U69))</f>
        <v/>
      </c>
      <c r="AC70" s="9" t="str">
        <f>IF(OR('Model output'!V69="", AND(ISERROR(SEARCH("Positive",'Model output'!V69)), ISNUMBER(SEARCH("Negative",'Model output'!V69))), 'Model output'!V69="No", ISNUMBER(SEARCH("Uninvolved",'Model output'!V69)), ISNUMBER(SEARCH("Not involved",'Model output'!V69)), ISNUMBER(SEARCH("Free",'Model output'!V69)), ISNUMBER(SEARCH("Cannot be assessed",'Model output'!V69)), ISNUMBER(SEARCH("1 mm",'Model output'!V69)), ISNUMBER(SEARCH("0.1 CM",'Model output'!V69)), ISNUMBER(SEARCH("less than 0.2 mm",'Model output'!V69)), ISNUMBER(SEARCH("less than 0.5 mm",'Model output'!V69)), ISNUMBER(SEARCH("none",'Model output'!V69)), ISNUMBER(SEARCH("abut",'Model output'!V69))), "negative", "positive")</f>
        <v>negative</v>
      </c>
      <c r="AE70" s="28"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29" t="str">
        <f t="shared" si="15"/>
        <v>2</v>
      </c>
      <c r="AG70" s="29" t="str">
        <f t="shared" si="16"/>
        <v>1a</v>
      </c>
      <c r="AH70" s="29" t="str">
        <f t="shared" si="19"/>
        <v>0</v>
      </c>
      <c r="AI70" s="36" t="str">
        <f t="shared" si="20"/>
        <v>I</v>
      </c>
      <c r="AJ70" s="28" t="s">
        <v>685</v>
      </c>
      <c r="AK70" s="33" t="s">
        <v>970</v>
      </c>
      <c r="AL70" s="33" t="s">
        <v>968</v>
      </c>
      <c r="AM70" s="33" t="s">
        <v>971</v>
      </c>
      <c r="AN70" s="33" t="s">
        <v>66</v>
      </c>
      <c r="AO70" s="34">
        <f t="shared" ca="1" si="21"/>
        <v>1</v>
      </c>
      <c r="AP70" s="29">
        <f t="shared" si="22"/>
        <v>1</v>
      </c>
      <c r="AQ70" s="29">
        <f t="shared" si="23"/>
        <v>0</v>
      </c>
      <c r="AR70" s="29">
        <f t="shared" si="24"/>
        <v>1</v>
      </c>
      <c r="AS70" s="35">
        <f t="shared" si="17"/>
        <v>1</v>
      </c>
    </row>
    <row r="71" spans="1:45">
      <c r="A71" t="str">
        <f>'Model output'!A70</f>
        <v>TCGA-DJ-A2PW</v>
      </c>
      <c r="B71" s="44">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0</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3"/>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
      </c>
      <c r="H71" t="str">
        <f>IF('Model output'!H70="","negative",IF('Model output'!H70="[]", "negative", IF(OR(ISNUMBER(SEARCH("lymph node",'Model output'!H70)),ISNUMBER(SEARCH("Not mentioned",'Model output'!H70)),ISNUMBER(SEARCH("neck",'Model output'!H70)),ISNUMBER(SEARCH("Not applicable",'Model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18"/>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 carcinoma</v>
      </c>
      <c r="O71" t="str">
        <f>IF('Model output'!M70="","",'Model output'!M70)</f>
        <v>Classical type</v>
      </c>
      <c r="P71" t="str">
        <f>IF('Model output'!N70="","",'Model output'!N70)</f>
        <v>4.6 cm</v>
      </c>
      <c r="Q71" t="str">
        <f t="shared" si="14"/>
        <v>4.6cm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t="str">
        <f>IF('Model output'!S70="","", IF('Model output'!S70= "[]", "", 'Model output'!S70))</f>
        <v/>
      </c>
      <c r="Y71" t="str">
        <f>IF(OR('Model output'!S70="",ISNUMBER(SEARCH("Absent",'Model output'!S70)),ISNUMBER(SEARCH("Not identified",'Model output'!S70)),ISNUMBER(SEARCH("No",'Model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 IF('Model output'!T70="[]", "", IF('Model output'!T70="Not mentioned", "No", "Yes")))</f>
        <v/>
      </c>
      <c r="AB71" t="str">
        <f>IF(AA71&lt;&gt;"Yes","",IF(OR('Model output'!U70="",'Model output'!U70="[]",ISNUMBER(SEARCH("Not identified",'Model output'!U70))),"",'Model output'!U70))</f>
        <v/>
      </c>
      <c r="AC71" s="9" t="str">
        <f>IF(OR('Model output'!V70="", AND(ISERROR(SEARCH("Positive",'Model output'!V70)), ISNUMBER(SEARCH("Negative",'Model output'!V70))), 'Model output'!V70="No", ISNUMBER(SEARCH("Uninvolved",'Model output'!V70)), ISNUMBER(SEARCH("Not involved",'Model output'!V70)), ISNUMBER(SEARCH("Free",'Model output'!V70)), ISNUMBER(SEARCH("Cannot be assessed",'Model output'!V70)), ISNUMBER(SEARCH("1 mm",'Model output'!V70)), ISNUMBER(SEARCH("0.1 CM",'Model output'!V70)), ISNUMBER(SEARCH("less than 0.2 mm",'Model output'!V70)), ISNUMBER(SEARCH("less than 0.5 mm",'Model output'!V70)), ISNUMBER(SEARCH("none",'Model output'!V70)), ISNUMBER(SEARCH("abut",'Model output'!V70))), "negative", "positive")</f>
        <v>negative</v>
      </c>
      <c r="AE71" s="28"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29" t="str">
        <f t="shared" si="15"/>
        <v>3a</v>
      </c>
      <c r="AG71" s="29" t="str">
        <f t="shared" si="16"/>
        <v>1a</v>
      </c>
      <c r="AH71" s="29" t="str">
        <f t="shared" si="19"/>
        <v>0</v>
      </c>
      <c r="AI71" s="36" t="str">
        <f t="shared" si="20"/>
        <v>II</v>
      </c>
      <c r="AJ71" s="28" t="s">
        <v>685</v>
      </c>
      <c r="AK71" s="33" t="s">
        <v>973</v>
      </c>
      <c r="AL71" s="33" t="s">
        <v>972</v>
      </c>
      <c r="AM71" s="33" t="s">
        <v>971</v>
      </c>
      <c r="AN71" s="33" t="s">
        <v>969</v>
      </c>
      <c r="AO71" s="34">
        <f t="shared" ca="1" si="21"/>
        <v>1</v>
      </c>
      <c r="AP71" s="29">
        <f t="shared" si="22"/>
        <v>1</v>
      </c>
      <c r="AQ71" s="29">
        <f t="shared" si="23"/>
        <v>1</v>
      </c>
      <c r="AR71" s="29">
        <f t="shared" si="24"/>
        <v>1</v>
      </c>
      <c r="AS71" s="35">
        <f t="shared" si="17"/>
        <v>1</v>
      </c>
    </row>
    <row r="72" spans="1:45">
      <c r="A72" t="str">
        <f>'Model output'!A71</f>
        <v>TCGA-DJ-A2PX</v>
      </c>
      <c r="B72" s="44">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3"/>
        <v>positive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output'!H71="","negative",IF('Model output'!H71="[]", "negative", IF(OR(ISNUMBER(SEARCH("lymph node",'Model output'!H71)),ISNUMBER(SEARCH("Not mentioned",'Model output'!H71)),ISNUMBER(SEARCH("neck",'Model output'!H71)),ISNUMBER(SEARCH("Not applicable",'Model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1.2 cm</v>
      </c>
      <c r="L72" s="8" t="str">
        <f t="shared" si="18"/>
        <v>1.2cm</v>
      </c>
      <c r="M72" cm="1">
        <f t="array" ref="M72">IF(L72="","",IF(ISNUMBER(SEARCH("cm",L72)),MAX(VALUE(SUBSTITUTE(_xlfn.FILTERXML("&lt;t&gt;&lt;s&gt;"&amp;SUBSTITUTE(L72,",","&lt;/s&gt;&lt;s&gt;")&amp;"&lt;/s&gt;&lt;/t&gt;","//s"),"cm",""))),MAX(VALUE(SUBSTITUTE(_xlfn.FILTERXML("&lt;t&gt;&lt;s&gt;"&amp;SUBSTITUTE(L72,",","&lt;/s&gt;&lt;s&gt;")&amp;"&lt;/s&gt;&lt;/t&gt;","//s"),"mm","")))/10))</f>
        <v>1.2</v>
      </c>
      <c r="N72" t="str">
        <f>IF('Model output'!L71="","",'Model output'!L71)</f>
        <v>Papillary carcinoma</v>
      </c>
      <c r="O72" t="str">
        <f>IF('Model output'!M71="","",'Model output'!M71)</f>
        <v>Follicular variant</v>
      </c>
      <c r="P72" t="str">
        <f>IF('Model output'!N71="","",'Model output'!N71)</f>
        <v>1.2 cm</v>
      </c>
      <c r="Q72" t="str">
        <f t="shared" si="14"/>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t="str">
        <f>IF('Model output'!O71="","",'Model output'!O71)</f>
        <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t="str">
        <f>IF('Model output'!S71="","", IF('Model output'!S71= "[]", "", 'Model output'!S71))</f>
        <v>Not Identified</v>
      </c>
      <c r="Y72" t="str">
        <f>IF(OR('Model output'!S71="",ISNUMBER(SEARCH("Absent",'Model output'!S71)),ISNUMBER(SEARCH("Not identified",'Model output'!S71)),ISNUMBER(SEARCH("No",'Model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 IF('Model output'!T71="[]", "", IF('Model output'!T71="Not mentioned", "No", "Yes")))</f>
        <v/>
      </c>
      <c r="AB72" t="str">
        <f>IF(AA72&lt;&gt;"Yes","",IF(OR('Model output'!U71="",'Model output'!U71="[]",ISNUMBER(SEARCH("Not identified",'Model output'!U71))),"",'Model output'!U71))</f>
        <v/>
      </c>
      <c r="AC72" s="9" t="str">
        <f>IF(OR('Model output'!V71="", AND(ISERROR(SEARCH("Positive",'Model output'!V71)), ISNUMBER(SEARCH("Negative",'Model output'!V71))), 'Model output'!V71="No", ISNUMBER(SEARCH("Uninvolved",'Model output'!V71)), ISNUMBER(SEARCH("Not involved",'Model output'!V71)), ISNUMBER(SEARCH("Free",'Model output'!V71)), ISNUMBER(SEARCH("Cannot be assessed",'Model output'!V71)), ISNUMBER(SEARCH("1 mm",'Model output'!V71)), ISNUMBER(SEARCH("0.1 CM",'Model output'!V71)), ISNUMBER(SEARCH("less than 0.2 mm",'Model output'!V71)), ISNUMBER(SEARCH("less than 0.5 mm",'Model output'!V71)), ISNUMBER(SEARCH("none",'Model output'!V71)), ISNUMBER(SEARCH("abut",'Model output'!V71))), "negative", "positive")</f>
        <v>negative</v>
      </c>
      <c r="AE72" s="28"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29" t="str">
        <f t="shared" si="15"/>
        <v>1b</v>
      </c>
      <c r="AG72" s="29" t="str">
        <f t="shared" si="16"/>
        <v>0</v>
      </c>
      <c r="AH72" s="29" t="str">
        <f t="shared" si="19"/>
        <v>0</v>
      </c>
      <c r="AI72" s="36" t="str">
        <f t="shared" si="20"/>
        <v>I</v>
      </c>
      <c r="AJ72" s="28" t="s">
        <v>685</v>
      </c>
      <c r="AK72" s="33" t="s">
        <v>967</v>
      </c>
      <c r="AL72" s="33" t="s">
        <v>968</v>
      </c>
      <c r="AM72" s="33" t="s">
        <v>971</v>
      </c>
      <c r="AN72" s="33" t="s">
        <v>66</v>
      </c>
      <c r="AO72" s="34">
        <f t="shared" ca="1" si="21"/>
        <v>1</v>
      </c>
      <c r="AP72" s="29">
        <f t="shared" si="22"/>
        <v>1</v>
      </c>
      <c r="AQ72" s="29">
        <f t="shared" si="23"/>
        <v>1</v>
      </c>
      <c r="AR72" s="29">
        <f t="shared" si="24"/>
        <v>1</v>
      </c>
      <c r="AS72" s="35">
        <f t="shared" si="17"/>
        <v>1</v>
      </c>
    </row>
    <row r="73" spans="1:45">
      <c r="A73" t="str">
        <f>'Model output'!A72</f>
        <v>TCGA-DJ-A2PY</v>
      </c>
      <c r="B73" s="44">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3"/>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output'!H72="","negative",IF('Model output'!H72="[]", "negative", IF(OR(ISNUMBER(SEARCH("lymph node",'Model output'!H72)),ISNUMBER(SEARCH("Not mentioned",'Model output'!H72)),ISNUMBER(SEARCH("neck",'Model output'!H72)),ISNUMBER(SEARCH("Not applicable",'Model output'!H72))),"negative","positive")))</f>
        <v>negative</v>
      </c>
      <c r="I73">
        <f>IF('Model output'!I72="","",IF(ISNUMBER('Model output'!I72),'Model output'!I72,1))</f>
        <v>2</v>
      </c>
      <c r="J73">
        <f>IF('Model output'!J72="","",IF(AND(ISNUMBER('Model output'!J72),'Model output'!J72&lt;=I73),'Model output'!J72,IF(ISNUMBER(SEARCH("0/",'Model output'!J72)),0,1)))</f>
        <v>1</v>
      </c>
      <c r="K73" t="str" cm="1">
        <f t="array" ref="K73">IF(COUNT(FIND({0,1,2,3,4,5,6,7,8,9},'Model output'!K72))&gt;0,'Model output'!K72,"")</f>
        <v>0.3cm</v>
      </c>
      <c r="L73" s="8" t="str">
        <f t="shared" si="18"/>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 carcinoma</v>
      </c>
      <c r="O73" t="str">
        <f>IF('Model output'!M72="","",'Model output'!M72)</f>
        <v>Classical, Tall cell</v>
      </c>
      <c r="P73" t="str">
        <f>IF('Model output'!N72="","",'Model output'!N72)</f>
        <v>2.5 cm</v>
      </c>
      <c r="Q73" t="str">
        <f t="shared" si="14"/>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4</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negative</v>
      </c>
      <c r="X73" t="str">
        <f>IF('Model output'!S72="","", IF('Model output'!S72= "[]", "", 'Model output'!S72))</f>
        <v>Perithyroidal soft tissue</v>
      </c>
      <c r="Y73" t="str">
        <f>IF(OR('Model output'!S72="",ISNUMBER(SEARCH("Absent",'Model output'!S72)),ISNUMBER(SEARCH("Not identified",'Model output'!S72)),ISNUMBER(SEARCH("No",'Model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 IF('Model output'!T72="[]", "", IF('Model output'!T72="Not mentioned", "No", "Yes")))</f>
        <v/>
      </c>
      <c r="AB73" t="str">
        <f>IF(AA73&lt;&gt;"Yes","",IF(OR('Model output'!U72="",'Model output'!U72="[]",ISNUMBER(SEARCH("Not identified",'Model output'!U72))),"",'Model output'!U72))</f>
        <v/>
      </c>
      <c r="AC73" s="9" t="str">
        <f>IF(OR('Model output'!V72="", AND(ISERROR(SEARCH("Positive",'Model output'!V72)), ISNUMBER(SEARCH("Negative",'Model output'!V72))), 'Model output'!V72="No", ISNUMBER(SEARCH("Uninvolved",'Model output'!V72)), ISNUMBER(SEARCH("Not involved",'Model output'!V72)), ISNUMBER(SEARCH("Free",'Model output'!V72)), ISNUMBER(SEARCH("Cannot be assessed",'Model output'!V72)), ISNUMBER(SEARCH("1 mm",'Model output'!V72)), ISNUMBER(SEARCH("0.1 CM",'Model output'!V72)), ISNUMBER(SEARCH("less than 0.2 mm",'Model output'!V72)), ISNUMBER(SEARCH("less than 0.5 mm",'Model output'!V72)), ISNUMBER(SEARCH("none",'Model output'!V72)), ISNUMBER(SEARCH("abut",'Model output'!V72))), "negative", "positive")</f>
        <v>negative</v>
      </c>
      <c r="AE73" s="28"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29" t="str">
        <f t="shared" si="15"/>
        <v>2</v>
      </c>
      <c r="AG73" s="29" t="str">
        <f t="shared" si="16"/>
        <v>1a</v>
      </c>
      <c r="AH73" s="29" t="str">
        <f t="shared" si="19"/>
        <v>0</v>
      </c>
      <c r="AI73" s="36" t="str">
        <f t="shared" si="20"/>
        <v>I</v>
      </c>
      <c r="AJ73" s="28" t="s">
        <v>687</v>
      </c>
      <c r="AK73" s="33" t="s">
        <v>970</v>
      </c>
      <c r="AL73" s="33" t="s">
        <v>972</v>
      </c>
      <c r="AM73" s="33" t="s">
        <v>971</v>
      </c>
      <c r="AN73" s="33" t="s">
        <v>66</v>
      </c>
      <c r="AO73" s="34">
        <f t="shared" ca="1" si="21"/>
        <v>1</v>
      </c>
      <c r="AP73" s="29">
        <f t="shared" si="22"/>
        <v>1</v>
      </c>
      <c r="AQ73" s="29">
        <f t="shared" si="23"/>
        <v>1</v>
      </c>
      <c r="AR73" s="29">
        <f t="shared" si="24"/>
        <v>1</v>
      </c>
      <c r="AS73" s="35">
        <f t="shared" si="17"/>
        <v>1</v>
      </c>
    </row>
    <row r="74" spans="1:45">
      <c r="A74" t="str">
        <f>'Model output'!A73</f>
        <v>TCGA-DJ-A2PZ</v>
      </c>
      <c r="B74" s="44">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1</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3"/>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
      </c>
      <c r="H74" t="str">
        <f>IF('Model output'!H73="","negative",IF('Model output'!H73="[]", "negative", IF(OR(ISNUMBER(SEARCH("lymph node",'Model output'!H73)),ISNUMBER(SEARCH("Not mentioned",'Model output'!H73)),ISNUMBER(SEARCH("neck",'Model output'!H73)),ISNUMBER(SEARCH("Not applicable",'Model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8" t="str">
        <f t="shared" si="18"/>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v>
      </c>
      <c r="O74" t="str">
        <f>IF('Model output'!M73="","",'Model output'!M73)</f>
        <v>Classical</v>
      </c>
      <c r="P74" t="str">
        <f>IF('Model output'!N73="","",'Model output'!N73)</f>
        <v>1.7 cm</v>
      </c>
      <c r="Q74" t="str">
        <f t="shared" si="14"/>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t="str">
        <f>IF('Model output'!O73="","",'Model output'!O73)</f>
        <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negative</v>
      </c>
      <c r="X74" t="str">
        <f>IF('Model output'!S73="","", IF('Model output'!S73= "[]", "", 'Model output'!S73))</f>
        <v>Focal, extrathyroidal adipose tissue</v>
      </c>
      <c r="Y74" t="str">
        <f>IF(OR('Model output'!S73="",ISNUMBER(SEARCH("Absent",'Model output'!S73)),ISNUMBER(SEARCH("Not identified",'Model output'!S73)),ISNUMBER(SEARCH("No",'Model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 IF('Model output'!T73="[]", "", IF('Model output'!T73="Not mentioned", "No", "Yes")))</f>
        <v/>
      </c>
      <c r="AB74" t="str">
        <f>IF(AA74&lt;&gt;"Yes","",IF(OR('Model output'!U73="",'Model output'!U73="[]",ISNUMBER(SEARCH("Not identified",'Model output'!U73))),"",'Model output'!U73))</f>
        <v/>
      </c>
      <c r="AC74" s="9" t="str">
        <f>IF(OR('Model output'!V73="", AND(ISERROR(SEARCH("Positive",'Model output'!V73)), ISNUMBER(SEARCH("Negative",'Model output'!V73))), 'Model output'!V73="No", ISNUMBER(SEARCH("Uninvolved",'Model output'!V73)), ISNUMBER(SEARCH("Not involved",'Model output'!V73)), ISNUMBER(SEARCH("Free",'Model output'!V73)), ISNUMBER(SEARCH("Cannot be assessed",'Model output'!V73)), ISNUMBER(SEARCH("1 mm",'Model output'!V73)), ISNUMBER(SEARCH("0.1 CM",'Model output'!V73)), ISNUMBER(SEARCH("less than 0.2 mm",'Model output'!V73)), ISNUMBER(SEARCH("less than 0.5 mm",'Model output'!V73)), ISNUMBER(SEARCH("none",'Model output'!V73)), ISNUMBER(SEARCH("abut",'Model output'!V73))), "negative", "positive")</f>
        <v>negative</v>
      </c>
      <c r="AE74" s="28"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29" t="str">
        <f t="shared" si="15"/>
        <v>1b</v>
      </c>
      <c r="AG74" s="29" t="str">
        <f t="shared" si="16"/>
        <v>0</v>
      </c>
      <c r="AH74" s="29" t="str">
        <f t="shared" si="19"/>
        <v>0</v>
      </c>
      <c r="AI74" s="36" t="str">
        <f t="shared" si="20"/>
        <v>I</v>
      </c>
      <c r="AJ74" s="28" t="s">
        <v>687</v>
      </c>
      <c r="AK74" s="33" t="s">
        <v>967</v>
      </c>
      <c r="AL74" s="33" t="s">
        <v>968</v>
      </c>
      <c r="AM74" s="33" t="s">
        <v>971</v>
      </c>
      <c r="AN74" s="33" t="s">
        <v>66</v>
      </c>
      <c r="AO74" s="34">
        <f t="shared" ca="1" si="21"/>
        <v>1</v>
      </c>
      <c r="AP74" s="29">
        <f t="shared" si="22"/>
        <v>1</v>
      </c>
      <c r="AQ74" s="29">
        <f t="shared" si="23"/>
        <v>1</v>
      </c>
      <c r="AR74" s="29">
        <f t="shared" si="24"/>
        <v>1</v>
      </c>
      <c r="AS74" s="35">
        <f t="shared" si="17"/>
        <v>1</v>
      </c>
    </row>
    <row r="75" spans="1:45">
      <c r="A75" t="str">
        <f>'Model output'!A74</f>
        <v>TCGA-DJ-A2Q0</v>
      </c>
      <c r="B75" s="44">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3"/>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output'!H74="","negative",IF('Model output'!H74="[]", "negative", IF(OR(ISNUMBER(SEARCH("lymph node",'Model output'!H74)),ISNUMBER(SEARCH("Not mentioned",'Model output'!H74)),ISNUMBER(SEARCH("neck",'Model output'!H74)),ISNUMBER(SEARCH("Not applicable",'Model output'!H74))),"negative","positive")))</f>
        <v>negative</v>
      </c>
      <c r="I75">
        <f>IF('Model output'!I74="","",IF(ISNUMBER('Model output'!I74),'Model output'!I74,1))</f>
        <v>4</v>
      </c>
      <c r="J75" t="str">
        <f>IF('Model output'!J74="","",IF(AND(ISNUMBER('Model output'!J74),'Model output'!J74&lt;=I75),'Model output'!J74,IF(ISNUMBER(SEARCH("0/",'Model output'!J74)),0,1)))</f>
        <v/>
      </c>
      <c r="K75" t="str" cm="1">
        <f t="array" ref="K75">IF(COUNT(FIND({0,1,2,3,4,5,6,7,8,9},'Model output'!K74))&gt;0,'Model output'!K74,"")</f>
        <v/>
      </c>
      <c r="L75" s="8" t="str">
        <f t="shared" si="18"/>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v>
      </c>
      <c r="O75" t="str">
        <f>IF('Model output'!M74="","",'Model output'!M74)</f>
        <v>Classical with oncocytic features</v>
      </c>
      <c r="P75" t="str">
        <f>IF('Model output'!N74="","",'Model output'!N74)</f>
        <v>2.8 cm</v>
      </c>
      <c r="Q75" t="str">
        <f t="shared" si="14"/>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t="str">
        <f>IF('Model output'!S74="","", IF('Model output'!S74= "[]", "", 'Model output'!S74))</f>
        <v>No</v>
      </c>
      <c r="Y75" t="str">
        <f>IF(OR('Model output'!S74="",ISNUMBER(SEARCH("Absent",'Model output'!S74)),ISNUMBER(SEARCH("Not identified",'Model output'!S74)),ISNUMBER(SEARCH("No",'Model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 IF('Model output'!T74="[]", "", IF('Model output'!T74="Not mentioned", "No", "Yes")))</f>
        <v/>
      </c>
      <c r="AB75" t="str">
        <f>IF(AA75&lt;&gt;"Yes","",IF(OR('Model output'!U74="",'Model output'!U74="[]",ISNUMBER(SEARCH("Not identified",'Model output'!U74))),"",'Model output'!U74))</f>
        <v/>
      </c>
      <c r="AC75" s="9" t="str">
        <f>IF(OR('Model output'!V74="", AND(ISERROR(SEARCH("Positive",'Model output'!V74)), ISNUMBER(SEARCH("Negative",'Model output'!V74))), 'Model output'!V74="No", ISNUMBER(SEARCH("Uninvolved",'Model output'!V74)), ISNUMBER(SEARCH("Not involved",'Model output'!V74)), ISNUMBER(SEARCH("Free",'Model output'!V74)), ISNUMBER(SEARCH("Cannot be assessed",'Model output'!V74)), ISNUMBER(SEARCH("1 mm",'Model output'!V74)), ISNUMBER(SEARCH("0.1 CM",'Model output'!V74)), ISNUMBER(SEARCH("less than 0.2 mm",'Model output'!V74)), ISNUMBER(SEARCH("less than 0.5 mm",'Model output'!V74)), ISNUMBER(SEARCH("none",'Model output'!V74)), ISNUMBER(SEARCH("abut",'Model output'!V74))), "negative", "positive")</f>
        <v>negative</v>
      </c>
      <c r="AE75" s="28"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29" t="str">
        <f t="shared" si="15"/>
        <v>2</v>
      </c>
      <c r="AG75" s="29" t="str">
        <f t="shared" si="16"/>
        <v>0</v>
      </c>
      <c r="AH75" s="29" t="str">
        <f t="shared" si="19"/>
        <v>0</v>
      </c>
      <c r="AI75" s="36" t="str">
        <f t="shared" si="20"/>
        <v>I</v>
      </c>
      <c r="AJ75" s="28" t="s">
        <v>685</v>
      </c>
      <c r="AK75" s="33" t="s">
        <v>970</v>
      </c>
      <c r="AL75" s="33" t="s">
        <v>968</v>
      </c>
      <c r="AM75" s="33" t="s">
        <v>971</v>
      </c>
      <c r="AN75" s="33" t="s">
        <v>66</v>
      </c>
      <c r="AO75" s="34">
        <f t="shared" ca="1" si="21"/>
        <v>1</v>
      </c>
      <c r="AP75" s="29">
        <f t="shared" si="22"/>
        <v>1</v>
      </c>
      <c r="AQ75" s="29">
        <f t="shared" si="23"/>
        <v>1</v>
      </c>
      <c r="AR75" s="29">
        <f t="shared" si="24"/>
        <v>1</v>
      </c>
      <c r="AS75" s="35">
        <f t="shared" si="17"/>
        <v>1</v>
      </c>
    </row>
    <row r="76" spans="1:45">
      <c r="A76" t="str">
        <f>'Model output'!A75</f>
        <v>TCGA-DJ-A2Q1</v>
      </c>
      <c r="B76" s="44">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1a</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3"/>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output'!H75="","negative",IF('Model output'!H75="[]", "negative", IF(OR(ISNUMBER(SEARCH("lymph node",'Model output'!H75)),ISNUMBER(SEARCH("Not mentioned",'Model output'!H75)),ISNUMBER(SEARCH("neck",'Model output'!H75)),ISNUMBER(SEARCH("Not applicable",'Model output'!H75))),"negative","positive")))</f>
        <v>negative</v>
      </c>
      <c r="I76">
        <f>IF('Model output'!I75="","",IF(ISNUMBER('Model output'!I75),'Model output'!I75,1))</f>
        <v>1</v>
      </c>
      <c r="J76">
        <f>IF('Model output'!J75="","",IF(AND(ISNUMBER('Model output'!J75),'Model output'!J75&lt;=I76),'Model output'!J75,IF(ISNUMBER(SEARCH("0/",'Model output'!J75)),0,1)))</f>
        <v>1</v>
      </c>
      <c r="K76" t="str" cm="1">
        <f t="array" ref="K76">IF(COUNT(FIND({0,1,2,3,4,5,6,7,8,9},'Model output'!K75))&gt;0,'Model output'!K75,"")</f>
        <v>1.3cm</v>
      </c>
      <c r="L76" s="8" t="str">
        <f t="shared" si="18"/>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 carcinoma, classical type</v>
      </c>
      <c r="O76" t="str">
        <f>IF('Model output'!M75="","",'Model output'!M75)</f>
        <v/>
      </c>
      <c r="P76" t="str">
        <f>IF('Model output'!N75="","",'Model output'!N75)</f>
        <v>1.6 cm</v>
      </c>
      <c r="Q76" t="str">
        <f t="shared" si="14"/>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t="str">
        <f>IF('Model output'!O75="","",'Model output'!O75)</f>
        <v>5 (microcarcinomas)</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t="str">
        <f>IF('Model output'!S75="","", IF('Model output'!S75= "[]", "", 'Model output'!S75))</f>
        <v>Not identified</v>
      </c>
      <c r="Y76" t="str">
        <f>IF(OR('Model output'!S75="",ISNUMBER(SEARCH("Absent",'Model output'!S75)),ISNUMBER(SEARCH("Not identified",'Model output'!S75)),ISNUMBER(SEARCH("No",'Model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 IF('Model output'!T75="[]", "", IF('Model output'!T75="Not mentioned", "No", "Yes")))</f>
        <v/>
      </c>
      <c r="AB76" t="str">
        <f>IF(AA76&lt;&gt;"Yes","",IF(OR('Model output'!U75="",'Model output'!U75="[]",ISNUMBER(SEARCH("Not identified",'Model output'!U75))),"",'Model output'!U75))</f>
        <v/>
      </c>
      <c r="AC76" s="9" t="str">
        <f>IF(OR('Model output'!V75="", AND(ISERROR(SEARCH("Positive",'Model output'!V75)), ISNUMBER(SEARCH("Negative",'Model output'!V75))), 'Model output'!V75="No", ISNUMBER(SEARCH("Uninvolved",'Model output'!V75)), ISNUMBER(SEARCH("Not involved",'Model output'!V75)), ISNUMBER(SEARCH("Free",'Model output'!V75)), ISNUMBER(SEARCH("Cannot be assessed",'Model output'!V75)), ISNUMBER(SEARCH("1 mm",'Model output'!V75)), ISNUMBER(SEARCH("0.1 CM",'Model output'!V75)), ISNUMBER(SEARCH("less than 0.2 mm",'Model output'!V75)), ISNUMBER(SEARCH("less than 0.5 mm",'Model output'!V75)), ISNUMBER(SEARCH("none",'Model output'!V75)), ISNUMBER(SEARCH("abut",'Model output'!V75))), "negative", "positive")</f>
        <v>negative</v>
      </c>
      <c r="AE76" s="28"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29" t="str">
        <f t="shared" si="15"/>
        <v>1b</v>
      </c>
      <c r="AG76" s="29" t="str">
        <f t="shared" si="16"/>
        <v>1b</v>
      </c>
      <c r="AH76" s="29" t="str">
        <f t="shared" si="19"/>
        <v>0</v>
      </c>
      <c r="AI76" s="36" t="str">
        <f t="shared" si="20"/>
        <v>I</v>
      </c>
      <c r="AJ76" s="28" t="s">
        <v>687</v>
      </c>
      <c r="AK76" s="33" t="s">
        <v>967</v>
      </c>
      <c r="AL76" s="33" t="s">
        <v>967</v>
      </c>
      <c r="AM76" s="33" t="s">
        <v>971</v>
      </c>
      <c r="AN76" s="33" t="s">
        <v>66</v>
      </c>
      <c r="AO76" s="34">
        <f t="shared" ca="1" si="21"/>
        <v>1</v>
      </c>
      <c r="AP76" s="29">
        <f t="shared" si="22"/>
        <v>1</v>
      </c>
      <c r="AQ76" s="29">
        <f t="shared" si="23"/>
        <v>1</v>
      </c>
      <c r="AR76" s="29">
        <f t="shared" si="24"/>
        <v>1</v>
      </c>
      <c r="AS76" s="35">
        <f t="shared" si="17"/>
        <v>1</v>
      </c>
    </row>
    <row r="77" spans="1:45">
      <c r="A77" t="str">
        <f>'Model output'!A76</f>
        <v>TCGA-DJ-A2Q2</v>
      </c>
      <c r="B77" s="44">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1</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3"/>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output'!H76="","negative",IF('Model output'!H76="[]", "negative", IF(OR(ISNUMBER(SEARCH("lymph node",'Model output'!H76)),ISNUMBER(SEARCH("Not mentioned",'Model output'!H76)),ISNUMBER(SEARCH("neck",'Model output'!H76)),ISNUMBER(SEARCH("Not applicable",'Model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18"/>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v>
      </c>
      <c r="O77" t="str">
        <f>IF('Model output'!M76="","",'Model output'!M76)</f>
        <v>Follicular variant</v>
      </c>
      <c r="P77" t="str">
        <f>IF('Model output'!N76="","",'Model output'!N76)</f>
        <v>4.9 cm</v>
      </c>
      <c r="Q77" t="str">
        <f t="shared" si="14"/>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t="str">
        <f>IF('Model output'!S76="","", IF('Model output'!S76= "[]", "", 'Model output'!S76))</f>
        <v>Not identified</v>
      </c>
      <c r="Y77" t="str">
        <f>IF(OR('Model output'!S76="",ISNUMBER(SEARCH("Absent",'Model output'!S76)),ISNUMBER(SEARCH("Not identified",'Model output'!S76)),ISNUMBER(SEARCH("No",'Model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 IF('Model output'!T76="[]", "", IF('Model output'!T76="Not mentioned", "No", "Yes")))</f>
        <v/>
      </c>
      <c r="AB77" t="str">
        <f>IF(AA77&lt;&gt;"Yes","",IF(OR('Model output'!U76="",'Model output'!U76="[]",ISNUMBER(SEARCH("Not identified",'Model output'!U76))),"",'Model output'!U76))</f>
        <v/>
      </c>
      <c r="AC77" s="9" t="str">
        <f>IF(OR('Model output'!V76="", AND(ISERROR(SEARCH("Positive",'Model output'!V76)), ISNUMBER(SEARCH("Negative",'Model output'!V76))), 'Model output'!V76="No", ISNUMBER(SEARCH("Uninvolved",'Model output'!V76)), ISNUMBER(SEARCH("Not involved",'Model output'!V76)), ISNUMBER(SEARCH("Free",'Model output'!V76)), ISNUMBER(SEARCH("Cannot be assessed",'Model output'!V76)), ISNUMBER(SEARCH("1 mm",'Model output'!V76)), ISNUMBER(SEARCH("0.1 CM",'Model output'!V76)), ISNUMBER(SEARCH("less than 0.2 mm",'Model output'!V76)), ISNUMBER(SEARCH("less than 0.5 mm",'Model output'!V76)), ISNUMBER(SEARCH("none",'Model output'!V76)), ISNUMBER(SEARCH("abut",'Model output'!V76))), "negative", "positive")</f>
        <v>negative</v>
      </c>
      <c r="AE77" s="28"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29" t="str">
        <f t="shared" si="15"/>
        <v>3a</v>
      </c>
      <c r="AG77" s="29" t="str">
        <f t="shared" si="16"/>
        <v>0</v>
      </c>
      <c r="AH77" s="29" t="str">
        <f t="shared" si="19"/>
        <v>0</v>
      </c>
      <c r="AI77" s="36" t="str">
        <f t="shared" si="20"/>
        <v>II</v>
      </c>
      <c r="AJ77" s="28" t="s">
        <v>685</v>
      </c>
      <c r="AK77" s="33" t="s">
        <v>973</v>
      </c>
      <c r="AL77" s="33" t="s">
        <v>968</v>
      </c>
      <c r="AM77" s="33" t="s">
        <v>971</v>
      </c>
      <c r="AN77" s="33" t="s">
        <v>969</v>
      </c>
      <c r="AO77" s="34">
        <f t="shared" ca="1" si="21"/>
        <v>1</v>
      </c>
      <c r="AP77" s="29">
        <f t="shared" si="22"/>
        <v>1</v>
      </c>
      <c r="AQ77" s="29">
        <f t="shared" si="23"/>
        <v>1</v>
      </c>
      <c r="AR77" s="29">
        <f t="shared" si="24"/>
        <v>1</v>
      </c>
      <c r="AS77" s="35">
        <f t="shared" si="17"/>
        <v>1</v>
      </c>
    </row>
    <row r="78" spans="1:45">
      <c r="A78" t="str">
        <f>'Model output'!A77</f>
        <v>TCGA-DJ-A2Q3</v>
      </c>
      <c r="B78" s="44">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0</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X</v>
      </c>
      <c r="F78" t="str">
        <f t="shared" si="13"/>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output'!H77="","negative",IF('Model output'!H77="[]", "negative", IF(OR(ISNUMBER(SEARCH("lymph node",'Model output'!H77)),ISNUMBER(SEARCH("Not mentioned",'Model output'!H77)),ISNUMBER(SEARCH("neck",'Model output'!H77)),ISNUMBER(SEARCH("Not applicable",'Model output'!H77))),"negative","positive")))</f>
        <v>negative</v>
      </c>
      <c r="I78">
        <f>IF('Model output'!I77="","",IF(ISNUMBER('Model output'!I77),'Model output'!I77,1))</f>
        <v>4</v>
      </c>
      <c r="J78">
        <f>IF('Model output'!J77="","",IF(AND(ISNUMBER('Model output'!J77),'Model output'!J77&lt;=I78),'Model output'!J77,IF(ISNUMBER(SEARCH("0/",'Model output'!J77)),0,1)))</f>
        <v>1</v>
      </c>
      <c r="K78" t="str" cm="1">
        <f t="array" ref="K78">IF(COUNT(FIND({0,1,2,3,4,5,6,7,8,9},'Model output'!K77))&gt;0,'Model output'!K77,"")</f>
        <v>0.55 cm</v>
      </c>
      <c r="L78" s="8" t="str">
        <f t="shared" si="18"/>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Tall cell variant</v>
      </c>
      <c r="P78" t="str">
        <f>IF('Model output'!N77="","",'Model output'!N77)</f>
        <v>0.8 cm</v>
      </c>
      <c r="Q78" t="str">
        <f t="shared" si="14"/>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t="str">
        <f>IF('Model output'!O77="","",'Model output'!O77)</f>
        <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t="str">
        <f>IF('Model output'!S77="","", IF('Model output'!S77= "[]", "", 'Model output'!S77))</f>
        <v>perithyroidal soft tissue and focally skeletal muscle</v>
      </c>
      <c r="Y78" t="str">
        <f>IF(OR('Model output'!S77="",ISNUMBER(SEARCH("Absent",'Model output'!S77)),ISNUMBER(SEARCH("Not identified",'Model output'!S77)),ISNUMBER(SEARCH("No",'Model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 IF('Model output'!T77="[]", "", IF('Model output'!T77="Not mentioned", "No", "Yes")))</f>
        <v/>
      </c>
      <c r="AB78" t="str">
        <f>IF(AA78&lt;&gt;"Yes","",IF(OR('Model output'!U77="",'Model output'!U77="[]",ISNUMBER(SEARCH("Not identified",'Model output'!U77))),"",'Model output'!U77))</f>
        <v/>
      </c>
      <c r="AC78" s="9" t="str">
        <f>IF(OR('Model output'!V77="", AND(ISERROR(SEARCH("Positive",'Model output'!V77)), ISNUMBER(SEARCH("Negative",'Model output'!V77))), 'Model output'!V77="No", ISNUMBER(SEARCH("Uninvolved",'Model output'!V77)), ISNUMBER(SEARCH("Not involved",'Model output'!V77)), ISNUMBER(SEARCH("Free",'Model output'!V77)), ISNUMBER(SEARCH("Cannot be assessed",'Model output'!V77)), ISNUMBER(SEARCH("1 mm",'Model output'!V77)), ISNUMBER(SEARCH("0.1 CM",'Model output'!V77)), ISNUMBER(SEARCH("less than 0.2 mm",'Model output'!V77)), ISNUMBER(SEARCH("less than 0.5 mm",'Model output'!V77)), ISNUMBER(SEARCH("none",'Model output'!V77)), ISNUMBER(SEARCH("abut",'Model output'!V77))), "negative", "positive")</f>
        <v>negative</v>
      </c>
      <c r="AE78" s="28"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29" t="str">
        <f t="shared" si="15"/>
        <v>3b</v>
      </c>
      <c r="AG78" s="29" t="str">
        <f t="shared" si="16"/>
        <v>1a</v>
      </c>
      <c r="AH78" s="29" t="str">
        <f t="shared" si="19"/>
        <v>0</v>
      </c>
      <c r="AI78" s="36" t="str">
        <f t="shared" si="20"/>
        <v>II</v>
      </c>
      <c r="AJ78" s="28" t="s">
        <v>684</v>
      </c>
      <c r="AK78" s="33" t="s">
        <v>966</v>
      </c>
      <c r="AL78" s="33" t="s">
        <v>972</v>
      </c>
      <c r="AM78" s="33" t="s">
        <v>971</v>
      </c>
      <c r="AN78" s="33" t="s">
        <v>969</v>
      </c>
      <c r="AO78" s="34">
        <f t="shared" si="21"/>
        <v>1</v>
      </c>
      <c r="AP78" s="29">
        <f t="shared" si="22"/>
        <v>1</v>
      </c>
      <c r="AQ78" s="29">
        <f t="shared" si="23"/>
        <v>1</v>
      </c>
      <c r="AR78" s="29">
        <f t="shared" si="24"/>
        <v>1</v>
      </c>
      <c r="AS78" s="35">
        <f t="shared" si="17"/>
        <v>1</v>
      </c>
    </row>
    <row r="79" spans="1:45">
      <c r="A79" t="str">
        <f>'Model output'!A78</f>
        <v>TCGA-DJ-A2Q5</v>
      </c>
      <c r="B79" s="44">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3"/>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output'!H78="","negative",IF('Model output'!H78="[]", "negative", IF(OR(ISNUMBER(SEARCH("lymph node",'Model output'!H78)),ISNUMBER(SEARCH("Not mentioned",'Model output'!H78)),ISNUMBER(SEARCH("neck",'Model output'!H78)),ISNUMBER(SEARCH("Not applicable",'Model output'!H78))),"negative","positive")))</f>
        <v>negative</v>
      </c>
      <c r="I79">
        <f>IF('Model output'!I78="","",IF(ISNUMBER('Model output'!I78),'Model output'!I78,1))</f>
        <v>5</v>
      </c>
      <c r="J79">
        <f>IF('Model output'!J78="","",IF(AND(ISNUMBER('Model output'!J78),'Model output'!J78&lt;=I79),'Model output'!J78,IF(ISNUMBER(SEARCH("0/",'Model output'!J78)),0,1)))</f>
        <v>3</v>
      </c>
      <c r="K79" t="str" cm="1">
        <f t="array" ref="K79">IF(COUNT(FIND({0,1,2,3,4,5,6,7,8,9},'Model output'!K78))&gt;0,'Model output'!K78,"")</f>
        <v>2.1cm</v>
      </c>
      <c r="L79" s="8" t="str">
        <f t="shared" si="18"/>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 carcinoma</v>
      </c>
      <c r="O79" t="str">
        <f>IF('Model output'!M78="","",'Model output'!M78)</f>
        <v>Classical</v>
      </c>
      <c r="P79" t="str">
        <f>IF('Model output'!N78="","",'Model output'!N78)</f>
        <v>4 cm</v>
      </c>
      <c r="Q79" t="str">
        <f t="shared" si="14"/>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t="str">
        <f>IF('Model output'!O78="","",'Model output'!O78)</f>
        <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negative</v>
      </c>
      <c r="X79" t="str">
        <f>IF('Model output'!S78="","", IF('Model output'!S78= "[]", "", 'Model output'!S78))</f>
        <v>Not identified</v>
      </c>
      <c r="Y79" t="str">
        <f>IF(OR('Model output'!S78="",ISNUMBER(SEARCH("Absent",'Model output'!S78)),ISNUMBER(SEARCH("Not identified",'Model output'!S78)),ISNUMBER(SEARCH("No",'Model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 IF('Model output'!T78="[]", "", IF('Model output'!T78="Not mentioned", "No", "Yes")))</f>
        <v/>
      </c>
      <c r="AB79" t="str">
        <f>IF(AA79&lt;&gt;"Yes","",IF(OR('Model output'!U78="",'Model output'!U78="[]",ISNUMBER(SEARCH("Not identified",'Model output'!U78))),"",'Model output'!U78))</f>
        <v/>
      </c>
      <c r="AC79" s="9" t="str">
        <f>IF(OR('Model output'!V78="", AND(ISERROR(SEARCH("Positive",'Model output'!V78)), ISNUMBER(SEARCH("Negative",'Model output'!V78))), 'Model output'!V78="No", ISNUMBER(SEARCH("Uninvolved",'Model output'!V78)), ISNUMBER(SEARCH("Not involved",'Model output'!V78)), ISNUMBER(SEARCH("Free",'Model output'!V78)), ISNUMBER(SEARCH("Cannot be assessed",'Model output'!V78)), ISNUMBER(SEARCH("1 mm",'Model output'!V78)), ISNUMBER(SEARCH("0.1 CM",'Model output'!V78)), ISNUMBER(SEARCH("less than 0.2 mm",'Model output'!V78)), ISNUMBER(SEARCH("less than 0.5 mm",'Model output'!V78)), ISNUMBER(SEARCH("none",'Model output'!V78)), ISNUMBER(SEARCH("abut",'Model output'!V78))), "negative", "positive")</f>
        <v>negative</v>
      </c>
      <c r="AE79" s="28"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29" t="str">
        <f t="shared" si="15"/>
        <v>2</v>
      </c>
      <c r="AG79" s="29" t="str">
        <f t="shared" si="16"/>
        <v>1b</v>
      </c>
      <c r="AH79" s="29" t="str">
        <f t="shared" si="19"/>
        <v>0</v>
      </c>
      <c r="AI79" s="36" t="str">
        <f t="shared" si="20"/>
        <v>I</v>
      </c>
      <c r="AJ79" s="28" t="s">
        <v>687</v>
      </c>
      <c r="AK79" s="33" t="s">
        <v>970</v>
      </c>
      <c r="AL79" s="33" t="s">
        <v>967</v>
      </c>
      <c r="AM79" s="33" t="s">
        <v>971</v>
      </c>
      <c r="AN79" s="33" t="s">
        <v>66</v>
      </c>
      <c r="AO79" s="34">
        <f t="shared" ca="1" si="21"/>
        <v>1</v>
      </c>
      <c r="AP79" s="29">
        <f t="shared" si="22"/>
        <v>1</v>
      </c>
      <c r="AQ79" s="29">
        <f t="shared" si="23"/>
        <v>1</v>
      </c>
      <c r="AR79" s="29">
        <f t="shared" si="24"/>
        <v>1</v>
      </c>
      <c r="AS79" s="35">
        <f t="shared" si="17"/>
        <v>1</v>
      </c>
    </row>
    <row r="80" spans="1:45">
      <c r="A80" t="str">
        <f>'Model output'!A79</f>
        <v>TCGA-DJ-A2Q6</v>
      </c>
      <c r="B80" s="44">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X</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3"/>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output'!H79="","negative",IF('Model output'!H79="[]", "negative", IF(OR(ISNUMBER(SEARCH("lymph node",'Model output'!H79)),ISNUMBER(SEARCH("Not mentioned",'Model output'!H79)),ISNUMBER(SEARCH("neck",'Model output'!H79)),ISNUMBER(SEARCH("Not applicable",'Model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 cm</v>
      </c>
      <c r="L80" s="8" t="str">
        <f t="shared" si="18"/>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Classical, Papillary microcarcinoma</v>
      </c>
      <c r="P80" t="str">
        <f>IF('Model output'!N79="","",'Model output'!N79)</f>
        <v>1.1 cm</v>
      </c>
      <c r="Q80" t="str">
        <f t="shared" si="14"/>
        <v>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t="str">
        <f>IF('Model output'!S79="","", IF('Model output'!S79= "[]", "", 'Model output'!S79))</f>
        <v>Fibroadipose tissue</v>
      </c>
      <c r="Y80" t="str">
        <f>IF(OR('Model output'!S79="",ISNUMBER(SEARCH("Absent",'Model output'!S79)),ISNUMBER(SEARCH("Not identified",'Model output'!S79)),ISNUMBER(SEARCH("No",'Model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 IF('Model output'!T79="[]", "", IF('Model output'!T79="Not mentioned", "No", "Yes")))</f>
        <v/>
      </c>
      <c r="AB80" t="str">
        <f>IF(AA80&lt;&gt;"Yes","",IF(OR('Model output'!U79="",'Model output'!U79="[]",ISNUMBER(SEARCH("Not identified",'Model output'!U79))),"",'Model output'!U79))</f>
        <v/>
      </c>
      <c r="AC80" s="9" t="str">
        <f>IF(OR('Model output'!V79="", AND(ISERROR(SEARCH("Positive",'Model output'!V79)), ISNUMBER(SEARCH("Negative",'Model output'!V79))), 'Model output'!V79="No", ISNUMBER(SEARCH("Uninvolved",'Model output'!V79)), ISNUMBER(SEARCH("Not involved",'Model output'!V79)), ISNUMBER(SEARCH("Free",'Model output'!V79)), ISNUMBER(SEARCH("Cannot be assessed",'Model output'!V79)), ISNUMBER(SEARCH("1 mm",'Model output'!V79)), ISNUMBER(SEARCH("0.1 CM",'Model output'!V79)), ISNUMBER(SEARCH("less than 0.2 mm",'Model output'!V79)), ISNUMBER(SEARCH("less than 0.5 mm",'Model output'!V79)), ISNUMBER(SEARCH("none",'Model output'!V79)), ISNUMBER(SEARCH("abut",'Model output'!V79))), "negative", "positive")</f>
        <v>negative</v>
      </c>
      <c r="AE80" s="28"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29" t="str">
        <f t="shared" si="15"/>
        <v>1b</v>
      </c>
      <c r="AG80" s="29" t="str">
        <f t="shared" si="16"/>
        <v>1b</v>
      </c>
      <c r="AH80" s="29" t="str">
        <f t="shared" si="19"/>
        <v>0</v>
      </c>
      <c r="AI80" s="36" t="str">
        <f t="shared" si="20"/>
        <v>I</v>
      </c>
      <c r="AJ80" s="28" t="s">
        <v>687</v>
      </c>
      <c r="AK80" s="33" t="s">
        <v>967</v>
      </c>
      <c r="AL80" s="33" t="s">
        <v>967</v>
      </c>
      <c r="AM80" s="33" t="s">
        <v>971</v>
      </c>
      <c r="AN80" s="33" t="s">
        <v>66</v>
      </c>
      <c r="AO80" s="34">
        <f t="shared" ca="1" si="21"/>
        <v>1</v>
      </c>
      <c r="AP80" s="29">
        <f t="shared" si="22"/>
        <v>1</v>
      </c>
      <c r="AQ80" s="29">
        <f t="shared" si="23"/>
        <v>1</v>
      </c>
      <c r="AR80" s="29">
        <f t="shared" si="24"/>
        <v>1</v>
      </c>
      <c r="AS80" s="35">
        <f t="shared" si="17"/>
        <v>1</v>
      </c>
    </row>
    <row r="81" spans="1:45">
      <c r="A81" t="str">
        <f>'Model output'!A80</f>
        <v>TCGA-DJ-A2Q7</v>
      </c>
      <c r="B81" s="44">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X</v>
      </c>
      <c r="F81" t="str">
        <f t="shared" si="13"/>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central</v>
      </c>
      <c r="H81" t="str">
        <f>IF('Model output'!H80="","negative",IF('Model output'!H80="[]", "negative", IF(OR(ISNUMBER(SEARCH("lymph node",'Model output'!H80)),ISNUMBER(SEARCH("Not mentioned",'Model output'!H80)),ISNUMBER(SEARCH("neck",'Model output'!H80)),ISNUMBER(SEARCH("Not applicable",'Model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0.8cm</v>
      </c>
      <c r="L81" s="8" t="str">
        <f t="shared" si="18"/>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 carcinoma</v>
      </c>
      <c r="O81" t="str">
        <f>IF('Model output'!M80="","",'Model output'!M80)</f>
        <v>Classical type</v>
      </c>
      <c r="P81" t="str">
        <f>IF('Model output'!N80="","",'Model output'!N80)</f>
        <v>2.5 cm</v>
      </c>
      <c r="Q81" t="str">
        <f t="shared" si="14"/>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t="str">
        <f>IF('Model output'!O80="","",'Model output'!O80)</f>
        <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t="str">
        <f>IF('Model output'!S80="","", IF('Model output'!S80= "[]", "", 'Model output'!S80))</f>
        <v>Focal, extrathyroidal fibrous tissue</v>
      </c>
      <c r="Y81" t="str">
        <f>IF(OR('Model output'!S80="",ISNUMBER(SEARCH("Absent",'Model output'!S80)),ISNUMBER(SEARCH("Not identified",'Model output'!S80)),ISNUMBER(SEARCH("No",'Model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 IF('Model output'!T80="[]", "", IF('Model output'!T80="Not mentioned", "No", "Yes")))</f>
        <v/>
      </c>
      <c r="AB81" t="str">
        <f>IF(AA81&lt;&gt;"Yes","",IF(OR('Model output'!U80="",'Model output'!U80="[]",ISNUMBER(SEARCH("Not identified",'Model output'!U80))),"",'Model output'!U80))</f>
        <v/>
      </c>
      <c r="AC81" s="9" t="str">
        <f>IF(OR('Model output'!V80="", AND(ISERROR(SEARCH("Positive",'Model output'!V80)), ISNUMBER(SEARCH("Negative",'Model output'!V80))), 'Model output'!V80="No", ISNUMBER(SEARCH("Uninvolved",'Model output'!V80)), ISNUMBER(SEARCH("Not involved",'Model output'!V80)), ISNUMBER(SEARCH("Free",'Model output'!V80)), ISNUMBER(SEARCH("Cannot be assessed",'Model output'!V80)), ISNUMBER(SEARCH("1 mm",'Model output'!V80)), ISNUMBER(SEARCH("0.1 CM",'Model output'!V80)), ISNUMBER(SEARCH("less than 0.2 mm",'Model output'!V80)), ISNUMBER(SEARCH("less than 0.5 mm",'Model output'!V80)), ISNUMBER(SEARCH("none",'Model output'!V80)), ISNUMBER(SEARCH("abut",'Model output'!V80))), "negative", "positive")</f>
        <v>positive</v>
      </c>
      <c r="AE81" s="28"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29" t="str">
        <f t="shared" si="15"/>
        <v>2</v>
      </c>
      <c r="AG81" s="29" t="str">
        <f t="shared" si="16"/>
        <v>1a</v>
      </c>
      <c r="AH81" s="29" t="str">
        <f t="shared" si="19"/>
        <v>0</v>
      </c>
      <c r="AI81" s="36" t="str">
        <f t="shared" si="20"/>
        <v>I</v>
      </c>
      <c r="AJ81" s="28" t="s">
        <v>684</v>
      </c>
      <c r="AK81" s="33" t="s">
        <v>970</v>
      </c>
      <c r="AL81" s="33" t="s">
        <v>972</v>
      </c>
      <c r="AM81" s="33" t="s">
        <v>971</v>
      </c>
      <c r="AN81" s="33" t="s">
        <v>66</v>
      </c>
      <c r="AO81" s="34">
        <f t="shared" si="21"/>
        <v>1</v>
      </c>
      <c r="AP81" s="29">
        <f t="shared" si="22"/>
        <v>1</v>
      </c>
      <c r="AQ81" s="29">
        <f t="shared" si="23"/>
        <v>1</v>
      </c>
      <c r="AR81" s="29">
        <f t="shared" si="24"/>
        <v>1</v>
      </c>
      <c r="AS81" s="35">
        <f t="shared" si="17"/>
        <v>1</v>
      </c>
    </row>
    <row r="82" spans="1:45">
      <c r="A82" t="str">
        <f>'Model output'!A81</f>
        <v>TCGA-DJ-A2Q8</v>
      </c>
      <c r="B82" s="44">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X</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X</v>
      </c>
      <c r="F82" t="str">
        <f t="shared" si="13"/>
        <v>positive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output'!H81="","negative",IF('Model output'!H81="[]", "negative", IF(OR(ISNUMBER(SEARCH("lymph node",'Model output'!H81)),ISNUMBER(SEARCH("Not mentioned",'Model output'!H81)),ISNUMBER(SEARCH("neck",'Model output'!H81)),ISNUMBER(SEARCH("Not applicable",'Model output'!H81))),"negative","positive")))</f>
        <v>negative</v>
      </c>
      <c r="I82">
        <f>IF('Model output'!I81="","",IF(ISNUMBER('Model output'!I81),'Model output'!I81,1))</f>
        <v>2</v>
      </c>
      <c r="J82">
        <f>IF('Model output'!J81="","",IF(AND(ISNUMBER('Model output'!J81),'Model output'!J81&lt;=I82),'Model output'!J81,IF(ISNUMBER(SEARCH("0/",'Model output'!J81)),0,1)))</f>
        <v>0</v>
      </c>
      <c r="K82" t="str" cm="1">
        <f t="array" ref="K82">IF(COUNT(FIND({0,1,2,3,4,5,6,7,8,9},'Model output'!K81))&gt;0,'Model output'!K81,"")</f>
        <v>0.7 x 0.5 x 0.3 cm</v>
      </c>
      <c r="L82" s="8" t="str">
        <f t="shared" si="18"/>
        <v>0.7,0.5,0.3cm</v>
      </c>
      <c r="M82" cm="1">
        <f t="array" ref="M82">IF(L82="","",IF(ISNUMBER(SEARCH("cm",L82)),MAX(VALUE(SUBSTITUTE(_xlfn.FILTERXML("&lt;t&gt;&lt;s&gt;"&amp;SUBSTITUTE(L82,",","&lt;/s&gt;&lt;s&gt;")&amp;"&lt;/s&gt;&lt;/t&gt;","//s"),"cm",""))),MAX(VALUE(SUBSTITUTE(_xlfn.FILTERXML("&lt;t&gt;&lt;s&gt;"&amp;SUBSTITUTE(L82,",","&lt;/s&gt;&lt;s&gt;")&amp;"&lt;/s&gt;&lt;/t&gt;","//s"),"mm","")))/10))</f>
        <v>0.7</v>
      </c>
      <c r="N82" t="str">
        <f>IF('Model output'!L81="","",'Model output'!L81)</f>
        <v>Papillary</v>
      </c>
      <c r="O82" t="str">
        <f>IF('Model output'!M81="","",'Model output'!M81)</f>
        <v/>
      </c>
      <c r="P82" t="str">
        <f>IF('Model output'!N81="","",'Model output'!N81)</f>
        <v>0.9 cm</v>
      </c>
      <c r="Q82" t="str">
        <f t="shared" si="14"/>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negative</v>
      </c>
      <c r="X82" t="str">
        <f>IF('Model output'!S81="","", IF('Model output'!S81= "[]", "", 'Model output'!S81))</f>
        <v/>
      </c>
      <c r="Y82" t="str">
        <f>IF(OR('Model output'!S81="",ISNUMBER(SEARCH("Absent",'Model output'!S81)),ISNUMBER(SEARCH("Not identified",'Model output'!S81)),ISNUMBER(SEARCH("No",'Model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 IF('Model output'!T81="[]", "", IF('Model output'!T81="Not mentioned", "No", "Yes")))</f>
        <v/>
      </c>
      <c r="AB82" t="str">
        <f>IF(AA82&lt;&gt;"Yes","",IF(OR('Model output'!U81="",'Model output'!U81="[]",ISNUMBER(SEARCH("Not identified",'Model output'!U81))),"",'Model output'!U81))</f>
        <v/>
      </c>
      <c r="AC82" s="9" t="str">
        <f>IF(OR('Model output'!V81="", AND(ISERROR(SEARCH("Positive",'Model output'!V81)), ISNUMBER(SEARCH("Negative",'Model output'!V81))), 'Model output'!V81="No", ISNUMBER(SEARCH("Uninvolved",'Model output'!V81)), ISNUMBER(SEARCH("Not involved",'Model output'!V81)), ISNUMBER(SEARCH("Free",'Model output'!V81)), ISNUMBER(SEARCH("Cannot be assessed",'Model output'!V81)), ISNUMBER(SEARCH("1 mm",'Model output'!V81)), ISNUMBER(SEARCH("0.1 CM",'Model output'!V81)), ISNUMBER(SEARCH("less than 0.2 mm",'Model output'!V81)), ISNUMBER(SEARCH("less than 0.5 mm",'Model output'!V81)), ISNUMBER(SEARCH("none",'Model output'!V81)), ISNUMBER(SEARCH("abut",'Model output'!V81))), "negative", "positive")</f>
        <v>negative</v>
      </c>
      <c r="AE82" s="28"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29" t="str">
        <f t="shared" si="15"/>
        <v>1a</v>
      </c>
      <c r="AG82" s="29" t="str">
        <f t="shared" si="16"/>
        <v>0</v>
      </c>
      <c r="AH82" s="29" t="str">
        <f t="shared" si="19"/>
        <v>0</v>
      </c>
      <c r="AI82" s="36" t="str">
        <f t="shared" si="20"/>
        <v>I</v>
      </c>
      <c r="AJ82" s="28" t="s">
        <v>685</v>
      </c>
      <c r="AK82" s="33" t="s">
        <v>972</v>
      </c>
      <c r="AL82" s="33" t="s">
        <v>968</v>
      </c>
      <c r="AM82" s="33" t="s">
        <v>971</v>
      </c>
      <c r="AN82" s="33" t="s">
        <v>66</v>
      </c>
      <c r="AO82" s="34">
        <f t="shared" ca="1" si="21"/>
        <v>1</v>
      </c>
      <c r="AP82" s="29">
        <f t="shared" si="22"/>
        <v>1</v>
      </c>
      <c r="AQ82" s="29">
        <f t="shared" si="23"/>
        <v>1</v>
      </c>
      <c r="AR82" s="29">
        <f t="shared" si="24"/>
        <v>1</v>
      </c>
      <c r="AS82" s="35">
        <f t="shared" si="17"/>
        <v>1</v>
      </c>
    </row>
    <row r="83" spans="1:45">
      <c r="A83" t="str">
        <f>'Model output'!A82</f>
        <v>TCGA-DJ-A2QA</v>
      </c>
      <c r="B83" s="44">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1</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X</v>
      </c>
      <c r="F83" t="str">
        <f t="shared" si="13"/>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
      </c>
      <c r="H83" t="str">
        <f>IF('Model output'!H82="","negative",IF('Model output'!H82="[]", "negative", IF(OR(ISNUMBER(SEARCH("lymph node",'Model output'!H82)),ISNUMBER(SEARCH("Not mentioned",'Model output'!H82)),ISNUMBER(SEARCH("neck",'Model output'!H82)),ISNUMBER(SEARCH("Not applicable",'Model output'!H82))),"negative","positive")))</f>
        <v>negative</v>
      </c>
      <c r="I83">
        <f>IF('Model output'!I82="","",IF(ISNUMBER('Model output'!I82),'Model output'!I82,1))</f>
        <v>1</v>
      </c>
      <c r="J83">
        <f>IF('Model output'!J82="","",IF(AND(ISNUMBER('Model output'!J82),'Model output'!J82&lt;=I83),'Model output'!J82,IF(ISNUMBER(SEARCH("0/",'Model output'!J82)),0,1)))</f>
        <v>0</v>
      </c>
      <c r="K83" t="str" cm="1">
        <f t="array" ref="K83">IF(COUNT(FIND({0,1,2,3,4,5,6,7,8,9},'Model output'!K82))&gt;0,'Model output'!K82,"")</f>
        <v>0.8 cm</v>
      </c>
      <c r="L83" s="8" t="str">
        <f t="shared" si="18"/>
        <v>0.8cm</v>
      </c>
      <c r="M83" cm="1">
        <f t="array" ref="M83">IF(L83="","",IF(ISNUMBER(SEARCH("cm",L83)),MAX(VALUE(SUBSTITUTE(_xlfn.FILTERXML("&lt;t&gt;&lt;s&gt;"&amp;SUBSTITUTE(L83,",","&lt;/s&gt;&lt;s&gt;")&amp;"&lt;/s&gt;&lt;/t&gt;","//s"),"cm",""))),MAX(VALUE(SUBSTITUTE(_xlfn.FILTERXML("&lt;t&gt;&lt;s&gt;"&amp;SUBSTITUTE(L83,",","&lt;/s&gt;&lt;s&gt;")&amp;"&lt;/s&gt;&lt;/t&gt;","//s"),"mm","")))/10))</f>
        <v>0.8</v>
      </c>
      <c r="N83" t="str">
        <f>IF('Model output'!L82="","",'Model output'!L82)</f>
        <v>Papillary carcinoma</v>
      </c>
      <c r="O83" t="str">
        <f>IF('Model output'!M82="","",'Model output'!M82)</f>
        <v>Follicular variant, infiltrative; Papillary microcarcinoma (occult sclerosing) variant</v>
      </c>
      <c r="P83" t="str">
        <f>IF('Model output'!N82="","",'Model output'!N82)</f>
        <v>1.3 cm</v>
      </c>
      <c r="Q83" t="str">
        <f t="shared" si="14"/>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t="str">
        <f>IF('Model output'!S82="","", IF('Model output'!S82= "[]", "", 'Model output'!S82))</f>
        <v>peril-thyroid fibroadipose tissue</v>
      </c>
      <c r="Y83" t="str">
        <f>IF(OR('Model output'!S82="",ISNUMBER(SEARCH("Absent",'Model output'!S82)),ISNUMBER(SEARCH("Not identified",'Model output'!S82)),ISNUMBER(SEARCH("No",'Model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 IF('Model output'!T82="[]", "", IF('Model output'!T82="Not mentioned", "No", "Yes")))</f>
        <v/>
      </c>
      <c r="AB83" t="str">
        <f>IF(AA83&lt;&gt;"Yes","",IF(OR('Model output'!U82="",'Model output'!U82="[]",ISNUMBER(SEARCH("Not identified",'Model output'!U82))),"",'Model output'!U82))</f>
        <v/>
      </c>
      <c r="AC83" s="9" t="str">
        <f>IF(OR('Model output'!V82="", AND(ISERROR(SEARCH("Positive",'Model output'!V82)), ISNUMBER(SEARCH("Negative",'Model output'!V82))), 'Model output'!V82="No", ISNUMBER(SEARCH("Uninvolved",'Model output'!V82)), ISNUMBER(SEARCH("Not involved",'Model output'!V82)), ISNUMBER(SEARCH("Free",'Model output'!V82)), ISNUMBER(SEARCH("Cannot be assessed",'Model output'!V82)), ISNUMBER(SEARCH("1 mm",'Model output'!V82)), ISNUMBER(SEARCH("0.1 CM",'Model output'!V82)), ISNUMBER(SEARCH("less than 0.2 mm",'Model output'!V82)), ISNUMBER(SEARCH("less than 0.5 mm",'Model output'!V82)), ISNUMBER(SEARCH("none",'Model output'!V82)), ISNUMBER(SEARCH("abut",'Model output'!V82))), "negative", "positive")</f>
        <v>negative</v>
      </c>
      <c r="AE83" s="28"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29" t="str">
        <f t="shared" si="15"/>
        <v>1b</v>
      </c>
      <c r="AG83" s="29" t="str">
        <f t="shared" si="16"/>
        <v>0</v>
      </c>
      <c r="AH83" s="29" t="str">
        <f t="shared" si="19"/>
        <v>0</v>
      </c>
      <c r="AI83" s="36" t="str">
        <f t="shared" si="20"/>
        <v>I</v>
      </c>
      <c r="AJ83" s="28" t="s">
        <v>687</v>
      </c>
      <c r="AK83" s="33" t="s">
        <v>967</v>
      </c>
      <c r="AL83" s="33" t="s">
        <v>968</v>
      </c>
      <c r="AM83" s="33" t="s">
        <v>971</v>
      </c>
      <c r="AN83" s="33" t="s">
        <v>66</v>
      </c>
      <c r="AO83" s="34">
        <f t="shared" ca="1" si="21"/>
        <v>1</v>
      </c>
      <c r="AP83" s="29">
        <f t="shared" si="22"/>
        <v>1</v>
      </c>
      <c r="AQ83" s="29">
        <f t="shared" si="23"/>
        <v>1</v>
      </c>
      <c r="AR83" s="29">
        <f t="shared" si="24"/>
        <v>1</v>
      </c>
      <c r="AS83" s="35">
        <f t="shared" si="17"/>
        <v>1</v>
      </c>
    </row>
    <row r="84" spans="1:45">
      <c r="A84" t="str">
        <f>'Model output'!A83</f>
        <v>TCGA-DJ-A2QB</v>
      </c>
      <c r="B84" s="44">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X</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3"/>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output'!H83="","negative",IF('Model output'!H83="[]", "negative", IF(OR(ISNUMBER(SEARCH("lymph node",'Model output'!H83)),ISNUMBER(SEARCH("Not mentioned",'Model output'!H83)),ISNUMBER(SEARCH("neck",'Model output'!H83)),ISNUMBER(SEARCH("Not applicable",'Model output'!H83))),"negative","positive")))</f>
        <v>negative</v>
      </c>
      <c r="I84">
        <f>IF('Model output'!I83="","",IF(ISNUMBER('Model output'!I83),'Model output'!I83,1))</f>
        <v>17</v>
      </c>
      <c r="J84">
        <f>IF('Model output'!J83="","",IF(AND(ISNUMBER('Model output'!J83),'Model output'!J83&lt;=I84),'Model output'!J83,IF(ISNUMBER(SEARCH("0/",'Model output'!J83)),0,1)))</f>
        <v>3</v>
      </c>
      <c r="K84" t="str" cm="1">
        <f t="array" ref="K84">IF(COUNT(FIND({0,1,2,3,4,5,6,7,8,9},'Model output'!K83))&gt;0,'Model output'!K83,"")</f>
        <v>0.23 cm</v>
      </c>
      <c r="L84" s="8" t="str">
        <f t="shared" si="18"/>
        <v>0.23cm</v>
      </c>
      <c r="M84" cm="1">
        <f t="array" ref="M84">IF(L84="","",IF(ISNUMBER(SEARCH("cm",L84)),MAX(VALUE(SUBSTITUTE(_xlfn.FILTERXML("&lt;t&gt;&lt;s&gt;"&amp;SUBSTITUTE(L84,",","&lt;/s&gt;&lt;s&gt;")&amp;"&lt;/s&gt;&lt;/t&gt;","//s"),"cm",""))),MAX(VALUE(SUBSTITUTE(_xlfn.FILTERXML("&lt;t&gt;&lt;s&gt;"&amp;SUBSTITUTE(L84,",","&lt;/s&gt;&lt;s&gt;")&amp;"&lt;/s&gt;&lt;/t&gt;","//s"),"mm","")))/10))</f>
        <v>0.23</v>
      </c>
      <c r="N84" t="str">
        <f>IF('Model output'!L83="","",'Model output'!L83)</f>
        <v>Papillary</v>
      </c>
      <c r="O84" t="str">
        <f>IF('Model output'!M83="","",'Model output'!M83)</f>
        <v>Follicular variant with oncocytic features, Microcarcinoma</v>
      </c>
      <c r="P84" t="str">
        <f>IF('Model output'!N83="","",'Model output'!N83)</f>
        <v>1.6 cm</v>
      </c>
      <c r="Q84" t="str">
        <f t="shared" si="14"/>
        <v>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t="str">
        <f>IF('Model output'!S83="","", IF('Model output'!S83= "[]", "", 'Model output'!S83))</f>
        <v>perithyroidal fibroadipose tissue</v>
      </c>
      <c r="Y84" t="str">
        <f>IF(OR('Model output'!S83="",ISNUMBER(SEARCH("Absent",'Model output'!S83)),ISNUMBER(SEARCH("Not identified",'Model output'!S83)),ISNUMBER(SEARCH("No",'Model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 IF('Model output'!T83="[]", "", IF('Model output'!T83="Not mentioned", "No", "Yes")))</f>
        <v/>
      </c>
      <c r="AB84" t="str">
        <f>IF(AA84&lt;&gt;"Yes","",IF(OR('Model output'!U83="",'Model output'!U83="[]",ISNUMBER(SEARCH("Not identified",'Model output'!U83))),"",'Model output'!U83))</f>
        <v/>
      </c>
      <c r="AC84" s="9" t="str">
        <f>IF(OR('Model output'!V83="", AND(ISERROR(SEARCH("Positive",'Model output'!V83)), ISNUMBER(SEARCH("Negative",'Model output'!V83))), 'Model output'!V83="No", ISNUMBER(SEARCH("Uninvolved",'Model output'!V83)), ISNUMBER(SEARCH("Not involved",'Model output'!V83)), ISNUMBER(SEARCH("Free",'Model output'!V83)), ISNUMBER(SEARCH("Cannot be assessed",'Model output'!V83)), ISNUMBER(SEARCH("1 mm",'Model output'!V83)), ISNUMBER(SEARCH("0.1 CM",'Model output'!V83)), ISNUMBER(SEARCH("less than 0.2 mm",'Model output'!V83)), ISNUMBER(SEARCH("less than 0.5 mm",'Model output'!V83)), ISNUMBER(SEARCH("none",'Model output'!V83)), ISNUMBER(SEARCH("abut",'Model output'!V83))), "negative", "positive")</f>
        <v>positive</v>
      </c>
      <c r="AE84" s="28"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29" t="str">
        <f t="shared" si="15"/>
        <v>1b</v>
      </c>
      <c r="AG84" s="29" t="str">
        <f t="shared" si="16"/>
        <v>1b</v>
      </c>
      <c r="AH84" s="29" t="str">
        <f t="shared" si="19"/>
        <v>0</v>
      </c>
      <c r="AI84" s="36" t="str">
        <f t="shared" si="20"/>
        <v>I</v>
      </c>
      <c r="AJ84" s="28" t="s">
        <v>684</v>
      </c>
      <c r="AK84" s="33" t="s">
        <v>967</v>
      </c>
      <c r="AL84" s="33" t="s">
        <v>967</v>
      </c>
      <c r="AM84" s="33" t="s">
        <v>971</v>
      </c>
      <c r="AN84" s="33" t="s">
        <v>66</v>
      </c>
      <c r="AO84" s="34">
        <f t="shared" si="21"/>
        <v>1</v>
      </c>
      <c r="AP84" s="29">
        <f t="shared" si="22"/>
        <v>1</v>
      </c>
      <c r="AQ84" s="29">
        <f t="shared" si="23"/>
        <v>1</v>
      </c>
      <c r="AR84" s="29">
        <f t="shared" si="24"/>
        <v>1</v>
      </c>
      <c r="AS84" s="35">
        <f t="shared" si="17"/>
        <v>1</v>
      </c>
    </row>
    <row r="85" spans="1:45">
      <c r="A85" t="str">
        <f>'Model output'!A84</f>
        <v>TCGA-DJ-A2QC</v>
      </c>
      <c r="B85" s="44">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1</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0</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X</v>
      </c>
      <c r="F85" t="str">
        <f t="shared" si="13"/>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
      </c>
      <c r="H85" t="str">
        <f>IF('Model output'!H84="","negative",IF('Model output'!H84="[]", "negative", IF(OR(ISNUMBER(SEARCH("lymph node",'Model output'!H84)),ISNUMBER(SEARCH("Not mentioned",'Model output'!H84)),ISNUMBER(SEARCH("neck",'Model output'!H84)),ISNUMBER(SEARCH("Not applicable",'Model output'!H84))),"negative","positive")))</f>
        <v>negative</v>
      </c>
      <c r="I85">
        <f>IF('Model output'!I84="","",IF(ISNUMBER('Model output'!I84),'Model output'!I84,1))</f>
        <v>2</v>
      </c>
      <c r="J85">
        <f>IF('Model output'!J84="","",IF(AND(ISNUMBER('Model output'!J84),'Model output'!J84&lt;=I85),'Model output'!J84,IF(ISNUMBER(SEARCH("0/",'Model output'!J84)),0,1)))</f>
        <v>1</v>
      </c>
      <c r="K85" t="str" cm="1">
        <f t="array" ref="K85">IF(COUNT(FIND({0,1,2,3,4,5,6,7,8,9},'Model output'!K84))&gt;0,'Model output'!K84,"")</f>
        <v>2.3 cm</v>
      </c>
      <c r="L85" s="8" t="str">
        <f t="shared" si="18"/>
        <v>2.3cm</v>
      </c>
      <c r="M85" cm="1">
        <f t="array" ref="M85">IF(L85="","",IF(ISNUMBER(SEARCH("cm",L85)),MAX(VALUE(SUBSTITUTE(_xlfn.FILTERXML("&lt;t&gt;&lt;s&gt;"&amp;SUBSTITUTE(L85,",","&lt;/s&gt;&lt;s&gt;")&amp;"&lt;/s&gt;&lt;/t&gt;","//s"),"cm",""))),MAX(VALUE(SUBSTITUTE(_xlfn.FILTERXML("&lt;t&gt;&lt;s&gt;"&amp;SUBSTITUTE(L85,",","&lt;/s&gt;&lt;s&gt;")&amp;"&lt;/s&gt;&lt;/t&gt;","//s"),"mm","")))/10))</f>
        <v>2.2999999999999998</v>
      </c>
      <c r="N85" t="str">
        <f>IF('Model output'!L84="","",'Model output'!L84)</f>
        <v>Papillary carcinoma</v>
      </c>
      <c r="O85" t="str">
        <f>IF('Model output'!M84="","",'Model output'!M84)</f>
        <v>Classical type</v>
      </c>
      <c r="P85" t="str">
        <f>IF('Model output'!N84="","",'Model output'!N84)</f>
        <v>2.3 cm</v>
      </c>
      <c r="Q85" t="str">
        <f t="shared" si="14"/>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t="str">
        <f>IF('Model output'!O84="","",'Model output'!O84)</f>
        <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t="str">
        <f>IF('Model output'!S84="","", IF('Model output'!S84= "[]", "", 'Model output'!S84))</f>
        <v/>
      </c>
      <c r="Y85" t="str">
        <f>IF(OR('Model output'!S84="",ISNUMBER(SEARCH("Absent",'Model output'!S84)),ISNUMBER(SEARCH("Not identified",'Model output'!S84)),ISNUMBER(SEARCH("No",'Model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 IF('Model output'!T84="[]", "", IF('Model output'!T84="Not mentioned", "No", "Yes")))</f>
        <v/>
      </c>
      <c r="AB85" t="str">
        <f>IF(AA85&lt;&gt;"Yes","",IF(OR('Model output'!U84="",'Model output'!U84="[]",ISNUMBER(SEARCH("Not identified",'Model output'!U84))),"",'Model output'!U84))</f>
        <v/>
      </c>
      <c r="AC85" s="9" t="str">
        <f>IF(OR('Model output'!V84="", AND(ISERROR(SEARCH("Positive",'Model output'!V84)), ISNUMBER(SEARCH("Negative",'Model output'!V84))), 'Model output'!V84="No", ISNUMBER(SEARCH("Uninvolved",'Model output'!V84)), ISNUMBER(SEARCH("Not involved",'Model output'!V84)), ISNUMBER(SEARCH("Free",'Model output'!V84)), ISNUMBER(SEARCH("Cannot be assessed",'Model output'!V84)), ISNUMBER(SEARCH("1 mm",'Model output'!V84)), ISNUMBER(SEARCH("0.1 CM",'Model output'!V84)), ISNUMBER(SEARCH("less than 0.2 mm",'Model output'!V84)), ISNUMBER(SEARCH("less than 0.5 mm",'Model output'!V84)), ISNUMBER(SEARCH("none",'Model output'!V84)), ISNUMBER(SEARCH("abut",'Model output'!V84))), "negative", "positive")</f>
        <v>negative</v>
      </c>
      <c r="AE85" s="28"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29" t="str">
        <f t="shared" si="15"/>
        <v>2</v>
      </c>
      <c r="AG85" s="29" t="str">
        <f t="shared" si="16"/>
        <v>1a</v>
      </c>
      <c r="AH85" s="29" t="str">
        <f t="shared" si="19"/>
        <v>0</v>
      </c>
      <c r="AI85" s="36" t="str">
        <f t="shared" si="20"/>
        <v>II</v>
      </c>
      <c r="AJ85" s="28" t="s">
        <v>685</v>
      </c>
      <c r="AK85" s="33" t="s">
        <v>970</v>
      </c>
      <c r="AL85" s="33" t="s">
        <v>971</v>
      </c>
      <c r="AM85" s="33" t="s">
        <v>971</v>
      </c>
      <c r="AN85" s="33" t="s">
        <v>66</v>
      </c>
      <c r="AO85" s="34">
        <f t="shared" ca="1" si="21"/>
        <v>1</v>
      </c>
      <c r="AP85" s="29">
        <f t="shared" si="22"/>
        <v>1</v>
      </c>
      <c r="AQ85" s="29">
        <f t="shared" si="23"/>
        <v>0</v>
      </c>
      <c r="AR85" s="29">
        <f t="shared" si="24"/>
        <v>1</v>
      </c>
      <c r="AS85" s="35">
        <f t="shared" si="17"/>
        <v>0</v>
      </c>
    </row>
    <row r="86" spans="1:45">
      <c r="A86" t="str">
        <f>'Model output'!A85</f>
        <v>TCGA-DJ-A3UK</v>
      </c>
      <c r="B86" s="44">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X</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X</v>
      </c>
      <c r="F86" t="str">
        <f t="shared" si="13"/>
        <v>positive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output'!H85="","negative",IF('Model output'!H85="[]", "negative", IF(OR(ISNUMBER(SEARCH("lymph node",'Model output'!H85)),ISNUMBER(SEARCH("Not mentioned",'Model output'!H85)),ISNUMBER(SEARCH("neck",'Model output'!H85)),ISNUMBER(SEARCH("Not applicable",'Model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1.5 cm</v>
      </c>
      <c r="L86" s="8" t="str">
        <f t="shared" si="18"/>
        <v>1.5cm</v>
      </c>
      <c r="M86" cm="1">
        <f t="array" ref="M86">IF(L86="","",IF(ISNUMBER(SEARCH("cm",L86)),MAX(VALUE(SUBSTITUTE(_xlfn.FILTERXML("&lt;t&gt;&lt;s&gt;"&amp;SUBSTITUTE(L86,",","&lt;/s&gt;&lt;s&gt;")&amp;"&lt;/s&gt;&lt;/t&gt;","//s"),"cm",""))),MAX(VALUE(SUBSTITUTE(_xlfn.FILTERXML("&lt;t&gt;&lt;s&gt;"&amp;SUBSTITUTE(L86,",","&lt;/s&gt;&lt;s&gt;")&amp;"&lt;/s&gt;&lt;/t&gt;","//s"),"mm","")))/10))</f>
        <v>1.5</v>
      </c>
      <c r="N86" t="str">
        <f>IF('Model output'!L85="","",'Model output'!L85)</f>
        <v>Papillary carcinoma</v>
      </c>
      <c r="O86" t="str">
        <f>IF('Model output'!M85="","",'Model output'!M85)</f>
        <v>Classical type</v>
      </c>
      <c r="P86" t="str">
        <f>IF('Model output'!N85="","",'Model output'!N85)</f>
        <v>1.5 cm</v>
      </c>
      <c r="Q86" t="str">
        <f t="shared" si="14"/>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t="str">
        <f>IF('Model output'!O85="","",'Model output'!O85)</f>
        <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t="str">
        <f>IF('Model output'!S85="","", IF('Model output'!S85= "[]", "", 'Model output'!S85))</f>
        <v>Not identified</v>
      </c>
      <c r="Y86" t="str">
        <f>IF(OR('Model output'!S85="",ISNUMBER(SEARCH("Absent",'Model output'!S85)),ISNUMBER(SEARCH("Not identified",'Model output'!S85)),ISNUMBER(SEARCH("No",'Model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 IF('Model output'!T85="[]", "", IF('Model output'!T85="Not mentioned", "No", "Yes")))</f>
        <v/>
      </c>
      <c r="AB86" t="str">
        <f>IF(AA86&lt;&gt;"Yes","",IF(OR('Model output'!U85="",'Model output'!U85="[]",ISNUMBER(SEARCH("Not identified",'Model output'!U85))),"",'Model output'!U85))</f>
        <v/>
      </c>
      <c r="AC86" s="9" t="str">
        <f>IF(OR('Model output'!V85="", AND(ISERROR(SEARCH("Positive",'Model output'!V85)), ISNUMBER(SEARCH("Negative",'Model output'!V85))), 'Model output'!V85="No", ISNUMBER(SEARCH("Uninvolved",'Model output'!V85)), ISNUMBER(SEARCH("Not involved",'Model output'!V85)), ISNUMBER(SEARCH("Free",'Model output'!V85)), ISNUMBER(SEARCH("Cannot be assessed",'Model output'!V85)), ISNUMBER(SEARCH("1 mm",'Model output'!V85)), ISNUMBER(SEARCH("0.1 CM",'Model output'!V85)), ISNUMBER(SEARCH("less than 0.2 mm",'Model output'!V85)), ISNUMBER(SEARCH("less than 0.5 mm",'Model output'!V85)), ISNUMBER(SEARCH("none",'Model output'!V85)), ISNUMBER(SEARCH("abut",'Model output'!V85))), "negative", "positive")</f>
        <v>negative</v>
      </c>
      <c r="AE86" s="28"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29" t="str">
        <f t="shared" si="15"/>
        <v>1b</v>
      </c>
      <c r="AG86" s="29" t="str">
        <f t="shared" si="16"/>
        <v>0</v>
      </c>
      <c r="AH86" s="29" t="str">
        <f t="shared" si="19"/>
        <v>0</v>
      </c>
      <c r="AI86" s="36" t="str">
        <f t="shared" si="20"/>
        <v>I</v>
      </c>
      <c r="AJ86" s="28" t="s">
        <v>685</v>
      </c>
      <c r="AK86" s="33" t="s">
        <v>967</v>
      </c>
      <c r="AL86" s="33" t="s">
        <v>968</v>
      </c>
      <c r="AM86" s="33" t="s">
        <v>971</v>
      </c>
      <c r="AN86" s="33" t="s">
        <v>66</v>
      </c>
      <c r="AO86" s="34">
        <f t="shared" ca="1" si="21"/>
        <v>1</v>
      </c>
      <c r="AP86" s="29">
        <f t="shared" si="22"/>
        <v>1</v>
      </c>
      <c r="AQ86" s="29">
        <f t="shared" si="23"/>
        <v>1</v>
      </c>
      <c r="AR86" s="29">
        <f t="shared" si="24"/>
        <v>1</v>
      </c>
      <c r="AS86" s="35">
        <f t="shared" si="17"/>
        <v>1</v>
      </c>
    </row>
    <row r="87" spans="1:45">
      <c r="A87" t="str">
        <f>'Model output'!A86</f>
        <v>TCGA-DJ-A3UM</v>
      </c>
      <c r="B87" s="44">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3"/>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output'!H86="","negative",IF('Model output'!H86="[]", "negative", IF(OR(ISNUMBER(SEARCH("lymph node",'Model output'!H86)),ISNUMBER(SEARCH("Not mentioned",'Model output'!H86)),ISNUMBER(SEARCH("neck",'Model output'!H86)),ISNUMBER(SEARCH("Not applicable",'Model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18"/>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v>
      </c>
      <c r="O87" t="str">
        <f>IF('Model output'!M86="","",'Model output'!M86)</f>
        <v>Classical type with tall cell features</v>
      </c>
      <c r="P87" t="str">
        <f>IF('Model output'!N86="","",'Model output'!N86)</f>
        <v>1.3 cm</v>
      </c>
      <c r="Q87" t="str">
        <f t="shared" si="14"/>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t="str">
        <f>IF('Model output'!S86="","", IF('Model output'!S86= "[]", "", 'Model output'!S86))</f>
        <v>Not identified</v>
      </c>
      <c r="Y87" t="str">
        <f>IF(OR('Model output'!S86="",ISNUMBER(SEARCH("Absent",'Model output'!S86)),ISNUMBER(SEARCH("Not identified",'Model output'!S86)),ISNUMBER(SEARCH("No",'Model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 IF('Model output'!T86="[]", "", IF('Model output'!T86="Not mentioned", "No", "Yes")))</f>
        <v/>
      </c>
      <c r="AB87" t="str">
        <f>IF(AA87&lt;&gt;"Yes","",IF(OR('Model output'!U86="",'Model output'!U86="[]",ISNUMBER(SEARCH("Not identified",'Model output'!U86))),"",'Model output'!U86))</f>
        <v/>
      </c>
      <c r="AC87" s="9" t="str">
        <f>IF(OR('Model output'!V86="", AND(ISERROR(SEARCH("Positive",'Model output'!V86)), ISNUMBER(SEARCH("Negative",'Model output'!V86))), 'Model output'!V86="No", ISNUMBER(SEARCH("Uninvolved",'Model output'!V86)), ISNUMBER(SEARCH("Not involved",'Model output'!V86)), ISNUMBER(SEARCH("Free",'Model output'!V86)), ISNUMBER(SEARCH("Cannot be assessed",'Model output'!V86)), ISNUMBER(SEARCH("1 mm",'Model output'!V86)), ISNUMBER(SEARCH("0.1 CM",'Model output'!V86)), ISNUMBER(SEARCH("less than 0.2 mm",'Model output'!V86)), ISNUMBER(SEARCH("less than 0.5 mm",'Model output'!V86)), ISNUMBER(SEARCH("none",'Model output'!V86)), ISNUMBER(SEARCH("abut",'Model output'!V86))), "negative", "positive")</f>
        <v>negative</v>
      </c>
      <c r="AE87" s="28"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29" t="str">
        <f t="shared" si="15"/>
        <v>1b</v>
      </c>
      <c r="AG87" s="29" t="str">
        <f t="shared" si="16"/>
        <v>0</v>
      </c>
      <c r="AH87" s="29" t="str">
        <f t="shared" si="19"/>
        <v>0</v>
      </c>
      <c r="AI87" s="36" t="str">
        <f t="shared" si="20"/>
        <v>I</v>
      </c>
      <c r="AJ87" s="28" t="s">
        <v>687</v>
      </c>
      <c r="AK87" s="33" t="s">
        <v>967</v>
      </c>
      <c r="AL87" s="33" t="s">
        <v>968</v>
      </c>
      <c r="AM87" s="33" t="s">
        <v>971</v>
      </c>
      <c r="AN87" s="33" t="s">
        <v>66</v>
      </c>
      <c r="AO87" s="34">
        <f t="shared" ca="1" si="21"/>
        <v>1</v>
      </c>
      <c r="AP87" s="29">
        <f t="shared" si="22"/>
        <v>1</v>
      </c>
      <c r="AQ87" s="29">
        <f t="shared" si="23"/>
        <v>1</v>
      </c>
      <c r="AR87" s="29">
        <f t="shared" si="24"/>
        <v>1</v>
      </c>
      <c r="AS87" s="35">
        <f t="shared" si="17"/>
        <v>1</v>
      </c>
    </row>
    <row r="88" spans="1:45">
      <c r="A88" t="str">
        <f>'Model output'!A87</f>
        <v>TCGA-DJ-A3UN</v>
      </c>
      <c r="B88" s="44">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3"/>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output'!H87="","negative",IF('Model output'!H87="[]", "negative", IF(OR(ISNUMBER(SEARCH("lymph node",'Model output'!H87)),ISNUMBER(SEARCH("Not mentioned",'Model output'!H87)),ISNUMBER(SEARCH("neck",'Model output'!H87)),ISNUMBER(SEARCH("Not applicable",'Model output'!H87))),"negative","positive")))</f>
        <v>negative</v>
      </c>
      <c r="I88">
        <f>IF('Model output'!I87="","",IF(ISNUMBER('Model output'!I87),'Model output'!I87,1))</f>
        <v>3</v>
      </c>
      <c r="J88">
        <f>IF('Model output'!J87="","",IF(AND(ISNUMBER('Model output'!J87),'Model output'!J87&lt;=I88),'Model output'!J87,IF(ISNUMBER(SEARCH("0/",'Model output'!J87)),0,1)))</f>
        <v>0</v>
      </c>
      <c r="K88" t="str" cm="1">
        <f t="array" ref="K88">IF(COUNT(FIND({0,1,2,3,4,5,6,7,8,9},'Model output'!K87))&gt;0,'Model output'!K87,"")</f>
        <v/>
      </c>
      <c r="L88" s="8" t="str">
        <f t="shared" si="18"/>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 carcinoma</v>
      </c>
      <c r="O88" t="str">
        <f>IF('Model output'!M87="","",'Model output'!M87)</f>
        <v>Classical type</v>
      </c>
      <c r="P88" t="str">
        <f>IF('Model output'!N87="","",'Model output'!N87)</f>
        <v>1.2 cm</v>
      </c>
      <c r="Q88" t="str">
        <f t="shared" si="14"/>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3</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t="str">
        <f>IF('Model output'!S87="","", IF('Model output'!S87= "[]", "", 'Model output'!S87))</f>
        <v>Not identified</v>
      </c>
      <c r="Y88" t="str">
        <f>IF(OR('Model output'!S87="",ISNUMBER(SEARCH("Absent",'Model output'!S87)),ISNUMBER(SEARCH("Not identified",'Model output'!S87)),ISNUMBER(SEARCH("No",'Model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 IF('Model output'!T87="[]", "", IF('Model output'!T87="Not mentioned", "No", "Yes")))</f>
        <v/>
      </c>
      <c r="AB88" t="str">
        <f>IF(AA88&lt;&gt;"Yes","",IF(OR('Model output'!U87="",'Model output'!U87="[]",ISNUMBER(SEARCH("Not identified",'Model output'!U87))),"",'Model output'!U87))</f>
        <v/>
      </c>
      <c r="AC88" s="9" t="str">
        <f>IF(OR('Model output'!V87="", AND(ISERROR(SEARCH("Positive",'Model output'!V87)), ISNUMBER(SEARCH("Negative",'Model output'!V87))), 'Model output'!V87="No", ISNUMBER(SEARCH("Uninvolved",'Model output'!V87)), ISNUMBER(SEARCH("Not involved",'Model output'!V87)), ISNUMBER(SEARCH("Free",'Model output'!V87)), ISNUMBER(SEARCH("Cannot be assessed",'Model output'!V87)), ISNUMBER(SEARCH("1 mm",'Model output'!V87)), ISNUMBER(SEARCH("0.1 CM",'Model output'!V87)), ISNUMBER(SEARCH("less than 0.2 mm",'Model output'!V87)), ISNUMBER(SEARCH("less than 0.5 mm",'Model output'!V87)), ISNUMBER(SEARCH("none",'Model output'!V87)), ISNUMBER(SEARCH("abut",'Model output'!V87))), "negative", "positive")</f>
        <v>negative</v>
      </c>
      <c r="AE88" s="28"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29" t="str">
        <f t="shared" si="15"/>
        <v>1b</v>
      </c>
      <c r="AG88" s="29" t="str">
        <f t="shared" si="16"/>
        <v>0</v>
      </c>
      <c r="AH88" s="29" t="str">
        <f t="shared" si="19"/>
        <v>0</v>
      </c>
      <c r="AI88" s="36" t="str">
        <f t="shared" si="20"/>
        <v>I</v>
      </c>
      <c r="AJ88" s="28" t="s">
        <v>685</v>
      </c>
      <c r="AK88" s="33" t="s">
        <v>967</v>
      </c>
      <c r="AL88" s="33" t="s">
        <v>968</v>
      </c>
      <c r="AM88" s="33" t="s">
        <v>971</v>
      </c>
      <c r="AN88" s="33" t="s">
        <v>66</v>
      </c>
      <c r="AO88" s="34">
        <f t="shared" ca="1" si="21"/>
        <v>1</v>
      </c>
      <c r="AP88" s="29">
        <f t="shared" si="22"/>
        <v>1</v>
      </c>
      <c r="AQ88" s="29">
        <f t="shared" si="23"/>
        <v>1</v>
      </c>
      <c r="AR88" s="29">
        <f t="shared" si="24"/>
        <v>1</v>
      </c>
      <c r="AS88" s="35">
        <f t="shared" si="17"/>
        <v>1</v>
      </c>
    </row>
    <row r="89" spans="1:45">
      <c r="A89" t="str">
        <f>'Model output'!A88</f>
        <v>TCGA-DJ-A3UO</v>
      </c>
      <c r="B89" s="44">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X</v>
      </c>
      <c r="F89" t="str">
        <f t="shared" si="13"/>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output'!H88="","negative",IF('Model output'!H88="[]", "negative", IF(OR(ISNUMBER(SEARCH("lymph node",'Model output'!H88)),ISNUMBER(SEARCH("Not mentioned",'Model output'!H88)),ISNUMBER(SEARCH("neck",'Model output'!H88)),ISNUMBER(SEARCH("Not applicable",'Model output'!H88))),"negative","positive")))</f>
        <v>negative</v>
      </c>
      <c r="I89">
        <f>IF('Model output'!I88="","",IF(ISNUMBER('Model output'!I88),'Model output'!I88,1))</f>
        <v>24</v>
      </c>
      <c r="J89">
        <f>IF('Model output'!J88="","",IF(AND(ISNUMBER('Model output'!J88),'Model output'!J88&lt;=I89),'Model output'!J88,IF(ISNUMBER(SEARCH("0/",'Model output'!J88)),0,1)))</f>
        <v>5</v>
      </c>
      <c r="K89" t="str" cm="1">
        <f t="array" ref="K89">IF(COUNT(FIND({0,1,2,3,4,5,6,7,8,9},'Model output'!K88))&gt;0,'Model output'!K88,"")</f>
        <v>0.9cm</v>
      </c>
      <c r="L89" s="8" t="str">
        <f t="shared" si="18"/>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 carcinoma</v>
      </c>
      <c r="O89" t="str">
        <f>IF('Model output'!M88="","",'Model output'!M88)</f>
        <v>Classical type</v>
      </c>
      <c r="P89" t="str">
        <f>IF('Model output'!N88="","",'Model output'!N88)</f>
        <v>2.8cm</v>
      </c>
      <c r="Q89" t="str">
        <f t="shared" si="14"/>
        <v>2.8cm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3</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t="str">
        <f>IF('Model output'!S88="","", IF('Model output'!S88= "[]", "", 'Model output'!S88))</f>
        <v>Perithyroid fibroadipose tissue</v>
      </c>
      <c r="Y89" t="str">
        <f>IF(OR('Model output'!S88="",ISNUMBER(SEARCH("Absent",'Model output'!S88)),ISNUMBER(SEARCH("Not identified",'Model output'!S88)),ISNUMBER(SEARCH("No",'Model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 IF('Model output'!T88="[]", "", IF('Model output'!T88="Not mentioned", "No", "Yes")))</f>
        <v/>
      </c>
      <c r="AB89" t="str">
        <f>IF(AA89&lt;&gt;"Yes","",IF(OR('Model output'!U88="",'Model output'!U88="[]",ISNUMBER(SEARCH("Not identified",'Model output'!U88))),"",'Model output'!U88))</f>
        <v/>
      </c>
      <c r="AC89" s="9" t="str">
        <f>IF(OR('Model output'!V88="", AND(ISERROR(SEARCH("Positive",'Model output'!V88)), ISNUMBER(SEARCH("Negative",'Model output'!V88))), 'Model output'!V88="No", ISNUMBER(SEARCH("Uninvolved",'Model output'!V88)), ISNUMBER(SEARCH("Not involved",'Model output'!V88)), ISNUMBER(SEARCH("Free",'Model output'!V88)), ISNUMBER(SEARCH("Cannot be assessed",'Model output'!V88)), ISNUMBER(SEARCH("1 mm",'Model output'!V88)), ISNUMBER(SEARCH("0.1 CM",'Model output'!V88)), ISNUMBER(SEARCH("less than 0.2 mm",'Model output'!V88)), ISNUMBER(SEARCH("less than 0.5 mm",'Model output'!V88)), ISNUMBER(SEARCH("none",'Model output'!V88)), ISNUMBER(SEARCH("abut",'Model output'!V88))), "negative", "positive")</f>
        <v>negative</v>
      </c>
      <c r="AE89" s="28"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29" t="str">
        <f t="shared" si="15"/>
        <v>2</v>
      </c>
      <c r="AG89" s="29" t="str">
        <f t="shared" si="16"/>
        <v>1b</v>
      </c>
      <c r="AH89" s="29" t="str">
        <f t="shared" si="19"/>
        <v>0</v>
      </c>
      <c r="AI89" s="36" t="str">
        <f t="shared" si="20"/>
        <v>II</v>
      </c>
      <c r="AJ89" s="28" t="s">
        <v>687</v>
      </c>
      <c r="AK89" s="33" t="s">
        <v>970</v>
      </c>
      <c r="AL89" s="33" t="s">
        <v>967</v>
      </c>
      <c r="AM89" s="33" t="s">
        <v>971</v>
      </c>
      <c r="AN89" s="33" t="s">
        <v>969</v>
      </c>
      <c r="AO89" s="34">
        <f t="shared" ca="1" si="21"/>
        <v>1</v>
      </c>
      <c r="AP89" s="29">
        <f t="shared" si="22"/>
        <v>1</v>
      </c>
      <c r="AQ89" s="29">
        <f t="shared" si="23"/>
        <v>1</v>
      </c>
      <c r="AR89" s="29">
        <f t="shared" si="24"/>
        <v>1</v>
      </c>
      <c r="AS89" s="35">
        <f t="shared" si="17"/>
        <v>1</v>
      </c>
    </row>
    <row r="90" spans="1:45">
      <c r="A90" t="str">
        <f>'Model output'!A89</f>
        <v>TCGA-DJ-A3UQ</v>
      </c>
      <c r="B90" s="44">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X</v>
      </c>
      <c r="F90" t="str">
        <f t="shared" si="13"/>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output'!H89="","negative",IF('Model output'!H89="[]", "negative", IF(OR(ISNUMBER(SEARCH("lymph node",'Model output'!H89)),ISNUMBER(SEARCH("Not mentioned",'Model output'!H89)),ISNUMBER(SEARCH("neck",'Model output'!H89)),ISNUMBER(SEARCH("Not applicable",'Model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v>
      </c>
      <c r="L90" s="8" t="str">
        <f t="shared" si="18"/>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Tall cell, Columnar cell</v>
      </c>
      <c r="P90" t="str">
        <f>IF('Model output'!N89="","",'Model output'!N89)</f>
        <v>0.8cm</v>
      </c>
      <c r="Q90" t="str">
        <f t="shared" si="14"/>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t="str">
        <f>IF('Model output'!O89="","",'Model output'!O89)</f>
        <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t="str">
        <f>IF('Model output'!S89="","", IF('Model output'!S89= "[]", "", 'Model output'!S89))</f>
        <v>perithyroidal fibroadipose tissue</v>
      </c>
      <c r="Y90" t="str">
        <f>IF(OR('Model output'!S89="",ISNUMBER(SEARCH("Absent",'Model output'!S89)),ISNUMBER(SEARCH("Not identified",'Model output'!S89)),ISNUMBER(SEARCH("No",'Model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 IF('Model output'!T89="[]", "", IF('Model output'!T89="Not mentioned", "No", "Yes")))</f>
        <v/>
      </c>
      <c r="AB90" t="str">
        <f>IF(AA90&lt;&gt;"Yes","",IF(OR('Model output'!U89="",'Model output'!U89="[]",ISNUMBER(SEARCH("Not identified",'Model output'!U89))),"",'Model output'!U89))</f>
        <v/>
      </c>
      <c r="AC90" s="9" t="str">
        <f>IF(OR('Model output'!V89="", AND(ISERROR(SEARCH("Positive",'Model output'!V89)), ISNUMBER(SEARCH("Negative",'Model output'!V89))), 'Model output'!V89="No", ISNUMBER(SEARCH("Uninvolved",'Model output'!V89)), ISNUMBER(SEARCH("Not involved",'Model output'!V89)), ISNUMBER(SEARCH("Free",'Model output'!V89)), ISNUMBER(SEARCH("Cannot be assessed",'Model output'!V89)), ISNUMBER(SEARCH("1 mm",'Model output'!V89)), ISNUMBER(SEARCH("0.1 CM",'Model output'!V89)), ISNUMBER(SEARCH("less than 0.2 mm",'Model output'!V89)), ISNUMBER(SEARCH("less than 0.5 mm",'Model output'!V89)), ISNUMBER(SEARCH("none",'Model output'!V89)), ISNUMBER(SEARCH("abut",'Model output'!V89))), "negative", "positive")</f>
        <v>negative</v>
      </c>
      <c r="AE90" s="28"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29" t="str">
        <f t="shared" si="15"/>
        <v>1a</v>
      </c>
      <c r="AG90" s="29" t="str">
        <f t="shared" si="16"/>
        <v>1a</v>
      </c>
      <c r="AH90" s="29" t="str">
        <f t="shared" si="19"/>
        <v>0</v>
      </c>
      <c r="AI90" s="36" t="str">
        <f t="shared" si="20"/>
        <v>I</v>
      </c>
      <c r="AJ90" s="28" t="s">
        <v>687</v>
      </c>
      <c r="AK90" s="33" t="s">
        <v>972</v>
      </c>
      <c r="AL90" s="33" t="s">
        <v>972</v>
      </c>
      <c r="AM90" s="33" t="s">
        <v>971</v>
      </c>
      <c r="AN90" s="33" t="s">
        <v>66</v>
      </c>
      <c r="AO90" s="34">
        <f t="shared" ca="1" si="21"/>
        <v>1</v>
      </c>
      <c r="AP90" s="29">
        <f t="shared" si="22"/>
        <v>1</v>
      </c>
      <c r="AQ90" s="29">
        <f t="shared" si="23"/>
        <v>1</v>
      </c>
      <c r="AR90" s="29">
        <f t="shared" si="24"/>
        <v>1</v>
      </c>
      <c r="AS90" s="35">
        <f t="shared" si="17"/>
        <v>1</v>
      </c>
    </row>
    <row r="91" spans="1:45">
      <c r="A91" t="str">
        <f>'Model output'!A90</f>
        <v>TCGA-DJ-A3UR</v>
      </c>
      <c r="B91" s="44">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3"/>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output'!H90="","negative",IF('Model output'!H90="[]", "negative", IF(OR(ISNUMBER(SEARCH("lymph node",'Model output'!H90)),ISNUMBER(SEARCH("Not mentioned",'Model output'!H90)),ISNUMBER(SEARCH("neck",'Model output'!H90)),ISNUMBER(SEARCH("Not applicable",'Model output'!H90))),"negative","positive")))</f>
        <v>negative</v>
      </c>
      <c r="I91">
        <f>IF('Model output'!I90="","",IF(ISNUMBER('Model output'!I90),'Model output'!I90,1))</f>
        <v>4</v>
      </c>
      <c r="J91">
        <f>IF('Model output'!J90="","",IF(AND(ISNUMBER('Model output'!J90),'Model output'!J90&lt;=I91),'Model output'!J90,IF(ISNUMBER(SEARCH("0/",'Model output'!J90)),0,1)))</f>
        <v>1</v>
      </c>
      <c r="K91" t="str" cm="1">
        <f t="array" ref="K91">IF(COUNT(FIND({0,1,2,3,4,5,6,7,8,9},'Model output'!K90))&gt;0,'Model output'!K90,"")</f>
        <v>0.5 cm</v>
      </c>
      <c r="L91" s="8" t="str">
        <f t="shared" si="18"/>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 Tall cell</v>
      </c>
      <c r="P91" t="str">
        <f>IF('Model output'!N90="","",'Model output'!N90)</f>
        <v>1 cm</v>
      </c>
      <c r="Q91" t="str">
        <f t="shared" si="14"/>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t="str">
        <f>IF('Model output'!S90="","", IF('Model output'!S90= "[]", "", 'Model output'!S90))</f>
        <v>Yes (fibroadipose tissue)</v>
      </c>
      <c r="Y91" t="str">
        <f>IF(OR('Model output'!S90="",ISNUMBER(SEARCH("Absent",'Model output'!S90)),ISNUMBER(SEARCH("Not identified",'Model output'!S90)),ISNUMBER(SEARCH("No",'Model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 IF('Model output'!T90="[]", "", IF('Model output'!T90="Not mentioned", "No", "Yes")))</f>
        <v/>
      </c>
      <c r="AB91" t="str">
        <f>IF(AA91&lt;&gt;"Yes","",IF(OR('Model output'!U90="",'Model output'!U90="[]",ISNUMBER(SEARCH("Not identified",'Model output'!U90))),"",'Model output'!U90))</f>
        <v/>
      </c>
      <c r="AC91" s="9" t="str">
        <f>IF(OR('Model output'!V90="", AND(ISERROR(SEARCH("Positive",'Model output'!V90)), ISNUMBER(SEARCH("Negative",'Model output'!V90))), 'Model output'!V90="No", ISNUMBER(SEARCH("Uninvolved",'Model output'!V90)), ISNUMBER(SEARCH("Not involved",'Model output'!V90)), ISNUMBER(SEARCH("Free",'Model output'!V90)), ISNUMBER(SEARCH("Cannot be assessed",'Model output'!V90)), ISNUMBER(SEARCH("1 mm",'Model output'!V90)), ISNUMBER(SEARCH("0.1 CM",'Model output'!V90)), ISNUMBER(SEARCH("less than 0.2 mm",'Model output'!V90)), ISNUMBER(SEARCH("less than 0.5 mm",'Model output'!V90)), ISNUMBER(SEARCH("none",'Model output'!V90)), ISNUMBER(SEARCH("abut",'Model output'!V90))), "negative", "positive")</f>
        <v>negative</v>
      </c>
      <c r="AE91" s="28"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29" t="str">
        <f t="shared" si="15"/>
        <v>1a</v>
      </c>
      <c r="AG91" s="29" t="str">
        <f t="shared" si="16"/>
        <v>1a</v>
      </c>
      <c r="AH91" s="29" t="str">
        <f t="shared" si="19"/>
        <v>0</v>
      </c>
      <c r="AI91" s="36" t="str">
        <f t="shared" si="20"/>
        <v>I</v>
      </c>
      <c r="AJ91" s="28" t="s">
        <v>687</v>
      </c>
      <c r="AK91" s="33" t="s">
        <v>972</v>
      </c>
      <c r="AL91" s="33" t="s">
        <v>972</v>
      </c>
      <c r="AM91" s="33" t="s">
        <v>971</v>
      </c>
      <c r="AN91" s="33" t="s">
        <v>66</v>
      </c>
      <c r="AO91" s="34">
        <f t="shared" ca="1" si="21"/>
        <v>1</v>
      </c>
      <c r="AP91" s="29">
        <f t="shared" si="22"/>
        <v>1</v>
      </c>
      <c r="AQ91" s="29">
        <f t="shared" si="23"/>
        <v>1</v>
      </c>
      <c r="AR91" s="29">
        <f t="shared" si="24"/>
        <v>1</v>
      </c>
      <c r="AS91" s="35">
        <f t="shared" si="17"/>
        <v>1</v>
      </c>
    </row>
    <row r="92" spans="1:45">
      <c r="A92" t="str">
        <f>'Model output'!A91</f>
        <v>TCGA-DJ-A3US</v>
      </c>
      <c r="B92" s="44">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13"/>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output'!H91="","negative",IF('Model output'!H91="[]", "negative", IF(OR(ISNUMBER(SEARCH("lymph node",'Model output'!H91)),ISNUMBER(SEARCH("Not mentioned",'Model output'!H91)),ISNUMBER(SEARCH("neck",'Model output'!H91)),ISNUMBER(SEARCH("Not applicable",'Model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18"/>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v>
      </c>
      <c r="O92" t="str">
        <f>IF('Model output'!M91="","",'Model output'!M91)</f>
        <v>Classical type</v>
      </c>
      <c r="P92" t="str">
        <f>IF('Model output'!N91="","",'Model output'!N91)</f>
        <v>1.5 cm</v>
      </c>
      <c r="Q92" t="str">
        <f t="shared" si="14"/>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t="str">
        <f>IF('Model output'!O91="","",'Model output'!O91)</f>
        <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negative</v>
      </c>
      <c r="X92" t="str">
        <f>IF('Model output'!S91="","", IF('Model output'!S91= "[]", "", 'Model output'!S91))</f>
        <v>Not identified</v>
      </c>
      <c r="Y92" t="str">
        <f>IF(OR('Model output'!S91="",ISNUMBER(SEARCH("Absent",'Model output'!S91)),ISNUMBER(SEARCH("Not identified",'Model output'!S91)),ISNUMBER(SEARCH("No",'Model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 IF('Model output'!T91="[]", "", IF('Model output'!T91="Not mentioned", "No", "Yes")))</f>
        <v/>
      </c>
      <c r="AB92" t="str">
        <f>IF(AA92&lt;&gt;"Yes","",IF(OR('Model output'!U91="",'Model output'!U91="[]",ISNUMBER(SEARCH("Not identified",'Model output'!U91))),"",'Model output'!U91))</f>
        <v/>
      </c>
      <c r="AC92" s="9" t="str">
        <f>IF(OR('Model output'!V91="", AND(ISERROR(SEARCH("Positive",'Model output'!V91)), ISNUMBER(SEARCH("Negative",'Model output'!V91))), 'Model output'!V91="No", ISNUMBER(SEARCH("Uninvolved",'Model output'!V91)), ISNUMBER(SEARCH("Not involved",'Model output'!V91)), ISNUMBER(SEARCH("Free",'Model output'!V91)), ISNUMBER(SEARCH("Cannot be assessed",'Model output'!V91)), ISNUMBER(SEARCH("1 mm",'Model output'!V91)), ISNUMBER(SEARCH("0.1 CM",'Model output'!V91)), ISNUMBER(SEARCH("less than 0.2 mm",'Model output'!V91)), ISNUMBER(SEARCH("less than 0.5 mm",'Model output'!V91)), ISNUMBER(SEARCH("none",'Model output'!V91)), ISNUMBER(SEARCH("abut",'Model output'!V91))), "negative", "positive")</f>
        <v>negative</v>
      </c>
      <c r="AE92" s="28"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29" t="str">
        <f t="shared" si="15"/>
        <v>1b</v>
      </c>
      <c r="AG92" s="29" t="str">
        <f t="shared" si="16"/>
        <v>0</v>
      </c>
      <c r="AH92" s="29" t="str">
        <f t="shared" si="19"/>
        <v>0</v>
      </c>
      <c r="AI92" s="36" t="str">
        <f t="shared" si="20"/>
        <v>I</v>
      </c>
      <c r="AJ92" s="28" t="s">
        <v>685</v>
      </c>
      <c r="AK92" s="33" t="s">
        <v>967</v>
      </c>
      <c r="AL92" s="33" t="s">
        <v>971</v>
      </c>
      <c r="AM92" s="33" t="s">
        <v>971</v>
      </c>
      <c r="AN92" s="33" t="s">
        <v>66</v>
      </c>
      <c r="AO92" s="34">
        <f t="shared" ca="1" si="21"/>
        <v>1</v>
      </c>
      <c r="AP92" s="29">
        <f t="shared" si="22"/>
        <v>1</v>
      </c>
      <c r="AQ92" s="29">
        <f t="shared" si="23"/>
        <v>1</v>
      </c>
      <c r="AR92" s="29">
        <f t="shared" si="24"/>
        <v>1</v>
      </c>
      <c r="AS92" s="35">
        <f t="shared" si="17"/>
        <v>1</v>
      </c>
    </row>
    <row r="93" spans="1:45">
      <c r="A93" t="str">
        <f>'Model output'!A92</f>
        <v>TCGA-DJ-A3UT</v>
      </c>
      <c r="B93" s="44">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13"/>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output'!H92="","negative",IF('Model output'!H92="[]", "negative", IF(OR(ISNUMBER(SEARCH("lymph node",'Model output'!H92)),ISNUMBER(SEARCH("Not mentioned",'Model output'!H92)),ISNUMBER(SEARCH("neck",'Model output'!H92)),ISNUMBER(SEARCH("Not applicable",'Model output'!H92))),"negative","positive")))</f>
        <v>negative</v>
      </c>
      <c r="I93" t="str">
        <f>IF('Model output'!I92="","",IF(ISNUMBER('Model output'!I92),'Model output'!I92,1))</f>
        <v/>
      </c>
      <c r="J93" t="str">
        <f>IF('Model output'!J92="","",IF(AND(ISNUMBER('Model output'!J92),'Model output'!J92&lt;=I93),'Model output'!J92,IF(ISNUMBER(SEARCH("0/",'Model output'!J92)),0,1)))</f>
        <v/>
      </c>
      <c r="K93" t="str" cm="1">
        <f t="array" ref="K93">IF(COUNT(FIND({0,1,2,3,4,5,6,7,8,9},'Model output'!K92))&gt;0,'Model output'!K92,"")</f>
        <v/>
      </c>
      <c r="L93" s="8" t="str">
        <f t="shared" si="18"/>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4"/>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t="str">
        <f>IF('Model output'!S92="","", IF('Model output'!S92= "[]", "", 'Model output'!S92))</f>
        <v>Not Identified</v>
      </c>
      <c r="Y93" t="str">
        <f>IF(OR('Model output'!S92="",ISNUMBER(SEARCH("Absent",'Model output'!S92)),ISNUMBER(SEARCH("Not identified",'Model output'!S92)),ISNUMBER(SEARCH("No",'Model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 IF('Model output'!T92="[]", "", IF('Model output'!T92="Not mentioned", "No", "Yes")))</f>
        <v/>
      </c>
      <c r="AB93" t="str">
        <f>IF(AA93&lt;&gt;"Yes","",IF(OR('Model output'!U92="",'Model output'!U92="[]",ISNUMBER(SEARCH("Not identified",'Model output'!U92))),"",'Model output'!U92))</f>
        <v/>
      </c>
      <c r="AC93" s="9" t="str">
        <f>IF(OR('Model output'!V92="", AND(ISERROR(SEARCH("Positive",'Model output'!V92)), ISNUMBER(SEARCH("Negative",'Model output'!V92))), 'Model output'!V92="No", ISNUMBER(SEARCH("Uninvolved",'Model output'!V92)), ISNUMBER(SEARCH("Not involved",'Model output'!V92)), ISNUMBER(SEARCH("Free",'Model output'!V92)), ISNUMBER(SEARCH("Cannot be assessed",'Model output'!V92)), ISNUMBER(SEARCH("1 mm",'Model output'!V92)), ISNUMBER(SEARCH("0.1 CM",'Model output'!V92)), ISNUMBER(SEARCH("less than 0.2 mm",'Model output'!V92)), ISNUMBER(SEARCH("less than 0.5 mm",'Model output'!V92)), ISNUMBER(SEARCH("none",'Model output'!V92)), ISNUMBER(SEARCH("abut",'Model output'!V92))), "negative", "positive")</f>
        <v>negative</v>
      </c>
      <c r="AE93" s="28"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29" t="str">
        <f t="shared" si="15"/>
        <v>1a</v>
      </c>
      <c r="AG93" s="29" t="str">
        <f t="shared" si="16"/>
        <v>0</v>
      </c>
      <c r="AH93" s="29" t="str">
        <f t="shared" si="19"/>
        <v>0</v>
      </c>
      <c r="AI93" s="36" t="str">
        <f t="shared" si="20"/>
        <v>I</v>
      </c>
      <c r="AJ93" s="28" t="s">
        <v>685</v>
      </c>
      <c r="AK93" s="33" t="s">
        <v>972</v>
      </c>
      <c r="AL93" s="33" t="s">
        <v>971</v>
      </c>
      <c r="AM93" s="33" t="s">
        <v>971</v>
      </c>
      <c r="AN93" s="33" t="s">
        <v>66</v>
      </c>
      <c r="AO93" s="34">
        <f t="shared" ca="1" si="21"/>
        <v>1</v>
      </c>
      <c r="AP93" s="29">
        <f t="shared" si="22"/>
        <v>1</v>
      </c>
      <c r="AQ93" s="29">
        <f t="shared" si="23"/>
        <v>1</v>
      </c>
      <c r="AR93" s="29">
        <f t="shared" si="24"/>
        <v>1</v>
      </c>
      <c r="AS93" s="35">
        <f t="shared" si="17"/>
        <v>1</v>
      </c>
    </row>
    <row r="94" spans="1:45">
      <c r="A94" t="str">
        <f>'Model output'!A93</f>
        <v>TCGA-DJ-A3UU</v>
      </c>
      <c r="B94" s="44">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X</v>
      </c>
      <c r="F94" t="str">
        <f t="shared" si="13"/>
        <v>positive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output'!H93="","negative",IF('Model output'!H93="[]", "negative", IF(OR(ISNUMBER(SEARCH("lymph node",'Model output'!H93)),ISNUMBER(SEARCH("Not mentioned",'Model output'!H93)),ISNUMBER(SEARCH("neck",'Model output'!H93)),ISNUMBER(SEARCH("Not applicable",'Model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1.0 cm</v>
      </c>
      <c r="L94" s="8" t="str">
        <f t="shared" si="18"/>
        <v>1.0cm</v>
      </c>
      <c r="M94" cm="1">
        <f t="array" ref="M94">IF(L94="","",IF(ISNUMBER(SEARCH("cm",L94)),MAX(VALUE(SUBSTITUTE(_xlfn.FILTERXML("&lt;t&gt;&lt;s&gt;"&amp;SUBSTITUTE(L94,",","&lt;/s&gt;&lt;s&gt;")&amp;"&lt;/s&gt;&lt;/t&gt;","//s"),"cm",""))),MAX(VALUE(SUBSTITUTE(_xlfn.FILTERXML("&lt;t&gt;&lt;s&gt;"&amp;SUBSTITUTE(L94,",","&lt;/s&gt;&lt;s&gt;")&amp;"&lt;/s&gt;&lt;/t&gt;","//s"),"mm","")))/10))</f>
        <v>1</v>
      </c>
      <c r="N94" t="str">
        <f>IF('Model output'!L93="","",'Model output'!L93)</f>
        <v>Papillary carcinoma</v>
      </c>
      <c r="O94" t="str">
        <f>IF('Model output'!M93="","",'Model output'!M93)</f>
        <v>Classical type</v>
      </c>
      <c r="P94" t="str">
        <f>IF('Model output'!N93="","",'Model output'!N93)</f>
        <v>1.1 cm</v>
      </c>
      <c r="Q94" t="str">
        <f t="shared" si="14"/>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t="str">
        <f>IF('Model output'!S93="","", IF('Model output'!S93= "[]", "", 'Model output'!S93))</f>
        <v>Invades the extrathyroidal fibroadipose tissue</v>
      </c>
      <c r="Y94" t="str">
        <f>IF(OR('Model output'!S93="",ISNUMBER(SEARCH("Absent",'Model output'!S93)),ISNUMBER(SEARCH("Not identified",'Model output'!S93)),ISNUMBER(SEARCH("No",'Model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 IF('Model output'!T93="[]", "", IF('Model output'!T93="Not mentioned", "No", "Yes")))</f>
        <v/>
      </c>
      <c r="AB94" t="str">
        <f>IF(AA94&lt;&gt;"Yes","",IF(OR('Model output'!U93="",'Model output'!U93="[]",ISNUMBER(SEARCH("Not identified",'Model output'!U93))),"",'Model output'!U93))</f>
        <v/>
      </c>
      <c r="AC94" s="9" t="str">
        <f>IF(OR('Model output'!V93="", AND(ISERROR(SEARCH("Positive",'Model output'!V93)), ISNUMBER(SEARCH("Negative",'Model output'!V93))), 'Model output'!V93="No", ISNUMBER(SEARCH("Uninvolved",'Model output'!V93)), ISNUMBER(SEARCH("Not involved",'Model output'!V93)), ISNUMBER(SEARCH("Free",'Model output'!V93)), ISNUMBER(SEARCH("Cannot be assessed",'Model output'!V93)), ISNUMBER(SEARCH("1 mm",'Model output'!V93)), ISNUMBER(SEARCH("0.1 CM",'Model output'!V93)), ISNUMBER(SEARCH("less than 0.2 mm",'Model output'!V93)), ISNUMBER(SEARCH("less than 0.5 mm",'Model output'!V93)), ISNUMBER(SEARCH("none",'Model output'!V93)), ISNUMBER(SEARCH("abut",'Model output'!V93))), "negative", "positive")</f>
        <v>positive</v>
      </c>
      <c r="AE94" s="28"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29" t="str">
        <f t="shared" si="15"/>
        <v>1b</v>
      </c>
      <c r="AG94" s="29" t="str">
        <f t="shared" si="16"/>
        <v>0</v>
      </c>
      <c r="AH94" s="29" t="str">
        <f t="shared" si="19"/>
        <v>0</v>
      </c>
      <c r="AI94" s="36" t="str">
        <f t="shared" si="20"/>
        <v>I</v>
      </c>
      <c r="AJ94" s="28" t="s">
        <v>684</v>
      </c>
      <c r="AK94" s="33" t="s">
        <v>967</v>
      </c>
      <c r="AL94" s="33" t="s">
        <v>968</v>
      </c>
      <c r="AM94" s="33" t="s">
        <v>971</v>
      </c>
      <c r="AN94" s="33" t="s">
        <v>66</v>
      </c>
      <c r="AO94" s="34">
        <f t="shared" si="21"/>
        <v>1</v>
      </c>
      <c r="AP94" s="29">
        <f t="shared" si="22"/>
        <v>1</v>
      </c>
      <c r="AQ94" s="29">
        <f t="shared" si="23"/>
        <v>1</v>
      </c>
      <c r="AR94" s="29">
        <f t="shared" si="24"/>
        <v>1</v>
      </c>
      <c r="AS94" s="35">
        <f t="shared" si="17"/>
        <v>1</v>
      </c>
    </row>
    <row r="95" spans="1:45">
      <c r="A95" t="str">
        <f>'Model output'!A94</f>
        <v>TCGA-DJ-A3UV</v>
      </c>
      <c r="B95" s="44">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3"/>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output'!H94="","negative",IF('Model output'!H94="[]", "negative", IF(OR(ISNUMBER(SEARCH("lymph node",'Model output'!H94)),ISNUMBER(SEARCH("Not mentioned",'Model output'!H94)),ISNUMBER(SEARCH("neck",'Model output'!H94)),ISNUMBER(SEARCH("Not applicable",'Model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18"/>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 carcinoma</v>
      </c>
      <c r="O95" t="str">
        <f>IF('Model output'!M94="","",'Model output'!M94)</f>
        <v>Classical type</v>
      </c>
      <c r="P95" t="str">
        <f>IF('Model output'!N94="","",'Model output'!N94)</f>
        <v>1.0 cm</v>
      </c>
      <c r="Q95" t="str">
        <f t="shared" si="14"/>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negative</v>
      </c>
      <c r="X95" t="str">
        <f>IF('Model output'!S94="","", IF('Model output'!S94= "[]", "", 'Model output'!S94))</f>
        <v/>
      </c>
      <c r="Y95" t="str">
        <f>IF(OR('Model output'!S94="",ISNUMBER(SEARCH("Absent",'Model output'!S94)),ISNUMBER(SEARCH("Not identified",'Model output'!S94)),ISNUMBER(SEARCH("No",'Model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 IF('Model output'!T94="[]", "", IF('Model output'!T94="Not mentioned", "No", "Yes")))</f>
        <v/>
      </c>
      <c r="AB95" t="str">
        <f>IF(AA95&lt;&gt;"Yes","",IF(OR('Model output'!U94="",'Model output'!U94="[]",ISNUMBER(SEARCH("Not identified",'Model output'!U94))),"",'Model output'!U94))</f>
        <v/>
      </c>
      <c r="AC95" s="9" t="str">
        <f>IF(OR('Model output'!V94="", AND(ISERROR(SEARCH("Positive",'Model output'!V94)), ISNUMBER(SEARCH("Negative",'Model output'!V94))), 'Model output'!V94="No", ISNUMBER(SEARCH("Uninvolved",'Model output'!V94)), ISNUMBER(SEARCH("Not involved",'Model output'!V94)), ISNUMBER(SEARCH("Free",'Model output'!V94)), ISNUMBER(SEARCH("Cannot be assessed",'Model output'!V94)), ISNUMBER(SEARCH("1 mm",'Model output'!V94)), ISNUMBER(SEARCH("0.1 CM",'Model output'!V94)), ISNUMBER(SEARCH("less than 0.2 mm",'Model output'!V94)), ISNUMBER(SEARCH("less than 0.5 mm",'Model output'!V94)), ISNUMBER(SEARCH("none",'Model output'!V94)), ISNUMBER(SEARCH("abut",'Model output'!V94))), "negative", "positive")</f>
        <v>negative</v>
      </c>
      <c r="AE95" s="28"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29" t="str">
        <f t="shared" si="15"/>
        <v>1a</v>
      </c>
      <c r="AG95" s="29" t="str">
        <f t="shared" si="16"/>
        <v>0</v>
      </c>
      <c r="AH95" s="29" t="str">
        <f t="shared" si="19"/>
        <v>0</v>
      </c>
      <c r="AI95" s="36" t="str">
        <f t="shared" si="20"/>
        <v>I</v>
      </c>
      <c r="AJ95" s="28" t="s">
        <v>687</v>
      </c>
      <c r="AK95" s="33" t="s">
        <v>972</v>
      </c>
      <c r="AL95" s="33" t="s">
        <v>968</v>
      </c>
      <c r="AM95" s="33" t="s">
        <v>971</v>
      </c>
      <c r="AN95" s="33" t="s">
        <v>66</v>
      </c>
      <c r="AO95" s="34">
        <f t="shared" ca="1" si="21"/>
        <v>1</v>
      </c>
      <c r="AP95" s="29">
        <f t="shared" si="22"/>
        <v>1</v>
      </c>
      <c r="AQ95" s="29">
        <f t="shared" si="23"/>
        <v>1</v>
      </c>
      <c r="AR95" s="29">
        <f t="shared" si="24"/>
        <v>1</v>
      </c>
      <c r="AS95" s="35">
        <f t="shared" si="17"/>
        <v>1</v>
      </c>
    </row>
    <row r="96" spans="1:45">
      <c r="A96" t="str">
        <f>'Model output'!A95</f>
        <v>TCGA-DJ-A3UX</v>
      </c>
      <c r="B96" s="44">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3"/>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output'!H95="","negative",IF('Model output'!H95="[]", "negative", IF(OR(ISNUMBER(SEARCH("lymph node",'Model output'!H95)),ISNUMBER(SEARCH("Not mentioned",'Model output'!H95)),ISNUMBER(SEARCH("neck",'Model output'!H95)),ISNUMBER(SEARCH("Not applicable",'Model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18"/>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4"/>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t="str">
        <f>IF('Model output'!S95="","", IF('Model output'!S95= "[]", "", 'Model output'!S95))</f>
        <v>Not identified</v>
      </c>
      <c r="Y96" t="str">
        <f>IF(OR('Model output'!S95="",ISNUMBER(SEARCH("Absent",'Model output'!S95)),ISNUMBER(SEARCH("Not identified",'Model output'!S95)),ISNUMBER(SEARCH("No",'Model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 IF('Model output'!T95="[]", "", IF('Model output'!T95="Not mentioned", "No", "Yes")))</f>
        <v/>
      </c>
      <c r="AB96" t="str">
        <f>IF(AA96&lt;&gt;"Yes","",IF(OR('Model output'!U95="",'Model output'!U95="[]",ISNUMBER(SEARCH("Not identified",'Model output'!U95))),"",'Model output'!U95))</f>
        <v/>
      </c>
      <c r="AC96" s="9" t="str">
        <f>IF(OR('Model output'!V95="", AND(ISERROR(SEARCH("Positive",'Model output'!V95)), ISNUMBER(SEARCH("Negative",'Model output'!V95))), 'Model output'!V95="No", ISNUMBER(SEARCH("Uninvolved",'Model output'!V95)), ISNUMBER(SEARCH("Not involved",'Model output'!V95)), ISNUMBER(SEARCH("Free",'Model output'!V95)), ISNUMBER(SEARCH("Cannot be assessed",'Model output'!V95)), ISNUMBER(SEARCH("1 mm",'Model output'!V95)), ISNUMBER(SEARCH("0.1 CM",'Model output'!V95)), ISNUMBER(SEARCH("less than 0.2 mm",'Model output'!V95)), ISNUMBER(SEARCH("less than 0.5 mm",'Model output'!V95)), ISNUMBER(SEARCH("none",'Model output'!V95)), ISNUMBER(SEARCH("abut",'Model output'!V95))), "negative", "positive")</f>
        <v>negative</v>
      </c>
      <c r="AE96" s="28"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29" t="str">
        <f t="shared" si="15"/>
        <v>1a</v>
      </c>
      <c r="AG96" s="29" t="str">
        <f t="shared" si="16"/>
        <v>0</v>
      </c>
      <c r="AH96" s="29" t="str">
        <f t="shared" si="19"/>
        <v>0</v>
      </c>
      <c r="AI96" s="36" t="str">
        <f t="shared" si="20"/>
        <v>I</v>
      </c>
      <c r="AJ96" s="28" t="s">
        <v>685</v>
      </c>
      <c r="AK96" s="33" t="s">
        <v>972</v>
      </c>
      <c r="AL96" s="33" t="s">
        <v>968</v>
      </c>
      <c r="AM96" s="33" t="s">
        <v>971</v>
      </c>
      <c r="AN96" s="33" t="s">
        <v>66</v>
      </c>
      <c r="AO96" s="34">
        <f t="shared" ca="1" si="21"/>
        <v>1</v>
      </c>
      <c r="AP96" s="29">
        <f t="shared" si="22"/>
        <v>1</v>
      </c>
      <c r="AQ96" s="29">
        <f t="shared" si="23"/>
        <v>1</v>
      </c>
      <c r="AR96" s="29">
        <f t="shared" si="24"/>
        <v>1</v>
      </c>
      <c r="AS96" s="35">
        <f t="shared" si="17"/>
        <v>1</v>
      </c>
    </row>
    <row r="97" spans="1:45">
      <c r="A97" t="str">
        <f>'Model output'!A96</f>
        <v>TCGA-DJ-A3UY</v>
      </c>
      <c r="B97" s="44">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X</v>
      </c>
      <c r="F97" t="str">
        <f t="shared" si="13"/>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output'!H96="","negative",IF('Model output'!H96="[]", "negative", IF(OR(ISNUMBER(SEARCH("lymph node",'Model output'!H96)),ISNUMBER(SEARCH("Not mentioned",'Model output'!H96)),ISNUMBER(SEARCH("neck",'Model output'!H96)),ISNUMBER(SEARCH("Not applicable",'Model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8" t="str">
        <f t="shared" si="18"/>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Classical</v>
      </c>
      <c r="P97" t="str">
        <f>IF('Model output'!N96="","",'Model output'!N96)</f>
        <v>1.2 cm</v>
      </c>
      <c r="Q97" t="str">
        <f t="shared" si="14"/>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negative</v>
      </c>
      <c r="X97" t="str">
        <f>IF('Model output'!S96="","", IF('Model output'!S96= "[]", "", 'Model output'!S96))</f>
        <v>Not identified</v>
      </c>
      <c r="Y97" t="str">
        <f>IF(OR('Model output'!S96="",ISNUMBER(SEARCH("Absent",'Model output'!S96)),ISNUMBER(SEARCH("Not identified",'Model output'!S96)),ISNUMBER(SEARCH("No",'Model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 IF('Model output'!T96="[]", "", IF('Model output'!T96="Not mentioned", "No", "Yes")))</f>
        <v/>
      </c>
      <c r="AB97" t="str">
        <f>IF(AA97&lt;&gt;"Yes","",IF(OR('Model output'!U96="",'Model output'!U96="[]",ISNUMBER(SEARCH("Not identified",'Model output'!U96))),"",'Model output'!U96))</f>
        <v/>
      </c>
      <c r="AC97" s="9" t="str">
        <f>IF(OR('Model output'!V96="", AND(ISERROR(SEARCH("Positive",'Model output'!V96)), ISNUMBER(SEARCH("Negative",'Model output'!V96))), 'Model output'!V96="No", ISNUMBER(SEARCH("Uninvolved",'Model output'!V96)), ISNUMBER(SEARCH("Not involved",'Model output'!V96)), ISNUMBER(SEARCH("Free",'Model output'!V96)), ISNUMBER(SEARCH("Cannot be assessed",'Model output'!V96)), ISNUMBER(SEARCH("1 mm",'Model output'!V96)), ISNUMBER(SEARCH("0.1 CM",'Model output'!V96)), ISNUMBER(SEARCH("less than 0.2 mm",'Model output'!V96)), ISNUMBER(SEARCH("less than 0.5 mm",'Model output'!V96)), ISNUMBER(SEARCH("none",'Model output'!V96)), ISNUMBER(SEARCH("abut",'Model output'!V96))), "negative", "positive")</f>
        <v>negative</v>
      </c>
      <c r="AE97" s="28"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29" t="str">
        <f t="shared" si="15"/>
        <v>1b</v>
      </c>
      <c r="AG97" s="29" t="str">
        <f t="shared" si="16"/>
        <v>0</v>
      </c>
      <c r="AH97" s="29" t="str">
        <f t="shared" si="19"/>
        <v>0</v>
      </c>
      <c r="AI97" s="36" t="str">
        <f t="shared" si="20"/>
        <v>I</v>
      </c>
      <c r="AJ97" s="28" t="s">
        <v>685</v>
      </c>
      <c r="AK97" s="33" t="s">
        <v>967</v>
      </c>
      <c r="AL97" s="33" t="s">
        <v>971</v>
      </c>
      <c r="AM97" s="33" t="s">
        <v>971</v>
      </c>
      <c r="AN97" s="33" t="s">
        <v>66</v>
      </c>
      <c r="AO97" s="34">
        <f t="shared" ca="1" si="21"/>
        <v>1</v>
      </c>
      <c r="AP97" s="29">
        <f t="shared" si="22"/>
        <v>1</v>
      </c>
      <c r="AQ97" s="29">
        <f t="shared" si="23"/>
        <v>1</v>
      </c>
      <c r="AR97" s="29">
        <f t="shared" si="24"/>
        <v>1</v>
      </c>
      <c r="AS97" s="35">
        <f t="shared" si="17"/>
        <v>1</v>
      </c>
    </row>
    <row r="98" spans="1:45">
      <c r="A98" t="str">
        <f>'Model output'!A97</f>
        <v>TCGA-DJ-A3UZ</v>
      </c>
      <c r="B98" s="44">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X</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3"/>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output'!H97="","negative",IF('Model output'!H97="[]", "negative", IF(OR(ISNUMBER(SEARCH("lymph node",'Model output'!H97)),ISNUMBER(SEARCH("Not mentioned",'Model output'!H97)),ISNUMBER(SEARCH("neck",'Model output'!H97)),ISNUMBER(SEARCH("Not applicable",'Model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18"/>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Classical, Microcarcinoma</v>
      </c>
      <c r="P98" t="str">
        <f>IF('Model output'!N97="","",'Model output'!N97)</f>
        <v>1.1 cm</v>
      </c>
      <c r="Q98" t="str">
        <f t="shared" si="14"/>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t="str">
        <f>IF('Model output'!S97="","", IF('Model output'!S97= "[]", "", 'Model output'!S97))</f>
        <v>Perithyroidal adipose tissue, Parathyroid gland</v>
      </c>
      <c r="Y98" t="str">
        <f>IF(OR('Model output'!S97="",ISNUMBER(SEARCH("Absent",'Model output'!S97)),ISNUMBER(SEARCH("Not identified",'Model output'!S97)),ISNUMBER(SEARCH("No",'Model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 IF('Model output'!T97="[]", "", IF('Model output'!T97="Not mentioned", "No", "Yes")))</f>
        <v/>
      </c>
      <c r="AB98" t="str">
        <f>IF(AA98&lt;&gt;"Yes","",IF(OR('Model output'!U97="",'Model output'!U97="[]",ISNUMBER(SEARCH("Not identified",'Model output'!U97))),"",'Model output'!U97))</f>
        <v/>
      </c>
      <c r="AC98" s="9" t="str">
        <f>IF(OR('Model output'!V97="", AND(ISERROR(SEARCH("Positive",'Model output'!V97)), ISNUMBER(SEARCH("Negative",'Model output'!V97))), 'Model output'!V97="No", ISNUMBER(SEARCH("Uninvolved",'Model output'!V97)), ISNUMBER(SEARCH("Not involved",'Model output'!V97)), ISNUMBER(SEARCH("Free",'Model output'!V97)), ISNUMBER(SEARCH("Cannot be assessed",'Model output'!V97)), ISNUMBER(SEARCH("1 mm",'Model output'!V97)), ISNUMBER(SEARCH("0.1 CM",'Model output'!V97)), ISNUMBER(SEARCH("less than 0.2 mm",'Model output'!V97)), ISNUMBER(SEARCH("less than 0.5 mm",'Model output'!V97)), ISNUMBER(SEARCH("none",'Model output'!V97)), ISNUMBER(SEARCH("abut",'Model output'!V97))), "negative", "positive")</f>
        <v>negative</v>
      </c>
      <c r="AE98" s="28"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29" t="str">
        <f t="shared" si="15"/>
        <v>1b</v>
      </c>
      <c r="AG98" s="29" t="str">
        <f t="shared" si="16"/>
        <v>0</v>
      </c>
      <c r="AH98" s="29" t="str">
        <f t="shared" si="19"/>
        <v>0</v>
      </c>
      <c r="AI98" s="36" t="str">
        <f t="shared" si="20"/>
        <v>I</v>
      </c>
      <c r="AJ98" s="28" t="s">
        <v>687</v>
      </c>
      <c r="AK98" s="33" t="s">
        <v>967</v>
      </c>
      <c r="AL98" s="33" t="s">
        <v>968</v>
      </c>
      <c r="AM98" s="33" t="s">
        <v>971</v>
      </c>
      <c r="AN98" s="33" t="s">
        <v>66</v>
      </c>
      <c r="AO98" s="34">
        <f t="shared" ca="1" si="21"/>
        <v>1</v>
      </c>
      <c r="AP98" s="29">
        <f t="shared" si="22"/>
        <v>1</v>
      </c>
      <c r="AQ98" s="29">
        <f t="shared" si="23"/>
        <v>1</v>
      </c>
      <c r="AR98" s="29">
        <f t="shared" si="24"/>
        <v>1</v>
      </c>
      <c r="AS98" s="35">
        <f t="shared" si="17"/>
        <v>1</v>
      </c>
    </row>
    <row r="99" spans="1:45">
      <c r="A99" t="str">
        <f>'Model output'!A98</f>
        <v>TCGA-DJ-A3V2</v>
      </c>
      <c r="B99" s="44">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X</v>
      </c>
      <c r="F99" t="str">
        <f t="shared" si="13"/>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output'!H98="","negative",IF('Model output'!H98="[]", "negative", IF(OR(ISNUMBER(SEARCH("lymph node",'Model output'!H98)),ISNUMBER(SEARCH("Not mentioned",'Model output'!H98)),ISNUMBER(SEARCH("neck",'Model output'!H98)),ISNUMBER(SEARCH("Not applicable",'Model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18"/>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v>
      </c>
      <c r="O99" t="str">
        <f>IF('Model output'!M98="","",'Model output'!M98)</f>
        <v>Classical type</v>
      </c>
      <c r="P99" t="str">
        <f>IF('Model output'!N98="","",'Model output'!N98)</f>
        <v>2.1 cm</v>
      </c>
      <c r="Q99" t="str">
        <f t="shared" si="14"/>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t="str">
        <f>IF('Model output'!O98="","",'Model output'!O98)</f>
        <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negative</v>
      </c>
      <c r="X99" t="str">
        <f>IF('Model output'!S98="","", IF('Model output'!S98= "[]", "", 'Model output'!S98))</f>
        <v>Not Identified</v>
      </c>
      <c r="Y99" t="str">
        <f>IF(OR('Model output'!S98="",ISNUMBER(SEARCH("Absent",'Model output'!S98)),ISNUMBER(SEARCH("Not identified",'Model output'!S98)),ISNUMBER(SEARCH("No",'Model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 IF('Model output'!T98="[]", "", IF('Model output'!T98="Not mentioned", "No", "Yes")))</f>
        <v/>
      </c>
      <c r="AB99" t="str">
        <f>IF(AA99&lt;&gt;"Yes","",IF(OR('Model output'!U98="",'Model output'!U98="[]",ISNUMBER(SEARCH("Not identified",'Model output'!U98))),"",'Model output'!U98))</f>
        <v/>
      </c>
      <c r="AC99" s="9" t="str">
        <f>IF(OR('Model output'!V98="", AND(ISERROR(SEARCH("Positive",'Model output'!V98)), ISNUMBER(SEARCH("Negative",'Model output'!V98))), 'Model output'!V98="No", ISNUMBER(SEARCH("Uninvolved",'Model output'!V98)), ISNUMBER(SEARCH("Not involved",'Model output'!V98)), ISNUMBER(SEARCH("Free",'Model output'!V98)), ISNUMBER(SEARCH("Cannot be assessed",'Model output'!V98)), ISNUMBER(SEARCH("1 mm",'Model output'!V98)), ISNUMBER(SEARCH("0.1 CM",'Model output'!V98)), ISNUMBER(SEARCH("less than 0.2 mm",'Model output'!V98)), ISNUMBER(SEARCH("less than 0.5 mm",'Model output'!V98)), ISNUMBER(SEARCH("none",'Model output'!V98)), ISNUMBER(SEARCH("abut",'Model output'!V98))), "negative", "positive")</f>
        <v>negative</v>
      </c>
      <c r="AE99" s="28"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29" t="str">
        <f t="shared" si="15"/>
        <v>2</v>
      </c>
      <c r="AG99" s="29" t="str">
        <f t="shared" si="16"/>
        <v>1a</v>
      </c>
      <c r="AH99" s="29" t="str">
        <f t="shared" si="19"/>
        <v>0</v>
      </c>
      <c r="AI99" s="36" t="str">
        <f t="shared" si="20"/>
        <v>I</v>
      </c>
      <c r="AJ99" s="28" t="s">
        <v>687</v>
      </c>
      <c r="AK99" s="33" t="s">
        <v>970</v>
      </c>
      <c r="AL99" s="33" t="s">
        <v>972</v>
      </c>
      <c r="AM99" s="33" t="s">
        <v>971</v>
      </c>
      <c r="AN99" s="33" t="s">
        <v>66</v>
      </c>
      <c r="AO99" s="34">
        <f t="shared" ca="1" si="21"/>
        <v>1</v>
      </c>
      <c r="AP99" s="29">
        <f t="shared" si="22"/>
        <v>1</v>
      </c>
      <c r="AQ99" s="29">
        <f t="shared" si="23"/>
        <v>1</v>
      </c>
      <c r="AR99" s="29">
        <f t="shared" si="24"/>
        <v>1</v>
      </c>
      <c r="AS99" s="35">
        <f t="shared" si="17"/>
        <v>1</v>
      </c>
    </row>
    <row r="100" spans="1:45">
      <c r="A100" t="str">
        <f>'Model output'!A99</f>
        <v>TCGA-DJ-A3V3</v>
      </c>
      <c r="B100" s="44">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1</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3"/>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output'!H99="","negative",IF('Model output'!H99="[]", "negative", IF(OR(ISNUMBER(SEARCH("lymph node",'Model output'!H99)),ISNUMBER(SEARCH("Not mentioned",'Model output'!H99)),ISNUMBER(SEARCH("neck",'Model output'!H99)),ISNUMBER(SEARCH("Not applicable",'Model output'!H99))),"negative","positive")))</f>
        <v>negative</v>
      </c>
      <c r="I100">
        <f>IF('Model output'!I99="","",IF(ISNUMBER('Model output'!I99),'Model output'!I99,1))</f>
        <v>14</v>
      </c>
      <c r="J100">
        <f>IF('Model output'!J99="","",IF(AND(ISNUMBER('Model output'!J99),'Model output'!J99&lt;=I100),'Model output'!J99,IF(ISNUMBER(SEARCH("0/",'Model output'!J99)),0,1)))</f>
        <v>0</v>
      </c>
      <c r="K100" t="str" cm="1">
        <f t="array" ref="K100">IF(COUNT(FIND({0,1,2,3,4,5,6,7,8,9},'Model output'!K99))&gt;0,'Model output'!K99,"")</f>
        <v/>
      </c>
      <c r="L100" s="8" t="str">
        <f t="shared" si="18"/>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 carcinoma</v>
      </c>
      <c r="O100" t="str">
        <f>IF('Model output'!M99="","",'Model output'!M99)</f>
        <v>Classical type</v>
      </c>
      <c r="P100" t="str">
        <f>IF('Model output'!N99="","",'Model output'!N99)</f>
        <v>2.4 cm</v>
      </c>
      <c r="Q100" t="str">
        <f t="shared" si="14"/>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1</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negative</v>
      </c>
      <c r="X100" t="str">
        <f>IF('Model output'!S99="","", IF('Model output'!S99= "[]", "", 'Model output'!S99))</f>
        <v>Not identified</v>
      </c>
      <c r="Y100" t="str">
        <f>IF(OR('Model output'!S99="",ISNUMBER(SEARCH("Absent",'Model output'!S99)),ISNUMBER(SEARCH("Not identified",'Model output'!S99)),ISNUMBER(SEARCH("No",'Model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 IF('Model output'!T99="[]", "", IF('Model output'!T99="Not mentioned", "No", "Yes")))</f>
        <v/>
      </c>
      <c r="AB100" t="str">
        <f>IF(AA100&lt;&gt;"Yes","",IF(OR('Model output'!U99="",'Model output'!U99="[]",ISNUMBER(SEARCH("Not identified",'Model output'!U99))),"",'Model output'!U99))</f>
        <v/>
      </c>
      <c r="AC100" s="9" t="str">
        <f>IF(OR('Model output'!V99="", AND(ISERROR(SEARCH("Positive",'Model output'!V99)), ISNUMBER(SEARCH("Negative",'Model output'!V99))), 'Model output'!V99="No", ISNUMBER(SEARCH("Uninvolved",'Model output'!V99)), ISNUMBER(SEARCH("Not involved",'Model output'!V99)), ISNUMBER(SEARCH("Free",'Model output'!V99)), ISNUMBER(SEARCH("Cannot be assessed",'Model output'!V99)), ISNUMBER(SEARCH("1 mm",'Model output'!V99)), ISNUMBER(SEARCH("0.1 CM",'Model output'!V99)), ISNUMBER(SEARCH("less than 0.2 mm",'Model output'!V99)), ISNUMBER(SEARCH("less than 0.5 mm",'Model output'!V99)), ISNUMBER(SEARCH("none",'Model output'!V99)), ISNUMBER(SEARCH("abut",'Model output'!V99))), "negative", "positive")</f>
        <v>negative</v>
      </c>
      <c r="AE100" s="28"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29" t="str">
        <f t="shared" si="15"/>
        <v>2</v>
      </c>
      <c r="AG100" s="29" t="str">
        <f t="shared" si="16"/>
        <v>0</v>
      </c>
      <c r="AH100" s="29" t="str">
        <f t="shared" si="19"/>
        <v>0</v>
      </c>
      <c r="AI100" s="36" t="str">
        <f t="shared" si="20"/>
        <v>I</v>
      </c>
      <c r="AJ100" s="28" t="s">
        <v>685</v>
      </c>
      <c r="AK100" s="33" t="s">
        <v>970</v>
      </c>
      <c r="AL100" s="33" t="s">
        <v>968</v>
      </c>
      <c r="AM100" s="33" t="s">
        <v>971</v>
      </c>
      <c r="AN100" s="33" t="s">
        <v>66</v>
      </c>
      <c r="AO100" s="34">
        <f t="shared" ref="AO100:AO131" ca="1" si="25">IF(AE100=AJ100,1,0)</f>
        <v>1</v>
      </c>
      <c r="AP100" s="29">
        <f t="shared" ref="AP100:AP131" si="26">IF(AF100=AK100, 1, IF(AND(AF100="x", AK100="0"), 1, IF(AND(AF100="0", AK100="x"), 1, 0)))</f>
        <v>1</v>
      </c>
      <c r="AQ100" s="29">
        <f t="shared" ref="AQ100:AQ131" si="27">IF(AG100=AL100, 1, IF(AND(AG100="x", AL100="0"), 1, IF(AND(AG100="0", AL100="x"), 1, 0)))</f>
        <v>1</v>
      </c>
      <c r="AR100" s="29">
        <f t="shared" ref="AR100:AR131" si="28">IF(AH100=AM100, 1, IF(AND(AH100="x", AM100="0"), 1, IF(AND(AH100="0", AM100="x"), 1, 0)))</f>
        <v>1</v>
      </c>
      <c r="AS100" s="35">
        <f t="shared" si="17"/>
        <v>1</v>
      </c>
    </row>
    <row r="101" spans="1:45">
      <c r="A101" t="str">
        <f>'Model output'!A100</f>
        <v>TCGA-DJ-A3V5</v>
      </c>
      <c r="B101" s="44">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3"/>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output'!H100="","negative",IF('Model output'!H100="[]", "negative", IF(OR(ISNUMBER(SEARCH("lymph node",'Model output'!H100)),ISNUMBER(SEARCH("Not mentioned",'Model output'!H100)),ISNUMBER(SEARCH("neck",'Model output'!H100)),ISNUMBER(SEARCH("Not applicable",'Model output'!H100))),"negative","positive")))</f>
        <v>negative</v>
      </c>
      <c r="I101">
        <f>IF('Model output'!I100="","",IF(ISNUMBER('Model output'!I100),'Model output'!I100,1))</f>
        <v>0</v>
      </c>
      <c r="J101">
        <f>IF('Model output'!J100="","",IF(AND(ISNUMBER('Model output'!J100),'Model output'!J100&lt;=I101),'Model output'!J100,IF(ISNUMBER(SEARCH("0/",'Model output'!J100)),0,1)))</f>
        <v>0</v>
      </c>
      <c r="K101" t="str" cm="1">
        <f t="array" ref="K101">IF(COUNT(FIND({0,1,2,3,4,5,6,7,8,9},'Model output'!K100))&gt;0,'Model output'!K100,"")</f>
        <v/>
      </c>
      <c r="L101" s="8" t="str">
        <f t="shared" si="18"/>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 carcinoma</v>
      </c>
      <c r="O101" t="str">
        <f>IF('Model output'!M100="","",'Model output'!M100)</f>
        <v>Tall cell variant</v>
      </c>
      <c r="P101" t="str">
        <f>IF('Model output'!N100="","",'Model output'!N100)</f>
        <v>1.4 cm</v>
      </c>
      <c r="Q101" t="str">
        <f t="shared" si="14"/>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t="str">
        <f>IF('Model output'!S100="","", IF('Model output'!S100= "[]", "", 'Model output'!S100))</f>
        <v>Perithyroidal fibroadipose tissue</v>
      </c>
      <c r="Y101" t="str">
        <f>IF(OR('Model output'!S100="",ISNUMBER(SEARCH("Absent",'Model output'!S100)),ISNUMBER(SEARCH("Not identified",'Model output'!S100)),ISNUMBER(SEARCH("No",'Model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 IF('Model output'!T100="[]", "", IF('Model output'!T100="Not mentioned", "No", "Yes")))</f>
        <v/>
      </c>
      <c r="AB101" t="str">
        <f>IF(AA101&lt;&gt;"Yes","",IF(OR('Model output'!U100="",'Model output'!U100="[]",ISNUMBER(SEARCH("Not identified",'Model output'!U100))),"",'Model output'!U100))</f>
        <v/>
      </c>
      <c r="AC101" s="9" t="str">
        <f>IF(OR('Model output'!V100="", AND(ISERROR(SEARCH("Positive",'Model output'!V100)), ISNUMBER(SEARCH("Negative",'Model output'!V100))), 'Model output'!V100="No", ISNUMBER(SEARCH("Uninvolved",'Model output'!V100)), ISNUMBER(SEARCH("Not involved",'Model output'!V100)), ISNUMBER(SEARCH("Free",'Model output'!V100)), ISNUMBER(SEARCH("Cannot be assessed",'Model output'!V100)), ISNUMBER(SEARCH("1 mm",'Model output'!V100)), ISNUMBER(SEARCH("0.1 CM",'Model output'!V100)), ISNUMBER(SEARCH("less than 0.2 mm",'Model output'!V100)), ISNUMBER(SEARCH("less than 0.5 mm",'Model output'!V100)), ISNUMBER(SEARCH("none",'Model output'!V100)), ISNUMBER(SEARCH("abut",'Model output'!V100))), "negative", "positive")</f>
        <v>positive</v>
      </c>
      <c r="AE101" s="28"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29" t="str">
        <f t="shared" si="15"/>
        <v>1b</v>
      </c>
      <c r="AG101" s="29" t="str">
        <f t="shared" si="16"/>
        <v>0</v>
      </c>
      <c r="AH101" s="29" t="str">
        <f t="shared" si="19"/>
        <v>0</v>
      </c>
      <c r="AI101" s="36" t="str">
        <f t="shared" si="20"/>
        <v>I</v>
      </c>
      <c r="AJ101" s="28" t="s">
        <v>684</v>
      </c>
      <c r="AK101" s="33" t="s">
        <v>967</v>
      </c>
      <c r="AL101" s="33" t="s">
        <v>968</v>
      </c>
      <c r="AM101" s="33" t="s">
        <v>971</v>
      </c>
      <c r="AN101" s="33" t="s">
        <v>66</v>
      </c>
      <c r="AO101" s="34">
        <f t="shared" si="25"/>
        <v>1</v>
      </c>
      <c r="AP101" s="29">
        <f t="shared" si="26"/>
        <v>1</v>
      </c>
      <c r="AQ101" s="29">
        <f t="shared" si="27"/>
        <v>1</v>
      </c>
      <c r="AR101" s="29">
        <f t="shared" si="28"/>
        <v>1</v>
      </c>
      <c r="AS101" s="35">
        <f t="shared" si="17"/>
        <v>1</v>
      </c>
    </row>
    <row r="102" spans="1:45">
      <c r="A102" t="str">
        <f>'Model output'!A101</f>
        <v>TCGA-DJ-A3V6</v>
      </c>
      <c r="B102" s="44">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1</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3"/>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output'!H101="","negative",IF('Model output'!H101="[]", "negative", IF(OR(ISNUMBER(SEARCH("lymph node",'Model output'!H101)),ISNUMBER(SEARCH("Not mentioned",'Model output'!H101)),ISNUMBER(SEARCH("neck",'Model output'!H101)),ISNUMBER(SEARCH("Not applicable",'Model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8" t="str">
        <f t="shared" si="18"/>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 carcinoma</v>
      </c>
      <c r="O102" t="str">
        <f>IF('Model output'!M101="","",'Model output'!M101)</f>
        <v>Tall cell variant</v>
      </c>
      <c r="P102" t="str">
        <f>IF('Model output'!N101="","",'Model output'!N101)</f>
        <v>1.8 cm</v>
      </c>
      <c r="Q102" t="str">
        <f t="shared" si="14"/>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t="str">
        <f>IF('Model output'!S101="","", IF('Model output'!S101= "[]", "", 'Model output'!S101))</f>
        <v>parathyroid fibroadipose tissue</v>
      </c>
      <c r="Y102" t="str">
        <f>IF(OR('Model output'!S101="",ISNUMBER(SEARCH("Absent",'Model output'!S101)),ISNUMBER(SEARCH("Not identified",'Model output'!S101)),ISNUMBER(SEARCH("No",'Model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 IF('Model output'!T101="[]", "", IF('Model output'!T101="Not mentioned", "No", "Yes")))</f>
        <v/>
      </c>
      <c r="AB102" t="str">
        <f>IF(AA102&lt;&gt;"Yes","",IF(OR('Model output'!U101="",'Model output'!U101="[]",ISNUMBER(SEARCH("Not identified",'Model output'!U101))),"",'Model output'!U101))</f>
        <v/>
      </c>
      <c r="AC102" s="9" t="str">
        <f>IF(OR('Model output'!V101="", AND(ISERROR(SEARCH("Positive",'Model output'!V101)), ISNUMBER(SEARCH("Negative",'Model output'!V101))), 'Model output'!V101="No", ISNUMBER(SEARCH("Uninvolved",'Model output'!V101)), ISNUMBER(SEARCH("Not involved",'Model output'!V101)), ISNUMBER(SEARCH("Free",'Model output'!V101)), ISNUMBER(SEARCH("Cannot be assessed",'Model output'!V101)), ISNUMBER(SEARCH("1 mm",'Model output'!V101)), ISNUMBER(SEARCH("0.1 CM",'Model output'!V101)), ISNUMBER(SEARCH("less than 0.2 mm",'Model output'!V101)), ISNUMBER(SEARCH("less than 0.5 mm",'Model output'!V101)), ISNUMBER(SEARCH("none",'Model output'!V101)), ISNUMBER(SEARCH("abut",'Model output'!V101))), "negative", "positive")</f>
        <v>negative</v>
      </c>
      <c r="AE102" s="28"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29" t="str">
        <f t="shared" si="15"/>
        <v>1b</v>
      </c>
      <c r="AG102" s="29" t="str">
        <f t="shared" si="16"/>
        <v>0</v>
      </c>
      <c r="AH102" s="29" t="str">
        <f t="shared" si="19"/>
        <v>0</v>
      </c>
      <c r="AI102" s="36" t="str">
        <f t="shared" si="20"/>
        <v>I</v>
      </c>
      <c r="AJ102" s="28" t="s">
        <v>687</v>
      </c>
      <c r="AK102" s="33" t="s">
        <v>967</v>
      </c>
      <c r="AL102" s="33" t="s">
        <v>971</v>
      </c>
      <c r="AM102" s="33" t="s">
        <v>971</v>
      </c>
      <c r="AN102" s="33" t="s">
        <v>66</v>
      </c>
      <c r="AO102" s="34">
        <f t="shared" ca="1" si="25"/>
        <v>1</v>
      </c>
      <c r="AP102" s="29">
        <f t="shared" si="26"/>
        <v>1</v>
      </c>
      <c r="AQ102" s="29">
        <f t="shared" si="27"/>
        <v>1</v>
      </c>
      <c r="AR102" s="29">
        <f t="shared" si="28"/>
        <v>1</v>
      </c>
      <c r="AS102" s="35">
        <f t="shared" si="17"/>
        <v>1</v>
      </c>
    </row>
    <row r="103" spans="1:45">
      <c r="A103" t="str">
        <f>'Model output'!A102</f>
        <v>TCGA-DJ-A3V8</v>
      </c>
      <c r="B103" s="44">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X</v>
      </c>
      <c r="F103" t="str">
        <f t="shared" si="13"/>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output'!H102="","negative",IF('Model output'!H102="[]", "negative", IF(OR(ISNUMBER(SEARCH("lymph node",'Model output'!H102)),ISNUMBER(SEARCH("Not mentioned",'Model output'!H102)),ISNUMBER(SEARCH("neck",'Model output'!H102)),ISNUMBER(SEARCH("Not applicable",'Model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1.7cm</v>
      </c>
      <c r="L103" s="8" t="str">
        <f t="shared" si="18"/>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 carcinoma</v>
      </c>
      <c r="O103" t="str">
        <f>IF('Model output'!M102="","",'Model output'!M102)</f>
        <v>Tall cell variant</v>
      </c>
      <c r="P103" t="str">
        <f>IF('Model output'!N102="","",'Model output'!N102)</f>
        <v>2.5 cm</v>
      </c>
      <c r="Q103" t="str">
        <f t="shared" si="14"/>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t="str">
        <f>IF('Model output'!O102="","",'Model output'!O102)</f>
        <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negative</v>
      </c>
      <c r="X103" t="str">
        <f>IF('Model output'!S102="","", IF('Model output'!S102= "[]", "", 'Model output'!S102))</f>
        <v>Invades: peri-thyroid fibroadipose tissue</v>
      </c>
      <c r="Y103" t="str">
        <f>IF(OR('Model output'!S102="",ISNUMBER(SEARCH("Absent",'Model output'!S102)),ISNUMBER(SEARCH("Not identified",'Model output'!S102)),ISNUMBER(SEARCH("No",'Model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 IF('Model output'!T102="[]", "", IF('Model output'!T102="Not mentioned", "No", "Yes")))</f>
        <v/>
      </c>
      <c r="AB103" t="str">
        <f>IF(AA103&lt;&gt;"Yes","",IF(OR('Model output'!U102="",'Model output'!U102="[]",ISNUMBER(SEARCH("Not identified",'Model output'!U102))),"",'Model output'!U102))</f>
        <v/>
      </c>
      <c r="AC103" s="9" t="str">
        <f>IF(OR('Model output'!V102="", AND(ISERROR(SEARCH("Positive",'Model output'!V102)), ISNUMBER(SEARCH("Negative",'Model output'!V102))), 'Model output'!V102="No", ISNUMBER(SEARCH("Uninvolved",'Model output'!V102)), ISNUMBER(SEARCH("Not involved",'Model output'!V102)), ISNUMBER(SEARCH("Free",'Model output'!V102)), ISNUMBER(SEARCH("Cannot be assessed",'Model output'!V102)), ISNUMBER(SEARCH("1 mm",'Model output'!V102)), ISNUMBER(SEARCH("0.1 CM",'Model output'!V102)), ISNUMBER(SEARCH("less than 0.2 mm",'Model output'!V102)), ISNUMBER(SEARCH("less than 0.5 mm",'Model output'!V102)), ISNUMBER(SEARCH("none",'Model output'!V102)), ISNUMBER(SEARCH("abut",'Model output'!V102))), "negative", "positive")</f>
        <v>positive</v>
      </c>
      <c r="AE103" s="28"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29" t="str">
        <f t="shared" si="15"/>
        <v>2</v>
      </c>
      <c r="AG103" s="29" t="str">
        <f t="shared" si="16"/>
        <v>1b</v>
      </c>
      <c r="AH103" s="29" t="str">
        <f t="shared" si="19"/>
        <v>0</v>
      </c>
      <c r="AI103" s="36" t="str">
        <f t="shared" si="20"/>
        <v>I</v>
      </c>
      <c r="AJ103" s="28" t="s">
        <v>684</v>
      </c>
      <c r="AK103" s="33" t="s">
        <v>970</v>
      </c>
      <c r="AL103" s="33" t="s">
        <v>967</v>
      </c>
      <c r="AM103" s="33" t="s">
        <v>971</v>
      </c>
      <c r="AN103" s="33" t="s">
        <v>66</v>
      </c>
      <c r="AO103" s="34">
        <f t="shared" si="25"/>
        <v>1</v>
      </c>
      <c r="AP103" s="29">
        <f t="shared" si="26"/>
        <v>1</v>
      </c>
      <c r="AQ103" s="29">
        <f t="shared" si="27"/>
        <v>1</v>
      </c>
      <c r="AR103" s="29">
        <f t="shared" si="28"/>
        <v>1</v>
      </c>
      <c r="AS103" s="35">
        <f t="shared" si="17"/>
        <v>1</v>
      </c>
    </row>
    <row r="104" spans="1:45">
      <c r="A104" t="str">
        <f>'Model output'!A103</f>
        <v>TCGA-DJ-A3V9</v>
      </c>
      <c r="B104" s="44">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X</v>
      </c>
      <c r="F104" t="str">
        <f t="shared" si="13"/>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output'!H103="","negative",IF('Model output'!H103="[]", "negative", IF(OR(ISNUMBER(SEARCH("lymph node",'Model output'!H103)),ISNUMBER(SEARCH("Not mentioned",'Model output'!H103)),ISNUMBER(SEARCH("neck",'Model output'!H103)),ISNUMBER(SEARCH("Not applicable",'Model output'!H103))),"negative","positive")))</f>
        <v>negative</v>
      </c>
      <c r="I104">
        <f>IF('Model output'!I103="","",IF(ISNUMBER('Model output'!I103),'Model output'!I103,1))</f>
        <v>1</v>
      </c>
      <c r="J104">
        <f>IF('Model output'!J103="","",IF(AND(ISNUMBER('Model output'!J103),'Model output'!J103&lt;=I104),'Model output'!J103,IF(ISNUMBER(SEARCH("0/",'Model output'!J103)),0,1)))</f>
        <v>1</v>
      </c>
      <c r="K104" t="str" cm="1">
        <f t="array" ref="K104">IF(COUNT(FIND({0,1,2,3,4,5,6,7,8,9},'Model output'!K103))&gt;0,'Model output'!K103,"")</f>
        <v>1.2 cm</v>
      </c>
      <c r="L104" s="8" t="str">
        <f t="shared" si="18"/>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Classical and microcarcinoma</v>
      </c>
      <c r="P104" t="str">
        <f>IF('Model output'!N103="","",'Model output'!N103)</f>
        <v>2.3 cm</v>
      </c>
      <c r="Q104" t="str">
        <f t="shared" si="14"/>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t="str">
        <f>IF('Model output'!S103="","", IF('Model output'!S103= "[]", "", 'Model output'!S103))</f>
        <v>Not identified</v>
      </c>
      <c r="Y104" t="str">
        <f>IF(OR('Model output'!S103="",ISNUMBER(SEARCH("Absent",'Model output'!S103)),ISNUMBER(SEARCH("Not identified",'Model output'!S103)),ISNUMBER(SEARCH("No",'Model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 IF('Model output'!T103="[]", "", IF('Model output'!T103="Not mentioned", "No", "Yes")))</f>
        <v/>
      </c>
      <c r="AB104" t="str">
        <f>IF(AA104&lt;&gt;"Yes","",IF(OR('Model output'!U103="",'Model output'!U103="[]",ISNUMBER(SEARCH("Not identified",'Model output'!U103))),"",'Model output'!U103))</f>
        <v/>
      </c>
      <c r="AC104" s="9" t="str">
        <f>IF(OR('Model output'!V103="", AND(ISERROR(SEARCH("Positive",'Model output'!V103)), ISNUMBER(SEARCH("Negative",'Model output'!V103))), 'Model output'!V103="No", ISNUMBER(SEARCH("Uninvolved",'Model output'!V103)), ISNUMBER(SEARCH("Not involved",'Model output'!V103)), ISNUMBER(SEARCH("Free",'Model output'!V103)), ISNUMBER(SEARCH("Cannot be assessed",'Model output'!V103)), ISNUMBER(SEARCH("1 mm",'Model output'!V103)), ISNUMBER(SEARCH("0.1 CM",'Model output'!V103)), ISNUMBER(SEARCH("less than 0.2 mm",'Model output'!V103)), ISNUMBER(SEARCH("less than 0.5 mm",'Model output'!V103)), ISNUMBER(SEARCH("none",'Model output'!V103)), ISNUMBER(SEARCH("abut",'Model output'!V103))), "negative", "positive")</f>
        <v>negative</v>
      </c>
      <c r="AE104" s="28"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29" t="str">
        <f t="shared" si="15"/>
        <v>2</v>
      </c>
      <c r="AG104" s="29" t="str">
        <f t="shared" si="16"/>
        <v>1b</v>
      </c>
      <c r="AH104" s="29" t="str">
        <f t="shared" si="19"/>
        <v>0</v>
      </c>
      <c r="AI104" s="36" t="str">
        <f t="shared" si="20"/>
        <v>I</v>
      </c>
      <c r="AJ104" s="28" t="s">
        <v>687</v>
      </c>
      <c r="AK104" s="33" t="s">
        <v>970</v>
      </c>
      <c r="AL104" s="33" t="s">
        <v>967</v>
      </c>
      <c r="AM104" s="33" t="s">
        <v>971</v>
      </c>
      <c r="AN104" s="33" t="s">
        <v>66</v>
      </c>
      <c r="AO104" s="34">
        <f t="shared" ca="1" si="25"/>
        <v>1</v>
      </c>
      <c r="AP104" s="29">
        <f t="shared" si="26"/>
        <v>1</v>
      </c>
      <c r="AQ104" s="29">
        <f t="shared" si="27"/>
        <v>1</v>
      </c>
      <c r="AR104" s="29">
        <f t="shared" si="28"/>
        <v>1</v>
      </c>
      <c r="AS104" s="35">
        <f t="shared" si="17"/>
        <v>1</v>
      </c>
    </row>
    <row r="105" spans="1:45">
      <c r="A105" t="str">
        <f>'Model output'!A104</f>
        <v>TCGA-DJ-A3VB</v>
      </c>
      <c r="B105" s="44">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0</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X</v>
      </c>
      <c r="F105" t="str">
        <f t="shared" si="13"/>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central</v>
      </c>
      <c r="H105" t="str">
        <f>IF('Model output'!H104="","negative",IF('Model output'!H104="[]", "negative", IF(OR(ISNUMBER(SEARCH("lymph node",'Model output'!H104)),ISNUMBER(SEARCH("Not mentioned",'Model output'!H104)),ISNUMBER(SEARCH("neck",'Model output'!H104)),ISNUMBER(SEARCH("Not applicable",'Model output'!H104))),"negative","positive")))</f>
        <v>negative</v>
      </c>
      <c r="I105">
        <f>IF('Model output'!I104="","",IF(ISNUMBER('Model output'!I104),'Model output'!I104,1))</f>
        <v>15</v>
      </c>
      <c r="J105">
        <f>IF('Model output'!J104="","",IF(AND(ISNUMBER('Model output'!J104),'Model output'!J104&lt;=I105),'Model output'!J104,IF(ISNUMBER(SEARCH("0/",'Model output'!J104)),0,1)))</f>
        <v>1</v>
      </c>
      <c r="K105" t="str" cm="1">
        <f t="array" ref="K105">IF(COUNT(FIND({0,1,2,3,4,5,6,7,8,9},'Model output'!K104))&gt;0,'Model output'!K104,"")</f>
        <v>0.25cm</v>
      </c>
      <c r="L105" s="8" t="str">
        <f t="shared" si="18"/>
        <v>0.25cm</v>
      </c>
      <c r="M105" cm="1">
        <f t="array" ref="M105">IF(L105="","",IF(ISNUMBER(SEARCH("cm",L105)),MAX(VALUE(SUBSTITUTE(_xlfn.FILTERXML("&lt;t&gt;&lt;s&gt;"&amp;SUBSTITUTE(L105,",","&lt;/s&gt;&lt;s&gt;")&amp;"&lt;/s&gt;&lt;/t&gt;","//s"),"cm",""))),MAX(VALUE(SUBSTITUTE(_xlfn.FILTERXML("&lt;t&gt;&lt;s&gt;"&amp;SUBSTITUTE(L105,",","&lt;/s&gt;&lt;s&gt;")&amp;"&lt;/s&gt;&lt;/t&gt;","//s"),"mm","")))/10))</f>
        <v>0.25</v>
      </c>
      <c r="N105" t="str">
        <f>IF('Model output'!L104="","",'Model output'!L104)</f>
        <v>Papillary carcinoma</v>
      </c>
      <c r="O105" t="str">
        <f>IF('Model output'!M104="","",'Model output'!M104)</f>
        <v>Tall cell variant</v>
      </c>
      <c r="P105" t="str">
        <f>IF('Model output'!N104="","",'Model output'!N104)</f>
        <v>5.2 cm</v>
      </c>
      <c r="Q105" t="str">
        <f t="shared" si="14"/>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t="str">
        <f>IF('Model output'!S104="","", IF('Model output'!S104= "[]", "", 'Model output'!S104))</f>
        <v>peri-thyroid fibroadipose tissue</v>
      </c>
      <c r="Y105" t="str">
        <f>IF(OR('Model output'!S104="",ISNUMBER(SEARCH("Absent",'Model output'!S104)),ISNUMBER(SEARCH("Not identified",'Model output'!S104)),ISNUMBER(SEARCH("No",'Model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 IF('Model output'!T104="[]", "", IF('Model output'!T104="Not mentioned", "No", "Yes")))</f>
        <v/>
      </c>
      <c r="AB105" t="str">
        <f>IF(AA105&lt;&gt;"Yes","",IF(OR('Model output'!U104="",'Model output'!U104="[]",ISNUMBER(SEARCH("Not identified",'Model output'!U104))),"",'Model output'!U104))</f>
        <v/>
      </c>
      <c r="AC105" s="9" t="str">
        <f>IF(OR('Model output'!V104="", AND(ISERROR(SEARCH("Positive",'Model output'!V104)), ISNUMBER(SEARCH("Negative",'Model output'!V104))), 'Model output'!V104="No", ISNUMBER(SEARCH("Uninvolved",'Model output'!V104)), ISNUMBER(SEARCH("Not involved",'Model output'!V104)), ISNUMBER(SEARCH("Free",'Model output'!V104)), ISNUMBER(SEARCH("Cannot be assessed",'Model output'!V104)), ISNUMBER(SEARCH("1 mm",'Model output'!V104)), ISNUMBER(SEARCH("0.1 CM",'Model output'!V104)), ISNUMBER(SEARCH("less than 0.2 mm",'Model output'!V104)), ISNUMBER(SEARCH("less than 0.5 mm",'Model output'!V104)), ISNUMBER(SEARCH("none",'Model output'!V104)), ISNUMBER(SEARCH("abut",'Model output'!V104))), "negative", "positive")</f>
        <v>negative</v>
      </c>
      <c r="AE105" s="28"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29" t="str">
        <f t="shared" si="15"/>
        <v>3a</v>
      </c>
      <c r="AG105" s="29" t="str">
        <f t="shared" si="16"/>
        <v>1a</v>
      </c>
      <c r="AH105" s="29" t="str">
        <f t="shared" si="19"/>
        <v>0</v>
      </c>
      <c r="AI105" s="36" t="str">
        <f t="shared" si="20"/>
        <v>I</v>
      </c>
      <c r="AJ105" s="28" t="s">
        <v>687</v>
      </c>
      <c r="AK105" s="33" t="s">
        <v>973</v>
      </c>
      <c r="AL105" s="33" t="s">
        <v>972</v>
      </c>
      <c r="AM105" s="33" t="s">
        <v>971</v>
      </c>
      <c r="AN105" s="33" t="s">
        <v>66</v>
      </c>
      <c r="AO105" s="34">
        <f t="shared" ca="1" si="25"/>
        <v>1</v>
      </c>
      <c r="AP105" s="29">
        <f t="shared" si="26"/>
        <v>1</v>
      </c>
      <c r="AQ105" s="29">
        <f t="shared" si="27"/>
        <v>1</v>
      </c>
      <c r="AR105" s="29">
        <f t="shared" si="28"/>
        <v>1</v>
      </c>
      <c r="AS105" s="35">
        <f t="shared" si="17"/>
        <v>1</v>
      </c>
    </row>
    <row r="106" spans="1:45">
      <c r="A106" t="str">
        <f>'Model output'!A105</f>
        <v>TCGA-DJ-A3VD</v>
      </c>
      <c r="B106" s="44">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X</v>
      </c>
      <c r="F106" t="str">
        <f t="shared" si="13"/>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output'!H105="","negative",IF('Model output'!H105="[]", "negative", IF(OR(ISNUMBER(SEARCH("lymph node",'Model output'!H105)),ISNUMBER(SEARCH("Not mentioned",'Model output'!H105)),ISNUMBER(SEARCH("neck",'Model output'!H105)),ISNUMBER(SEARCH("Not applicable",'Model output'!H105))),"negative","positive")))</f>
        <v>negative</v>
      </c>
      <c r="I106">
        <f>IF('Model output'!I105="","",IF(ISNUMBER('Model output'!I105),'Model output'!I105,1))</f>
        <v>8</v>
      </c>
      <c r="J106">
        <f>IF('Model output'!J105="","",IF(AND(ISNUMBER('Model output'!J105),'Model output'!J105&lt;=I106),'Model output'!J105,IF(ISNUMBER(SEARCH("0/",'Model output'!J105)),0,1)))</f>
        <v>6</v>
      </c>
      <c r="K106" t="str" cm="1">
        <f t="array" ref="K106">IF(COUNT(FIND({0,1,2,3,4,5,6,7,8,9},'Model output'!K105))&gt;0,'Model output'!K105,"")</f>
        <v>0.9cm</v>
      </c>
      <c r="L106" s="8" t="str">
        <f t="shared" si="18"/>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Microcarcinoma</v>
      </c>
      <c r="P106" t="str">
        <f>IF('Model output'!N105="","",'Model output'!N105)</f>
        <v>1.2 x 0.8 cm</v>
      </c>
      <c r="Q106" t="str">
        <f t="shared" si="14"/>
        <v>1.2,0.8cm</v>
      </c>
      <c r="R106" cm="1">
        <f t="array" ref="R106">IF(Q106="","",IF(ISNUMBER(SEARCH("cm",Q106)),MAX(VALUE(SUBSTITUTE(_xlfn.FILTERXML("&lt;t&gt;&lt;s&gt;"&amp;SUBSTITUTE(Q106,",","&lt;/s&gt;&lt;s&gt;")&amp;"&lt;/s&gt;&lt;/t&gt;","//s"),"cm",""))),MAX(VALUE(SUBSTITUTE(_xlfn.FILTERXML("&lt;t&gt;&lt;s&gt;"&amp;SUBSTITUTE(Q106,",","&lt;/s&gt;&lt;s&gt;")&amp;"&lt;/s&gt;&lt;/t&gt;","//s"),"mm","")))/10))</f>
        <v>1.2</v>
      </c>
      <c r="S106" t="str">
        <f>IF(OR('Model output'!P105="",ISNUMBER(SEARCH("Not identified", 'Model output'!P105)),ISNUMBER(SEARCH("Absent",'Model output'!P105)),AND(ISNUMBER(SEARCH("No",'Model output'!P105)),NOT(ISNUMBER(SEARCH("diagnostic",'Model output'!P105)))),ISNUMBER(SEARCH("Negative",'Model output'!P105))),"negative","positive")</f>
        <v>negative</v>
      </c>
      <c r="T106" t="str">
        <f>IF('Model output'!O105="","",'Model output'!O105)</f>
        <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t="str">
        <f>IF('Model output'!S105="","", IF('Model output'!S105= "[]", "", 'Model output'!S105))</f>
        <v>None</v>
      </c>
      <c r="Y106" t="str">
        <f>IF(OR('Model output'!S105="",ISNUMBER(SEARCH("Absent",'Model output'!S105)),ISNUMBER(SEARCH("Not identified",'Model output'!S105)),ISNUMBER(SEARCH("No",'Model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 IF('Model output'!T105="[]", "", IF('Model output'!T105="Not mentioned", "No", "Yes")))</f>
        <v/>
      </c>
      <c r="AB106" t="str">
        <f>IF(AA106&lt;&gt;"Yes","",IF(OR('Model output'!U105="",'Model output'!U105="[]",ISNUMBER(SEARCH("Not identified",'Model output'!U105))),"",'Model output'!U105))</f>
        <v/>
      </c>
      <c r="AC106" s="9" t="str">
        <f>IF(OR('Model output'!V105="", AND(ISERROR(SEARCH("Positive",'Model output'!V105)), ISNUMBER(SEARCH("Negative",'Model output'!V105))), 'Model output'!V105="No", ISNUMBER(SEARCH("Uninvolved",'Model output'!V105)), ISNUMBER(SEARCH("Not involved",'Model output'!V105)), ISNUMBER(SEARCH("Free",'Model output'!V105)), ISNUMBER(SEARCH("Cannot be assessed",'Model output'!V105)), ISNUMBER(SEARCH("1 mm",'Model output'!V105)), ISNUMBER(SEARCH("0.1 CM",'Model output'!V105)), ISNUMBER(SEARCH("less than 0.2 mm",'Model output'!V105)), ISNUMBER(SEARCH("less than 0.5 mm",'Model output'!V105)), ISNUMBER(SEARCH("none",'Model output'!V105)), ISNUMBER(SEARCH("abut",'Model output'!V105))), "negative", "positive")</f>
        <v>negative</v>
      </c>
      <c r="AE106" s="28"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29" t="str">
        <f t="shared" si="15"/>
        <v>1b</v>
      </c>
      <c r="AG106" s="29" t="str">
        <f t="shared" si="16"/>
        <v>1a</v>
      </c>
      <c r="AH106" s="29" t="str">
        <f t="shared" si="19"/>
        <v>0</v>
      </c>
      <c r="AI106" s="36" t="str">
        <f t="shared" si="20"/>
        <v>I</v>
      </c>
      <c r="AJ106" s="28" t="s">
        <v>685</v>
      </c>
      <c r="AK106" s="33" t="s">
        <v>972</v>
      </c>
      <c r="AL106" s="33" t="s">
        <v>972</v>
      </c>
      <c r="AM106" s="33" t="s">
        <v>971</v>
      </c>
      <c r="AN106" s="33" t="s">
        <v>66</v>
      </c>
      <c r="AO106" s="34">
        <f t="shared" ca="1" si="25"/>
        <v>1</v>
      </c>
      <c r="AP106" s="29">
        <f t="shared" si="26"/>
        <v>0</v>
      </c>
      <c r="AQ106" s="29">
        <f t="shared" si="27"/>
        <v>1</v>
      </c>
      <c r="AR106" s="29">
        <f t="shared" si="28"/>
        <v>1</v>
      </c>
      <c r="AS106" s="35">
        <f t="shared" si="17"/>
        <v>1</v>
      </c>
    </row>
    <row r="107" spans="1:45">
      <c r="A107" t="str">
        <f>'Model output'!A106</f>
        <v>TCGA-DJ-A3VE</v>
      </c>
      <c r="B107" s="44">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3"/>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output'!H106="","negative",IF('Model output'!H106="[]", "negative", IF(OR(ISNUMBER(SEARCH("lymph node",'Model output'!H106)),ISNUMBER(SEARCH("Not mentioned",'Model output'!H106)),ISNUMBER(SEARCH("neck",'Model output'!H106)),ISNUMBER(SEARCH("Not applicable",'Model output'!H106))),"negative","positive")))</f>
        <v>negative</v>
      </c>
      <c r="I107">
        <f>IF('Model output'!I106="","",IF(ISNUMBER('Model output'!I106),'Model output'!I106,1))</f>
        <v>8</v>
      </c>
      <c r="J107" t="str">
        <f>IF('Model output'!J106="","",IF(AND(ISNUMBER('Model output'!J106),'Model output'!J106&lt;=I107),'Model output'!J106,IF(ISNUMBER(SEARCH("0/",'Model output'!J106)),0,1)))</f>
        <v/>
      </c>
      <c r="K107" t="str" cm="1">
        <f t="array" ref="K107">IF(COUNT(FIND({0,1,2,3,4,5,6,7,8,9},'Model output'!K106))&gt;0,'Model output'!K106,"")</f>
        <v/>
      </c>
      <c r="L107" s="8" t="str">
        <f t="shared" si="18"/>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 carcinoma</v>
      </c>
      <c r="O107" t="str">
        <f>IF('Model output'!M106="","",'Model output'!M106)</f>
        <v>Classical</v>
      </c>
      <c r="P107" t="str">
        <f>IF('Model output'!N106="","",'Model output'!N106)</f>
        <v>1.7 cm</v>
      </c>
      <c r="Q107" t="str">
        <f t="shared" si="14"/>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t="str">
        <f>IF('Model output'!S106="","", IF('Model output'!S106= "[]", "", 'Model output'!S106))</f>
        <v>Not identified</v>
      </c>
      <c r="Y107" t="str">
        <f>IF(OR('Model output'!S106="",ISNUMBER(SEARCH("Absent",'Model output'!S106)),ISNUMBER(SEARCH("Not identified",'Model output'!S106)),ISNUMBER(SEARCH("No",'Model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 IF('Model output'!T106="[]", "", IF('Model output'!T106="Not mentioned", "No", "Yes")))</f>
        <v/>
      </c>
      <c r="AB107" t="str">
        <f>IF(AA107&lt;&gt;"Yes","",IF(OR('Model output'!U106="",'Model output'!U106="[]",ISNUMBER(SEARCH("Not identified",'Model output'!U106))),"",'Model output'!U106))</f>
        <v/>
      </c>
      <c r="AC107" s="9" t="str">
        <f>IF(OR('Model output'!V106="", AND(ISERROR(SEARCH("Positive",'Model output'!V106)), ISNUMBER(SEARCH("Negative",'Model output'!V106))), 'Model output'!V106="No", ISNUMBER(SEARCH("Uninvolved",'Model output'!V106)), ISNUMBER(SEARCH("Not involved",'Model output'!V106)), ISNUMBER(SEARCH("Free",'Model output'!V106)), ISNUMBER(SEARCH("Cannot be assessed",'Model output'!V106)), ISNUMBER(SEARCH("1 mm",'Model output'!V106)), ISNUMBER(SEARCH("0.1 CM",'Model output'!V106)), ISNUMBER(SEARCH("less than 0.2 mm",'Model output'!V106)), ISNUMBER(SEARCH("less than 0.5 mm",'Model output'!V106)), ISNUMBER(SEARCH("none",'Model output'!V106)), ISNUMBER(SEARCH("abut",'Model output'!V106))), "negative", "positive")</f>
        <v>negative</v>
      </c>
      <c r="AE107" s="28"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29" t="str">
        <f t="shared" si="15"/>
        <v>1b</v>
      </c>
      <c r="AG107" s="29" t="str">
        <f t="shared" si="16"/>
        <v>0</v>
      </c>
      <c r="AH107" s="29" t="str">
        <f t="shared" si="19"/>
        <v>0</v>
      </c>
      <c r="AI107" s="36" t="str">
        <f t="shared" si="20"/>
        <v>I</v>
      </c>
      <c r="AJ107" s="28" t="s">
        <v>685</v>
      </c>
      <c r="AK107" s="33" t="s">
        <v>967</v>
      </c>
      <c r="AL107" s="33" t="s">
        <v>971</v>
      </c>
      <c r="AM107" s="33" t="s">
        <v>971</v>
      </c>
      <c r="AN107" s="33" t="s">
        <v>66</v>
      </c>
      <c r="AO107" s="34">
        <f t="shared" ca="1" si="25"/>
        <v>1</v>
      </c>
      <c r="AP107" s="29">
        <f t="shared" si="26"/>
        <v>1</v>
      </c>
      <c r="AQ107" s="29">
        <f t="shared" si="27"/>
        <v>1</v>
      </c>
      <c r="AR107" s="29">
        <f t="shared" si="28"/>
        <v>1</v>
      </c>
      <c r="AS107" s="35">
        <f t="shared" si="17"/>
        <v>1</v>
      </c>
    </row>
    <row r="108" spans="1:45">
      <c r="A108" t="str">
        <f>'Model output'!A107</f>
        <v>TCGA-DJ-A3VF</v>
      </c>
      <c r="B108" s="44">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X</v>
      </c>
      <c r="F108" t="str">
        <f t="shared" si="13"/>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lateral</v>
      </c>
      <c r="H108" t="str">
        <f>IF('Model output'!H107="","negative",IF('Model output'!H107="[]", "negative", IF(OR(ISNUMBER(SEARCH("lymph node",'Model output'!H107)),ISNUMBER(SEARCH("Not mentioned",'Model output'!H107)),ISNUMBER(SEARCH("neck",'Model output'!H107)),ISNUMBER(SEARCH("Not applicable",'Model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0.6cm</v>
      </c>
      <c r="L108" s="8" t="str">
        <f t="shared" si="18"/>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 carcinoma</v>
      </c>
      <c r="O108" t="str">
        <f>IF('Model output'!M107="","",'Model output'!M107)</f>
        <v>Tall cell variant</v>
      </c>
      <c r="P108" t="str">
        <f>IF('Model output'!N107="","",'Model output'!N107)</f>
        <v>1.0 cm</v>
      </c>
      <c r="Q108" t="str">
        <f t="shared" si="14"/>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t="str">
        <f>IF('Model output'!O107="","",'Model output'!O107)</f>
        <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t="str">
        <f>IF('Model output'!S107="","", IF('Model output'!S107= "[]", "", 'Model output'!S107))</f>
        <v>perithyroidal fibroadipose tissue, larynx, trachea, esophagus, recurrent laryngeal nerve</v>
      </c>
      <c r="Y108" t="str">
        <f>IF(OR('Model output'!S107="",ISNUMBER(SEARCH("Absent",'Model output'!S107)),ISNUMBER(SEARCH("Not identified",'Model output'!S107)),ISNUMBER(SEARCH("No",'Model output'!S107)),ISNUMBER(SEARCH("negative",'Model output'!S107))),"negative",IF(Z108="positive","gETE", "positive"))</f>
        <v>gETE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positive</v>
      </c>
      <c r="AA108" t="str">
        <f>IF('Model output'!T107="","", IF('Model output'!T107="[]", "", IF('Model output'!T107="Not mentioned", "No", "Yes")))</f>
        <v/>
      </c>
      <c r="AB108" t="str">
        <f>IF(AA108&lt;&gt;"Yes","",IF(OR('Model output'!U107="",'Model output'!U107="[]",ISNUMBER(SEARCH("Not identified",'Model output'!U107))),"",'Model output'!U107))</f>
        <v/>
      </c>
      <c r="AC108" s="9" t="str">
        <f>IF(OR('Model output'!V107="", AND(ISERROR(SEARCH("Positive",'Model output'!V107)), ISNUMBER(SEARCH("Negative",'Model output'!V107))), 'Model output'!V107="No", ISNUMBER(SEARCH("Uninvolved",'Model output'!V107)), ISNUMBER(SEARCH("Not involved",'Model output'!V107)), ISNUMBER(SEARCH("Free",'Model output'!V107)), ISNUMBER(SEARCH("Cannot be assessed",'Model output'!V107)), ISNUMBER(SEARCH("1 mm",'Model output'!V107)), ISNUMBER(SEARCH("0.1 CM",'Model output'!V107)), ISNUMBER(SEARCH("less than 0.2 mm",'Model output'!V107)), ISNUMBER(SEARCH("less than 0.5 mm",'Model output'!V107)), ISNUMBER(SEARCH("none",'Model output'!V107)), ISNUMBER(SEARCH("abut",'Model output'!V107))), "negative", "positive")</f>
        <v>negative</v>
      </c>
      <c r="AE108" s="28" t="str" cm="1">
        <f t="array" ref="AE108">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high</v>
      </c>
      <c r="AF108" s="29" t="str">
        <f t="shared" si="15"/>
        <v>4a</v>
      </c>
      <c r="AG108" s="29" t="str">
        <f t="shared" si="16"/>
        <v>1b</v>
      </c>
      <c r="AH108" s="29" t="str">
        <f t="shared" si="19"/>
        <v>0</v>
      </c>
      <c r="AI108" s="36" t="str">
        <f t="shared" si="20"/>
        <v>III</v>
      </c>
      <c r="AJ108" s="28" t="s">
        <v>687</v>
      </c>
      <c r="AK108" s="33" t="s">
        <v>972</v>
      </c>
      <c r="AL108" s="33" t="s">
        <v>967</v>
      </c>
      <c r="AM108" s="33" t="s">
        <v>971</v>
      </c>
      <c r="AN108" s="33" t="s">
        <v>969</v>
      </c>
      <c r="AO108" s="34">
        <f t="shared" si="25"/>
        <v>0</v>
      </c>
      <c r="AP108" s="29">
        <f t="shared" si="26"/>
        <v>0</v>
      </c>
      <c r="AQ108" s="29">
        <f t="shared" si="27"/>
        <v>1</v>
      </c>
      <c r="AR108" s="29">
        <f t="shared" si="28"/>
        <v>1</v>
      </c>
      <c r="AS108" s="35">
        <f t="shared" si="17"/>
        <v>0</v>
      </c>
    </row>
    <row r="109" spans="1:45">
      <c r="A109" t="str">
        <f>'Model output'!A108</f>
        <v>TCGA-DJ-A3VG</v>
      </c>
      <c r="B109" s="44">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3"/>
        <v>positive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lateral</v>
      </c>
      <c r="H109" t="str">
        <f>IF('Model output'!H108="","negative",IF('Model output'!H108="[]", "negative", IF(OR(ISNUMBER(SEARCH("lymph node",'Model output'!H108)),ISNUMBER(SEARCH("Not mentioned",'Model output'!H108)),ISNUMBER(SEARCH("neck",'Model output'!H108)),ISNUMBER(SEARCH("Not applicable",'Model output'!H108))),"negative","positive")))</f>
        <v>negative</v>
      </c>
      <c r="I109">
        <f>IF('Model output'!I108="","",IF(ISNUMBER('Model output'!I108),'Model output'!I108,1))</f>
        <v>3</v>
      </c>
      <c r="J109">
        <f>IF('Model output'!J108="","",IF(AND(ISNUMBER('Model output'!J108),'Model output'!J108&lt;=I109),'Model output'!J108,IF(ISNUMBER(SEARCH("0/",'Model output'!J108)),0,1)))</f>
        <v>1</v>
      </c>
      <c r="K109" t="str" cm="1">
        <f t="array" ref="K109">IF(COUNT(FIND({0,1,2,3,4,5,6,7,8,9},'Model output'!K108))&gt;0,'Model output'!K108,"")</f>
        <v>0.8 cm</v>
      </c>
      <c r="L109" s="8" t="str">
        <f t="shared" si="18"/>
        <v>0.8cm</v>
      </c>
      <c r="M109" cm="1">
        <f t="array" ref="M109">IF(L109="","",IF(ISNUMBER(SEARCH("cm",L109)),MAX(VALUE(SUBSTITUTE(_xlfn.FILTERXML("&lt;t&gt;&lt;s&gt;"&amp;SUBSTITUTE(L109,",","&lt;/s&gt;&lt;s&gt;")&amp;"&lt;/s&gt;&lt;/t&gt;","//s"),"cm",""))),MAX(VALUE(SUBSTITUTE(_xlfn.FILTERXML("&lt;t&gt;&lt;s&gt;"&amp;SUBSTITUTE(L109,",","&lt;/s&gt;&lt;s&gt;")&amp;"&lt;/s&gt;&lt;/t&gt;","//s"),"mm","")))/10))</f>
        <v>0.8</v>
      </c>
      <c r="N109" t="str">
        <f>IF('Model output'!L108="","",'Model output'!L108)</f>
        <v>Papillary carcinoma</v>
      </c>
      <c r="O109" t="str">
        <f>IF('Model output'!M108="","",'Model output'!M108)</f>
        <v>Follicular variant</v>
      </c>
      <c r="P109" t="str">
        <f>IF('Model output'!N108="","",'Model output'!N108)</f>
        <v>1.1 cm</v>
      </c>
      <c r="Q109" t="str">
        <f t="shared" si="14"/>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t="str">
        <f>IF('Model output'!O108="","",'Model output'!O108)</f>
        <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t="str">
        <f>IF('Model output'!S108="","", IF('Model output'!S108= "[]", "", 'Model output'!S108))</f>
        <v>Not Identified</v>
      </c>
      <c r="Y109" t="str">
        <f>IF(OR('Model output'!S108="",ISNUMBER(SEARCH("Absent",'Model output'!S108)),ISNUMBER(SEARCH("Not identified",'Model output'!S108)),ISNUMBER(SEARCH("No",'Model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 IF('Model output'!T108="[]", "", IF('Model output'!T108="Not mentioned", "No", "Yes")))</f>
        <v/>
      </c>
      <c r="AB109" t="str">
        <f>IF(AA109&lt;&gt;"Yes","",IF(OR('Model output'!U108="",'Model output'!U108="[]",ISNUMBER(SEARCH("Not identified",'Model output'!U108))),"",'Model output'!U108))</f>
        <v/>
      </c>
      <c r="AC109" s="9" t="str">
        <f>IF(OR('Model output'!V108="", AND(ISERROR(SEARCH("Positive",'Model output'!V108)), ISNUMBER(SEARCH("Negative",'Model output'!V108))), 'Model output'!V108="No", ISNUMBER(SEARCH("Uninvolved",'Model output'!V108)), ISNUMBER(SEARCH("Not involved",'Model output'!V108)), ISNUMBER(SEARCH("Free",'Model output'!V108)), ISNUMBER(SEARCH("Cannot be assessed",'Model output'!V108)), ISNUMBER(SEARCH("1 mm",'Model output'!V108)), ISNUMBER(SEARCH("0.1 CM",'Model output'!V108)), ISNUMBER(SEARCH("less than 0.2 mm",'Model output'!V108)), ISNUMBER(SEARCH("less than 0.5 mm",'Model output'!V108)), ISNUMBER(SEARCH("none",'Model output'!V108)), ISNUMBER(SEARCH("abut",'Model output'!V108))), "negative", "positive")</f>
        <v>negative</v>
      </c>
      <c r="AE109" s="28"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intermediate</v>
      </c>
      <c r="AF109" s="29" t="str">
        <f t="shared" si="15"/>
        <v>1b</v>
      </c>
      <c r="AG109" s="29" t="str">
        <f t="shared" si="16"/>
        <v>1b</v>
      </c>
      <c r="AH109" s="29" t="str">
        <f t="shared" si="19"/>
        <v>0</v>
      </c>
      <c r="AI109" s="36" t="str">
        <f t="shared" si="20"/>
        <v>I</v>
      </c>
      <c r="AJ109" s="28" t="s">
        <v>685</v>
      </c>
      <c r="AK109" s="33" t="s">
        <v>967</v>
      </c>
      <c r="AL109" s="33" t="s">
        <v>968</v>
      </c>
      <c r="AM109" s="33" t="s">
        <v>971</v>
      </c>
      <c r="AN109" s="33" t="s">
        <v>66</v>
      </c>
      <c r="AO109" s="34">
        <f t="shared" ca="1" si="25"/>
        <v>0</v>
      </c>
      <c r="AP109" s="29">
        <f t="shared" si="26"/>
        <v>1</v>
      </c>
      <c r="AQ109" s="29">
        <f t="shared" si="27"/>
        <v>0</v>
      </c>
      <c r="AR109" s="29">
        <f t="shared" si="28"/>
        <v>1</v>
      </c>
      <c r="AS109" s="35">
        <f t="shared" si="17"/>
        <v>1</v>
      </c>
    </row>
    <row r="110" spans="1:45">
      <c r="A110" t="str">
        <f>'Model output'!A109</f>
        <v>TCGA-DJ-A3VJ</v>
      </c>
      <c r="B110" s="44">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X</v>
      </c>
      <c r="F110" t="str">
        <f t="shared" si="13"/>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output'!H109="","negative",IF('Model output'!H109="[]", "negative", IF(OR(ISNUMBER(SEARCH("lymph node",'Model output'!H109)),ISNUMBER(SEARCH("Not mentioned",'Model output'!H109)),ISNUMBER(SEARCH("neck",'Model output'!H109)),ISNUMBER(SEARCH("Not applicable",'Model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8" t="str">
        <f t="shared" si="18"/>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 carcinoma</v>
      </c>
      <c r="O110" t="str">
        <f>IF('Model output'!M109="","",'Model output'!M109)</f>
        <v>Diffuse sclerosing variant</v>
      </c>
      <c r="P110" t="str">
        <f>IF('Model output'!N109="","",'Model output'!N109)</f>
        <v>2.0 cm</v>
      </c>
      <c r="Q110" t="str">
        <f t="shared" si="14"/>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t="str">
        <f>IF('Model output'!O109="","",'Model output'!O109)</f>
        <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t="str">
        <f>IF('Model output'!S109="","", IF('Model output'!S109= "[]", "", 'Model output'!S109))</f>
        <v>Invades: fibroadipose tissue, larynx, trachea, esophagus, recurrent laryngeal nerve</v>
      </c>
      <c r="Y110" t="str">
        <f>IF(OR('Model output'!S109="",ISNUMBER(SEARCH("Absent",'Model output'!S109)),ISNUMBER(SEARCH("Not identified",'Model output'!S109)),ISNUMBER(SEARCH("No",'Model output'!S109)),ISNUMBER(SEARCH("negative",'Model output'!S109))),"negative",IF(Z110="positive","gETE", "positive"))</f>
        <v>gETE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positive</v>
      </c>
      <c r="AA110" t="str">
        <f>IF('Model output'!T109="","", IF('Model output'!T109="[]", "", IF('Model output'!T109="Not mentioned", "No", "Yes")))</f>
        <v/>
      </c>
      <c r="AB110" t="str">
        <f>IF(AA110&lt;&gt;"Yes","",IF(OR('Model output'!U109="",'Model output'!U109="[]",ISNUMBER(SEARCH("Not identified",'Model output'!U109))),"",'Model output'!U109))</f>
        <v/>
      </c>
      <c r="AC110" s="9" t="str">
        <f>IF(OR('Model output'!V109="", AND(ISERROR(SEARCH("Positive",'Model output'!V109)), ISNUMBER(SEARCH("Negative",'Model output'!V109))), 'Model output'!V109="No", ISNUMBER(SEARCH("Uninvolved",'Model output'!V109)), ISNUMBER(SEARCH("Not involved",'Model output'!V109)), ISNUMBER(SEARCH("Free",'Model output'!V109)), ISNUMBER(SEARCH("Cannot be assessed",'Model output'!V109)), ISNUMBER(SEARCH("1 mm",'Model output'!V109)), ISNUMBER(SEARCH("0.1 CM",'Model output'!V109)), ISNUMBER(SEARCH("less than 0.2 mm",'Model output'!V109)), ISNUMBER(SEARCH("less than 0.5 mm",'Model output'!V109)), ISNUMBER(SEARCH("none",'Model output'!V109)), ISNUMBER(SEARCH("abut",'Model output'!V109))), "negative", "positive")</f>
        <v>negative</v>
      </c>
      <c r="AE110" s="28" t="str" cm="1">
        <f t="array" ref="AE110">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high</v>
      </c>
      <c r="AF110" s="29" t="str">
        <f t="shared" si="15"/>
        <v>4a</v>
      </c>
      <c r="AG110" s="29" t="str">
        <f t="shared" si="16"/>
        <v>1a</v>
      </c>
      <c r="AH110" s="29" t="str">
        <f t="shared" si="19"/>
        <v>0</v>
      </c>
      <c r="AI110" s="36" t="str">
        <f t="shared" si="20"/>
        <v>I</v>
      </c>
      <c r="AJ110" s="28" t="s">
        <v>687</v>
      </c>
      <c r="AK110" s="33" t="s">
        <v>967</v>
      </c>
      <c r="AL110" s="33" t="s">
        <v>972</v>
      </c>
      <c r="AM110" s="33" t="s">
        <v>971</v>
      </c>
      <c r="AN110" s="33" t="s">
        <v>66</v>
      </c>
      <c r="AO110" s="34">
        <f t="shared" si="25"/>
        <v>0</v>
      </c>
      <c r="AP110" s="29">
        <f t="shared" si="26"/>
        <v>0</v>
      </c>
      <c r="AQ110" s="29">
        <f t="shared" si="27"/>
        <v>1</v>
      </c>
      <c r="AR110" s="29">
        <f t="shared" si="28"/>
        <v>1</v>
      </c>
      <c r="AS110" s="35">
        <f t="shared" si="17"/>
        <v>1</v>
      </c>
    </row>
    <row r="111" spans="1:45">
      <c r="A111" t="str">
        <f>'Model output'!A110</f>
        <v>TCGA-DJ-A3VK</v>
      </c>
      <c r="B111" s="44">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13"/>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
      </c>
      <c r="H111" t="str">
        <f>IF('Model output'!H110="","negative",IF('Model output'!H110="[]", "negative", IF(OR(ISNUMBER(SEARCH("lymph node",'Model output'!H110)),ISNUMBER(SEARCH("Not mentioned",'Model output'!H110)),ISNUMBER(SEARCH("neck",'Model output'!H110)),ISNUMBER(SEARCH("Not applicable",'Model output'!H110))),"negative","positive")))</f>
        <v>negative</v>
      </c>
      <c r="I111">
        <f>IF('Model output'!I110="","",IF(ISNUMBER('Model output'!I110),'Model output'!I110,1))</f>
        <v>1</v>
      </c>
      <c r="J111">
        <f>IF('Model output'!J110="","",IF(AND(ISNUMBER('Model output'!J110),'Model output'!J110&lt;=I111),'Model output'!J110,IF(ISNUMBER(SEARCH("0/",'Model output'!J110)),0,1)))</f>
        <v>0</v>
      </c>
      <c r="K111" t="str" cm="1">
        <f t="array" ref="K111">IF(COUNT(FIND({0,1,2,3,4,5,6,7,8,9},'Model output'!K110))&gt;0,'Model output'!K110,"")</f>
        <v/>
      </c>
      <c r="L111" s="8" t="str">
        <f t="shared" si="18"/>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v>
      </c>
      <c r="O111" t="str">
        <f>IF('Model output'!M110="","",'Model output'!M110)</f>
        <v>Follicular variant</v>
      </c>
      <c r="P111" t="str">
        <f>IF('Model output'!N110="","",'Model output'!N110)</f>
        <v>1.0 cm</v>
      </c>
      <c r="Q111" t="str">
        <f t="shared" si="14"/>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negative</v>
      </c>
      <c r="X111" t="str">
        <f>IF('Model output'!S110="","", IF('Model output'!S110= "[]", "", 'Model output'!S110))</f>
        <v>Fibroadipose tissue</v>
      </c>
      <c r="Y111" t="str">
        <f>IF(OR('Model output'!S110="",ISNUMBER(SEARCH("Absent",'Model output'!S110)),ISNUMBER(SEARCH("Not identified",'Model output'!S110)),ISNUMBER(SEARCH("No",'Model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 IF('Model output'!T110="[]", "", IF('Model output'!T110="Not mentioned", "No", "Yes")))</f>
        <v/>
      </c>
      <c r="AB111" t="str">
        <f>IF(AA111&lt;&gt;"Yes","",IF(OR('Model output'!U110="",'Model output'!U110="[]",ISNUMBER(SEARCH("Not identified",'Model output'!U110))),"",'Model output'!U110))</f>
        <v/>
      </c>
      <c r="AC111" s="9" t="str">
        <f>IF(OR('Model output'!V110="", AND(ISERROR(SEARCH("Positive",'Model output'!V110)), ISNUMBER(SEARCH("Negative",'Model output'!V110))), 'Model output'!V110="No", ISNUMBER(SEARCH("Uninvolved",'Model output'!V110)), ISNUMBER(SEARCH("Not involved",'Model output'!V110)), ISNUMBER(SEARCH("Free",'Model output'!V110)), ISNUMBER(SEARCH("Cannot be assessed",'Model output'!V110)), ISNUMBER(SEARCH("1 mm",'Model output'!V110)), ISNUMBER(SEARCH("0.1 CM",'Model output'!V110)), ISNUMBER(SEARCH("less than 0.2 mm",'Model output'!V110)), ISNUMBER(SEARCH("less than 0.5 mm",'Model output'!V110)), ISNUMBER(SEARCH("none",'Model output'!V110)), ISNUMBER(SEARCH("abut",'Model output'!V110))), "negative", "positive")</f>
        <v>negative</v>
      </c>
      <c r="AE111" s="28"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29" t="str">
        <f t="shared" si="15"/>
        <v>1a</v>
      </c>
      <c r="AG111" s="29" t="str">
        <f t="shared" si="16"/>
        <v>0</v>
      </c>
      <c r="AH111" s="29" t="str">
        <f t="shared" si="19"/>
        <v>0</v>
      </c>
      <c r="AI111" s="36" t="str">
        <f t="shared" si="20"/>
        <v>I</v>
      </c>
      <c r="AJ111" s="28" t="s">
        <v>687</v>
      </c>
      <c r="AK111" s="33" t="s">
        <v>972</v>
      </c>
      <c r="AL111" s="33" t="s">
        <v>968</v>
      </c>
      <c r="AM111" s="33" t="s">
        <v>971</v>
      </c>
      <c r="AN111" s="33" t="s">
        <v>66</v>
      </c>
      <c r="AO111" s="34">
        <f t="shared" ca="1" si="25"/>
        <v>1</v>
      </c>
      <c r="AP111" s="29">
        <f t="shared" si="26"/>
        <v>1</v>
      </c>
      <c r="AQ111" s="29">
        <f t="shared" si="27"/>
        <v>1</v>
      </c>
      <c r="AR111" s="29">
        <f t="shared" si="28"/>
        <v>1</v>
      </c>
      <c r="AS111" s="35">
        <f t="shared" si="17"/>
        <v>1</v>
      </c>
    </row>
    <row r="112" spans="1:45">
      <c r="A112" t="str">
        <f>'Model output'!A111</f>
        <v>TCGA-DJ-A3VL</v>
      </c>
      <c r="B112" s="44">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X</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X</v>
      </c>
      <c r="F112" t="str">
        <f t="shared" si="13"/>
        <v>positive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output'!H111="","negative",IF('Model output'!H111="[]", "negative", IF(OR(ISNUMBER(SEARCH("lymph node",'Model output'!H111)),ISNUMBER(SEARCH("Not mentioned",'Model output'!H111)),ISNUMBER(SEARCH("neck",'Model output'!H111)),ISNUMBER(SEARCH("Not applicable",'Model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0.5 cm</v>
      </c>
      <c r="L112" s="8" t="str">
        <f t="shared" si="18"/>
        <v>0.5cm</v>
      </c>
      <c r="M112" cm="1">
        <f t="array" ref="M112">IF(L112="","",IF(ISNUMBER(SEARCH("cm",L112)),MAX(VALUE(SUBSTITUTE(_xlfn.FILTERXML("&lt;t&gt;&lt;s&gt;"&amp;SUBSTITUTE(L112,",","&lt;/s&gt;&lt;s&gt;")&amp;"&lt;/s&gt;&lt;/t&gt;","//s"),"cm",""))),MAX(VALUE(SUBSTITUTE(_xlfn.FILTERXML("&lt;t&gt;&lt;s&gt;"&amp;SUBSTITUTE(L112,",","&lt;/s&gt;&lt;s&gt;")&amp;"&lt;/s&gt;&lt;/t&gt;","//s"),"mm","")))/10))</f>
        <v>0.5</v>
      </c>
      <c r="N112" t="str">
        <f>IF('Model output'!L111="","",'Model output'!L111)</f>
        <v>Papillary</v>
      </c>
      <c r="O112" t="str">
        <f>IF('Model output'!M111="","",'Model output'!M111)</f>
        <v>Microcarcinoma</v>
      </c>
      <c r="P112" t="str">
        <f>IF('Model output'!N111="","",'Model output'!N111)</f>
        <v>0.6 cm</v>
      </c>
      <c r="Q112" t="str">
        <f t="shared" si="14"/>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t="str">
        <f>IF('Model output'!O111="","",'Model output'!O111)</f>
        <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t="str">
        <f>IF('Model output'!S111="","", IF('Model output'!S111= "[]", "", 'Model output'!S111))</f>
        <v>Not identified</v>
      </c>
      <c r="Y112" t="str">
        <f>IF(OR('Model output'!S111="",ISNUMBER(SEARCH("Absent",'Model output'!S111)),ISNUMBER(SEARCH("Not identified",'Model output'!S111)),ISNUMBER(SEARCH("No",'Model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 IF('Model output'!T111="[]", "", IF('Model output'!T111="Not mentioned", "No", "Yes")))</f>
        <v/>
      </c>
      <c r="AB112" t="str">
        <f>IF(AA112&lt;&gt;"Yes","",IF(OR('Model output'!U111="",'Model output'!U111="[]",ISNUMBER(SEARCH("Not identified",'Model output'!U111))),"",'Model output'!U111))</f>
        <v/>
      </c>
      <c r="AC112" s="9" t="str">
        <f>IF(OR('Model output'!V111="", AND(ISERROR(SEARCH("Positive",'Model output'!V111)), ISNUMBER(SEARCH("Negative",'Model output'!V111))), 'Model output'!V111="No", ISNUMBER(SEARCH("Uninvolved",'Model output'!V111)), ISNUMBER(SEARCH("Not involved",'Model output'!V111)), ISNUMBER(SEARCH("Free",'Model output'!V111)), ISNUMBER(SEARCH("Cannot be assessed",'Model output'!V111)), ISNUMBER(SEARCH("1 mm",'Model output'!V111)), ISNUMBER(SEARCH("0.1 CM",'Model output'!V111)), ISNUMBER(SEARCH("less than 0.2 mm",'Model output'!V111)), ISNUMBER(SEARCH("less than 0.5 mm",'Model output'!V111)), ISNUMBER(SEARCH("none",'Model output'!V111)), ISNUMBER(SEARCH("abut",'Model output'!V111))), "negative", "positive")</f>
        <v>negative</v>
      </c>
      <c r="AE112" s="28"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29" t="str">
        <f t="shared" si="15"/>
        <v>1a</v>
      </c>
      <c r="AG112" s="29" t="str">
        <f t="shared" si="16"/>
        <v>0</v>
      </c>
      <c r="AH112" s="29" t="str">
        <f t="shared" si="19"/>
        <v>0</v>
      </c>
      <c r="AI112" s="36" t="str">
        <f t="shared" si="20"/>
        <v>I</v>
      </c>
      <c r="AJ112" s="28" t="s">
        <v>685</v>
      </c>
      <c r="AK112" s="33" t="s">
        <v>972</v>
      </c>
      <c r="AL112" s="33" t="s">
        <v>968</v>
      </c>
      <c r="AM112" s="33" t="s">
        <v>971</v>
      </c>
      <c r="AN112" s="33" t="s">
        <v>66</v>
      </c>
      <c r="AO112" s="34">
        <f t="shared" ca="1" si="25"/>
        <v>1</v>
      </c>
      <c r="AP112" s="29">
        <f t="shared" si="26"/>
        <v>1</v>
      </c>
      <c r="AQ112" s="29">
        <f t="shared" si="27"/>
        <v>1</v>
      </c>
      <c r="AR112" s="29">
        <f t="shared" si="28"/>
        <v>1</v>
      </c>
      <c r="AS112" s="35">
        <f t="shared" si="17"/>
        <v>1</v>
      </c>
    </row>
    <row r="113" spans="1:45">
      <c r="A113" t="str">
        <f>'Model output'!A112</f>
        <v>TCGA-DJ-A3VM</v>
      </c>
      <c r="B113" s="44">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13"/>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output'!H112="","negative",IF('Model output'!H112="[]", "negative", IF(OR(ISNUMBER(SEARCH("lymph node",'Model output'!H112)),ISNUMBER(SEARCH("Not mentioned",'Model output'!H112)),ISNUMBER(SEARCH("neck",'Model output'!H112)),ISNUMBER(SEARCH("Not applicable",'Model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18"/>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v>
      </c>
      <c r="O113" t="str">
        <f>IF('Model output'!M112="","",'Model output'!M112)</f>
        <v>Follicular variant with oncocytic features</v>
      </c>
      <c r="P113" t="str">
        <f>IF('Model output'!N112="","",'Model output'!N112)</f>
        <v>3 cm</v>
      </c>
      <c r="Q113" t="str">
        <f t="shared" si="14"/>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t="str">
        <f>IF('Model output'!O112="","",'Model output'!O112)</f>
        <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t="str">
        <f>IF('Model output'!S112="","", IF('Model output'!S112= "[]", "", 'Model output'!S112))</f>
        <v>No</v>
      </c>
      <c r="Y113" t="str">
        <f>IF(OR('Model output'!S112="",ISNUMBER(SEARCH("Absent",'Model output'!S112)),ISNUMBER(SEARCH("Not identified",'Model output'!S112)),ISNUMBER(SEARCH("No",'Model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 IF('Model output'!T112="[]", "", IF('Model output'!T112="Not mentioned", "No", "Yes")))</f>
        <v/>
      </c>
      <c r="AB113" t="str">
        <f>IF(AA113&lt;&gt;"Yes","",IF(OR('Model output'!U112="",'Model output'!U112="[]",ISNUMBER(SEARCH("Not identified",'Model output'!U112))),"",'Model output'!U112))</f>
        <v/>
      </c>
      <c r="AC113" s="9" t="str">
        <f>IF(OR('Model output'!V112="", AND(ISERROR(SEARCH("Positive",'Model output'!V112)), ISNUMBER(SEARCH("Negative",'Model output'!V112))), 'Model output'!V112="No", ISNUMBER(SEARCH("Uninvolved",'Model output'!V112)), ISNUMBER(SEARCH("Not involved",'Model output'!V112)), ISNUMBER(SEARCH("Free",'Model output'!V112)), ISNUMBER(SEARCH("Cannot be assessed",'Model output'!V112)), ISNUMBER(SEARCH("1 mm",'Model output'!V112)), ISNUMBER(SEARCH("0.1 CM",'Model output'!V112)), ISNUMBER(SEARCH("less than 0.2 mm",'Model output'!V112)), ISNUMBER(SEARCH("less than 0.5 mm",'Model output'!V112)), ISNUMBER(SEARCH("none",'Model output'!V112)), ISNUMBER(SEARCH("abut",'Model output'!V112))), "negative", "positive")</f>
        <v>negative</v>
      </c>
      <c r="AE113" s="28"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29" t="str">
        <f t="shared" si="15"/>
        <v>2</v>
      </c>
      <c r="AG113" s="29" t="str">
        <f t="shared" si="16"/>
        <v>0</v>
      </c>
      <c r="AH113" s="29" t="str">
        <f t="shared" si="19"/>
        <v>0</v>
      </c>
      <c r="AI113" s="36" t="str">
        <f t="shared" si="20"/>
        <v>I</v>
      </c>
      <c r="AJ113" s="28" t="s">
        <v>687</v>
      </c>
      <c r="AK113" s="33" t="s">
        <v>970</v>
      </c>
      <c r="AL113" s="33" t="s">
        <v>971</v>
      </c>
      <c r="AM113" s="33" t="s">
        <v>971</v>
      </c>
      <c r="AN113" s="33" t="s">
        <v>66</v>
      </c>
      <c r="AO113" s="34">
        <f t="shared" ca="1" si="25"/>
        <v>1</v>
      </c>
      <c r="AP113" s="29">
        <f t="shared" si="26"/>
        <v>1</v>
      </c>
      <c r="AQ113" s="29">
        <f t="shared" si="27"/>
        <v>1</v>
      </c>
      <c r="AR113" s="29">
        <f t="shared" si="28"/>
        <v>1</v>
      </c>
      <c r="AS113" s="35">
        <f t="shared" si="17"/>
        <v>1</v>
      </c>
    </row>
    <row r="114" spans="1:45">
      <c r="A114" t="str">
        <f>'Model output'!A113</f>
        <v>TCGA-DJ-A4UL</v>
      </c>
      <c r="B114" s="44">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3"/>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
      </c>
      <c r="H114" t="str">
        <f>IF('Model output'!H113="","negative",IF('Model output'!H113="[]", "negative", IF(OR(ISNUMBER(SEARCH("lymph node",'Model output'!H113)),ISNUMBER(SEARCH("Not mentioned",'Model output'!H113)),ISNUMBER(SEARCH("neck",'Model output'!H113)),ISNUMBER(SEARCH("Not applicable",'Model output'!H113))),"negative","positive")))</f>
        <v>negative</v>
      </c>
      <c r="I114">
        <f>IF('Model output'!I113="","",IF(ISNUMBER('Model output'!I113),'Model output'!I113,1))</f>
        <v>7</v>
      </c>
      <c r="J114">
        <f>IF('Model output'!J113="","",IF(AND(ISNUMBER('Model output'!J113),'Model output'!J113&lt;=I114),'Model output'!J113,IF(ISNUMBER(SEARCH("0/",'Model output'!J113)),0,1)))</f>
        <v>0</v>
      </c>
      <c r="K114" t="str" cm="1">
        <f t="array" ref="K114">IF(COUNT(FIND({0,1,2,3,4,5,6,7,8,9},'Model output'!K113))&gt;0,'Model output'!K113,"")</f>
        <v/>
      </c>
      <c r="L114" s="8" t="str">
        <f t="shared" si="18"/>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 carcinoma</v>
      </c>
      <c r="O114" t="str">
        <f>IF('Model output'!M113="","",'Model output'!M113)</f>
        <v>Classical type</v>
      </c>
      <c r="P114" t="str">
        <f>IF('Model output'!N113="","",'Model output'!N113)</f>
        <v>1.1 cm</v>
      </c>
      <c r="Q114" t="str">
        <f t="shared" si="14"/>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t="str">
        <f>IF('Model output'!S113="","", IF('Model output'!S113= "[]", "", 'Model output'!S113))</f>
        <v>Not Identified</v>
      </c>
      <c r="Y114" t="str">
        <f>IF(OR('Model output'!S113="",ISNUMBER(SEARCH("Absent",'Model output'!S113)),ISNUMBER(SEARCH("Not identified",'Model output'!S113)),ISNUMBER(SEARCH("No",'Model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 IF('Model output'!T113="[]", "", IF('Model output'!T113="Not mentioned", "No", "Yes")))</f>
        <v/>
      </c>
      <c r="AB114" t="str">
        <f>IF(AA114&lt;&gt;"Yes","",IF(OR('Model output'!U113="",'Model output'!U113="[]",ISNUMBER(SEARCH("Not identified",'Model output'!U113))),"",'Model output'!U113))</f>
        <v/>
      </c>
      <c r="AC114" s="9" t="str">
        <f>IF(OR('Model output'!V113="", AND(ISERROR(SEARCH("Positive",'Model output'!V113)), ISNUMBER(SEARCH("Negative",'Model output'!V113))), 'Model output'!V113="No", ISNUMBER(SEARCH("Uninvolved",'Model output'!V113)), ISNUMBER(SEARCH("Not involved",'Model output'!V113)), ISNUMBER(SEARCH("Free",'Model output'!V113)), ISNUMBER(SEARCH("Cannot be assessed",'Model output'!V113)), ISNUMBER(SEARCH("1 mm",'Model output'!V113)), ISNUMBER(SEARCH("0.1 CM",'Model output'!V113)), ISNUMBER(SEARCH("less than 0.2 mm",'Model output'!V113)), ISNUMBER(SEARCH("less than 0.5 mm",'Model output'!V113)), ISNUMBER(SEARCH("none",'Model output'!V113)), ISNUMBER(SEARCH("abut",'Model output'!V113))), "negative", "positive")</f>
        <v>positive</v>
      </c>
      <c r="AE114" s="28"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29" t="str">
        <f t="shared" si="15"/>
        <v>1b</v>
      </c>
      <c r="AG114" s="29" t="str">
        <f t="shared" si="16"/>
        <v>0</v>
      </c>
      <c r="AH114" s="29" t="str">
        <f t="shared" si="19"/>
        <v>0</v>
      </c>
      <c r="AI114" s="36" t="str">
        <f t="shared" si="20"/>
        <v>I</v>
      </c>
      <c r="AJ114" s="28" t="s">
        <v>684</v>
      </c>
      <c r="AK114" s="33" t="s">
        <v>967</v>
      </c>
      <c r="AL114" s="33" t="s">
        <v>968</v>
      </c>
      <c r="AM114" s="33" t="s">
        <v>971</v>
      </c>
      <c r="AN114" s="33" t="s">
        <v>66</v>
      </c>
      <c r="AO114" s="34">
        <f t="shared" si="25"/>
        <v>1</v>
      </c>
      <c r="AP114" s="29">
        <f t="shared" si="26"/>
        <v>1</v>
      </c>
      <c r="AQ114" s="29">
        <f t="shared" si="27"/>
        <v>1</v>
      </c>
      <c r="AR114" s="29">
        <f t="shared" si="28"/>
        <v>1</v>
      </c>
      <c r="AS114" s="35">
        <f t="shared" si="17"/>
        <v>1</v>
      </c>
    </row>
    <row r="115" spans="1:45">
      <c r="A115" t="str">
        <f>'Model output'!A114</f>
        <v>TCGA-DJ-A4UQ</v>
      </c>
      <c r="B115" s="44">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3"/>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output'!H114="","negative",IF('Model output'!H114="[]", "negative", IF(OR(ISNUMBER(SEARCH("lymph node",'Model output'!H114)),ISNUMBER(SEARCH("Not mentioned",'Model output'!H114)),ISNUMBER(SEARCH("neck",'Model output'!H114)),ISNUMBER(SEARCH("Not applicable",'Model output'!H114))),"negative","positive")))</f>
        <v>negative</v>
      </c>
      <c r="I115">
        <f>IF('Model output'!I114="","",IF(ISNUMBER('Model output'!I114),'Model output'!I114,1))</f>
        <v>1</v>
      </c>
      <c r="J115">
        <f>IF('Model output'!J114="","",IF(AND(ISNUMBER('Model output'!J114),'Model output'!J114&lt;=I115),'Model output'!J114,IF(ISNUMBER(SEARCH("0/",'Model output'!J114)),0,1)))</f>
        <v>1</v>
      </c>
      <c r="K115" t="str" cm="1">
        <f t="array" ref="K115">IF(COUNT(FIND({0,1,2,3,4,5,6,7,8,9},'Model output'!K114))&gt;0,'Model output'!K114,"")</f>
        <v>1.7cm</v>
      </c>
      <c r="L115" s="8" t="str">
        <f t="shared" si="18"/>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 carcinoma</v>
      </c>
      <c r="O115" t="str">
        <f>IF('Model output'!M114="","",'Model output'!M114)</f>
        <v>Diffuse sclerosing variant</v>
      </c>
      <c r="P115" t="str">
        <f>IF('Model output'!N114="","",'Model output'!N114)</f>
        <v>1.5 cm</v>
      </c>
      <c r="Q115" t="str">
        <f t="shared" si="14"/>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t="str">
        <f>IF('Model output'!O114="","",'Model output'!O114)</f>
        <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t="str">
        <f>IF('Model output'!S114="","", IF('Model output'!S114= "[]", "", 'Model output'!S114))</f>
        <v>Invades: Perithyroidal adipose tissue</v>
      </c>
      <c r="Y115" t="str">
        <f>IF(OR('Model output'!S114="",ISNUMBER(SEARCH("Absent",'Model output'!S114)),ISNUMBER(SEARCH("Not identified",'Model output'!S114)),ISNUMBER(SEARCH("No",'Model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 IF('Model output'!T114="[]", "", IF('Model output'!T114="Not mentioned", "No", "Yes")))</f>
        <v/>
      </c>
      <c r="AB115" t="str">
        <f>IF(AA115&lt;&gt;"Yes","",IF(OR('Model output'!U114="",'Model output'!U114="[]",ISNUMBER(SEARCH("Not identified",'Model output'!U114))),"",'Model output'!U114))</f>
        <v/>
      </c>
      <c r="AC115" s="9" t="str">
        <f>IF(OR('Model output'!V114="", AND(ISERROR(SEARCH("Positive",'Model output'!V114)), ISNUMBER(SEARCH("Negative",'Model output'!V114))), 'Model output'!V114="No", ISNUMBER(SEARCH("Uninvolved",'Model output'!V114)), ISNUMBER(SEARCH("Not involved",'Model output'!V114)), ISNUMBER(SEARCH("Free",'Model output'!V114)), ISNUMBER(SEARCH("Cannot be assessed",'Model output'!V114)), ISNUMBER(SEARCH("1 mm",'Model output'!V114)), ISNUMBER(SEARCH("0.1 CM",'Model output'!V114)), ISNUMBER(SEARCH("less than 0.2 mm",'Model output'!V114)), ISNUMBER(SEARCH("less than 0.5 mm",'Model output'!V114)), ISNUMBER(SEARCH("none",'Model output'!V114)), ISNUMBER(SEARCH("abut",'Model output'!V114))), "negative", "positive")</f>
        <v>negative</v>
      </c>
      <c r="AE115" s="28"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29" t="str">
        <f t="shared" si="15"/>
        <v>1b</v>
      </c>
      <c r="AG115" s="29" t="str">
        <f t="shared" si="16"/>
        <v>1b</v>
      </c>
      <c r="AH115" s="29" t="str">
        <f t="shared" si="19"/>
        <v>0</v>
      </c>
      <c r="AI115" s="36" t="str">
        <f t="shared" si="20"/>
        <v>II</v>
      </c>
      <c r="AJ115" s="28" t="s">
        <v>687</v>
      </c>
      <c r="AK115" s="33" t="s">
        <v>967</v>
      </c>
      <c r="AL115" s="33" t="s">
        <v>967</v>
      </c>
      <c r="AM115" s="33" t="s">
        <v>971</v>
      </c>
      <c r="AN115" s="33" t="s">
        <v>969</v>
      </c>
      <c r="AO115" s="34">
        <f t="shared" ca="1" si="25"/>
        <v>1</v>
      </c>
      <c r="AP115" s="29">
        <f t="shared" si="26"/>
        <v>1</v>
      </c>
      <c r="AQ115" s="29">
        <f t="shared" si="27"/>
        <v>1</v>
      </c>
      <c r="AR115" s="29">
        <f t="shared" si="28"/>
        <v>1</v>
      </c>
      <c r="AS115" s="35">
        <f t="shared" si="17"/>
        <v>1</v>
      </c>
    </row>
    <row r="116" spans="1:45">
      <c r="A116" t="str">
        <f>'Model output'!A115</f>
        <v>TCGA-DJ-A4UW</v>
      </c>
      <c r="B116" s="44">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X</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X</v>
      </c>
      <c r="F116" t="str">
        <f t="shared" ref="F116:F175" si="29">IF(OR(G116&lt;&gt;"",AND(J116&lt;&gt;"",ISNUMBER(J116),J116&gt;0),AND(M116&lt;&gt;"",M116&gt;0)),"positive","negative")</f>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output'!H115="","negative",IF('Model output'!H115="[]", "negative", IF(OR(ISNUMBER(SEARCH("lymph node",'Model output'!H115)),ISNUMBER(SEARCH("Not mentioned",'Model output'!H115)),ISNUMBER(SEARCH("neck",'Model output'!H115)),ISNUMBER(SEARCH("Not applicable",'Model output'!H115))),"negative","positive")))</f>
        <v>negative</v>
      </c>
      <c r="I116">
        <f>IF('Model output'!I115="","",IF(ISNUMBER('Model output'!I115),'Model output'!I115,1))</f>
        <v>21</v>
      </c>
      <c r="J116">
        <f>IF('Model output'!J115="","",IF(AND(ISNUMBER('Model output'!J115),'Model output'!J115&lt;=I116),'Model output'!J115,IF(ISNUMBER(SEARCH("0/",'Model output'!J115)),0,1)))</f>
        <v>11</v>
      </c>
      <c r="K116" t="str" cm="1">
        <f t="array" ref="K116">IF(COUNT(FIND({0,1,2,3,4,5,6,7,8,9},'Model output'!K115))&gt;0,'Model output'!K115,"")</f>
        <v>1.0 cm</v>
      </c>
      <c r="L116" s="8" t="str">
        <f t="shared" si="18"/>
        <v>1.0cm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Classical, Microcarcinoma</v>
      </c>
      <c r="P116" t="str">
        <f>IF('Model output'!N115="","",'Model output'!N115)</f>
        <v>1.4 cm</v>
      </c>
      <c r="Q116" t="str">
        <f>LOWER(SUBSTITUTE(SUBSTITUTE(SUBSTITUTE(SUBSTITUTE(SUBSTITUTE(SUBSTITUTE(SUBSTITUTE(SUBSTITUTE(SUBSTITUTE(SUBSTITUTE(SUBSTITUTE(SUBSTITUTE(SUBSTITUTE(SUBSTITUTE(SUBSTITUTE(SUBSTITUTE(SUBSTITUTE(SUBSTITUTE(SUBSTITUTE(SUBSTITUTE(SUBSTITUTE(SUBSTITUTE(SUBSTITUTE(SUBSTITUTE(SUBSTITUTE(P116,"cm.","cm"), "the", ""), "tumor", ""), "nodule", ""), "isthmic", ""), "lobe",""), "greatest dimension", ""), "largest", ""), "at least", ""), "less than", ""), "left", ""), "right", ""), "for", ""), "in", ""), "In", ""), "and", ","), "(", ""), ")", ""), "A", ""), "x", ","), "[", ""), "]", ""), "'", ""), "to", ","), " ",""))</f>
        <v>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t="str">
        <f>IF('Model output'!S115="","", IF('Model output'!S115= "[]", "", 'Model output'!S115))</f>
        <v>Perithyroidal fibradipose tissue, Skeletal muscle, Subcutaneous soft tissues, Larynx, Trachea, Esophagus, Recurrent laryngeal nerve</v>
      </c>
      <c r="Y116" t="str">
        <f>IF(OR('Model output'!S115="",ISNUMBER(SEARCH("Absent",'Model output'!S115)),ISNUMBER(SEARCH("Not identified",'Model output'!S115)),ISNUMBER(SEARCH("No",'Model output'!S115)),ISNUMBER(SEARCH("negative",'Model output'!S115))),"negative",IF(Z116="positive","gETE", "positive"))</f>
        <v>gETE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positive</v>
      </c>
      <c r="AA116" t="str">
        <f>IF('Model output'!T115="","", IF('Model output'!T115="[]", "", IF('Model output'!T115="Not mentioned", "No", "Yes")))</f>
        <v/>
      </c>
      <c r="AB116" t="str">
        <f>IF(AA116&lt;&gt;"Yes","",IF(OR('Model output'!U115="",'Model output'!U115="[]",ISNUMBER(SEARCH("Not identified",'Model output'!U115))),"",'Model output'!U115))</f>
        <v/>
      </c>
      <c r="AC116" s="9" t="str">
        <f>IF(OR('Model output'!V115="", AND(ISERROR(SEARCH("Positive",'Model output'!V115)), ISNUMBER(SEARCH("Negative",'Model output'!V115))), 'Model output'!V115="No", ISNUMBER(SEARCH("Uninvolved",'Model output'!V115)), ISNUMBER(SEARCH("Not involved",'Model output'!V115)), ISNUMBER(SEARCH("Free",'Model output'!V115)), ISNUMBER(SEARCH("Cannot be assessed",'Model output'!V115)), ISNUMBER(SEARCH("1 mm",'Model output'!V115)), ISNUMBER(SEARCH("0.1 CM",'Model output'!V115)), ISNUMBER(SEARCH("less than 0.2 mm",'Model output'!V115)), ISNUMBER(SEARCH("less than 0.5 mm",'Model output'!V115)), ISNUMBER(SEARCH("none",'Model output'!V115)), ISNUMBER(SEARCH("abut",'Model output'!V115))), "negative", "positive")</f>
        <v>positive</v>
      </c>
      <c r="AE116" s="28"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29" t="str">
        <f t="shared" si="15"/>
        <v>4a</v>
      </c>
      <c r="AG116" s="29" t="str">
        <f t="shared" si="16"/>
        <v>1b</v>
      </c>
      <c r="AH116" s="29" t="str">
        <f t="shared" si="19"/>
        <v>0</v>
      </c>
      <c r="AI116" s="36" t="str">
        <f t="shared" si="20"/>
        <v>I</v>
      </c>
      <c r="AJ116" s="28" t="s">
        <v>684</v>
      </c>
      <c r="AK116" s="33" t="s">
        <v>967</v>
      </c>
      <c r="AL116" s="33" t="s">
        <v>967</v>
      </c>
      <c r="AM116" s="33" t="s">
        <v>971</v>
      </c>
      <c r="AN116" s="33" t="s">
        <v>66</v>
      </c>
      <c r="AO116" s="34">
        <f t="shared" si="25"/>
        <v>1</v>
      </c>
      <c r="AP116" s="29">
        <f t="shared" si="26"/>
        <v>0</v>
      </c>
      <c r="AQ116" s="29">
        <f t="shared" si="27"/>
        <v>1</v>
      </c>
      <c r="AR116" s="29">
        <f t="shared" si="28"/>
        <v>1</v>
      </c>
      <c r="AS116" s="35">
        <f t="shared" si="17"/>
        <v>1</v>
      </c>
    </row>
    <row r="117" spans="1:45">
      <c r="A117" t="str">
        <f>'Model output'!A116</f>
        <v>TCGA-DJ-A4V0</v>
      </c>
      <c r="B117" s="44">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29"/>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output'!H116="","negative",IF('Model output'!H116="[]", "negative", IF(OR(ISNUMBER(SEARCH("lymph node",'Model output'!H116)),ISNUMBER(SEARCH("Not mentioned",'Model output'!H116)),ISNUMBER(SEARCH("neck",'Model output'!H116)),ISNUMBER(SEARCH("Not applicable",'Model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8" t="str">
        <f t="shared" si="18"/>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 carcinoma</v>
      </c>
      <c r="O117" t="str">
        <f>IF('Model output'!M116="","",'Model output'!M116)</f>
        <v>Classical type</v>
      </c>
      <c r="P117" t="str">
        <f>IF('Model output'!N116="","",'Model output'!N116)</f>
        <v>2.1 cm</v>
      </c>
      <c r="Q117" t="str">
        <f t="shared" ref="Q117:Q176" si="30">LOWER(SUBSTITUTE(SUBSTITUTE(SUBSTITUTE(SUBSTITUTE(SUBSTITUTE(SUBSTITUTE(SUBSTITUTE(SUBSTITUTE(SUBSTITUTE(SUBSTITUTE(SUBSTITUTE(SUBSTITUTE(SUBSTITUTE(SUBSTITUTE(SUBSTITUTE(SUBSTITUTE(SUBSTITUTE(SUBSTITUTE(SUBSTITUTE(SUBSTITUTE(SUBSTITUTE(SUBSTITUTE(SUBSTITUTE(SUBSTITUTE(SUBSTITUTE(P117,"cm.","cm"), "the", ""), "tumor", ""), "nodule", ""), "isthmic", ""), "lobe",""), "greatest dimension", ""), "largest", ""), "at least", ""), "less than", ""), "left", ""), "right", ""), "for", ""), "in", ""), "In", ""), "and", ","), "(", ""), ")", ""), "A", ""), "x", ","), "[", ""), "]", ""), "'", ""), "to", ","), " ",""))</f>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t="str">
        <f>IF('Model output'!O116="","",'Model output'!O116)</f>
        <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t="str">
        <f>IF('Model output'!S116="","", IF('Model output'!S116= "[]", "", 'Model output'!S116))</f>
        <v>Not identified</v>
      </c>
      <c r="Y117" t="str">
        <f>IF(OR('Model output'!S116="",ISNUMBER(SEARCH("Absent",'Model output'!S116)),ISNUMBER(SEARCH("Not identified",'Model output'!S116)),ISNUMBER(SEARCH("No",'Model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 IF('Model output'!T116="[]", "", IF('Model output'!T116="Not mentioned", "No", "Yes")))</f>
        <v/>
      </c>
      <c r="AB117" t="str">
        <f>IF(AA117&lt;&gt;"Yes","",IF(OR('Model output'!U116="",'Model output'!U116="[]",ISNUMBER(SEARCH("Not identified",'Model output'!U116))),"",'Model output'!U116))</f>
        <v/>
      </c>
      <c r="AC117" s="9" t="str">
        <f>IF(OR('Model output'!V116="", AND(ISERROR(SEARCH("Positive",'Model output'!V116)), ISNUMBER(SEARCH("Negative",'Model output'!V116))), 'Model output'!V116="No", ISNUMBER(SEARCH("Uninvolved",'Model output'!V116)), ISNUMBER(SEARCH("Not involved",'Model output'!V116)), ISNUMBER(SEARCH("Free",'Model output'!V116)), ISNUMBER(SEARCH("Cannot be assessed",'Model output'!V116)), ISNUMBER(SEARCH("1 mm",'Model output'!V116)), ISNUMBER(SEARCH("0.1 CM",'Model output'!V116)), ISNUMBER(SEARCH("less than 0.2 mm",'Model output'!V116)), ISNUMBER(SEARCH("less than 0.5 mm",'Model output'!V116)), ISNUMBER(SEARCH("none",'Model output'!V116)), ISNUMBER(SEARCH("abut",'Model output'!V116))), "negative", "positive")</f>
        <v>negative</v>
      </c>
      <c r="AE117" s="28"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29" t="str">
        <f t="shared" si="15"/>
        <v>2</v>
      </c>
      <c r="AG117" s="29" t="str">
        <f t="shared" si="16"/>
        <v>0</v>
      </c>
      <c r="AH117" s="29" t="str">
        <f t="shared" si="19"/>
        <v>0</v>
      </c>
      <c r="AI117" s="36" t="str">
        <f t="shared" si="20"/>
        <v>I</v>
      </c>
      <c r="AJ117" s="28" t="s">
        <v>685</v>
      </c>
      <c r="AK117" s="33" t="s">
        <v>970</v>
      </c>
      <c r="AL117" s="33" t="s">
        <v>971</v>
      </c>
      <c r="AM117" s="33" t="s">
        <v>971</v>
      </c>
      <c r="AN117" s="33" t="s">
        <v>66</v>
      </c>
      <c r="AO117" s="34">
        <f t="shared" ca="1" si="25"/>
        <v>1</v>
      </c>
      <c r="AP117" s="29">
        <f t="shared" si="26"/>
        <v>1</v>
      </c>
      <c r="AQ117" s="29">
        <f t="shared" si="27"/>
        <v>1</v>
      </c>
      <c r="AR117" s="29">
        <f t="shared" si="28"/>
        <v>1</v>
      </c>
      <c r="AS117" s="35">
        <f t="shared" si="17"/>
        <v>1</v>
      </c>
    </row>
    <row r="118" spans="1:45">
      <c r="A118" t="str">
        <f>'Model output'!A117</f>
        <v>TCGA-DJ-A4V2</v>
      </c>
      <c r="B118" s="44">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9"/>
        <v>positive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output'!H117="","negative",IF('Model output'!H117="[]", "negative", IF(OR(ISNUMBER(SEARCH("lymph node",'Model output'!H117)),ISNUMBER(SEARCH("Not mentioned",'Model output'!H117)),ISNUMBER(SEARCH("neck",'Model output'!H117)),ISNUMBER(SEARCH("Not applicable",'Model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2.5 cm</v>
      </c>
      <c r="L118" s="8" t="str">
        <f t="shared" si="18"/>
        <v>2.5cm</v>
      </c>
      <c r="M118" cm="1">
        <f t="array" ref="M118">IF(L118="","",IF(ISNUMBER(SEARCH("cm",L118)),MAX(VALUE(SUBSTITUTE(_xlfn.FILTERXML("&lt;t&gt;&lt;s&gt;"&amp;SUBSTITUTE(L118,",","&lt;/s&gt;&lt;s&gt;")&amp;"&lt;/s&gt;&lt;/t&gt;","//s"),"cm",""))),MAX(VALUE(SUBSTITUTE(_xlfn.FILTERXML("&lt;t&gt;&lt;s&gt;"&amp;SUBSTITUTE(L118,",","&lt;/s&gt;&lt;s&gt;")&amp;"&lt;/s&gt;&lt;/t&gt;","//s"),"mm","")))/10))</f>
        <v>2.5</v>
      </c>
      <c r="N118" t="str">
        <f>IF('Model output'!L117="","",'Model output'!L117)</f>
        <v>Papillary carcinoma</v>
      </c>
      <c r="O118" t="str">
        <f>IF('Model output'!M117="","",'Model output'!M117)</f>
        <v>Classical type</v>
      </c>
      <c r="P118" t="str">
        <f>IF('Model output'!N117="","",'Model output'!N117)</f>
        <v>3.0 cm</v>
      </c>
      <c r="Q118" t="str">
        <f t="shared" si="30"/>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t="str">
        <f>IF('Model output'!O117="","",'Model output'!O117)</f>
        <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t="str">
        <f>IF('Model output'!S117="","", IF('Model output'!S117= "[]", "", 'Model output'!S117))</f>
        <v/>
      </c>
      <c r="Y118" t="str">
        <f>IF(OR('Model output'!S117="",ISNUMBER(SEARCH("Absent",'Model output'!S117)),ISNUMBER(SEARCH("Not identified",'Model output'!S117)),ISNUMBER(SEARCH("No",'Model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 IF('Model output'!T117="[]", "", IF('Model output'!T117="Not mentioned", "No", "Yes")))</f>
        <v/>
      </c>
      <c r="AB118" t="str">
        <f>IF(AA118&lt;&gt;"Yes","",IF(OR('Model output'!U117="",'Model output'!U117="[]",ISNUMBER(SEARCH("Not identified",'Model output'!U117))),"",'Model output'!U117))</f>
        <v/>
      </c>
      <c r="AC118" s="9" t="str">
        <f>IF(OR('Model output'!V117="", AND(ISERROR(SEARCH("Positive",'Model output'!V117)), ISNUMBER(SEARCH("Negative",'Model output'!V117))), 'Model output'!V117="No", ISNUMBER(SEARCH("Uninvolved",'Model output'!V117)), ISNUMBER(SEARCH("Not involved",'Model output'!V117)), ISNUMBER(SEARCH("Free",'Model output'!V117)), ISNUMBER(SEARCH("Cannot be assessed",'Model output'!V117)), ISNUMBER(SEARCH("1 mm",'Model output'!V117)), ISNUMBER(SEARCH("0.1 CM",'Model output'!V117)), ISNUMBER(SEARCH("less than 0.2 mm",'Model output'!V117)), ISNUMBER(SEARCH("less than 0.5 mm",'Model output'!V117)), ISNUMBER(SEARCH("none",'Model output'!V117)), ISNUMBER(SEARCH("abut",'Model output'!V117))), "negative", "positive")</f>
        <v>negative</v>
      </c>
      <c r="AE118" s="28"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29" t="str">
        <f t="shared" si="15"/>
        <v>2</v>
      </c>
      <c r="AG118" s="29" t="str">
        <f t="shared" si="16"/>
        <v>0</v>
      </c>
      <c r="AH118" s="29" t="str">
        <f t="shared" si="19"/>
        <v>0</v>
      </c>
      <c r="AI118" s="36" t="str">
        <f t="shared" si="20"/>
        <v>I</v>
      </c>
      <c r="AJ118" s="28" t="s">
        <v>685</v>
      </c>
      <c r="AK118" s="33" t="s">
        <v>970</v>
      </c>
      <c r="AL118" s="33" t="s">
        <v>968</v>
      </c>
      <c r="AM118" s="33" t="s">
        <v>971</v>
      </c>
      <c r="AN118" s="33" t="s">
        <v>66</v>
      </c>
      <c r="AO118" s="34">
        <f t="shared" ca="1" si="25"/>
        <v>1</v>
      </c>
      <c r="AP118" s="29">
        <f t="shared" si="26"/>
        <v>1</v>
      </c>
      <c r="AQ118" s="29">
        <f t="shared" si="27"/>
        <v>1</v>
      </c>
      <c r="AR118" s="29">
        <f t="shared" si="28"/>
        <v>1</v>
      </c>
      <c r="AS118" s="35">
        <f t="shared" si="17"/>
        <v>1</v>
      </c>
    </row>
    <row r="119" spans="1:45">
      <c r="A119" t="str">
        <f>'Model output'!A118</f>
        <v>TCGA-DJ-A4V4</v>
      </c>
      <c r="B119" s="44">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29"/>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output'!H118="","negative",IF('Model output'!H118="[]", "negative", IF(OR(ISNUMBER(SEARCH("lymph node",'Model output'!H118)),ISNUMBER(SEARCH("Not mentioned",'Model output'!H118)),ISNUMBER(SEARCH("neck",'Model output'!H118)),ISNUMBER(SEARCH("Not applicable",'Model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18"/>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v>
      </c>
      <c r="Q119" t="str">
        <f t="shared" si="30"/>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t="str">
        <f>IF('Model output'!S118="","", IF('Model output'!S118= "[]", "", 'Model output'!S118))</f>
        <v>Not identified</v>
      </c>
      <c r="Y119" t="str">
        <f>IF(OR('Model output'!S118="",ISNUMBER(SEARCH("Absent",'Model output'!S118)),ISNUMBER(SEARCH("Not identified",'Model output'!S118)),ISNUMBER(SEARCH("No",'Model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 IF('Model output'!T118="[]", "", IF('Model output'!T118="Not mentioned", "No", "Yes")))</f>
        <v/>
      </c>
      <c r="AB119" t="str">
        <f>IF(AA119&lt;&gt;"Yes","",IF(OR('Model output'!U118="",'Model output'!U118="[]",ISNUMBER(SEARCH("Not identified",'Model output'!U118))),"",'Model output'!U118))</f>
        <v/>
      </c>
      <c r="AC119" s="9" t="str">
        <f>IF(OR('Model output'!V118="", AND(ISERROR(SEARCH("Positive",'Model output'!V118)), ISNUMBER(SEARCH("Negative",'Model output'!V118))), 'Model output'!V118="No", ISNUMBER(SEARCH("Uninvolved",'Model output'!V118)), ISNUMBER(SEARCH("Not involved",'Model output'!V118)), ISNUMBER(SEARCH("Free",'Model output'!V118)), ISNUMBER(SEARCH("Cannot be assessed",'Model output'!V118)), ISNUMBER(SEARCH("1 mm",'Model output'!V118)), ISNUMBER(SEARCH("0.1 CM",'Model output'!V118)), ISNUMBER(SEARCH("less than 0.2 mm",'Model output'!V118)), ISNUMBER(SEARCH("less than 0.5 mm",'Model output'!V118)), ISNUMBER(SEARCH("none",'Model output'!V118)), ISNUMBER(SEARCH("abut",'Model output'!V118))), "negative", "positive")</f>
        <v>negative</v>
      </c>
      <c r="AE119" s="28"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29" t="str">
        <f t="shared" si="15"/>
        <v>1a</v>
      </c>
      <c r="AG119" s="29" t="str">
        <f t="shared" si="16"/>
        <v>0</v>
      </c>
      <c r="AH119" s="29" t="str">
        <f t="shared" si="19"/>
        <v>0</v>
      </c>
      <c r="AI119" s="36" t="str">
        <f t="shared" si="20"/>
        <v>I</v>
      </c>
      <c r="AJ119" s="28" t="s">
        <v>685</v>
      </c>
      <c r="AK119" s="33" t="s">
        <v>972</v>
      </c>
      <c r="AL119" s="33" t="s">
        <v>971</v>
      </c>
      <c r="AM119" s="33" t="s">
        <v>968</v>
      </c>
      <c r="AN119" s="33" t="s">
        <v>66</v>
      </c>
      <c r="AO119" s="34">
        <f t="shared" ca="1" si="25"/>
        <v>1</v>
      </c>
      <c r="AP119" s="29">
        <f t="shared" si="26"/>
        <v>1</v>
      </c>
      <c r="AQ119" s="29">
        <f t="shared" si="27"/>
        <v>1</v>
      </c>
      <c r="AR119" s="29">
        <f t="shared" si="28"/>
        <v>1</v>
      </c>
      <c r="AS119" s="35">
        <f t="shared" si="17"/>
        <v>1</v>
      </c>
    </row>
    <row r="120" spans="1:45">
      <c r="A120" t="str">
        <f>'Model output'!A119</f>
        <v>TCGA-DJ-A4V5</v>
      </c>
      <c r="B120" s="44">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X</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9"/>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output'!H119="","negative",IF('Model output'!H119="[]", "negative", IF(OR(ISNUMBER(SEARCH("lymph node",'Model output'!H119)),ISNUMBER(SEARCH("Not mentioned",'Model output'!H119)),ISNUMBER(SEARCH("neck",'Model output'!H119)),ISNUMBER(SEARCH("Not applicable",'Model output'!H119))),"negative","positive")))</f>
        <v>negative</v>
      </c>
      <c r="I120">
        <f>IF('Model output'!I119="","",IF(ISNUMBER('Model output'!I119),'Model output'!I119,1))</f>
        <v>13</v>
      </c>
      <c r="J120">
        <f>IF('Model output'!J119="","",IF(AND(ISNUMBER('Model output'!J119),'Model output'!J119&lt;=I120),'Model output'!J119,IF(ISNUMBER(SEARCH("0/",'Model output'!J119)),0,1)))</f>
        <v>1</v>
      </c>
      <c r="K120" t="str" cm="1">
        <f t="array" ref="K120">IF(COUNT(FIND({0,1,2,3,4,5,6,7,8,9},'Model output'!K119))&gt;0,'Model output'!K119,"")</f>
        <v>1.1 cm</v>
      </c>
      <c r="L120" s="8" t="str">
        <f t="shared" si="18"/>
        <v>1.1cm</v>
      </c>
      <c r="M120" cm="1">
        <f t="array" ref="M120">IF(L120="","",IF(ISNUMBER(SEARCH("cm",L120)),MAX(VALUE(SUBSTITUTE(_xlfn.FILTERXML("&lt;t&gt;&lt;s&gt;"&amp;SUBSTITUTE(L120,",","&lt;/s&gt;&lt;s&gt;")&amp;"&lt;/s&gt;&lt;/t&gt;","//s"),"cm",""))),MAX(VALUE(SUBSTITUTE(_xlfn.FILTERXML("&lt;t&gt;&lt;s&gt;"&amp;SUBSTITUTE(L120,",","&lt;/s&gt;&lt;s&gt;")&amp;"&lt;/s&gt;&lt;/t&gt;","//s"),"mm","")))/10))</f>
        <v>1.1000000000000001</v>
      </c>
      <c r="N120" t="str">
        <f>IF('Model output'!L119="","",'Model output'!L119)</f>
        <v>Papillary carcinoma</v>
      </c>
      <c r="O120" t="str">
        <f>IF('Model output'!M119="","",'Model output'!M119)</f>
        <v>Classical type</v>
      </c>
      <c r="P120" t="str">
        <f>IF('Model output'!N119="","",'Model output'!N119)</f>
        <v>4.1 cm</v>
      </c>
      <c r="Q120" t="str">
        <f t="shared" si="30"/>
        <v>4.1cm</v>
      </c>
      <c r="R120" cm="1">
        <f t="array" ref="R120">IF(Q120="","",IF(ISNUMBER(SEARCH("cm",Q120)),MAX(VALUE(SUBSTITUTE(_xlfn.FILTERXML("&lt;t&gt;&lt;s&gt;"&amp;SUBSTITUTE(Q120,",","&lt;/s&gt;&lt;s&gt;")&amp;"&lt;/s&gt;&lt;/t&gt;","//s"),"cm",""))),MAX(VALUE(SUBSTITUTE(_xlfn.FILTERXML("&lt;t&gt;&lt;s&gt;"&amp;SUBSTITUTE(Q120,",","&lt;/s&gt;&lt;s&gt;")&amp;"&lt;/s&gt;&lt;/t&gt;","//s"),"mm","")))/10))</f>
        <v>4.0999999999999996</v>
      </c>
      <c r="S120" t="str">
        <f>IF(OR('Model output'!P119="",ISNUMBER(SEARCH("Not identified", 'Model output'!P119)),ISNUMBER(SEARCH("Absent",'Model output'!P119)),AND(ISNUMBER(SEARCH("No",'Model output'!P119)),NOT(ISNUMBER(SEARCH("diagnostic",'Model output'!P119)))),ISNUMBER(SEARCH("Negative",'Model output'!P119))),"negative","positive")</f>
        <v>negative</v>
      </c>
      <c r="T120" t="str">
        <f>IF('Model output'!O119="","",'Model output'!O119)</f>
        <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t="str">
        <f>IF('Model output'!S119="","", IF('Model output'!S119= "[]", "", 'Model output'!S119))</f>
        <v>Invades: perithyroidal tissue</v>
      </c>
      <c r="Y120" t="str">
        <f>IF(OR('Model output'!S119="",ISNUMBER(SEARCH("Absent",'Model output'!S119)),ISNUMBER(SEARCH("Not identified",'Model output'!S119)),ISNUMBER(SEARCH("No",'Model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 IF('Model output'!T119="[]", "", IF('Model output'!T119="Not mentioned", "No", "Yes")))</f>
        <v/>
      </c>
      <c r="AB120" t="str">
        <f>IF(AA120&lt;&gt;"Yes","",IF(OR('Model output'!U119="",'Model output'!U119="[]",ISNUMBER(SEARCH("Not identified",'Model output'!U119))),"",'Model output'!U119))</f>
        <v/>
      </c>
      <c r="AC120" s="9" t="str">
        <f>IF(OR('Model output'!V119="", AND(ISERROR(SEARCH("Positive",'Model output'!V119)), ISNUMBER(SEARCH("Negative",'Model output'!V119))), 'Model output'!V119="No", ISNUMBER(SEARCH("Uninvolved",'Model output'!V119)), ISNUMBER(SEARCH("Not involved",'Model output'!V119)), ISNUMBER(SEARCH("Free",'Model output'!V119)), ISNUMBER(SEARCH("Cannot be assessed",'Model output'!V119)), ISNUMBER(SEARCH("1 mm",'Model output'!V119)), ISNUMBER(SEARCH("0.1 CM",'Model output'!V119)), ISNUMBER(SEARCH("less than 0.2 mm",'Model output'!V119)), ISNUMBER(SEARCH("less than 0.5 mm",'Model output'!V119)), ISNUMBER(SEARCH("none",'Model output'!V119)), ISNUMBER(SEARCH("abut",'Model output'!V119))), "negative", "positive")</f>
        <v>positive</v>
      </c>
      <c r="AE120" s="28"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29" t="str">
        <f t="shared" si="15"/>
        <v>3a</v>
      </c>
      <c r="AG120" s="29" t="str">
        <f t="shared" si="16"/>
        <v>1a</v>
      </c>
      <c r="AH120" s="29" t="str">
        <f t="shared" si="19"/>
        <v>0</v>
      </c>
      <c r="AI120" s="36" t="str">
        <f t="shared" si="20"/>
        <v>II</v>
      </c>
      <c r="AJ120" s="28" t="s">
        <v>684</v>
      </c>
      <c r="AK120" s="33" t="s">
        <v>973</v>
      </c>
      <c r="AL120" s="33" t="s">
        <v>967</v>
      </c>
      <c r="AM120" s="33" t="s">
        <v>971</v>
      </c>
      <c r="AN120" s="33" t="s">
        <v>969</v>
      </c>
      <c r="AO120" s="34">
        <f t="shared" si="25"/>
        <v>1</v>
      </c>
      <c r="AP120" s="29">
        <f t="shared" si="26"/>
        <v>1</v>
      </c>
      <c r="AQ120" s="29">
        <f t="shared" si="27"/>
        <v>0</v>
      </c>
      <c r="AR120" s="29">
        <f t="shared" si="28"/>
        <v>1</v>
      </c>
      <c r="AS120" s="35">
        <f t="shared" si="17"/>
        <v>1</v>
      </c>
    </row>
    <row r="121" spans="1:45">
      <c r="A121" t="str">
        <f>'Model output'!A120</f>
        <v>TCGA-DO-A1K0</v>
      </c>
      <c r="B121" s="44">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9"/>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lateral</v>
      </c>
      <c r="H121" t="str">
        <f>IF('Model output'!H120="","negative",IF('Model output'!H120="[]", "negative", IF(OR(ISNUMBER(SEARCH("lymph node",'Model output'!H120)),ISNUMBER(SEARCH("Not mentioned",'Model output'!H120)),ISNUMBER(SEARCH("neck",'Model output'!H120)),ISNUMBER(SEARCH("Not applicable",'Model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18"/>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30"/>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1</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t="str">
        <f>IF('Model output'!S120="","", IF('Model output'!S120= "[]", "", 'Model output'!S120))</f>
        <v>Present, Minimal</v>
      </c>
      <c r="Y121" t="str">
        <f>IF(OR('Model output'!S120="",ISNUMBER(SEARCH("Absent",'Model output'!S120)),ISNUMBER(SEARCH("Not identified",'Model output'!S120)),ISNUMBER(SEARCH("No",'Model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 IF('Model output'!T120="[]", "", IF('Model output'!T120="Not mentioned", "No", "Yes")))</f>
        <v/>
      </c>
      <c r="AB121" t="str">
        <f>IF(AA121&lt;&gt;"Yes","",IF(OR('Model output'!U120="",'Model output'!U120="[]",ISNUMBER(SEARCH("Not identified",'Model output'!U120))),"",'Model output'!U120))</f>
        <v/>
      </c>
      <c r="AC121" s="9" t="str">
        <f>IF(OR('Model output'!V120="", AND(ISERROR(SEARCH("Positive",'Model output'!V120)), ISNUMBER(SEARCH("Negative",'Model output'!V120))), 'Model output'!V120="No", ISNUMBER(SEARCH("Uninvolved",'Model output'!V120)), ISNUMBER(SEARCH("Not involved",'Model output'!V120)), ISNUMBER(SEARCH("Free",'Model output'!V120)), ISNUMBER(SEARCH("Cannot be assessed",'Model output'!V120)), ISNUMBER(SEARCH("1 mm",'Model output'!V120)), ISNUMBER(SEARCH("0.1 CM",'Model output'!V120)), ISNUMBER(SEARCH("less than 0.2 mm",'Model output'!V120)), ISNUMBER(SEARCH("less than 0.5 mm",'Model output'!V120)), ISNUMBER(SEARCH("none",'Model output'!V120)), ISNUMBER(SEARCH("abut",'Model output'!V120))), "negative", "positive")</f>
        <v>negative</v>
      </c>
      <c r="AE121" s="28"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29" t="str">
        <f t="shared" si="15"/>
        <v>3a</v>
      </c>
      <c r="AG121" s="29" t="str">
        <f t="shared" si="16"/>
        <v>1b</v>
      </c>
      <c r="AH121" s="29" t="str">
        <f t="shared" si="19"/>
        <v>0</v>
      </c>
      <c r="AI121" s="36" t="str">
        <f t="shared" si="20"/>
        <v>I</v>
      </c>
      <c r="AJ121" s="28" t="s">
        <v>687</v>
      </c>
      <c r="AK121" s="33" t="s">
        <v>973</v>
      </c>
      <c r="AL121" s="33" t="s">
        <v>967</v>
      </c>
      <c r="AM121" s="33" t="s">
        <v>971</v>
      </c>
      <c r="AN121" s="33" t="s">
        <v>66</v>
      </c>
      <c r="AO121" s="34">
        <f t="shared" ca="1" si="25"/>
        <v>1</v>
      </c>
      <c r="AP121" s="29">
        <f t="shared" si="26"/>
        <v>1</v>
      </c>
      <c r="AQ121" s="29">
        <f t="shared" si="27"/>
        <v>1</v>
      </c>
      <c r="AR121" s="29">
        <f t="shared" si="28"/>
        <v>1</v>
      </c>
      <c r="AS121" s="35">
        <f t="shared" si="17"/>
        <v>1</v>
      </c>
    </row>
    <row r="122" spans="1:45">
      <c r="A122" t="str">
        <f>'Model output'!A121</f>
        <v>TCGA-E3-A3DZ</v>
      </c>
      <c r="B122" s="44">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9"/>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output'!H121="","negative",IF('Model output'!H121="[]", "negative", IF(OR(ISNUMBER(SEARCH("lymph node",'Model output'!H121)),ISNUMBER(SEARCH("Not mentioned",'Model output'!H121)),ISNUMBER(SEARCH("neck",'Model output'!H121)),ISNUMBER(SEARCH("Not applicable",'Model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18"/>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v>
      </c>
      <c r="O122" t="str">
        <f>IF('Model output'!M121="","",'Model output'!M121)</f>
        <v>Follicular variant</v>
      </c>
      <c r="P122" t="str">
        <f>IF('Model output'!N121="","",'Model output'!N121)</f>
        <v>5 cm</v>
      </c>
      <c r="Q122" t="str">
        <f t="shared" si="30"/>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t="str">
        <f>IF('Model output'!O121="","",'Model output'!O121)</f>
        <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t="str">
        <f>IF('Model output'!S121="","", IF('Model output'!S121= "[]", "", 'Model output'!S121))</f>
        <v/>
      </c>
      <c r="Y122" t="str">
        <f>IF(OR('Model output'!S121="",ISNUMBER(SEARCH("Absent",'Model output'!S121)),ISNUMBER(SEARCH("Not identified",'Model output'!S121)),ISNUMBER(SEARCH("No",'Model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 IF('Model output'!T121="[]", "", IF('Model output'!T121="Not mentioned", "No", "Yes")))</f>
        <v/>
      </c>
      <c r="AB122" t="str">
        <f>IF(AA122&lt;&gt;"Yes","",IF(OR('Model output'!U121="",'Model output'!U121="[]",ISNUMBER(SEARCH("Not identified",'Model output'!U121))),"",'Model output'!U121))</f>
        <v/>
      </c>
      <c r="AC122" s="9" t="str">
        <f>IF(OR('Model output'!V121="", AND(ISERROR(SEARCH("Positive",'Model output'!V121)), ISNUMBER(SEARCH("Negative",'Model output'!V121))), 'Model output'!V121="No", ISNUMBER(SEARCH("Uninvolved",'Model output'!V121)), ISNUMBER(SEARCH("Not involved",'Model output'!V121)), ISNUMBER(SEARCH("Free",'Model output'!V121)), ISNUMBER(SEARCH("Cannot be assessed",'Model output'!V121)), ISNUMBER(SEARCH("1 mm",'Model output'!V121)), ISNUMBER(SEARCH("0.1 CM",'Model output'!V121)), ISNUMBER(SEARCH("less than 0.2 mm",'Model output'!V121)), ISNUMBER(SEARCH("less than 0.5 mm",'Model output'!V121)), ISNUMBER(SEARCH("none",'Model output'!V121)), ISNUMBER(SEARCH("abut",'Model output'!V121))), "negative", "positive")</f>
        <v>negative</v>
      </c>
      <c r="AE122" s="28"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29" t="str">
        <f t="shared" si="15"/>
        <v>3a</v>
      </c>
      <c r="AG122" s="29" t="str">
        <f t="shared" si="16"/>
        <v>0</v>
      </c>
      <c r="AH122" s="29" t="str">
        <f t="shared" si="19"/>
        <v>0</v>
      </c>
      <c r="AI122" s="36" t="str">
        <f t="shared" si="20"/>
        <v>II</v>
      </c>
      <c r="AJ122" s="28" t="s">
        <v>685</v>
      </c>
      <c r="AK122" s="33" t="s">
        <v>973</v>
      </c>
      <c r="AL122" s="33" t="s">
        <v>968</v>
      </c>
      <c r="AM122" s="33" t="s">
        <v>971</v>
      </c>
      <c r="AN122" s="33" t="s">
        <v>969</v>
      </c>
      <c r="AO122" s="34">
        <f t="shared" ca="1" si="25"/>
        <v>1</v>
      </c>
      <c r="AP122" s="29">
        <f t="shared" si="26"/>
        <v>1</v>
      </c>
      <c r="AQ122" s="29">
        <f t="shared" si="27"/>
        <v>1</v>
      </c>
      <c r="AR122" s="29">
        <f t="shared" si="28"/>
        <v>1</v>
      </c>
      <c r="AS122" s="35">
        <f t="shared" si="17"/>
        <v>1</v>
      </c>
    </row>
    <row r="123" spans="1:45">
      <c r="A123" t="str">
        <f>'Model output'!A122</f>
        <v>TCGA-E3-A3E3</v>
      </c>
      <c r="B123" s="44">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9"/>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output'!H122="","negative",IF('Model output'!H122="[]", "negative", IF(OR(ISNUMBER(SEARCH("lymph node",'Model output'!H122)),ISNUMBER(SEARCH("Not mentioned",'Model output'!H122)),ISNUMBER(SEARCH("neck",'Model output'!H122)),ISNUMBER(SEARCH("Not applicable",'Model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
      </c>
      <c r="L123" s="8" t="str">
        <f t="shared" si="18"/>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Classical</v>
      </c>
      <c r="P123" t="str">
        <f>IF('Model output'!N122="","",'Model output'!N122)</f>
        <v>2.8cm</v>
      </c>
      <c r="Q123" t="str">
        <f t="shared" si="30"/>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t="str">
        <f>IF('Model output'!O122="","",'Model output'!O122)</f>
        <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t="str">
        <f>IF('Model output'!S122="","", IF('Model output'!S122= "[]", "", 'Model output'!S122))</f>
        <v/>
      </c>
      <c r="Y123" t="str">
        <f>IF(OR('Model output'!S122="",ISNUMBER(SEARCH("Absent",'Model output'!S122)),ISNUMBER(SEARCH("Not identified",'Model output'!S122)),ISNUMBER(SEARCH("No",'Model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 IF('Model output'!T122="[]", "", IF('Model output'!T122="Not mentioned", "No", "Yes")))</f>
        <v/>
      </c>
      <c r="AB123" t="str">
        <f>IF(AA123&lt;&gt;"Yes","",IF(OR('Model output'!U122="",'Model output'!U122="[]",ISNUMBER(SEARCH("Not identified",'Model output'!U122))),"",'Model output'!U122))</f>
        <v/>
      </c>
      <c r="AC123" s="9" t="str">
        <f>IF(OR('Model output'!V122="", AND(ISERROR(SEARCH("Positive",'Model output'!V122)), ISNUMBER(SEARCH("Negative",'Model output'!V122))), 'Model output'!V122="No", ISNUMBER(SEARCH("Uninvolved",'Model output'!V122)), ISNUMBER(SEARCH("Not involved",'Model output'!V122)), ISNUMBER(SEARCH("Free",'Model output'!V122)), ISNUMBER(SEARCH("Cannot be assessed",'Model output'!V122)), ISNUMBER(SEARCH("1 mm",'Model output'!V122)), ISNUMBER(SEARCH("0.1 CM",'Model output'!V122)), ISNUMBER(SEARCH("less than 0.2 mm",'Model output'!V122)), ISNUMBER(SEARCH("less than 0.5 mm",'Model output'!V122)), ISNUMBER(SEARCH("none",'Model output'!V122)), ISNUMBER(SEARCH("abut",'Model output'!V122))), "negative", "positive")</f>
        <v>negative</v>
      </c>
      <c r="AE123" s="28"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29" t="str">
        <f t="shared" si="15"/>
        <v>2</v>
      </c>
      <c r="AG123" s="29" t="str">
        <f t="shared" si="16"/>
        <v>0</v>
      </c>
      <c r="AH123" s="29" t="str">
        <f t="shared" si="19"/>
        <v>0</v>
      </c>
      <c r="AI123" s="36" t="str">
        <f t="shared" si="20"/>
        <v>I</v>
      </c>
      <c r="AJ123" s="28" t="s">
        <v>685</v>
      </c>
      <c r="AK123" s="33" t="s">
        <v>970</v>
      </c>
      <c r="AL123" s="33" t="s">
        <v>968</v>
      </c>
      <c r="AM123" s="33" t="s">
        <v>971</v>
      </c>
      <c r="AN123" s="33" t="s">
        <v>66</v>
      </c>
      <c r="AO123" s="34">
        <f t="shared" ca="1" si="25"/>
        <v>1</v>
      </c>
      <c r="AP123" s="29">
        <f t="shared" si="26"/>
        <v>1</v>
      </c>
      <c r="AQ123" s="29">
        <f t="shared" si="27"/>
        <v>1</v>
      </c>
      <c r="AR123" s="29">
        <f t="shared" si="28"/>
        <v>1</v>
      </c>
      <c r="AS123" s="35">
        <f t="shared" si="17"/>
        <v>1</v>
      </c>
    </row>
    <row r="124" spans="1:45">
      <c r="A124" t="str">
        <f>'Model output'!A123</f>
        <v>TCGA-E8-A242</v>
      </c>
      <c r="B124" s="44">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9"/>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output'!H123="","negative",IF('Model output'!H123="[]", "negative", IF(OR(ISNUMBER(SEARCH("lymph node",'Model output'!H123)),ISNUMBER(SEARCH("Not mentioned",'Model output'!H123)),ISNUMBER(SEARCH("neck",'Model output'!H123)),ISNUMBER(SEARCH("Not applicable",'Model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8" t="str">
        <f t="shared" si="18"/>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cm</v>
      </c>
      <c r="Q124" t="str">
        <f t="shared" si="30"/>
        <v>1.8cm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t="str">
        <f>IF('Model output'!S123="","", IF('Model output'!S123= "[]", "", 'Model output'!S123))</f>
        <v>Yes</v>
      </c>
      <c r="Y124" t="str">
        <f>IF(OR('Model output'!S123="",ISNUMBER(SEARCH("Absent",'Model output'!S123)),ISNUMBER(SEARCH("Not identified",'Model output'!S123)),ISNUMBER(SEARCH("No",'Model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 IF('Model output'!T123="[]", "", IF('Model output'!T123="Not mentioned", "No", "Yes")))</f>
        <v/>
      </c>
      <c r="AB124" t="str">
        <f>IF(AA124&lt;&gt;"Yes","",IF(OR('Model output'!U123="",'Model output'!U123="[]",ISNUMBER(SEARCH("Not identified",'Model output'!U123))),"",'Model output'!U123))</f>
        <v/>
      </c>
      <c r="AC124" s="9" t="str">
        <f>IF(OR('Model output'!V123="", AND(ISERROR(SEARCH("Positive",'Model output'!V123)), ISNUMBER(SEARCH("Negative",'Model output'!V123))), 'Model output'!V123="No", ISNUMBER(SEARCH("Uninvolved",'Model output'!V123)), ISNUMBER(SEARCH("Not involved",'Model output'!V123)), ISNUMBER(SEARCH("Free",'Model output'!V123)), ISNUMBER(SEARCH("Cannot be assessed",'Model output'!V123)), ISNUMBER(SEARCH("1 mm",'Model output'!V123)), ISNUMBER(SEARCH("0.1 CM",'Model output'!V123)), ISNUMBER(SEARCH("less than 0.2 mm",'Model output'!V123)), ISNUMBER(SEARCH("less than 0.5 mm",'Model output'!V123)), ISNUMBER(SEARCH("none",'Model output'!V123)), ISNUMBER(SEARCH("abut",'Model output'!V123))), "negative", "positive")</f>
        <v>positive</v>
      </c>
      <c r="AE124" s="28"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29" t="str">
        <f t="shared" si="15"/>
        <v>1b</v>
      </c>
      <c r="AG124" s="29" t="str">
        <f t="shared" si="16"/>
        <v>0</v>
      </c>
      <c r="AH124" s="29" t="str">
        <f t="shared" si="19"/>
        <v>0</v>
      </c>
      <c r="AI124" s="36" t="str">
        <f t="shared" si="20"/>
        <v>I</v>
      </c>
      <c r="AJ124" s="28" t="s">
        <v>684</v>
      </c>
      <c r="AK124" s="33" t="s">
        <v>967</v>
      </c>
      <c r="AL124" s="33" t="s">
        <v>968</v>
      </c>
      <c r="AM124" s="33" t="s">
        <v>971</v>
      </c>
      <c r="AN124" s="33" t="s">
        <v>66</v>
      </c>
      <c r="AO124" s="34">
        <f t="shared" si="25"/>
        <v>1</v>
      </c>
      <c r="AP124" s="29">
        <f t="shared" si="26"/>
        <v>1</v>
      </c>
      <c r="AQ124" s="29">
        <f t="shared" si="27"/>
        <v>1</v>
      </c>
      <c r="AR124" s="29">
        <f t="shared" si="28"/>
        <v>1</v>
      </c>
      <c r="AS124" s="35">
        <f t="shared" si="17"/>
        <v>1</v>
      </c>
    </row>
    <row r="125" spans="1:45">
      <c r="A125" t="str">
        <f>'Model output'!A124</f>
        <v>TCGA-E8-A2JQ</v>
      </c>
      <c r="B125" s="44">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9"/>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
      </c>
      <c r="H125" t="str">
        <f>IF('Model output'!H124="","negative",IF('Model output'!H124="[]", "negative", IF(OR(ISNUMBER(SEARCH("lymph node",'Model output'!H124)),ISNUMBER(SEARCH("Not mentioned",'Model output'!H124)),ISNUMBER(SEARCH("neck",'Model output'!H124)),ISNUMBER(SEARCH("Not applicable",'Model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18"/>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30"/>
        <v>2.1,1.9cm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t="str">
        <f>IF('Model output'!S124="","", IF('Model output'!S124= "[]", "", 'Model output'!S124))</f>
        <v>Yes</v>
      </c>
      <c r="Y125" t="str">
        <f>IF(OR('Model output'!S124="",ISNUMBER(SEARCH("Absent",'Model output'!S124)),ISNUMBER(SEARCH("Not identified",'Model output'!S124)),ISNUMBER(SEARCH("No",'Model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 IF('Model output'!T124="[]", "", IF('Model output'!T124="Not mentioned", "No", "Yes")))</f>
        <v/>
      </c>
      <c r="AB125" t="str">
        <f>IF(AA125&lt;&gt;"Yes","",IF(OR('Model output'!U124="",'Model output'!U124="[]",ISNUMBER(SEARCH("Not identified",'Model output'!U124))),"",'Model output'!U124))</f>
        <v/>
      </c>
      <c r="AC125" s="9" t="str">
        <f>IF(OR('Model output'!V124="", AND(ISERROR(SEARCH("Positive",'Model output'!V124)), ISNUMBER(SEARCH("Negative",'Model output'!V124))), 'Model output'!V124="No", ISNUMBER(SEARCH("Uninvolved",'Model output'!V124)), ISNUMBER(SEARCH("Not involved",'Model output'!V124)), ISNUMBER(SEARCH("Free",'Model output'!V124)), ISNUMBER(SEARCH("Cannot be assessed",'Model output'!V124)), ISNUMBER(SEARCH("1 mm",'Model output'!V124)), ISNUMBER(SEARCH("0.1 CM",'Model output'!V124)), ISNUMBER(SEARCH("less than 0.2 mm",'Model output'!V124)), ISNUMBER(SEARCH("less than 0.5 mm",'Model output'!V124)), ISNUMBER(SEARCH("none",'Model output'!V124)), ISNUMBER(SEARCH("abut",'Model output'!V124))), "negative", "positive")</f>
        <v>negative</v>
      </c>
      <c r="AE125" s="28"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29" t="str">
        <f t="shared" si="15"/>
        <v>2</v>
      </c>
      <c r="AG125" s="29" t="str">
        <f t="shared" si="16"/>
        <v>1a</v>
      </c>
      <c r="AH125" s="29" t="str">
        <f t="shared" si="19"/>
        <v>0</v>
      </c>
      <c r="AI125" s="36" t="str">
        <f t="shared" si="20"/>
        <v>I</v>
      </c>
      <c r="AJ125" s="28" t="s">
        <v>687</v>
      </c>
      <c r="AK125" s="33" t="s">
        <v>970</v>
      </c>
      <c r="AL125" s="33" t="s">
        <v>972</v>
      </c>
      <c r="AM125" s="33" t="s">
        <v>971</v>
      </c>
      <c r="AN125" s="33" t="s">
        <v>66</v>
      </c>
      <c r="AO125" s="34">
        <f t="shared" ca="1" si="25"/>
        <v>1</v>
      </c>
      <c r="AP125" s="29">
        <f t="shared" si="26"/>
        <v>1</v>
      </c>
      <c r="AQ125" s="29">
        <f t="shared" si="27"/>
        <v>1</v>
      </c>
      <c r="AR125" s="29">
        <f t="shared" si="28"/>
        <v>1</v>
      </c>
      <c r="AS125" s="35">
        <f t="shared" si="17"/>
        <v>1</v>
      </c>
    </row>
    <row r="126" spans="1:45">
      <c r="A126" t="str">
        <f>'Model output'!A125</f>
        <v>TCGA-E8-A413</v>
      </c>
      <c r="B126" s="44">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X</v>
      </c>
      <c r="F126" t="str">
        <f t="shared" si="29"/>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output'!H125="","negative",IF('Model output'!H125="[]", "negative", IF(OR(ISNUMBER(SEARCH("lymph node",'Model output'!H125)),ISNUMBER(SEARCH("Not mentioned",'Model output'!H125)),ISNUMBER(SEARCH("neck",'Model output'!H125)),ISNUMBER(SEARCH("Not applicable",'Model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18"/>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30"/>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t="str">
        <f>IF('Model output'!S125="","", IF('Model output'!S125= "[]", "", 'Model output'!S125))</f>
        <v>no</v>
      </c>
      <c r="Y126" t="str">
        <f>IF(OR('Model output'!S125="",ISNUMBER(SEARCH("Absent",'Model output'!S125)),ISNUMBER(SEARCH("Not identified",'Model output'!S125)),ISNUMBER(SEARCH("No",'Model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 IF('Model output'!T125="[]", "", IF('Model output'!T125="Not mentioned", "No", "Yes")))</f>
        <v/>
      </c>
      <c r="AB126" t="str">
        <f>IF(AA126&lt;&gt;"Yes","",IF(OR('Model output'!U125="",'Model output'!U125="[]",ISNUMBER(SEARCH("Not identified",'Model output'!U125))),"",'Model output'!U125))</f>
        <v/>
      </c>
      <c r="AC126" s="9" t="str">
        <f>IF(OR('Model output'!V125="", AND(ISERROR(SEARCH("Positive",'Model output'!V125)), ISNUMBER(SEARCH("Negative",'Model output'!V125))), 'Model output'!V125="No", ISNUMBER(SEARCH("Uninvolved",'Model output'!V125)), ISNUMBER(SEARCH("Not involved",'Model output'!V125)), ISNUMBER(SEARCH("Free",'Model output'!V125)), ISNUMBER(SEARCH("Cannot be assessed",'Model output'!V125)), ISNUMBER(SEARCH("1 mm",'Model output'!V125)), ISNUMBER(SEARCH("0.1 CM",'Model output'!V125)), ISNUMBER(SEARCH("less than 0.2 mm",'Model output'!V125)), ISNUMBER(SEARCH("less than 0.5 mm",'Model output'!V125)), ISNUMBER(SEARCH("none",'Model output'!V125)), ISNUMBER(SEARCH("abut",'Model output'!V125))), "negative", "positive")</f>
        <v>negative</v>
      </c>
      <c r="AE126" s="28"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intermediate</v>
      </c>
      <c r="AF126" s="29" t="str">
        <f t="shared" si="15"/>
        <v>1b</v>
      </c>
      <c r="AG126" s="29" t="str">
        <f t="shared" si="16"/>
        <v>0</v>
      </c>
      <c r="AH126" s="29" t="str">
        <f t="shared" si="19"/>
        <v>0</v>
      </c>
      <c r="AI126" s="36" t="str">
        <f t="shared" si="20"/>
        <v>I</v>
      </c>
      <c r="AJ126" s="28" t="s">
        <v>687</v>
      </c>
      <c r="AK126" s="33" t="s">
        <v>967</v>
      </c>
      <c r="AL126" s="33" t="s">
        <v>971</v>
      </c>
      <c r="AM126" s="33" t="s">
        <v>971</v>
      </c>
      <c r="AN126" s="33" t="s">
        <v>66</v>
      </c>
      <c r="AO126" s="34">
        <f t="shared" ca="1" si="25"/>
        <v>1</v>
      </c>
      <c r="AP126" s="29">
        <f t="shared" si="26"/>
        <v>1</v>
      </c>
      <c r="AQ126" s="29">
        <f t="shared" si="27"/>
        <v>1</v>
      </c>
      <c r="AR126" s="29">
        <f t="shared" si="28"/>
        <v>1</v>
      </c>
      <c r="AS126" s="35">
        <f t="shared" si="17"/>
        <v>1</v>
      </c>
    </row>
    <row r="127" spans="1:45">
      <c r="A127" t="str">
        <f>'Model output'!A126</f>
        <v>TCGA-E8-A414</v>
      </c>
      <c r="B127" s="44">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1</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X</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X</v>
      </c>
      <c r="F127" t="str">
        <f t="shared" si="29"/>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
      </c>
      <c r="H127" t="str">
        <f>IF('Model output'!H126="","negative",IF('Model output'!H126="[]", "negative", IF(OR(ISNUMBER(SEARCH("lymph node",'Model output'!H126)),ISNUMBER(SEARCH("Not mentioned",'Model output'!H126)),ISNUMBER(SEARCH("neck",'Model output'!H126)),ISNUMBER(SEARCH("Not applicable",'Model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18"/>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 cm</v>
      </c>
      <c r="Q127" t="str">
        <f t="shared" si="30"/>
        <v>5cm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t="str">
        <f>IF('Model output'!S126="","", IF('Model output'!S126= "[]", "", 'Model output'!S126))</f>
        <v>No</v>
      </c>
      <c r="Y127" t="str">
        <f>IF(OR('Model output'!S126="",ISNUMBER(SEARCH("Absent",'Model output'!S126)),ISNUMBER(SEARCH("Not identified",'Model output'!S126)),ISNUMBER(SEARCH("No",'Model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 IF('Model output'!T126="[]", "", IF('Model output'!T126="Not mentioned", "No", "Yes")))</f>
        <v/>
      </c>
      <c r="AB127" t="str">
        <f>IF(AA127&lt;&gt;"Yes","",IF(OR('Model output'!U126="",'Model output'!U126="[]",ISNUMBER(SEARCH("Not identified",'Model output'!U126))),"",'Model output'!U126))</f>
        <v/>
      </c>
      <c r="AC127" s="9" t="str">
        <f>IF(OR('Model output'!V126="", AND(ISERROR(SEARCH("Positive",'Model output'!V126)), ISNUMBER(SEARCH("Negative",'Model output'!V126))), 'Model output'!V126="No", ISNUMBER(SEARCH("Uninvolved",'Model output'!V126)), ISNUMBER(SEARCH("Not involved",'Model output'!V126)), ISNUMBER(SEARCH("Free",'Model output'!V126)), ISNUMBER(SEARCH("Cannot be assessed",'Model output'!V126)), ISNUMBER(SEARCH("1 mm",'Model output'!V126)), ISNUMBER(SEARCH("0.1 CM",'Model output'!V126)), ISNUMBER(SEARCH("less than 0.2 mm",'Model output'!V126)), ISNUMBER(SEARCH("less than 0.5 mm",'Model output'!V126)), ISNUMBER(SEARCH("none",'Model output'!V126)), ISNUMBER(SEARCH("abut",'Model output'!V126))), "negative", "positive")</f>
        <v>negative</v>
      </c>
      <c r="AE127" s="28"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29" t="str">
        <f t="shared" si="15"/>
        <v>3a</v>
      </c>
      <c r="AG127" s="29" t="str">
        <f t="shared" si="16"/>
        <v>0</v>
      </c>
      <c r="AH127" s="29" t="str">
        <f t="shared" si="19"/>
        <v>0</v>
      </c>
      <c r="AI127" s="36" t="str">
        <f t="shared" si="20"/>
        <v>I</v>
      </c>
      <c r="AJ127" s="28" t="s">
        <v>687</v>
      </c>
      <c r="AK127" s="33" t="s">
        <v>973</v>
      </c>
      <c r="AL127" s="33" t="s">
        <v>971</v>
      </c>
      <c r="AM127" s="33" t="s">
        <v>971</v>
      </c>
      <c r="AN127" s="33" t="s">
        <v>66</v>
      </c>
      <c r="AO127" s="34">
        <f t="shared" ca="1" si="25"/>
        <v>1</v>
      </c>
      <c r="AP127" s="29">
        <f t="shared" si="26"/>
        <v>1</v>
      </c>
      <c r="AQ127" s="29">
        <f t="shared" si="27"/>
        <v>1</v>
      </c>
      <c r="AR127" s="29">
        <f t="shared" si="28"/>
        <v>1</v>
      </c>
      <c r="AS127" s="35">
        <f t="shared" si="17"/>
        <v>1</v>
      </c>
    </row>
    <row r="128" spans="1:45">
      <c r="A128" t="str">
        <f>'Model output'!A127</f>
        <v>TCGA-E8-A415</v>
      </c>
      <c r="B128" s="44">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X</v>
      </c>
      <c r="F128" t="str">
        <f t="shared" si="29"/>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output'!H127="","negative",IF('Model output'!H127="[]", "negative", IF(OR(ISNUMBER(SEARCH("lymph node",'Model output'!H127)),ISNUMBER(SEARCH("Not mentioned",'Model output'!H127)),ISNUMBER(SEARCH("neck",'Model output'!H127)),ISNUMBER(SEARCH("Not applicable",'Model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18"/>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 cm</v>
      </c>
      <c r="Q128" t="str">
        <f t="shared" si="30"/>
        <v>1cm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t="str">
        <f>IF('Model output'!S127="","", IF('Model output'!S127= "[]", "", 'Model output'!S127))</f>
        <v>No</v>
      </c>
      <c r="Y128" t="str">
        <f>IF(OR('Model output'!S127="",ISNUMBER(SEARCH("Absent",'Model output'!S127)),ISNUMBER(SEARCH("Not identified",'Model output'!S127)),ISNUMBER(SEARCH("No",'Model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 IF('Model output'!T127="[]", "", IF('Model output'!T127="Not mentioned", "No", "Yes")))</f>
        <v/>
      </c>
      <c r="AB128" t="str">
        <f>IF(AA128&lt;&gt;"Yes","",IF(OR('Model output'!U127="",'Model output'!U127="[]",ISNUMBER(SEARCH("Not identified",'Model output'!U127))),"",'Model output'!U127))</f>
        <v/>
      </c>
      <c r="AC128" s="9" t="str">
        <f>IF(OR('Model output'!V127="", AND(ISERROR(SEARCH("Positive",'Model output'!V127)), ISNUMBER(SEARCH("Negative",'Model output'!V127))), 'Model output'!V127="No", ISNUMBER(SEARCH("Uninvolved",'Model output'!V127)), ISNUMBER(SEARCH("Not involved",'Model output'!V127)), ISNUMBER(SEARCH("Free",'Model output'!V127)), ISNUMBER(SEARCH("Cannot be assessed",'Model output'!V127)), ISNUMBER(SEARCH("1 mm",'Model output'!V127)), ISNUMBER(SEARCH("0.1 CM",'Model output'!V127)), ISNUMBER(SEARCH("less than 0.2 mm",'Model output'!V127)), ISNUMBER(SEARCH("less than 0.5 mm",'Model output'!V127)), ISNUMBER(SEARCH("none",'Model output'!V127)), ISNUMBER(SEARCH("abut",'Model output'!V127))), "negative", "positive")</f>
        <v>negative</v>
      </c>
      <c r="AE128" s="28"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intermediate</v>
      </c>
      <c r="AF128" s="29" t="str">
        <f t="shared" ref="AF128:AF190" si="31">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29" t="str">
        <f t="shared" ref="AG128:AG190" si="32">IF(AND(ISNUMBER(J128),J128&gt;0),
IF(G128="lateral", "1b","1a"), "0")</f>
        <v>0</v>
      </c>
      <c r="AH128" s="29" t="str">
        <f t="shared" si="19"/>
        <v>0</v>
      </c>
      <c r="AI128" s="36" t="str">
        <f t="shared" si="20"/>
        <v>I</v>
      </c>
      <c r="AJ128" s="28" t="s">
        <v>687</v>
      </c>
      <c r="AK128" s="33" t="s">
        <v>972</v>
      </c>
      <c r="AL128" s="33" t="s">
        <v>971</v>
      </c>
      <c r="AM128" s="33" t="s">
        <v>971</v>
      </c>
      <c r="AN128" s="33" t="s">
        <v>66</v>
      </c>
      <c r="AO128" s="34">
        <f t="shared" ca="1" si="25"/>
        <v>1</v>
      </c>
      <c r="AP128" s="29">
        <f t="shared" si="26"/>
        <v>1</v>
      </c>
      <c r="AQ128" s="29">
        <f t="shared" si="27"/>
        <v>1</v>
      </c>
      <c r="AR128" s="29">
        <f t="shared" si="28"/>
        <v>1</v>
      </c>
      <c r="AS128" s="35">
        <f t="shared" si="17"/>
        <v>1</v>
      </c>
    </row>
    <row r="129" spans="1:45">
      <c r="A129" t="str">
        <f>'Model output'!A128</f>
        <v>TCGA-E8-A416</v>
      </c>
      <c r="B129" s="44">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X</v>
      </c>
      <c r="F129" t="str">
        <f t="shared" si="29"/>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output'!H128="","negative",IF('Model output'!H128="[]", "negative", IF(OR(ISNUMBER(SEARCH("lymph node",'Model output'!H128)),ISNUMBER(SEARCH("Not mentioned",'Model output'!H128)),ISNUMBER(SEARCH("neck",'Model output'!H128)),ISNUMBER(SEARCH("Not applicable",'Model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3">SUBSTITUTE(SUBSTITUTE(SUBSTITUTE(SUBSTITUTE(SUBSTITUTE(SUBSTITUTE(SUBSTITUTE(SUBSTITUTE(SUBSTITUTE(SUBSTITUTE(K129,"cm.","cm"), "up to", ""), "x", ","), "(LEVEL 4)", ""), "/", ","), "'',",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 cm</v>
      </c>
      <c r="Q129" t="str">
        <f t="shared" si="30"/>
        <v>1.5cm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t="str">
        <f>IF('Model output'!S128="","", IF('Model output'!S128= "[]", "", 'Model output'!S128))</f>
        <v/>
      </c>
      <c r="Y129" t="str">
        <f>IF(OR('Model output'!S128="",ISNUMBER(SEARCH("Absent",'Model output'!S128)),ISNUMBER(SEARCH("Not identified",'Model output'!S128)),ISNUMBER(SEARCH("No",'Model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 IF('Model output'!T128="[]", "", IF('Model output'!T128="Not mentioned", "No", "Yes")))</f>
        <v/>
      </c>
      <c r="AB129" t="str">
        <f>IF(AA129&lt;&gt;"Yes","",IF(OR('Model output'!U128="",'Model output'!U128="[]",ISNUMBER(SEARCH("Not identified",'Model output'!U128))),"",'Model output'!U128))</f>
        <v/>
      </c>
      <c r="AC129" s="9" t="str">
        <f>IF(OR('Model output'!V128="", AND(ISERROR(SEARCH("Positive",'Model output'!V128)), ISNUMBER(SEARCH("Negative",'Model output'!V128))), 'Model output'!V128="No", ISNUMBER(SEARCH("Uninvolved",'Model output'!V128)), ISNUMBER(SEARCH("Not involved",'Model output'!V128)), ISNUMBER(SEARCH("Free",'Model output'!V128)), ISNUMBER(SEARCH("Cannot be assessed",'Model output'!V128)), ISNUMBER(SEARCH("1 mm",'Model output'!V128)), ISNUMBER(SEARCH("0.1 CM",'Model output'!V128)), ISNUMBER(SEARCH("less than 0.2 mm",'Model output'!V128)), ISNUMBER(SEARCH("less than 0.5 mm",'Model output'!V128)), ISNUMBER(SEARCH("none",'Model output'!V128)), ISNUMBER(SEARCH("abut",'Model output'!V128))), "negative", "positive")</f>
        <v>negative</v>
      </c>
      <c r="AE129" s="28"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intermediate</v>
      </c>
      <c r="AF129" s="29" t="str">
        <f t="shared" si="31"/>
        <v>1b</v>
      </c>
      <c r="AG129" s="29" t="str">
        <f t="shared" si="32"/>
        <v>0</v>
      </c>
      <c r="AH129" s="29" t="str">
        <f t="shared" ref="AH129:AH191" si="34">IF(OR(H129="unknown"),"x",IF(H129="negative","0","1"))</f>
        <v>0</v>
      </c>
      <c r="AI129" s="36" t="str">
        <f t="shared" ref="AI129:AI191" si="35">IF(AND(B129&lt;55,AH129="0"),"I",
IF(AND(B129&lt;55,AH129="1"),"II",
IF(AH129="1","IVB",
IF(AND(AF129="4b",AH129="0"),"IVA",
IF(AND(AF129="4a",AH129="0"),"III",
IF(AND(OR(AF129="3a",AF129="3b",AF129="3"),AH129="0"),"II",
IF(AND(AF129="2",OR(AG129="1",AG129="1a",AG129="1b"),AH129="0"),"II",
IF(AND(OR(AF129="1a",AF129="1b",AF129="1"),OR(AG129="1",AG129="1a",AG129="1b"),AH129="0"),"II","I"
))))))))</f>
        <v>I</v>
      </c>
      <c r="AJ129" s="28" t="s">
        <v>687</v>
      </c>
      <c r="AK129" s="33" t="s">
        <v>967</v>
      </c>
      <c r="AL129" s="33" t="s">
        <v>971</v>
      </c>
      <c r="AM129" s="33" t="s">
        <v>971</v>
      </c>
      <c r="AN129" s="33" t="s">
        <v>66</v>
      </c>
      <c r="AO129" s="34">
        <f t="shared" ca="1" si="25"/>
        <v>1</v>
      </c>
      <c r="AP129" s="29">
        <f t="shared" si="26"/>
        <v>1</v>
      </c>
      <c r="AQ129" s="29">
        <f t="shared" si="27"/>
        <v>1</v>
      </c>
      <c r="AR129" s="29">
        <f t="shared" si="28"/>
        <v>1</v>
      </c>
      <c r="AS129" s="35">
        <f t="shared" si="17"/>
        <v>1</v>
      </c>
    </row>
    <row r="130" spans="1:45">
      <c r="A130" t="str">
        <f>'Model output'!A129</f>
        <v>TCGA-E8-A419</v>
      </c>
      <c r="B130" s="44">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X</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X</v>
      </c>
      <c r="F130" t="str">
        <f t="shared" si="29"/>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output'!H129="","negative",IF('Model output'!H129="[]", "negative", IF(OR(ISNUMBER(SEARCH("lymph node",'Model output'!H129)),ISNUMBER(SEARCH("Not mentioned",'Model output'!H129)),ISNUMBER(SEARCH("neck",'Model output'!H129)),ISNUMBER(SEARCH("Not applicable",'Model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3"/>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cm</v>
      </c>
      <c r="Q130" t="str">
        <f t="shared" si="30"/>
        <v>2.5cm</v>
      </c>
      <c r="R130" cm="1">
        <f t="array" ref="R130">IF(Q130="","",IF(ISNUMBER(SEARCH("cm",Q130)),MAX(VALUE(SUBSTITUTE(_xlfn.FILTERXML("&lt;t&gt;&lt;s&gt;"&amp;SUBSTITUTE(Q130,",","&lt;/s&gt;&lt;s&gt;")&amp;"&lt;/s&gt;&lt;/t&gt;","//s"),"cm",""))),MAX(VALUE(SUBSTITUTE(_xlfn.FILTERXML("&lt;t&gt;&lt;s&gt;"&amp;SUBSTITUTE(Q130,",","&lt;/s&gt;&lt;s&gt;")&amp;"&lt;/s&gt;&lt;/t&gt;","//s"),"mm","")))/10))</f>
        <v>2.5</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t="str">
        <f>IF('Model output'!S129="","", IF('Model output'!S129= "[]", "", 'Model output'!S129))</f>
        <v/>
      </c>
      <c r="Y130" t="str">
        <f>IF(OR('Model output'!S129="",ISNUMBER(SEARCH("Absent",'Model output'!S129)),ISNUMBER(SEARCH("Not identified",'Model output'!S129)),ISNUMBER(SEARCH("No",'Model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 IF('Model output'!T129="[]", "", IF('Model output'!T129="Not mentioned", "No", "Yes")))</f>
        <v/>
      </c>
      <c r="AB130" t="str">
        <f>IF(AA130&lt;&gt;"Yes","",IF(OR('Model output'!U129="",'Model output'!U129="[]",ISNUMBER(SEARCH("Not identified",'Model output'!U129))),"",'Model output'!U129))</f>
        <v/>
      </c>
      <c r="AC130" s="9" t="str">
        <f>IF(OR('Model output'!V129="", AND(ISERROR(SEARCH("Positive",'Model output'!V129)), ISNUMBER(SEARCH("Negative",'Model output'!V129))), 'Model output'!V129="No", ISNUMBER(SEARCH("Uninvolved",'Model output'!V129)), ISNUMBER(SEARCH("Not involved",'Model output'!V129)), ISNUMBER(SEARCH("Free",'Model output'!V129)), ISNUMBER(SEARCH("Cannot be assessed",'Model output'!V129)), ISNUMBER(SEARCH("1 mm",'Model output'!V129)), ISNUMBER(SEARCH("0.1 CM",'Model output'!V129)), ISNUMBER(SEARCH("less than 0.2 mm",'Model output'!V129)), ISNUMBER(SEARCH("less than 0.5 mm",'Model output'!V129)), ISNUMBER(SEARCH("none",'Model output'!V129)), ISNUMBER(SEARCH("abut",'Model output'!V129))), "negative", "positive")</f>
        <v>negative</v>
      </c>
      <c r="AE130" s="28"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29" t="str">
        <f t="shared" si="31"/>
        <v>2</v>
      </c>
      <c r="AG130" s="29" t="str">
        <f t="shared" si="32"/>
        <v>0</v>
      </c>
      <c r="AH130" s="29" t="str">
        <f t="shared" si="34"/>
        <v>0</v>
      </c>
      <c r="AI130" s="36" t="str">
        <f t="shared" si="35"/>
        <v>I</v>
      </c>
      <c r="AJ130" s="28" t="s">
        <v>685</v>
      </c>
      <c r="AK130" s="33" t="s">
        <v>970</v>
      </c>
      <c r="AL130" s="33" t="s">
        <v>971</v>
      </c>
      <c r="AM130" s="33" t="s">
        <v>971</v>
      </c>
      <c r="AN130" s="33" t="s">
        <v>66</v>
      </c>
      <c r="AO130" s="34">
        <f t="shared" ca="1" si="25"/>
        <v>1</v>
      </c>
      <c r="AP130" s="29">
        <f t="shared" si="26"/>
        <v>1</v>
      </c>
      <c r="AQ130" s="29">
        <f t="shared" si="27"/>
        <v>1</v>
      </c>
      <c r="AR130" s="29">
        <f t="shared" si="28"/>
        <v>1</v>
      </c>
      <c r="AS130" s="35">
        <f t="shared" si="17"/>
        <v>1</v>
      </c>
    </row>
    <row r="131" spans="1:45">
      <c r="A131" t="str">
        <f>'Model output'!A130</f>
        <v>TCGA-E8-A432</v>
      </c>
      <c r="B131" s="44">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X</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X</v>
      </c>
      <c r="F131" t="str">
        <f t="shared" si="29"/>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output'!H130="","negative",IF('Model output'!H130="[]", "negative", IF(OR(ISNUMBER(SEARCH("lymph node",'Model output'!H130)),ISNUMBER(SEARCH("Not mentioned",'Model output'!H130)),ISNUMBER(SEARCH("neck",'Model output'!H130)),ISNUMBER(SEARCH("Not applicable",'Model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3"/>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2.5x2x1cm</v>
      </c>
      <c r="Q131" t="str">
        <f t="shared" si="30"/>
        <v>2.5,2,1cm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t="str">
        <f>IF('Model output'!S130="","", IF('Model output'!S130= "[]", "", 'Model output'!S130))</f>
        <v>No</v>
      </c>
      <c r="Y131" t="str">
        <f>IF(OR('Model output'!S130="",ISNUMBER(SEARCH("Absent",'Model output'!S130)),ISNUMBER(SEARCH("Not identified",'Model output'!S130)),ISNUMBER(SEARCH("No",'Model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 IF('Model output'!T130="[]", "", IF('Model output'!T130="Not mentioned", "No", "Yes")))</f>
        <v/>
      </c>
      <c r="AB131" t="str">
        <f>IF(AA131&lt;&gt;"Yes","",IF(OR('Model output'!U130="",'Model output'!U130="[]",ISNUMBER(SEARCH("Not identified",'Model output'!U130))),"",'Model output'!U130))</f>
        <v/>
      </c>
      <c r="AC131" s="9" t="str">
        <f>IF(OR('Model output'!V130="", AND(ISERROR(SEARCH("Positive",'Model output'!V130)), ISNUMBER(SEARCH("Negative",'Model output'!V130))), 'Model output'!V130="No", ISNUMBER(SEARCH("Uninvolved",'Model output'!V130)), ISNUMBER(SEARCH("Not involved",'Model output'!V130)), ISNUMBER(SEARCH("Free",'Model output'!V130)), ISNUMBER(SEARCH("Cannot be assessed",'Model output'!V130)), ISNUMBER(SEARCH("1 mm",'Model output'!V130)), ISNUMBER(SEARCH("0.1 CM",'Model output'!V130)), ISNUMBER(SEARCH("less than 0.2 mm",'Model output'!V130)), ISNUMBER(SEARCH("less than 0.5 mm",'Model output'!V130)), ISNUMBER(SEARCH("none",'Model output'!V130)), ISNUMBER(SEARCH("abut",'Model output'!V130))), "negative", "positive")</f>
        <v>negative</v>
      </c>
      <c r="AE131" s="28"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29" t="str">
        <f t="shared" si="31"/>
        <v>2</v>
      </c>
      <c r="AG131" s="29" t="str">
        <f t="shared" si="32"/>
        <v>0</v>
      </c>
      <c r="AH131" s="29" t="str">
        <f t="shared" si="34"/>
        <v>0</v>
      </c>
      <c r="AI131" s="36" t="str">
        <f t="shared" si="35"/>
        <v>I</v>
      </c>
      <c r="AJ131" s="28" t="s">
        <v>685</v>
      </c>
      <c r="AK131" s="33" t="s">
        <v>970</v>
      </c>
      <c r="AL131" s="33" t="s">
        <v>971</v>
      </c>
      <c r="AM131" s="33" t="s">
        <v>971</v>
      </c>
      <c r="AN131" s="33" t="s">
        <v>66</v>
      </c>
      <c r="AO131" s="34">
        <f t="shared" ca="1" si="25"/>
        <v>1</v>
      </c>
      <c r="AP131" s="29">
        <f t="shared" si="26"/>
        <v>1</v>
      </c>
      <c r="AQ131" s="29">
        <f t="shared" si="27"/>
        <v>1</v>
      </c>
      <c r="AR131" s="29">
        <f t="shared" si="28"/>
        <v>1</v>
      </c>
      <c r="AS131" s="35">
        <f t="shared" ref="AS131:AS194" si="36">IF(AI131=AN131,1,0)</f>
        <v>1</v>
      </c>
    </row>
    <row r="132" spans="1:45">
      <c r="A132" t="str">
        <f>'Model output'!A131</f>
        <v>TCGA-E8-A433</v>
      </c>
      <c r="B132" s="44">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1</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X</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X</v>
      </c>
      <c r="F132" t="str">
        <f t="shared" si="29"/>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output'!H131="","negative",IF('Model output'!H131="[]", "negative", IF(OR(ISNUMBER(SEARCH("lymph node",'Model output'!H131)),ISNUMBER(SEARCH("Not mentioned",'Model output'!H131)),ISNUMBER(SEARCH("neck",'Model output'!H131)),ISNUMBER(SEARCH("Not applicable",'Model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3"/>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 cm</v>
      </c>
      <c r="Q132" t="str">
        <f t="shared" si="30"/>
        <v>2.5cm</v>
      </c>
      <c r="R132" cm="1">
        <f t="array" ref="R132">IF(Q132="","",IF(ISNUMBER(SEARCH("cm",Q132)),MAX(VALUE(SUBSTITUTE(_xlfn.FILTERXML("&lt;t&gt;&lt;s&gt;"&amp;SUBSTITUTE(Q132,",","&lt;/s&gt;&lt;s&gt;")&amp;"&lt;/s&gt;&lt;/t&gt;","//s"),"cm",""))),MAX(VALUE(SUBSTITUTE(_xlfn.FILTERXML("&lt;t&gt;&lt;s&gt;"&amp;SUBSTITUTE(Q132,",","&lt;/s&gt;&lt;s&gt;")&amp;"&lt;/s&gt;&lt;/t&gt;","//s"),"mm","")))/10))</f>
        <v>2.5</v>
      </c>
      <c r="S132" t="str">
        <f>IF(OR('Model output'!P131="",ISNUMBER(SEARCH("Not identified", 'Model output'!P131)),ISNUMBER(SEARCH("Absent",'Model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t="str">
        <f>IF('Model output'!S131="","", IF('Model output'!S131= "[]", "", 'Model output'!S131))</f>
        <v>No</v>
      </c>
      <c r="Y132" t="str">
        <f>IF(OR('Model output'!S131="",ISNUMBER(SEARCH("Absent",'Model output'!S131)),ISNUMBER(SEARCH("Not identified",'Model output'!S131)),ISNUMBER(SEARCH("No",'Model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 IF('Model output'!T131="[]", "", IF('Model output'!T131="Not mentioned", "No", "Yes")))</f>
        <v/>
      </c>
      <c r="AB132" t="str">
        <f>IF(AA132&lt;&gt;"Yes","",IF(OR('Model output'!U131="",'Model output'!U131="[]",ISNUMBER(SEARCH("Not identified",'Model output'!U131))),"",'Model output'!U131))</f>
        <v/>
      </c>
      <c r="AC132" s="9" t="str">
        <f>IF(OR('Model output'!V131="", AND(ISERROR(SEARCH("Positive",'Model output'!V131)), ISNUMBER(SEARCH("Negative",'Model output'!V131))), 'Model output'!V131="No", ISNUMBER(SEARCH("Uninvolved",'Model output'!V131)), ISNUMBER(SEARCH("Not involved",'Model output'!V131)), ISNUMBER(SEARCH("Free",'Model output'!V131)), ISNUMBER(SEARCH("Cannot be assessed",'Model output'!V131)), ISNUMBER(SEARCH("1 mm",'Model output'!V131)), ISNUMBER(SEARCH("0.1 CM",'Model output'!V131)), ISNUMBER(SEARCH("less than 0.2 mm",'Model output'!V131)), ISNUMBER(SEARCH("less than 0.5 mm",'Model output'!V131)), ISNUMBER(SEARCH("none",'Model output'!V131)), ISNUMBER(SEARCH("abut",'Model output'!V131))), "negative", "positive")</f>
        <v>negative</v>
      </c>
      <c r="AE132" s="28"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low</v>
      </c>
      <c r="AF132" s="29" t="str">
        <f t="shared" si="31"/>
        <v>2</v>
      </c>
      <c r="AG132" s="29" t="str">
        <f t="shared" si="32"/>
        <v>0</v>
      </c>
      <c r="AH132" s="29" t="str">
        <f t="shared" si="34"/>
        <v>0</v>
      </c>
      <c r="AI132" s="36" t="str">
        <f t="shared" si="35"/>
        <v>I</v>
      </c>
      <c r="AJ132" s="28" t="s">
        <v>685</v>
      </c>
      <c r="AK132" s="33" t="s">
        <v>970</v>
      </c>
      <c r="AL132" s="33" t="s">
        <v>971</v>
      </c>
      <c r="AM132" s="33" t="s">
        <v>971</v>
      </c>
      <c r="AN132" s="33" t="s">
        <v>66</v>
      </c>
      <c r="AO132" s="34">
        <f t="shared" ref="AO132:AO163" ca="1" si="37">IF(AE132=AJ132,1,0)</f>
        <v>1</v>
      </c>
      <c r="AP132" s="29">
        <f t="shared" ref="AP132:AP163" si="38">IF(AF132=AK132, 1, IF(AND(AF132="x", AK132="0"), 1, IF(AND(AF132="0", AK132="x"), 1, 0)))</f>
        <v>1</v>
      </c>
      <c r="AQ132" s="29">
        <f t="shared" ref="AQ132:AQ163" si="39">IF(AG132=AL132, 1, IF(AND(AG132="x", AL132="0"), 1, IF(AND(AG132="0", AL132="x"), 1, 0)))</f>
        <v>1</v>
      </c>
      <c r="AR132" s="29">
        <f t="shared" ref="AR132:AR163" si="40">IF(AH132=AM132, 1, IF(AND(AH132="x", AM132="0"), 1, IF(AND(AH132="0", AM132="x"), 1, 0)))</f>
        <v>1</v>
      </c>
      <c r="AS132" s="35">
        <f t="shared" si="36"/>
        <v>1</v>
      </c>
    </row>
    <row r="133" spans="1:45">
      <c r="A133" t="str">
        <f>'Model output'!A132</f>
        <v>TCGA-E8-A434</v>
      </c>
      <c r="B133" s="44">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X</v>
      </c>
      <c r="F133" t="str">
        <f t="shared" si="29"/>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output'!H132="","negative",IF('Model output'!H132="[]", "negative", IF(OR(ISNUMBER(SEARCH("lymph node",'Model output'!H132)),ISNUMBER(SEARCH("Not mentioned",'Model output'!H132)),ISNUMBER(SEARCH("neck",'Model output'!H132)),ISNUMBER(SEARCH("Not applicable",'Model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33"/>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cm</v>
      </c>
      <c r="Q133" t="str">
        <f t="shared" si="30"/>
        <v>0.7cm</v>
      </c>
      <c r="R133" cm="1">
        <f t="array" ref="R133">IF(Q133="","",IF(ISNUMBER(SEARCH("cm",Q133)),MAX(VALUE(SUBSTITUTE(_xlfn.FILTERXML("&lt;t&gt;&lt;s&gt;"&amp;SUBSTITUTE(Q133,",","&lt;/s&gt;&lt;s&gt;")&amp;"&lt;/s&gt;&lt;/t&gt;","//s"),"cm",""))),MAX(VALUE(SUBSTITUTE(_xlfn.FILTERXML("&lt;t&gt;&lt;s&gt;"&amp;SUBSTITUTE(Q133,",","&lt;/s&gt;&lt;s&gt;")&amp;"&lt;/s&gt;&lt;/t&gt;","//s"),"mm","")))/10))</f>
        <v>0.7</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t="str">
        <f>IF('Model output'!S132="","", IF('Model output'!S132= "[]", "", 'Model output'!S132))</f>
        <v>No</v>
      </c>
      <c r="Y133" t="str">
        <f>IF(OR('Model output'!S132="",ISNUMBER(SEARCH("Absent",'Model output'!S132)),ISNUMBER(SEARCH("Not identified",'Model output'!S132)),ISNUMBER(SEARCH("No",'Model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 IF('Model output'!T132="[]", "", IF('Model output'!T132="Not mentioned", "No", "Yes")))</f>
        <v/>
      </c>
      <c r="AB133" t="str">
        <f>IF(AA133&lt;&gt;"Yes","",IF(OR('Model output'!U132="",'Model output'!U132="[]",ISNUMBER(SEARCH("Not identified",'Model output'!U132))),"",'Model output'!U132))</f>
        <v/>
      </c>
      <c r="AC133" s="9" t="str">
        <f>IF(OR('Model output'!V132="", AND(ISERROR(SEARCH("Positive",'Model output'!V132)), ISNUMBER(SEARCH("Negative",'Model output'!V132))), 'Model output'!V132="No", ISNUMBER(SEARCH("Uninvolved",'Model output'!V132)), ISNUMBER(SEARCH("Not involved",'Model output'!V132)), ISNUMBER(SEARCH("Free",'Model output'!V132)), ISNUMBER(SEARCH("Cannot be assessed",'Model output'!V132)), ISNUMBER(SEARCH("1 mm",'Model output'!V132)), ISNUMBER(SEARCH("0.1 CM",'Model output'!V132)), ISNUMBER(SEARCH("less than 0.2 mm",'Model output'!V132)), ISNUMBER(SEARCH("less than 0.5 mm",'Model output'!V132)), ISNUMBER(SEARCH("none",'Model output'!V132)), ISNUMBER(SEARCH("abut",'Model output'!V132))), "negative", "positive")</f>
        <v>negative</v>
      </c>
      <c r="AE133" s="28"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29" t="str">
        <f t="shared" si="31"/>
        <v>1a</v>
      </c>
      <c r="AG133" s="29" t="str">
        <f t="shared" si="32"/>
        <v>0</v>
      </c>
      <c r="AH133" s="29" t="str">
        <f t="shared" si="34"/>
        <v>0</v>
      </c>
      <c r="AI133" s="36" t="str">
        <f t="shared" si="35"/>
        <v>I</v>
      </c>
      <c r="AJ133" s="28" t="s">
        <v>685</v>
      </c>
      <c r="AK133" s="33" t="s">
        <v>972</v>
      </c>
      <c r="AL133" s="33" t="s">
        <v>971</v>
      </c>
      <c r="AM133" s="33" t="s">
        <v>971</v>
      </c>
      <c r="AN133" s="33" t="s">
        <v>66</v>
      </c>
      <c r="AO133" s="34">
        <f t="shared" ca="1" si="37"/>
        <v>1</v>
      </c>
      <c r="AP133" s="29">
        <f t="shared" si="38"/>
        <v>1</v>
      </c>
      <c r="AQ133" s="29">
        <f t="shared" si="39"/>
        <v>1</v>
      </c>
      <c r="AR133" s="29">
        <f t="shared" si="40"/>
        <v>1</v>
      </c>
      <c r="AS133" s="35">
        <f t="shared" si="36"/>
        <v>1</v>
      </c>
    </row>
    <row r="134" spans="1:45">
      <c r="A134" t="str">
        <f>'Model output'!A133</f>
        <v>TCGA-E8-A436</v>
      </c>
      <c r="B134" s="44">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9"/>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output'!H133="","negative",IF('Model output'!H133="[]", "negative", IF(OR(ISNUMBER(SEARCH("lymph node",'Model output'!H133)),ISNUMBER(SEARCH("Not mentioned",'Model output'!H133)),ISNUMBER(SEARCH("neck",'Model output'!H133)),ISNUMBER(SEARCH("Not applicable",'Model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3"/>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2.5cm</v>
      </c>
      <c r="Q134" t="str">
        <f t="shared" si="30"/>
        <v>2.5cm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t="str">
        <f>IF('Model output'!O133="","",'Model output'!O133)</f>
        <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t="str">
        <f>IF('Model output'!S133="","", IF('Model output'!S133= "[]", "", 'Model output'!S133))</f>
        <v>No</v>
      </c>
      <c r="Y134" t="str">
        <f>IF(OR('Model output'!S133="",ISNUMBER(SEARCH("Absent",'Model output'!S133)),ISNUMBER(SEARCH("Not identified",'Model output'!S133)),ISNUMBER(SEARCH("No",'Model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 IF('Model output'!T133="[]", "", IF('Model output'!T133="Not mentioned", "No", "Yes")))</f>
        <v/>
      </c>
      <c r="AB134" t="str">
        <f>IF(AA134&lt;&gt;"Yes","",IF(OR('Model output'!U133="",'Model output'!U133="[]",ISNUMBER(SEARCH("Not identified",'Model output'!U133))),"",'Model output'!U133))</f>
        <v/>
      </c>
      <c r="AC134" s="9" t="str">
        <f>IF(OR('Model output'!V133="", AND(ISERROR(SEARCH("Positive",'Model output'!V133)), ISNUMBER(SEARCH("Negative",'Model output'!V133))), 'Model output'!V133="No", ISNUMBER(SEARCH("Uninvolved",'Model output'!V133)), ISNUMBER(SEARCH("Not involved",'Model output'!V133)), ISNUMBER(SEARCH("Free",'Model output'!V133)), ISNUMBER(SEARCH("Cannot be assessed",'Model output'!V133)), ISNUMBER(SEARCH("1 mm",'Model output'!V133)), ISNUMBER(SEARCH("0.1 CM",'Model output'!V133)), ISNUMBER(SEARCH("less than 0.2 mm",'Model output'!V133)), ISNUMBER(SEARCH("less than 0.5 mm",'Model output'!V133)), ISNUMBER(SEARCH("none",'Model output'!V133)), ISNUMBER(SEARCH("abut",'Model output'!V133))), "negative", "positive")</f>
        <v>negative</v>
      </c>
      <c r="AE134" s="28"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29" t="str">
        <f t="shared" si="31"/>
        <v>2</v>
      </c>
      <c r="AG134" s="29" t="str">
        <f t="shared" si="32"/>
        <v>0</v>
      </c>
      <c r="AH134" s="29" t="str">
        <f t="shared" si="34"/>
        <v>0</v>
      </c>
      <c r="AI134" s="36" t="str">
        <f t="shared" si="35"/>
        <v>I</v>
      </c>
      <c r="AJ134" s="28" t="s">
        <v>685</v>
      </c>
      <c r="AK134" s="33" t="s">
        <v>970</v>
      </c>
      <c r="AL134" s="33" t="s">
        <v>971</v>
      </c>
      <c r="AM134" s="33" t="s">
        <v>971</v>
      </c>
      <c r="AN134" s="33" t="s">
        <v>66</v>
      </c>
      <c r="AO134" s="34">
        <f t="shared" ca="1" si="37"/>
        <v>1</v>
      </c>
      <c r="AP134" s="29">
        <f t="shared" si="38"/>
        <v>1</v>
      </c>
      <c r="AQ134" s="29">
        <f t="shared" si="39"/>
        <v>1</v>
      </c>
      <c r="AR134" s="29">
        <f t="shared" si="40"/>
        <v>1</v>
      </c>
      <c r="AS134" s="35">
        <f t="shared" si="36"/>
        <v>1</v>
      </c>
    </row>
    <row r="135" spans="1:45">
      <c r="A135" t="str">
        <f>'Model output'!A134</f>
        <v>TCGA-E8-A437</v>
      </c>
      <c r="B135" s="44">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X</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X</v>
      </c>
      <c r="F135" t="str">
        <f t="shared" si="29"/>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output'!H134="","negative",IF('Model output'!H134="[]", "negative", IF(OR(ISNUMBER(SEARCH("lymph node",'Model output'!H134)),ISNUMBER(SEARCH("Not mentioned",'Model output'!H134)),ISNUMBER(SEARCH("neck",'Model output'!H134)),ISNUMBER(SEARCH("Not applicable",'Model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33"/>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30"/>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t="str">
        <f>IF('Model output'!S134="","", IF('Model output'!S134= "[]", "", 'Model output'!S134))</f>
        <v/>
      </c>
      <c r="Y135" t="str">
        <f>IF(OR('Model output'!S134="",ISNUMBER(SEARCH("Absent",'Model output'!S134)),ISNUMBER(SEARCH("Not identified",'Model output'!S134)),ISNUMBER(SEARCH("No",'Model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 IF('Model output'!T134="[]", "", IF('Model output'!T134="Not mentioned", "No", "Yes")))</f>
        <v/>
      </c>
      <c r="AB135" t="str">
        <f>IF(AA135&lt;&gt;"Yes","",IF(OR('Model output'!U134="",'Model output'!U134="[]",ISNUMBER(SEARCH("Not identified",'Model output'!U134))),"",'Model output'!U134))</f>
        <v/>
      </c>
      <c r="AC135" s="9" t="str">
        <f>IF(OR('Model output'!V134="", AND(ISERROR(SEARCH("Positive",'Model output'!V134)), ISNUMBER(SEARCH("Negative",'Model output'!V134))), 'Model output'!V134="No", ISNUMBER(SEARCH("Uninvolved",'Model output'!V134)), ISNUMBER(SEARCH("Not involved",'Model output'!V134)), ISNUMBER(SEARCH("Free",'Model output'!V134)), ISNUMBER(SEARCH("Cannot be assessed",'Model output'!V134)), ISNUMBER(SEARCH("1 mm",'Model output'!V134)), ISNUMBER(SEARCH("0.1 CM",'Model output'!V134)), ISNUMBER(SEARCH("less than 0.2 mm",'Model output'!V134)), ISNUMBER(SEARCH("less than 0.5 mm",'Model output'!V134)), ISNUMBER(SEARCH("none",'Model output'!V134)), ISNUMBER(SEARCH("abut",'Model output'!V134))), "negative", "positive")</f>
        <v>negative</v>
      </c>
      <c r="AE135" s="28"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29" t="str">
        <f t="shared" si="31"/>
        <v>1b</v>
      </c>
      <c r="AG135" s="29" t="str">
        <f t="shared" si="32"/>
        <v>0</v>
      </c>
      <c r="AH135" s="29" t="str">
        <f t="shared" si="34"/>
        <v>0</v>
      </c>
      <c r="AI135" s="36" t="str">
        <f t="shared" si="35"/>
        <v>I</v>
      </c>
      <c r="AJ135" s="28" t="s">
        <v>685</v>
      </c>
      <c r="AK135" s="33" t="s">
        <v>967</v>
      </c>
      <c r="AL135" s="33" t="s">
        <v>971</v>
      </c>
      <c r="AM135" s="33" t="s">
        <v>971</v>
      </c>
      <c r="AN135" s="33" t="s">
        <v>66</v>
      </c>
      <c r="AO135" s="34">
        <f t="shared" ca="1" si="37"/>
        <v>1</v>
      </c>
      <c r="AP135" s="29">
        <f t="shared" si="38"/>
        <v>1</v>
      </c>
      <c r="AQ135" s="29">
        <f t="shared" si="39"/>
        <v>1</v>
      </c>
      <c r="AR135" s="29">
        <f t="shared" si="40"/>
        <v>1</v>
      </c>
      <c r="AS135" s="35">
        <f t="shared" si="36"/>
        <v>1</v>
      </c>
    </row>
    <row r="136" spans="1:45">
      <c r="A136" t="str">
        <f>'Model output'!A135</f>
        <v>TCGA-E8-A438</v>
      </c>
      <c r="B136" s="44">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X</v>
      </c>
      <c r="F136" t="str">
        <f t="shared" si="29"/>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output'!H135="","negative",IF('Model output'!H135="[]", "negative", IF(OR(ISNUMBER(SEARCH("lymph node",'Model output'!H135)),ISNUMBER(SEARCH("Not mentioned",'Model output'!H135)),ISNUMBER(SEARCH("neck",'Model output'!H135)),ISNUMBER(SEARCH("Not applicable",'Model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3"/>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30"/>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t="str">
        <f>IF('Model output'!O135="","",'Model output'!O135)</f>
        <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t="str">
        <f>IF('Model output'!S135="","", IF('Model output'!S135= "[]", "", 'Model output'!S135))</f>
        <v/>
      </c>
      <c r="Y136" t="str">
        <f>IF(OR('Model output'!S135="",ISNUMBER(SEARCH("Absent",'Model output'!S135)),ISNUMBER(SEARCH("Not identified",'Model output'!S135)),ISNUMBER(SEARCH("No",'Model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 IF('Model output'!T135="[]", "", IF('Model output'!T135="Not mentioned", "No", "Yes")))</f>
        <v/>
      </c>
      <c r="AB136" t="str">
        <f>IF(AA136&lt;&gt;"Yes","",IF(OR('Model output'!U135="",'Model output'!U135="[]",ISNUMBER(SEARCH("Not identified",'Model output'!U135))),"",'Model output'!U135))</f>
        <v/>
      </c>
      <c r="AC136" s="9" t="str">
        <f>IF(OR('Model output'!V135="", AND(ISERROR(SEARCH("Positive",'Model output'!V135)), ISNUMBER(SEARCH("Negative",'Model output'!V135))), 'Model output'!V135="No", ISNUMBER(SEARCH("Uninvolved",'Model output'!V135)), ISNUMBER(SEARCH("Not involved",'Model output'!V135)), ISNUMBER(SEARCH("Free",'Model output'!V135)), ISNUMBER(SEARCH("Cannot be assessed",'Model output'!V135)), ISNUMBER(SEARCH("1 mm",'Model output'!V135)), ISNUMBER(SEARCH("0.1 CM",'Model output'!V135)), ISNUMBER(SEARCH("less than 0.2 mm",'Model output'!V135)), ISNUMBER(SEARCH("less than 0.5 mm",'Model output'!V135)), ISNUMBER(SEARCH("none",'Model output'!V135)), ISNUMBER(SEARCH("abut",'Model output'!V135))), "negative", "positive")</f>
        <v>negative</v>
      </c>
      <c r="AE136" s="28"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29" t="str">
        <f t="shared" si="31"/>
        <v>2</v>
      </c>
      <c r="AG136" s="29" t="str">
        <f t="shared" si="32"/>
        <v>0</v>
      </c>
      <c r="AH136" s="29" t="str">
        <f t="shared" si="34"/>
        <v>0</v>
      </c>
      <c r="AI136" s="36" t="str">
        <f t="shared" si="35"/>
        <v>I</v>
      </c>
      <c r="AJ136" s="28" t="s">
        <v>685</v>
      </c>
      <c r="AK136" s="33" t="s">
        <v>970</v>
      </c>
      <c r="AL136" s="33" t="s">
        <v>968</v>
      </c>
      <c r="AM136" s="33" t="s">
        <v>971</v>
      </c>
      <c r="AN136" s="33" t="s">
        <v>66</v>
      </c>
      <c r="AO136" s="34">
        <f t="shared" ca="1" si="37"/>
        <v>1</v>
      </c>
      <c r="AP136" s="29">
        <f t="shared" si="38"/>
        <v>1</v>
      </c>
      <c r="AQ136" s="29">
        <f t="shared" si="39"/>
        <v>1</v>
      </c>
      <c r="AR136" s="29">
        <f t="shared" si="40"/>
        <v>1</v>
      </c>
      <c r="AS136" s="35">
        <f t="shared" si="36"/>
        <v>1</v>
      </c>
    </row>
    <row r="137" spans="1:45">
      <c r="A137" t="str">
        <f>'Model output'!A136</f>
        <v>TCGA-E8-A44K</v>
      </c>
      <c r="B137" s="44">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1</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X</v>
      </c>
      <c r="F137" t="str">
        <f t="shared" si="29"/>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output'!H136="","negative",IF('Model output'!H136="[]", "negative", IF(OR(ISNUMBER(SEARCH("lymph node",'Model output'!H136)),ISNUMBER(SEARCH("Not mentioned",'Model output'!H136)),ISNUMBER(SEARCH("neck",'Model output'!H136)),ISNUMBER(SEARCH("Not applicable",'Model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3"/>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cm</v>
      </c>
      <c r="Q137" t="str">
        <f t="shared" si="30"/>
        <v>2cm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t="str">
        <f>IF('Model output'!S136="","", IF('Model output'!S136= "[]", "", 'Model output'!S136))</f>
        <v>No</v>
      </c>
      <c r="Y137" t="str">
        <f>IF(OR('Model output'!S136="",ISNUMBER(SEARCH("Absent",'Model output'!S136)),ISNUMBER(SEARCH("Not identified",'Model output'!S136)),ISNUMBER(SEARCH("No",'Model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 IF('Model output'!T136="[]", "", IF('Model output'!T136="Not mentioned", "No", "Yes")))</f>
        <v/>
      </c>
      <c r="AB137" t="str">
        <f>IF(AA137&lt;&gt;"Yes","",IF(OR('Model output'!U136="",'Model output'!U136="[]",ISNUMBER(SEARCH("Not identified",'Model output'!U136))),"",'Model output'!U136))</f>
        <v/>
      </c>
      <c r="AC137" s="9" t="str">
        <f>IF(OR('Model output'!V136="", AND(ISERROR(SEARCH("Positive",'Model output'!V136)), ISNUMBER(SEARCH("Negative",'Model output'!V136))), 'Model output'!V136="No", ISNUMBER(SEARCH("Uninvolved",'Model output'!V136)), ISNUMBER(SEARCH("Not involved",'Model output'!V136)), ISNUMBER(SEARCH("Free",'Model output'!V136)), ISNUMBER(SEARCH("Cannot be assessed",'Model output'!V136)), ISNUMBER(SEARCH("1 mm",'Model output'!V136)), ISNUMBER(SEARCH("0.1 CM",'Model output'!V136)), ISNUMBER(SEARCH("less than 0.2 mm",'Model output'!V136)), ISNUMBER(SEARCH("less than 0.5 mm",'Model output'!V136)), ISNUMBER(SEARCH("none",'Model output'!V136)), ISNUMBER(SEARCH("abut",'Model output'!V136))), "negative", "positive")</f>
        <v>negative</v>
      </c>
      <c r="AE137" s="28"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intermediate</v>
      </c>
      <c r="AF137" s="29" t="str">
        <f t="shared" si="31"/>
        <v>1b</v>
      </c>
      <c r="AG137" s="29" t="str">
        <f t="shared" si="32"/>
        <v>0</v>
      </c>
      <c r="AH137" s="29" t="str">
        <f t="shared" si="34"/>
        <v>0</v>
      </c>
      <c r="AI137" s="36" t="str">
        <f t="shared" si="35"/>
        <v>I</v>
      </c>
      <c r="AJ137" s="28" t="s">
        <v>687</v>
      </c>
      <c r="AK137" s="33" t="s">
        <v>967</v>
      </c>
      <c r="AL137" s="33" t="s">
        <v>971</v>
      </c>
      <c r="AM137" s="33" t="s">
        <v>971</v>
      </c>
      <c r="AN137" s="33" t="s">
        <v>66</v>
      </c>
      <c r="AO137" s="34">
        <f t="shared" ca="1" si="37"/>
        <v>1</v>
      </c>
      <c r="AP137" s="29">
        <f t="shared" si="38"/>
        <v>1</v>
      </c>
      <c r="AQ137" s="29">
        <f t="shared" si="39"/>
        <v>1</v>
      </c>
      <c r="AR137" s="29">
        <f t="shared" si="40"/>
        <v>1</v>
      </c>
      <c r="AS137" s="35">
        <f t="shared" si="36"/>
        <v>1</v>
      </c>
    </row>
    <row r="138" spans="1:45">
      <c r="A138" t="str">
        <f>'Model output'!A137</f>
        <v>TCGA-E8-A44M</v>
      </c>
      <c r="B138" s="44">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X</v>
      </c>
      <c r="F138" t="str">
        <f t="shared" si="29"/>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
      </c>
      <c r="H138" t="str">
        <f>IF('Model output'!H137="","negative",IF('Model output'!H137="[]", "negative", IF(OR(ISNUMBER(SEARCH("lymph node",'Model output'!H137)),ISNUMBER(SEARCH("Not mentioned",'Model output'!H137)),ISNUMBER(SEARCH("neck",'Model output'!H137)),ISNUMBER(SEARCH("Not applicable",'Model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3"/>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1 cm</v>
      </c>
      <c r="Q138" t="str">
        <f t="shared" si="30"/>
        <v>1cm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positive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t="str">
        <f>IF('Model output'!S137="","", IF('Model output'!S137= "[]", "", 'Model output'!S137))</f>
        <v>No</v>
      </c>
      <c r="Y138" t="str">
        <f>IF(OR('Model output'!S137="",ISNUMBER(SEARCH("Absent",'Model output'!S137)),ISNUMBER(SEARCH("Not identified",'Model output'!S137)),ISNUMBER(SEARCH("No",'Model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 IF('Model output'!T137="[]", "", IF('Model output'!T137="Not mentioned", "No", "Yes")))</f>
        <v/>
      </c>
      <c r="AB138" t="str">
        <f>IF(AA138&lt;&gt;"Yes","",IF(OR('Model output'!U137="",'Model output'!U137="[]",ISNUMBER(SEARCH("Not identified",'Model output'!U137))),"",'Model output'!U137))</f>
        <v/>
      </c>
      <c r="AC138" s="9" t="str">
        <f>IF(OR('Model output'!V137="", AND(ISERROR(SEARCH("Positive",'Model output'!V137)), ISNUMBER(SEARCH("Negative",'Model output'!V137))), 'Model output'!V137="No", ISNUMBER(SEARCH("Uninvolved",'Model output'!V137)), ISNUMBER(SEARCH("Not involved",'Model output'!V137)), ISNUMBER(SEARCH("Free",'Model output'!V137)), ISNUMBER(SEARCH("Cannot be assessed",'Model output'!V137)), ISNUMBER(SEARCH("1 mm",'Model output'!V137)), ISNUMBER(SEARCH("0.1 CM",'Model output'!V137)), ISNUMBER(SEARCH("less than 0.2 mm",'Model output'!V137)), ISNUMBER(SEARCH("less than 0.5 mm",'Model output'!V137)), ISNUMBER(SEARCH("none",'Model output'!V137)), ISNUMBER(SEARCH("abut",'Model output'!V137))), "negative", "positive")</f>
        <v>negative</v>
      </c>
      <c r="AE138" s="28"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intermediate</v>
      </c>
      <c r="AF138" s="29" t="str">
        <f t="shared" si="31"/>
        <v>1a</v>
      </c>
      <c r="AG138" s="29" t="str">
        <f t="shared" si="32"/>
        <v>0</v>
      </c>
      <c r="AH138" s="29" t="str">
        <f t="shared" si="34"/>
        <v>0</v>
      </c>
      <c r="AI138" s="36" t="str">
        <f t="shared" si="35"/>
        <v>I</v>
      </c>
      <c r="AJ138" s="28" t="s">
        <v>687</v>
      </c>
      <c r="AK138" s="33" t="s">
        <v>972</v>
      </c>
      <c r="AL138" s="33" t="s">
        <v>971</v>
      </c>
      <c r="AM138" s="33" t="s">
        <v>971</v>
      </c>
      <c r="AN138" s="33" t="s">
        <v>66</v>
      </c>
      <c r="AO138" s="34">
        <f t="shared" ca="1" si="37"/>
        <v>1</v>
      </c>
      <c r="AP138" s="29">
        <f t="shared" si="38"/>
        <v>1</v>
      </c>
      <c r="AQ138" s="29">
        <f t="shared" si="39"/>
        <v>1</v>
      </c>
      <c r="AR138" s="29">
        <f t="shared" si="40"/>
        <v>1</v>
      </c>
      <c r="AS138" s="35">
        <f t="shared" si="36"/>
        <v>1</v>
      </c>
    </row>
    <row r="139" spans="1:45">
      <c r="A139" t="str">
        <f>'Model output'!A138</f>
        <v>TCGA-EL-A3D5</v>
      </c>
      <c r="B139" s="44">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X</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X</v>
      </c>
      <c r="F139" t="str">
        <f t="shared" si="29"/>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output'!H138="","negative",IF('Model output'!H138="[]", "negative", IF(OR(ISNUMBER(SEARCH("lymph node",'Model output'!H138)),ISNUMBER(SEARCH("Not mentioned",'Model output'!H138)),ISNUMBER(SEARCH("neck",'Model output'!H138)),ISNUMBER(SEARCH("Not applicable",'Model output'!H138))),"negative","positive")))</f>
        <v>negative</v>
      </c>
      <c r="I139">
        <f>IF('Model output'!I138="","",IF(ISNUMBER('Model output'!I138),'Model output'!I138,1))</f>
        <v>1</v>
      </c>
      <c r="J139">
        <f>IF('Model output'!J138="","",IF(AND(ISNUMBER('Model output'!J138),'Model output'!J138&lt;=I139),'Model output'!J138,IF(ISNUMBER(SEARCH("0/",'Model output'!J138)),0,1)))</f>
        <v>1</v>
      </c>
      <c r="K139" t="str" cm="1">
        <f t="array" ref="K139">IF(COUNT(FIND({0,1,2,3,4,5,6,7,8,9},'Model output'!K138))&gt;0,'Model output'!K138,"")</f>
        <v/>
      </c>
      <c r="L139" s="8" t="str">
        <f t="shared" si="33"/>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v>
      </c>
      <c r="O139" t="str">
        <f>IF('Model output'!M138="","",'Model output'!M138)</f>
        <v>oncocytic, follicular</v>
      </c>
      <c r="P139" t="str">
        <f>IF('Model output'!N138="","",'Model output'!N138)</f>
        <v>2.5 cm</v>
      </c>
      <c r="Q139" t="str">
        <f t="shared" si="30"/>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3</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t="str">
        <f>IF('Model output'!S138="","", IF('Model output'!S138= "[]", "", 'Model output'!S138))</f>
        <v>fibroadipose tissue</v>
      </c>
      <c r="Y139" t="str">
        <f>IF(OR('Model output'!S138="",ISNUMBER(SEARCH("Absent",'Model output'!S138)),ISNUMBER(SEARCH("Not identified",'Model output'!S138)),ISNUMBER(SEARCH("No",'Model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 IF('Model output'!T138="[]", "", IF('Model output'!T138="Not mentioned", "No", "Yes")))</f>
        <v/>
      </c>
      <c r="AB139" t="str">
        <f>IF(AA139&lt;&gt;"Yes","",IF(OR('Model output'!U138="",'Model output'!U138="[]",ISNUMBER(SEARCH("Not identified",'Model output'!U138))),"",'Model output'!U138))</f>
        <v/>
      </c>
      <c r="AC139" s="9" t="str">
        <f>IF(OR('Model output'!V138="", AND(ISERROR(SEARCH("Positive",'Model output'!V138)), ISNUMBER(SEARCH("Negative",'Model output'!V138))), 'Model output'!V138="No", ISNUMBER(SEARCH("Uninvolved",'Model output'!V138)), ISNUMBER(SEARCH("Not involved",'Model output'!V138)), ISNUMBER(SEARCH("Free",'Model output'!V138)), ISNUMBER(SEARCH("Cannot be assessed",'Model output'!V138)), ISNUMBER(SEARCH("1 mm",'Model output'!V138)), ISNUMBER(SEARCH("0.1 CM",'Model output'!V138)), ISNUMBER(SEARCH("less than 0.2 mm",'Model output'!V138)), ISNUMBER(SEARCH("less than 0.5 mm",'Model output'!V138)), ISNUMBER(SEARCH("none",'Model output'!V138)), ISNUMBER(SEARCH("abut",'Model output'!V138))), "negative", "positive")</f>
        <v>negative</v>
      </c>
      <c r="AE139" s="28"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29" t="str">
        <f t="shared" si="31"/>
        <v>2</v>
      </c>
      <c r="AG139" s="29" t="str">
        <f t="shared" si="32"/>
        <v>1b</v>
      </c>
      <c r="AH139" s="29" t="str">
        <f t="shared" si="34"/>
        <v>0</v>
      </c>
      <c r="AI139" s="36" t="str">
        <f t="shared" si="35"/>
        <v>I</v>
      </c>
      <c r="AJ139" s="28" t="s">
        <v>687</v>
      </c>
      <c r="AK139" s="33" t="s">
        <v>970</v>
      </c>
      <c r="AL139" s="33" t="s">
        <v>967</v>
      </c>
      <c r="AM139" s="33" t="s">
        <v>971</v>
      </c>
      <c r="AN139" s="33" t="s">
        <v>66</v>
      </c>
      <c r="AO139" s="34">
        <f t="shared" ca="1" si="37"/>
        <v>1</v>
      </c>
      <c r="AP139" s="29">
        <f t="shared" si="38"/>
        <v>1</v>
      </c>
      <c r="AQ139" s="29">
        <f t="shared" si="39"/>
        <v>1</v>
      </c>
      <c r="AR139" s="29">
        <f t="shared" si="40"/>
        <v>1</v>
      </c>
      <c r="AS139" s="35">
        <f t="shared" si="36"/>
        <v>1</v>
      </c>
    </row>
    <row r="140" spans="1:45">
      <c r="A140" t="str">
        <f>'Model output'!A139</f>
        <v>TCGA-EL-A3GQ</v>
      </c>
      <c r="B140" s="44">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X</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X</v>
      </c>
      <c r="F140" t="str">
        <f t="shared" si="29"/>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output'!H139="","negative",IF('Model output'!H139="[]", "negative", IF(OR(ISNUMBER(SEARCH("lymph node",'Model output'!H139)),ISNUMBER(SEARCH("Not mentioned",'Model output'!H139)),ISNUMBER(SEARCH("neck",'Model output'!H139)),ISNUMBER(SEARCH("Not applicable",'Model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3"/>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30"/>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t="str">
        <f>IF('Model output'!O139="","",'Model output'!O139)</f>
        <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t="str">
        <f>IF('Model output'!S139="","", IF('Model output'!S139= "[]", "", 'Model output'!S139))</f>
        <v>Absent</v>
      </c>
      <c r="Y140" t="str">
        <f>IF(OR('Model output'!S139="",ISNUMBER(SEARCH("Absent",'Model output'!S139)),ISNUMBER(SEARCH("Not identified",'Model output'!S139)),ISNUMBER(SEARCH("No",'Model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 IF('Model output'!T139="[]", "", IF('Model output'!T139="Not mentioned", "No", "Yes")))</f>
        <v/>
      </c>
      <c r="AB140" t="str">
        <f>IF(AA140&lt;&gt;"Yes","",IF(OR('Model output'!U139="",'Model output'!U139="[]",ISNUMBER(SEARCH("Not identified",'Model output'!U139))),"",'Model output'!U139))</f>
        <v/>
      </c>
      <c r="AC140" s="9" t="str">
        <f>IF(OR('Model output'!V139="", AND(ISERROR(SEARCH("Positive",'Model output'!V139)), ISNUMBER(SEARCH("Negative",'Model output'!V139))), 'Model output'!V139="No", ISNUMBER(SEARCH("Uninvolved",'Model output'!V139)), ISNUMBER(SEARCH("Not involved",'Model output'!V139)), ISNUMBER(SEARCH("Free",'Model output'!V139)), ISNUMBER(SEARCH("Cannot be assessed",'Model output'!V139)), ISNUMBER(SEARCH("1 mm",'Model output'!V139)), ISNUMBER(SEARCH("0.1 CM",'Model output'!V139)), ISNUMBER(SEARCH("less than 0.2 mm",'Model output'!V139)), ISNUMBER(SEARCH("less than 0.5 mm",'Model output'!V139)), ISNUMBER(SEARCH("none",'Model output'!V139)), ISNUMBER(SEARCH("abut",'Model output'!V139))), "negative", "positive")</f>
        <v>negative</v>
      </c>
      <c r="AE140" s="28"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29" t="str">
        <f t="shared" si="31"/>
        <v>1b</v>
      </c>
      <c r="AG140" s="29" t="str">
        <f t="shared" si="32"/>
        <v>0</v>
      </c>
      <c r="AH140" s="29" t="str">
        <f t="shared" si="34"/>
        <v>0</v>
      </c>
      <c r="AI140" s="36" t="str">
        <f t="shared" si="35"/>
        <v>I</v>
      </c>
      <c r="AJ140" s="28" t="s">
        <v>685</v>
      </c>
      <c r="AK140" s="33" t="s">
        <v>967</v>
      </c>
      <c r="AL140" s="33" t="s">
        <v>968</v>
      </c>
      <c r="AM140" s="33" t="s">
        <v>971</v>
      </c>
      <c r="AN140" s="33" t="s">
        <v>66</v>
      </c>
      <c r="AO140" s="34">
        <f t="shared" ca="1" si="37"/>
        <v>1</v>
      </c>
      <c r="AP140" s="29">
        <f t="shared" si="38"/>
        <v>1</v>
      </c>
      <c r="AQ140" s="29">
        <f t="shared" si="39"/>
        <v>1</v>
      </c>
      <c r="AR140" s="29">
        <f t="shared" si="40"/>
        <v>1</v>
      </c>
      <c r="AS140" s="35">
        <f t="shared" si="36"/>
        <v>1</v>
      </c>
    </row>
    <row r="141" spans="1:45">
      <c r="A141" t="str">
        <f>'Model output'!A140</f>
        <v>TCGA-EL-A3N2</v>
      </c>
      <c r="B141" s="44">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X</v>
      </c>
      <c r="F141" t="str">
        <f t="shared" si="29"/>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output'!H140="","negative",IF('Model output'!H140="[]", "negative", IF(OR(ISNUMBER(SEARCH("lymph node",'Model output'!H140)),ISNUMBER(SEARCH("Not mentioned",'Model output'!H140)),ISNUMBER(SEARCH("neck",'Model output'!H140)),ISNUMBER(SEARCH("Not applicable",'Model output'!H140))),"negative","positive")))</f>
        <v>negative</v>
      </c>
      <c r="I141">
        <f>IF('Model output'!I140="","",IF(ISNUMBER('Model output'!I140),'Model output'!I140,1))</f>
        <v>17</v>
      </c>
      <c r="J141">
        <f>IF('Model output'!J140="","",IF(AND(ISNUMBER('Model output'!J140),'Model output'!J140&lt;=I141),'Model output'!J140,IF(ISNUMBER(SEARCH("0/",'Model output'!J140)),0,1)))</f>
        <v>5</v>
      </c>
      <c r="K141" t="str" cm="1">
        <f t="array" ref="K141">IF(COUNT(FIND({0,1,2,3,4,5,6,7,8,9},'Model output'!K140))&gt;0,'Model output'!K140,"")</f>
        <v>2.5 cm</v>
      </c>
      <c r="L141" s="8" t="str">
        <f t="shared" si="33"/>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 cm</v>
      </c>
      <c r="Q141" t="str">
        <f t="shared" si="30"/>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negative</v>
      </c>
      <c r="T141" t="str">
        <f>IF('Model output'!O140="","",'Model output'!O140)</f>
        <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t="str">
        <f>IF('Model output'!S140="","", IF('Model output'!S140= "[]", "", 'Model output'!S140))</f>
        <v>Present, extending into fibroadipose tissue and abutting skeletal muscle</v>
      </c>
      <c r="Y141" t="str">
        <f>IF(OR('Model output'!S140="",ISNUMBER(SEARCH("Absent",'Model output'!S140)),ISNUMBER(SEARCH("Not identified",'Model output'!S140)),ISNUMBER(SEARCH("No",'Model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 IF('Model output'!T140="[]", "", IF('Model output'!T140="Not mentioned", "No", "Yes")))</f>
        <v/>
      </c>
      <c r="AB141" t="str">
        <f>IF(AA141&lt;&gt;"Yes","",IF(OR('Model output'!U140="",'Model output'!U140="[]",ISNUMBER(SEARCH("Not identified",'Model output'!U140))),"",'Model output'!U140))</f>
        <v/>
      </c>
      <c r="AC141" s="9" t="str">
        <f>IF(OR('Model output'!V140="", AND(ISERROR(SEARCH("Positive",'Model output'!V140)), ISNUMBER(SEARCH("Negative",'Model output'!V140))), 'Model output'!V140="No", ISNUMBER(SEARCH("Uninvolved",'Model output'!V140)), ISNUMBER(SEARCH("Not involved",'Model output'!V140)), ISNUMBER(SEARCH("Free",'Model output'!V140)), ISNUMBER(SEARCH("Cannot be assessed",'Model output'!V140)), ISNUMBER(SEARCH("1 mm",'Model output'!V140)), ISNUMBER(SEARCH("0.1 CM",'Model output'!V140)), ISNUMBER(SEARCH("less than 0.2 mm",'Model output'!V140)), ISNUMBER(SEARCH("less than 0.5 mm",'Model output'!V140)), ISNUMBER(SEARCH("none",'Model output'!V140)), ISNUMBER(SEARCH("abut",'Model output'!V140))), "negative", "positive")</f>
        <v>negative</v>
      </c>
      <c r="AE141" s="28"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29" t="str">
        <f t="shared" si="31"/>
        <v>3b</v>
      </c>
      <c r="AG141" s="29" t="str">
        <f t="shared" si="32"/>
        <v>1b</v>
      </c>
      <c r="AH141" s="29" t="str">
        <f t="shared" si="34"/>
        <v>0</v>
      </c>
      <c r="AI141" s="36" t="str">
        <f t="shared" si="35"/>
        <v>I</v>
      </c>
      <c r="AJ141" s="28" t="s">
        <v>684</v>
      </c>
      <c r="AK141" s="33" t="s">
        <v>974</v>
      </c>
      <c r="AL141" s="33" t="s">
        <v>967</v>
      </c>
      <c r="AM141" s="33" t="s">
        <v>971</v>
      </c>
      <c r="AN141" s="33" t="s">
        <v>66</v>
      </c>
      <c r="AO141" s="34">
        <f t="shared" si="37"/>
        <v>1</v>
      </c>
      <c r="AP141" s="29">
        <f t="shared" si="38"/>
        <v>0</v>
      </c>
      <c r="AQ141" s="29">
        <f t="shared" si="39"/>
        <v>1</v>
      </c>
      <c r="AR141" s="29">
        <f t="shared" si="40"/>
        <v>1</v>
      </c>
      <c r="AS141" s="35">
        <f t="shared" si="36"/>
        <v>1</v>
      </c>
    </row>
    <row r="142" spans="1:45">
      <c r="A142" t="str">
        <f>'Model output'!A141</f>
        <v>TCGA-EL-A4K0</v>
      </c>
      <c r="B142" s="44">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X</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X</v>
      </c>
      <c r="F142" t="str">
        <f t="shared" si="29"/>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output'!H141="","negative",IF('Model output'!H141="[]", "negative", IF(OR(ISNUMBER(SEARCH("lymph node",'Model output'!H141)),ISNUMBER(SEARCH("Not mentioned",'Model output'!H141)),ISNUMBER(SEARCH("neck",'Model output'!H141)),ISNUMBER(SEARCH("Not applicable",'Model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3"/>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30"/>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t="str">
        <f>IF('Model output'!S141="","", IF('Model output'!S141= "[]", "", 'Model output'!S141))</f>
        <v>Absent</v>
      </c>
      <c r="Y142" t="str">
        <f>IF(OR('Model output'!S141="",ISNUMBER(SEARCH("Absent",'Model output'!S141)),ISNUMBER(SEARCH("Not identified",'Model output'!S141)),ISNUMBER(SEARCH("No",'Model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 IF('Model output'!T141="[]", "", IF('Model output'!T141="Not mentioned", "No", "Yes")))</f>
        <v/>
      </c>
      <c r="AB142" t="str">
        <f>IF(AA142&lt;&gt;"Yes","",IF(OR('Model output'!U141="",'Model output'!U141="[]",ISNUMBER(SEARCH("Not identified",'Model output'!U141))),"",'Model output'!U141))</f>
        <v/>
      </c>
      <c r="AC142" s="9" t="str">
        <f>IF(OR('Model output'!V141="", AND(ISERROR(SEARCH("Positive",'Model output'!V141)), ISNUMBER(SEARCH("Negative",'Model output'!V141))), 'Model output'!V141="No", ISNUMBER(SEARCH("Uninvolved",'Model output'!V141)), ISNUMBER(SEARCH("Not involved",'Model output'!V141)), ISNUMBER(SEARCH("Free",'Model output'!V141)), ISNUMBER(SEARCH("Cannot be assessed",'Model output'!V141)), ISNUMBER(SEARCH("1 mm",'Model output'!V141)), ISNUMBER(SEARCH("0.1 CM",'Model output'!V141)), ISNUMBER(SEARCH("less than 0.2 mm",'Model output'!V141)), ISNUMBER(SEARCH("less than 0.5 mm",'Model output'!V141)), ISNUMBER(SEARCH("none",'Model output'!V141)), ISNUMBER(SEARCH("abut",'Model output'!V141))), "negative", "positive")</f>
        <v>negative</v>
      </c>
      <c r="AE142" s="28"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29" t="str">
        <f t="shared" si="31"/>
        <v>1b</v>
      </c>
      <c r="AG142" s="29" t="str">
        <f t="shared" si="32"/>
        <v>0</v>
      </c>
      <c r="AH142" s="29" t="str">
        <f t="shared" si="34"/>
        <v>0</v>
      </c>
      <c r="AI142" s="36" t="str">
        <f t="shared" si="35"/>
        <v>I</v>
      </c>
      <c r="AJ142" s="28" t="s">
        <v>685</v>
      </c>
      <c r="AK142" s="33" t="s">
        <v>967</v>
      </c>
      <c r="AL142" s="33" t="s">
        <v>968</v>
      </c>
      <c r="AM142" s="33" t="s">
        <v>971</v>
      </c>
      <c r="AN142" s="33" t="s">
        <v>66</v>
      </c>
      <c r="AO142" s="34">
        <f t="shared" ca="1" si="37"/>
        <v>1</v>
      </c>
      <c r="AP142" s="29">
        <f t="shared" si="38"/>
        <v>1</v>
      </c>
      <c r="AQ142" s="29">
        <f t="shared" si="39"/>
        <v>1</v>
      </c>
      <c r="AR142" s="29">
        <f t="shared" si="40"/>
        <v>1</v>
      </c>
      <c r="AS142" s="35">
        <f t="shared" si="36"/>
        <v>1</v>
      </c>
    </row>
    <row r="143" spans="1:45">
      <c r="A143" t="str">
        <f>'Model output'!A142</f>
        <v>TCGA-EL-A4K1</v>
      </c>
      <c r="B143" s="44">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X</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X</v>
      </c>
      <c r="F143" t="str">
        <f t="shared" si="29"/>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output'!H142="","negative",IF('Model output'!H142="[]", "negative", IF(OR(ISNUMBER(SEARCH("lymph node",'Model output'!H142)),ISNUMBER(SEARCH("Not mentioned",'Model output'!H142)),ISNUMBER(SEARCH("neck",'Model output'!H142)),ISNUMBER(SEARCH("Not applicable",'Model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3"/>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0"/>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t="str">
        <f>IF('Model output'!O142="","",'Model output'!O142)</f>
        <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t="str">
        <f>IF('Model output'!S142="","", IF('Model output'!S142= "[]", "", 'Model output'!S142))</f>
        <v>Skeletal muscle</v>
      </c>
      <c r="Y143" t="str">
        <f>IF(OR('Model output'!S142="",ISNUMBER(SEARCH("Absent",'Model output'!S142)),ISNUMBER(SEARCH("Not identified",'Model output'!S142)),ISNUMBER(SEARCH("No",'Model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 IF('Model output'!T142="[]", "", IF('Model output'!T142="Not mentioned", "No", "Yes")))</f>
        <v/>
      </c>
      <c r="AB143" t="str">
        <f>IF(AA143&lt;&gt;"Yes","",IF(OR('Model output'!U142="",'Model output'!U142="[]",ISNUMBER(SEARCH("Not identified",'Model output'!U142))),"",'Model output'!U142))</f>
        <v/>
      </c>
      <c r="AC143" s="9" t="str">
        <f>IF(OR('Model output'!V142="", AND(ISERROR(SEARCH("Positive",'Model output'!V142)), ISNUMBER(SEARCH("Negative",'Model output'!V142))), 'Model output'!V142="No", ISNUMBER(SEARCH("Uninvolved",'Model output'!V142)), ISNUMBER(SEARCH("Not involved",'Model output'!V142)), ISNUMBER(SEARCH("Free",'Model output'!V142)), ISNUMBER(SEARCH("Cannot be assessed",'Model output'!V142)), ISNUMBER(SEARCH("1 mm",'Model output'!V142)), ISNUMBER(SEARCH("0.1 CM",'Model output'!V142)), ISNUMBER(SEARCH("less than 0.2 mm",'Model output'!V142)), ISNUMBER(SEARCH("less than 0.5 mm",'Model output'!V142)), ISNUMBER(SEARCH("none",'Model output'!V142)), ISNUMBER(SEARCH("abut",'Model output'!V142))), "negative", "positive")</f>
        <v>negative</v>
      </c>
      <c r="AE143" s="28"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29" t="str">
        <f t="shared" si="31"/>
        <v>3b</v>
      </c>
      <c r="AG143" s="29" t="str">
        <f t="shared" si="32"/>
        <v>1a</v>
      </c>
      <c r="AH143" s="29" t="str">
        <f t="shared" si="34"/>
        <v>0</v>
      </c>
      <c r="AI143" s="36" t="str">
        <f t="shared" si="35"/>
        <v>II</v>
      </c>
      <c r="AJ143" s="28" t="s">
        <v>684</v>
      </c>
      <c r="AK143" s="33" t="s">
        <v>966</v>
      </c>
      <c r="AL143" s="33" t="s">
        <v>972</v>
      </c>
      <c r="AM143" s="33" t="s">
        <v>971</v>
      </c>
      <c r="AN143" s="33" t="s">
        <v>969</v>
      </c>
      <c r="AO143" s="34">
        <f t="shared" si="37"/>
        <v>1</v>
      </c>
      <c r="AP143" s="29">
        <f t="shared" si="38"/>
        <v>1</v>
      </c>
      <c r="AQ143" s="29">
        <f t="shared" si="39"/>
        <v>1</v>
      </c>
      <c r="AR143" s="29">
        <f t="shared" si="40"/>
        <v>1</v>
      </c>
      <c r="AS143" s="35">
        <f t="shared" si="36"/>
        <v>1</v>
      </c>
    </row>
    <row r="144" spans="1:45">
      <c r="A144" t="str">
        <f>'Model output'!A143</f>
        <v>TCGA-EL-A4K2</v>
      </c>
      <c r="B144" s="44">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X</v>
      </c>
      <c r="F144" t="str">
        <f t="shared" si="29"/>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output'!H143="","negative",IF('Model output'!H143="[]", "negative", IF(OR(ISNUMBER(SEARCH("lymph node",'Model output'!H143)),ISNUMBER(SEARCH("Not mentioned",'Model output'!H143)),ISNUMBER(SEARCH("neck",'Model output'!H143)),ISNUMBER(SEARCH("Not applicable",'Model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3"/>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0"/>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t="str">
        <f>IF('Model output'!O143="","",'Model output'!O143)</f>
        <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t="str">
        <f>IF('Model output'!S143="","", IF('Model output'!S143= "[]", "", 'Model output'!S143))</f>
        <v>Absent</v>
      </c>
      <c r="Y144" t="str">
        <f>IF(OR('Model output'!S143="",ISNUMBER(SEARCH("Absent",'Model output'!S143)),ISNUMBER(SEARCH("Not identified",'Model output'!S143)),ISNUMBER(SEARCH("No",'Model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 IF('Model output'!T143="[]", "", IF('Model output'!T143="Not mentioned", "No", "Yes")))</f>
        <v/>
      </c>
      <c r="AB144" t="str">
        <f>IF(AA144&lt;&gt;"Yes","",IF(OR('Model output'!U143="",'Model output'!U143="[]",ISNUMBER(SEARCH("Not identified",'Model output'!U143))),"",'Model output'!U143))</f>
        <v/>
      </c>
      <c r="AC144" s="9" t="str">
        <f>IF(OR('Model output'!V143="", AND(ISERROR(SEARCH("Positive",'Model output'!V143)), ISNUMBER(SEARCH("Negative",'Model output'!V143))), 'Model output'!V143="No", ISNUMBER(SEARCH("Uninvolved",'Model output'!V143)), ISNUMBER(SEARCH("Not involved",'Model output'!V143)), ISNUMBER(SEARCH("Free",'Model output'!V143)), ISNUMBER(SEARCH("Cannot be assessed",'Model output'!V143)), ISNUMBER(SEARCH("1 mm",'Model output'!V143)), ISNUMBER(SEARCH("0.1 CM",'Model output'!V143)), ISNUMBER(SEARCH("less than 0.2 mm",'Model output'!V143)), ISNUMBER(SEARCH("less than 0.5 mm",'Model output'!V143)), ISNUMBER(SEARCH("none",'Model output'!V143)), ISNUMBER(SEARCH("abut",'Model output'!V143))), "negative", "positive")</f>
        <v>negative</v>
      </c>
      <c r="AE144" s="28"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29" t="str">
        <f t="shared" si="31"/>
        <v>1b</v>
      </c>
      <c r="AG144" s="29" t="str">
        <f t="shared" si="32"/>
        <v>0</v>
      </c>
      <c r="AH144" s="29" t="str">
        <f t="shared" si="34"/>
        <v>0</v>
      </c>
      <c r="AI144" s="36" t="str">
        <f t="shared" si="35"/>
        <v>I</v>
      </c>
      <c r="AJ144" s="28" t="s">
        <v>685</v>
      </c>
      <c r="AK144" s="33" t="s">
        <v>967</v>
      </c>
      <c r="AL144" s="33" t="s">
        <v>968</v>
      </c>
      <c r="AM144" s="33" t="s">
        <v>971</v>
      </c>
      <c r="AN144" s="33" t="s">
        <v>66</v>
      </c>
      <c r="AO144" s="34">
        <f t="shared" ca="1" si="37"/>
        <v>1</v>
      </c>
      <c r="AP144" s="29">
        <f t="shared" si="38"/>
        <v>1</v>
      </c>
      <c r="AQ144" s="29">
        <f t="shared" si="39"/>
        <v>1</v>
      </c>
      <c r="AR144" s="29">
        <f t="shared" si="40"/>
        <v>1</v>
      </c>
      <c r="AS144" s="35">
        <f t="shared" si="36"/>
        <v>1</v>
      </c>
    </row>
    <row r="145" spans="1:45">
      <c r="A145" t="str">
        <f>'Model output'!A144</f>
        <v>TCGA-EL-A4K4</v>
      </c>
      <c r="B145" s="44">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X</v>
      </c>
      <c r="F145" t="str">
        <f t="shared" si="29"/>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lateral</v>
      </c>
      <c r="H145" t="str">
        <f>IF('Model output'!H144="","negative",IF('Model output'!H144="[]", "negative", IF(OR(ISNUMBER(SEARCH("lymph node",'Model output'!H144)),ISNUMBER(SEARCH("Not mentioned",'Model output'!H144)),ISNUMBER(SEARCH("neck",'Model output'!H144)),ISNUMBER(SEARCH("Not applicable",'Model output'!H144))),"negative","positive")))</f>
        <v>negative</v>
      </c>
      <c r="I145">
        <f>IF('Model output'!I144="","",IF(ISNUMBER('Model output'!I144),'Model output'!I144,1))</f>
        <v>15</v>
      </c>
      <c r="J145">
        <f>IF('Model output'!J144="","",IF(AND(ISNUMBER('Model output'!J144),'Model output'!J144&lt;=I145),'Model output'!J144,IF(ISNUMBER(SEARCH("0/",'Model output'!J144)),0,1)))</f>
        <v>9</v>
      </c>
      <c r="K145" t="str" cm="1">
        <f t="array" ref="K145">IF(COUNT(FIND({0,1,2,3,4,5,6,7,8,9},'Model output'!K144))&gt;0,'Model output'!K144,"")</f>
        <v>4 cm</v>
      </c>
      <c r="L145" s="8" t="str">
        <f t="shared" si="33"/>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30"/>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t="str">
        <f>IF('Model output'!O144="","",'Model output'!O144)</f>
        <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negative</v>
      </c>
      <c r="X145" t="str">
        <f>IF('Model output'!S144="","", IF('Model output'!S144= "[]", "", 'Model output'!S144))</f>
        <v>Skeletal muscle, present</v>
      </c>
      <c r="Y145" t="str">
        <f>IF(OR('Model output'!S144="",ISNUMBER(SEARCH("Absent",'Model output'!S144)),ISNUMBER(SEARCH("Not identified",'Model output'!S144)),ISNUMBER(SEARCH("No",'Model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 IF('Model output'!T144="[]", "", IF('Model output'!T144="Not mentioned", "No", "Yes")))</f>
        <v/>
      </c>
      <c r="AB145" t="str">
        <f>IF(AA145&lt;&gt;"Yes","",IF(OR('Model output'!U144="",'Model output'!U144="[]",ISNUMBER(SEARCH("Not identified",'Model output'!U144))),"",'Model output'!U144))</f>
        <v/>
      </c>
      <c r="AC145" s="9" t="str">
        <f>IF(OR('Model output'!V144="", AND(ISERROR(SEARCH("Positive",'Model output'!V144)), ISNUMBER(SEARCH("Negative",'Model output'!V144))), 'Model output'!V144="No", ISNUMBER(SEARCH("Uninvolved",'Model output'!V144)), ISNUMBER(SEARCH("Not involved",'Model output'!V144)), ISNUMBER(SEARCH("Free",'Model output'!V144)), ISNUMBER(SEARCH("Cannot be assessed",'Model output'!V144)), ISNUMBER(SEARCH("1 mm",'Model output'!V144)), ISNUMBER(SEARCH("0.1 CM",'Model output'!V144)), ISNUMBER(SEARCH("less than 0.2 mm",'Model output'!V144)), ISNUMBER(SEARCH("less than 0.5 mm",'Model output'!V144)), ISNUMBER(SEARCH("none",'Model output'!V144)), ISNUMBER(SEARCH("abut",'Model output'!V144))), "negative", "positive")</f>
        <v>positive</v>
      </c>
      <c r="AE145" s="28"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29" t="str">
        <f t="shared" si="31"/>
        <v>3b</v>
      </c>
      <c r="AG145" s="29" t="str">
        <f t="shared" si="32"/>
        <v>1b</v>
      </c>
      <c r="AH145" s="29" t="str">
        <f t="shared" si="34"/>
        <v>0</v>
      </c>
      <c r="AI145" s="36" t="str">
        <f t="shared" si="35"/>
        <v>I</v>
      </c>
      <c r="AJ145" s="28" t="s">
        <v>684</v>
      </c>
      <c r="AK145" s="33" t="s">
        <v>966</v>
      </c>
      <c r="AL145" s="33" t="s">
        <v>967</v>
      </c>
      <c r="AM145" s="33" t="s">
        <v>971</v>
      </c>
      <c r="AN145" s="33" t="s">
        <v>66</v>
      </c>
      <c r="AO145" s="34">
        <f t="shared" si="37"/>
        <v>1</v>
      </c>
      <c r="AP145" s="29">
        <f t="shared" si="38"/>
        <v>1</v>
      </c>
      <c r="AQ145" s="29">
        <f t="shared" si="39"/>
        <v>1</v>
      </c>
      <c r="AR145" s="29">
        <f t="shared" si="40"/>
        <v>1</v>
      </c>
      <c r="AS145" s="35">
        <f t="shared" si="36"/>
        <v>1</v>
      </c>
    </row>
    <row r="146" spans="1:45">
      <c r="A146" t="str">
        <f>'Model output'!A145</f>
        <v>TCGA-EL-A4K6</v>
      </c>
      <c r="B146" s="44">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29"/>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output'!H145="","negative",IF('Model output'!H145="[]", "negative", IF(OR(ISNUMBER(SEARCH("lymph node",'Model output'!H145)),ISNUMBER(SEARCH("Not mentioned",'Model output'!H145)),ISNUMBER(SEARCH("neck",'Model output'!H145)),ISNUMBER(SEARCH("Not applicable",'Model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3"/>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 variant</v>
      </c>
      <c r="P146" t="str">
        <f>IF('Model output'!N145="","",'Model output'!N145)</f>
        <v>6.2 x 5.0 x 4.1 cm</v>
      </c>
      <c r="Q146" t="str">
        <f t="shared" si="30"/>
        <v>6.2,5.0,4.1cm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negative</v>
      </c>
      <c r="T146" t="str">
        <f>IF('Model output'!O145="","",'Model output'!O145)</f>
        <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t="str">
        <f>IF('Model output'!S145="","", IF('Model output'!S145= "[]", "", 'Model output'!S145))</f>
        <v>Present, perithyroidal fibradipose tissue, skeletal muscle, subcutaneous soft tissues</v>
      </c>
      <c r="Y146" t="str">
        <f>IF(OR('Model output'!S145="",ISNUMBER(SEARCH("Absent",'Model output'!S145)),ISNUMBER(SEARCH("Not identified",'Model output'!S145)),ISNUMBER(SEARCH("No",'Model output'!S145)),ISNUMBER(SEARCH("negative",'Model output'!S145))),"negative",IF(Z146="positive","gETE", "positive"))</f>
        <v>gETE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positive</v>
      </c>
      <c r="AA146" t="str">
        <f>IF('Model output'!T145="","", IF('Model output'!T145="[]", "", IF('Model output'!T145="Not mentioned", "No", "Yes")))</f>
        <v/>
      </c>
      <c r="AB146" t="str">
        <f>IF(AA146&lt;&gt;"Yes","",IF(OR('Model output'!U145="",'Model output'!U145="[]",ISNUMBER(SEARCH("Not identified",'Model output'!U145))),"",'Model output'!U145))</f>
        <v/>
      </c>
      <c r="AC146" s="9" t="str">
        <f>IF(OR('Model output'!V145="", AND(ISERROR(SEARCH("Positive",'Model output'!V145)), ISNUMBER(SEARCH("Negative",'Model output'!V145))), 'Model output'!V145="No", ISNUMBER(SEARCH("Uninvolved",'Model output'!V145)), ISNUMBER(SEARCH("Not involved",'Model output'!V145)), ISNUMBER(SEARCH("Free",'Model output'!V145)), ISNUMBER(SEARCH("Cannot be assessed",'Model output'!V145)), ISNUMBER(SEARCH("1 mm",'Model output'!V145)), ISNUMBER(SEARCH("0.1 CM",'Model output'!V145)), ISNUMBER(SEARCH("less than 0.2 mm",'Model output'!V145)), ISNUMBER(SEARCH("less than 0.5 mm",'Model output'!V145)), ISNUMBER(SEARCH("none",'Model output'!V145)), ISNUMBER(SEARCH("abut",'Model output'!V145))), "negative", "positive")</f>
        <v>negative</v>
      </c>
      <c r="AE146" s="28" t="str" cm="1">
        <f t="array" ref="AE146">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high</v>
      </c>
      <c r="AF146" s="29" t="str">
        <f t="shared" si="31"/>
        <v>3b</v>
      </c>
      <c r="AG146" s="29" t="str">
        <f t="shared" si="32"/>
        <v>1a</v>
      </c>
      <c r="AH146" s="29" t="str">
        <f t="shared" si="34"/>
        <v>0</v>
      </c>
      <c r="AI146" s="36" t="str">
        <f t="shared" si="35"/>
        <v>II</v>
      </c>
      <c r="AJ146" s="28" t="s">
        <v>687</v>
      </c>
      <c r="AK146" s="33" t="s">
        <v>973</v>
      </c>
      <c r="AL146" s="33" t="s">
        <v>972</v>
      </c>
      <c r="AM146" s="33" t="s">
        <v>971</v>
      </c>
      <c r="AN146" s="33" t="s">
        <v>969</v>
      </c>
      <c r="AO146" s="34">
        <f t="shared" si="37"/>
        <v>0</v>
      </c>
      <c r="AP146" s="29">
        <f t="shared" si="38"/>
        <v>0</v>
      </c>
      <c r="AQ146" s="29">
        <f t="shared" si="39"/>
        <v>1</v>
      </c>
      <c r="AR146" s="29">
        <f t="shared" si="40"/>
        <v>1</v>
      </c>
      <c r="AS146" s="35">
        <f t="shared" si="36"/>
        <v>1</v>
      </c>
    </row>
    <row r="147" spans="1:45">
      <c r="A147" t="str">
        <f>'Model output'!A146</f>
        <v>TCGA-EL-A4K9</v>
      </c>
      <c r="B147" s="44">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9"/>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output'!H146="","negative",IF('Model output'!H146="[]", "negative", IF(OR(ISNUMBER(SEARCH("lymph node",'Model output'!H146)),ISNUMBER(SEARCH("Not mentioned",'Model output'!H146)),ISNUMBER(SEARCH("neck",'Model output'!H146)),ISNUMBER(SEARCH("Not applicable",'Model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3"/>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30"/>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t="str">
        <f>IF('Model output'!S146="","", IF('Model output'!S146= "[]", "", 'Model output'!S146))</f>
        <v>Present, extending into fibroadipose tissue</v>
      </c>
      <c r="Y147" t="str">
        <f>IF(OR('Model output'!S146="",ISNUMBER(SEARCH("Absent",'Model output'!S146)),ISNUMBER(SEARCH("Not identified",'Model output'!S146)),ISNUMBER(SEARCH("No",'Model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 IF('Model output'!T146="[]", "", IF('Model output'!T146="Not mentioned", "No", "Yes")))</f>
        <v/>
      </c>
      <c r="AB147" t="str">
        <f>IF(AA147&lt;&gt;"Yes","",IF(OR('Model output'!U146="",'Model output'!U146="[]",ISNUMBER(SEARCH("Not identified",'Model output'!U146))),"",'Model output'!U146))</f>
        <v/>
      </c>
      <c r="AC147" s="9" t="str">
        <f>IF(OR('Model output'!V146="", AND(ISERROR(SEARCH("Positive",'Model output'!V146)), ISNUMBER(SEARCH("Negative",'Model output'!V146))), 'Model output'!V146="No", ISNUMBER(SEARCH("Uninvolved",'Model output'!V146)), ISNUMBER(SEARCH("Not involved",'Model output'!V146)), ISNUMBER(SEARCH("Free",'Model output'!V146)), ISNUMBER(SEARCH("Cannot be assessed",'Model output'!V146)), ISNUMBER(SEARCH("1 mm",'Model output'!V146)), ISNUMBER(SEARCH("0.1 CM",'Model output'!V146)), ISNUMBER(SEARCH("less than 0.2 mm",'Model output'!V146)), ISNUMBER(SEARCH("less than 0.5 mm",'Model output'!V146)), ISNUMBER(SEARCH("none",'Model output'!V146)), ISNUMBER(SEARCH("abut",'Model output'!V146))), "negative", "positive")</f>
        <v>negative</v>
      </c>
      <c r="AE147" s="28"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29" t="str">
        <f t="shared" si="31"/>
        <v>1b</v>
      </c>
      <c r="AG147" s="29" t="str">
        <f t="shared" si="32"/>
        <v>0</v>
      </c>
      <c r="AH147" s="29" t="str">
        <f t="shared" si="34"/>
        <v>0</v>
      </c>
      <c r="AI147" s="36" t="str">
        <f t="shared" si="35"/>
        <v>I</v>
      </c>
      <c r="AJ147" s="28" t="s">
        <v>687</v>
      </c>
      <c r="AK147" s="33" t="s">
        <v>967</v>
      </c>
      <c r="AL147" s="33" t="s">
        <v>971</v>
      </c>
      <c r="AM147" s="33" t="s">
        <v>971</v>
      </c>
      <c r="AN147" s="33" t="s">
        <v>66</v>
      </c>
      <c r="AO147" s="34">
        <f t="shared" ca="1" si="37"/>
        <v>1</v>
      </c>
      <c r="AP147" s="29">
        <f t="shared" si="38"/>
        <v>1</v>
      </c>
      <c r="AQ147" s="29">
        <f t="shared" si="39"/>
        <v>1</v>
      </c>
      <c r="AR147" s="29">
        <f t="shared" si="40"/>
        <v>1</v>
      </c>
      <c r="AS147" s="35">
        <f t="shared" si="36"/>
        <v>1</v>
      </c>
    </row>
    <row r="148" spans="1:45">
      <c r="A148" t="str">
        <f>'Model output'!A147</f>
        <v>TCGA-EL-A4KD</v>
      </c>
      <c r="B148" s="44">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X</v>
      </c>
      <c r="F148" t="str">
        <f t="shared" si="29"/>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lateral</v>
      </c>
      <c r="H148" t="str">
        <f>IF('Model output'!H147="","negative",IF('Model output'!H147="[]", "negative", IF(OR(ISNUMBER(SEARCH("lymph node",'Model output'!H147)),ISNUMBER(SEARCH("Not mentioned",'Model output'!H147)),ISNUMBER(SEARCH("neck",'Model output'!H147)),ISNUMBER(SEARCH("Not applicable",'Model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1.4 cm</v>
      </c>
      <c r="L148" s="8" t="str">
        <f t="shared" si="33"/>
        <v>1.4cm</v>
      </c>
      <c r="M148" cm="1">
        <f t="array" ref="M148">IF(L148="","",IF(ISNUMBER(SEARCH("cm",L148)),MAX(VALUE(SUBSTITUTE(_xlfn.FILTERXML("&lt;t&gt;&lt;s&gt;"&amp;SUBSTITUTE(L148,",","&lt;/s&gt;&lt;s&gt;")&amp;"&lt;/s&gt;&lt;/t&gt;","//s"),"cm",""))),MAX(VALUE(SUBSTITUTE(_xlfn.FILTERXML("&lt;t&gt;&lt;s&gt;"&amp;SUBSTITUTE(L148,",","&lt;/s&gt;&lt;s&gt;")&amp;"&lt;/s&gt;&lt;/t&gt;","//s"),"mm","")))/10))</f>
        <v>1.4</v>
      </c>
      <c r="N148" t="str">
        <f>IF('Model output'!L147="","",'Model output'!L147)</f>
        <v>Papillary</v>
      </c>
      <c r="O148" t="str">
        <f>IF('Model output'!M147="","",'Model output'!M147)</f>
        <v>Follicular variant</v>
      </c>
      <c r="P148" t="str">
        <f>IF('Model output'!N147="","",'Model output'!N147)</f>
        <v>5.5 x 5.0 x 2.9 cm</v>
      </c>
      <c r="Q148" t="str">
        <f t="shared" si="30"/>
        <v>5.5,5.0,2.9cm</v>
      </c>
      <c r="R148" cm="1">
        <f t="array" ref="R148">IF(Q148="","",IF(ISNUMBER(SEARCH("cm",Q148)),MAX(VALUE(SUBSTITUTE(_xlfn.FILTERXML("&lt;t&gt;&lt;s&gt;"&amp;SUBSTITUTE(Q148,",","&lt;/s&gt;&lt;s&gt;")&amp;"&lt;/s&gt;&lt;/t&gt;","//s"),"cm",""))),MAX(VALUE(SUBSTITUTE(_xlfn.FILTERXML("&lt;t&gt;&lt;s&gt;"&amp;SUBSTITUTE(Q148,",","&lt;/s&gt;&lt;s&gt;")&amp;"&lt;/s&gt;&lt;/t&gt;","//s"),"mm","")))/10))</f>
        <v>5.5</v>
      </c>
      <c r="S148" t="str">
        <f>IF(OR('Model output'!P147="",ISNUMBER(SEARCH("Not identified", 'Model output'!P147)),ISNUMBER(SEARCH("Absent",'Model output'!P147)),AND(ISNUMBER(SEARCH("No",'Model output'!P147)),NOT(ISNUMBER(SEARCH("diagnostic",'Model output'!P147)))),ISNUMBER(SEARCH("Negative",'Model output'!P147))),"negative","positive")</f>
        <v>negative</v>
      </c>
      <c r="T148" t="str">
        <f>IF('Model output'!O147="","",'Model output'!O147)</f>
        <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t="str">
        <f>IF('Model output'!S147="","", IF('Model output'!S147= "[]", "", 'Model output'!S147))</f>
        <v>Fibroadipose tissue</v>
      </c>
      <c r="Y148" t="str">
        <f>IF(OR('Model output'!S147="",ISNUMBER(SEARCH("Absent",'Model output'!S147)),ISNUMBER(SEARCH("Not identified",'Model output'!S147)),ISNUMBER(SEARCH("No",'Model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 IF('Model output'!T147="[]", "", IF('Model output'!T147="Not mentioned", "No", "Yes")))</f>
        <v/>
      </c>
      <c r="AB148" t="str">
        <f>IF(AA148&lt;&gt;"Yes","",IF(OR('Model output'!U147="",'Model output'!U147="[]",ISNUMBER(SEARCH("Not identified",'Model output'!U147))),"",'Model output'!U147))</f>
        <v/>
      </c>
      <c r="AC148" s="9" t="str">
        <f>IF(OR('Model output'!V147="", AND(ISERROR(SEARCH("Positive",'Model output'!V147)), ISNUMBER(SEARCH("Negative",'Model output'!V147))), 'Model output'!V147="No", ISNUMBER(SEARCH("Uninvolved",'Model output'!V147)), ISNUMBER(SEARCH("Not involved",'Model output'!V147)), ISNUMBER(SEARCH("Free",'Model output'!V147)), ISNUMBER(SEARCH("Cannot be assessed",'Model output'!V147)), ISNUMBER(SEARCH("1 mm",'Model output'!V147)), ISNUMBER(SEARCH("0.1 CM",'Model output'!V147)), ISNUMBER(SEARCH("less than 0.2 mm",'Model output'!V147)), ISNUMBER(SEARCH("less than 0.5 mm",'Model output'!V147)), ISNUMBER(SEARCH("none",'Model output'!V147)), ISNUMBER(SEARCH("abut",'Model output'!V147))), "negative", "positive")</f>
        <v>negative</v>
      </c>
      <c r="AE148" s="28"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29" t="str">
        <f t="shared" si="31"/>
        <v>3a</v>
      </c>
      <c r="AG148" s="29" t="str">
        <f t="shared" si="32"/>
        <v>1b</v>
      </c>
      <c r="AH148" s="29" t="str">
        <f t="shared" si="34"/>
        <v>0</v>
      </c>
      <c r="AI148" s="36" t="str">
        <f t="shared" si="35"/>
        <v>I</v>
      </c>
      <c r="AJ148" s="28" t="s">
        <v>687</v>
      </c>
      <c r="AK148" s="33" t="s">
        <v>973</v>
      </c>
      <c r="AL148" s="33" t="s">
        <v>972</v>
      </c>
      <c r="AM148" s="33" t="s">
        <v>971</v>
      </c>
      <c r="AN148" s="33" t="s">
        <v>66</v>
      </c>
      <c r="AO148" s="34">
        <f t="shared" ca="1" si="37"/>
        <v>1</v>
      </c>
      <c r="AP148" s="29">
        <f t="shared" si="38"/>
        <v>1</v>
      </c>
      <c r="AQ148" s="29">
        <f t="shared" si="39"/>
        <v>0</v>
      </c>
      <c r="AR148" s="29">
        <f t="shared" si="40"/>
        <v>1</v>
      </c>
      <c r="AS148" s="35">
        <f t="shared" si="36"/>
        <v>1</v>
      </c>
    </row>
    <row r="149" spans="1:45">
      <c r="A149" t="str">
        <f>'Model output'!A148</f>
        <v>TCGA-EL-A4KG</v>
      </c>
      <c r="B149" s="44">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1</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29"/>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output'!H148="","negative",IF('Model output'!H148="[]", "negative", IF(OR(ISNUMBER(SEARCH("lymph node",'Model output'!H148)),ISNUMBER(SEARCH("Not mentioned",'Model output'!H148)),ISNUMBER(SEARCH("neck",'Model output'!H148)),ISNUMBER(SEARCH("Not applicable",'Model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3"/>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30"/>
        <v>2cm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t="str">
        <f>IF('Model output'!O148="","",'Model output'!O148)</f>
        <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t="str">
        <f>IF('Model output'!S148="","", IF('Model output'!S148= "[]", "", 'Model output'!S148))</f>
        <v>Present, extending into fibroadipose tissue</v>
      </c>
      <c r="Y149" t="str">
        <f>IF(OR('Model output'!S148="",ISNUMBER(SEARCH("Absent",'Model output'!S148)),ISNUMBER(SEARCH("Not identified",'Model output'!S148)),ISNUMBER(SEARCH("No",'Model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 IF('Model output'!T148="[]", "", IF('Model output'!T148="Not mentioned", "No", "Yes")))</f>
        <v/>
      </c>
      <c r="AB149" t="str">
        <f>IF(AA149&lt;&gt;"Yes","",IF(OR('Model output'!U148="",'Model output'!U148="[]",ISNUMBER(SEARCH("Not identified",'Model output'!U148))),"",'Model output'!U148))</f>
        <v/>
      </c>
      <c r="AC149" s="9" t="str">
        <f>IF(OR('Model output'!V148="", AND(ISERROR(SEARCH("Positive",'Model output'!V148)), ISNUMBER(SEARCH("Negative",'Model output'!V148))), 'Model output'!V148="No", ISNUMBER(SEARCH("Uninvolved",'Model output'!V148)), ISNUMBER(SEARCH("Not involved",'Model output'!V148)), ISNUMBER(SEARCH("Free",'Model output'!V148)), ISNUMBER(SEARCH("Cannot be assessed",'Model output'!V148)), ISNUMBER(SEARCH("1 mm",'Model output'!V148)), ISNUMBER(SEARCH("0.1 CM",'Model output'!V148)), ISNUMBER(SEARCH("less than 0.2 mm",'Model output'!V148)), ISNUMBER(SEARCH("less than 0.5 mm",'Model output'!V148)), ISNUMBER(SEARCH("none",'Model output'!V148)), ISNUMBER(SEARCH("abut",'Model output'!V148))), "negative", "positive")</f>
        <v>negative</v>
      </c>
      <c r="AE149" s="28"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29" t="str">
        <f t="shared" si="31"/>
        <v>1b</v>
      </c>
      <c r="AG149" s="29" t="str">
        <f t="shared" si="32"/>
        <v>0</v>
      </c>
      <c r="AH149" s="29" t="str">
        <f t="shared" si="34"/>
        <v>0</v>
      </c>
      <c r="AI149" s="36" t="str">
        <f t="shared" si="35"/>
        <v>I</v>
      </c>
      <c r="AJ149" s="28" t="s">
        <v>687</v>
      </c>
      <c r="AK149" s="33" t="s">
        <v>967</v>
      </c>
      <c r="AL149" s="33" t="s">
        <v>968</v>
      </c>
      <c r="AM149" s="33" t="s">
        <v>971</v>
      </c>
      <c r="AN149" s="33" t="s">
        <v>66</v>
      </c>
      <c r="AO149" s="34">
        <f t="shared" ca="1" si="37"/>
        <v>1</v>
      </c>
      <c r="AP149" s="29">
        <f t="shared" si="38"/>
        <v>1</v>
      </c>
      <c r="AQ149" s="29">
        <f t="shared" si="39"/>
        <v>1</v>
      </c>
      <c r="AR149" s="29">
        <f t="shared" si="40"/>
        <v>1</v>
      </c>
      <c r="AS149" s="35">
        <f t="shared" si="36"/>
        <v>1</v>
      </c>
    </row>
    <row r="150" spans="1:45">
      <c r="A150" t="str">
        <f>'Model output'!A149</f>
        <v>TCGA-EL-A4KH</v>
      </c>
      <c r="B150" s="44">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29"/>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output'!H149="","negative",IF('Model output'!H149="[]", "negative", IF(OR(ISNUMBER(SEARCH("lymph node",'Model output'!H149)),ISNUMBER(SEARCH("Not mentioned",'Model output'!H149)),ISNUMBER(SEARCH("neck",'Model output'!H149)),ISNUMBER(SEARCH("Not applicable",'Model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3"/>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0"/>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t="str">
        <f>IF('Model output'!S149="","", IF('Model output'!S149= "[]", "", 'Model output'!S149))</f>
        <v>Absent</v>
      </c>
      <c r="Y150" t="str">
        <f>IF(OR('Model output'!S149="",ISNUMBER(SEARCH("Absent",'Model output'!S149)),ISNUMBER(SEARCH("Not identified",'Model output'!S149)),ISNUMBER(SEARCH("No",'Model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 IF('Model output'!T149="[]", "", IF('Model output'!T149="Not mentioned", "No", "Yes")))</f>
        <v/>
      </c>
      <c r="AB150" t="str">
        <f>IF(AA150&lt;&gt;"Yes","",IF(OR('Model output'!U149="",'Model output'!U149="[]",ISNUMBER(SEARCH("Not identified",'Model output'!U149))),"",'Model output'!U149))</f>
        <v/>
      </c>
      <c r="AC150" s="9" t="str">
        <f>IF(OR('Model output'!V149="", AND(ISERROR(SEARCH("Positive",'Model output'!V149)), ISNUMBER(SEARCH("Negative",'Model output'!V149))), 'Model output'!V149="No", ISNUMBER(SEARCH("Uninvolved",'Model output'!V149)), ISNUMBER(SEARCH("Not involved",'Model output'!V149)), ISNUMBER(SEARCH("Free",'Model output'!V149)), ISNUMBER(SEARCH("Cannot be assessed",'Model output'!V149)), ISNUMBER(SEARCH("1 mm",'Model output'!V149)), ISNUMBER(SEARCH("0.1 CM",'Model output'!V149)), ISNUMBER(SEARCH("less than 0.2 mm",'Model output'!V149)), ISNUMBER(SEARCH("less than 0.5 mm",'Model output'!V149)), ISNUMBER(SEARCH("none",'Model output'!V149)), ISNUMBER(SEARCH("abut",'Model output'!V149))), "negative", "positive")</f>
        <v>negative</v>
      </c>
      <c r="AE150" s="28"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29" t="str">
        <f t="shared" si="31"/>
        <v>2</v>
      </c>
      <c r="AG150" s="29" t="str">
        <f t="shared" si="32"/>
        <v>0</v>
      </c>
      <c r="AH150" s="29" t="str">
        <f t="shared" si="34"/>
        <v>0</v>
      </c>
      <c r="AI150" s="36" t="str">
        <f t="shared" si="35"/>
        <v>I</v>
      </c>
      <c r="AJ150" s="28" t="s">
        <v>685</v>
      </c>
      <c r="AK150" s="33" t="s">
        <v>970</v>
      </c>
      <c r="AL150" s="33" t="s">
        <v>971</v>
      </c>
      <c r="AM150" s="33" t="s">
        <v>971</v>
      </c>
      <c r="AN150" s="33" t="s">
        <v>66</v>
      </c>
      <c r="AO150" s="34">
        <f t="shared" ca="1" si="37"/>
        <v>1</v>
      </c>
      <c r="AP150" s="29">
        <f t="shared" si="38"/>
        <v>1</v>
      </c>
      <c r="AQ150" s="29">
        <f t="shared" si="39"/>
        <v>1</v>
      </c>
      <c r="AR150" s="29">
        <f t="shared" si="40"/>
        <v>1</v>
      </c>
      <c r="AS150" s="35">
        <f t="shared" si="36"/>
        <v>1</v>
      </c>
    </row>
    <row r="151" spans="1:45">
      <c r="A151" t="str">
        <f>'Model output'!A150</f>
        <v>TCGA-EL-A4KI</v>
      </c>
      <c r="B151" s="44">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9"/>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output'!H150="","negative",IF('Model output'!H150="[]", "negative", IF(OR(ISNUMBER(SEARCH("lymph node",'Model output'!H150)),ISNUMBER(SEARCH("Not mentioned",'Model output'!H150)),ISNUMBER(SEARCH("neck",'Model output'!H150)),ISNUMBER(SEARCH("Not applicable",'Model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3"/>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Higher-grade insular areas and necrosis</v>
      </c>
      <c r="P151" t="str">
        <f>IF('Model output'!N150="","",'Model output'!N150)</f>
        <v>3.4 cm</v>
      </c>
      <c r="Q151" t="str">
        <f t="shared" si="30"/>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t="str">
        <f>IF('Model output'!O150="","",'Model output'!O150)</f>
        <v>Multiple</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t="str">
        <f>IF('Model output'!S150="","", IF('Model output'!S150= "[]", "", 'Model output'!S150))</f>
        <v>Favor into fibrous tissue</v>
      </c>
      <c r="Y151" t="str">
        <f>IF(OR('Model output'!S150="",ISNUMBER(SEARCH("Absent",'Model output'!S150)),ISNUMBER(SEARCH("Not identified",'Model output'!S150)),ISNUMBER(SEARCH("No",'Model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 IF('Model output'!T150="[]", "", IF('Model output'!T150="Not mentioned", "No", "Yes")))</f>
        <v/>
      </c>
      <c r="AB151" t="str">
        <f>IF(AA151&lt;&gt;"Yes","",IF(OR('Model output'!U150="",'Model output'!U150="[]",ISNUMBER(SEARCH("Not identified",'Model output'!U150))),"",'Model output'!U150))</f>
        <v/>
      </c>
      <c r="AC151" s="9" t="str">
        <f>IF(OR('Model output'!V150="", AND(ISERROR(SEARCH("Positive",'Model output'!V150)), ISNUMBER(SEARCH("Negative",'Model output'!V150))), 'Model output'!V150="No", ISNUMBER(SEARCH("Uninvolved",'Model output'!V150)), ISNUMBER(SEARCH("Not involved",'Model output'!V150)), ISNUMBER(SEARCH("Free",'Model output'!V150)), ISNUMBER(SEARCH("Cannot be assessed",'Model output'!V150)), ISNUMBER(SEARCH("1 mm",'Model output'!V150)), ISNUMBER(SEARCH("0.1 CM",'Model output'!V150)), ISNUMBER(SEARCH("less than 0.2 mm",'Model output'!V150)), ISNUMBER(SEARCH("less than 0.5 mm",'Model output'!V150)), ISNUMBER(SEARCH("none",'Model output'!V150)), ISNUMBER(SEARCH("abut",'Model output'!V150))), "negative", "positive")</f>
        <v>negative</v>
      </c>
      <c r="AE151" s="28"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29" t="str">
        <f t="shared" si="31"/>
        <v>2</v>
      </c>
      <c r="AG151" s="29" t="str">
        <f t="shared" si="32"/>
        <v>0</v>
      </c>
      <c r="AH151" s="29" t="str">
        <f t="shared" si="34"/>
        <v>0</v>
      </c>
      <c r="AI151" s="36" t="str">
        <f t="shared" si="35"/>
        <v>I</v>
      </c>
      <c r="AJ151" s="28" t="s">
        <v>687</v>
      </c>
      <c r="AK151" s="33" t="s">
        <v>970</v>
      </c>
      <c r="AL151" s="33" t="s">
        <v>968</v>
      </c>
      <c r="AM151" s="33" t="s">
        <v>971</v>
      </c>
      <c r="AN151" s="33" t="s">
        <v>66</v>
      </c>
      <c r="AO151" s="34">
        <f t="shared" ca="1" si="37"/>
        <v>1</v>
      </c>
      <c r="AP151" s="29">
        <f t="shared" si="38"/>
        <v>1</v>
      </c>
      <c r="AQ151" s="29">
        <f t="shared" si="39"/>
        <v>1</v>
      </c>
      <c r="AR151" s="29">
        <f t="shared" si="40"/>
        <v>1</v>
      </c>
      <c r="AS151" s="35">
        <f t="shared" si="36"/>
        <v>1</v>
      </c>
    </row>
    <row r="152" spans="1:45">
      <c r="A152" t="str">
        <f>'Model output'!A151</f>
        <v>TCGA-EM-A1CU</v>
      </c>
      <c r="B152" s="44">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9"/>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central</v>
      </c>
      <c r="H152" t="str">
        <f>IF('Model output'!H151="","negative",IF('Model output'!H151="[]", "negative", IF(OR(ISNUMBER(SEARCH("lymph node",'Model output'!H151)),ISNUMBER(SEARCH("Not mentioned",'Model output'!H151)),ISNUMBER(SEARCH("neck",'Model output'!H151)),ISNUMBER(SEARCH("Not applicable",'Model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8" t="str">
        <f t="shared" si="33"/>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carcinoma, classical type</v>
      </c>
      <c r="O152" t="str">
        <f>IF('Model output'!M151="","",'Model output'!M151)</f>
        <v/>
      </c>
      <c r="P152" t="str">
        <f>IF('Model output'!N151="","",'Model output'!N151)</f>
        <v>6.5 cm</v>
      </c>
      <c r="Q152" t="str">
        <f t="shared" si="30"/>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t="str">
        <f>IF('Model output'!O151="","",'Model output'!O151)</f>
        <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t="str">
        <f>IF('Model output'!S151="","", IF('Model output'!S151= "[]", "", 'Model output'!S151))</f>
        <v>Absent</v>
      </c>
      <c r="Y152" t="str">
        <f>IF(OR('Model output'!S151="",ISNUMBER(SEARCH("Absent",'Model output'!S151)),ISNUMBER(SEARCH("Not identified",'Model output'!S151)),ISNUMBER(SEARCH("No",'Model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 IF('Model output'!T151="[]", "", IF('Model output'!T151="Not mentioned", "No", "Yes")))</f>
        <v/>
      </c>
      <c r="AB152" t="str">
        <f>IF(AA152&lt;&gt;"Yes","",IF(OR('Model output'!U151="",'Model output'!U151="[]",ISNUMBER(SEARCH("Not identified",'Model output'!U151))),"",'Model output'!U151))</f>
        <v/>
      </c>
      <c r="AC152" s="9" t="str">
        <f>IF(OR('Model output'!V151="", AND(ISERROR(SEARCH("Positive",'Model output'!V151)), ISNUMBER(SEARCH("Negative",'Model output'!V151))), 'Model output'!V151="No", ISNUMBER(SEARCH("Uninvolved",'Model output'!V151)), ISNUMBER(SEARCH("Not involved",'Model output'!V151)), ISNUMBER(SEARCH("Free",'Model output'!V151)), ISNUMBER(SEARCH("Cannot be assessed",'Model output'!V151)), ISNUMBER(SEARCH("1 mm",'Model output'!V151)), ISNUMBER(SEARCH("0.1 CM",'Model output'!V151)), ISNUMBER(SEARCH("less than 0.2 mm",'Model output'!V151)), ISNUMBER(SEARCH("less than 0.5 mm",'Model output'!V151)), ISNUMBER(SEARCH("none",'Model output'!V151)), ISNUMBER(SEARCH("abut",'Model output'!V151))), "negative", "positive")</f>
        <v>negative</v>
      </c>
      <c r="AE152" s="28"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29" t="str">
        <f t="shared" si="31"/>
        <v>3a</v>
      </c>
      <c r="AG152" s="29" t="str">
        <f t="shared" si="32"/>
        <v>1a</v>
      </c>
      <c r="AH152" s="29" t="str">
        <f t="shared" si="34"/>
        <v>0</v>
      </c>
      <c r="AI152" s="36" t="str">
        <f t="shared" si="35"/>
        <v>I</v>
      </c>
      <c r="AJ152" s="28" t="s">
        <v>685</v>
      </c>
      <c r="AK152" s="33" t="s">
        <v>973</v>
      </c>
      <c r="AL152" s="33" t="s">
        <v>972</v>
      </c>
      <c r="AM152" s="33" t="s">
        <v>971</v>
      </c>
      <c r="AN152" s="33" t="s">
        <v>66</v>
      </c>
      <c r="AO152" s="34">
        <f t="shared" ca="1" si="37"/>
        <v>1</v>
      </c>
      <c r="AP152" s="29">
        <f t="shared" si="38"/>
        <v>1</v>
      </c>
      <c r="AQ152" s="29">
        <f t="shared" si="39"/>
        <v>1</v>
      </c>
      <c r="AR152" s="29">
        <f t="shared" si="40"/>
        <v>1</v>
      </c>
      <c r="AS152" s="35">
        <f t="shared" si="36"/>
        <v>1</v>
      </c>
    </row>
    <row r="153" spans="1:45">
      <c r="A153" t="str">
        <f>'Model output'!A152</f>
        <v>TCGA-EM-A1CV</v>
      </c>
      <c r="B153" s="44">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X</v>
      </c>
      <c r="F153" t="str">
        <f t="shared" si="29"/>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output'!H152="","negative",IF('Model output'!H152="[]", "negative", IF(OR(ISNUMBER(SEARCH("lymph node",'Model output'!H152)),ISNUMBER(SEARCH("Not mentioned",'Model output'!H152)),ISNUMBER(SEARCH("neck",'Model output'!H152)),ISNUMBER(SEARCH("Not applicable",'Model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3"/>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v>
      </c>
      <c r="O153" t="str">
        <f>IF('Model output'!M152="","",'Model output'!M152)</f>
        <v>Classical (usual)</v>
      </c>
      <c r="P153" t="str">
        <f>IF('Model output'!N152="","",'Model output'!N152)</f>
        <v>1.1cm</v>
      </c>
      <c r="Q153" t="str">
        <f t="shared" si="30"/>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t="str">
        <f>IF('Model output'!S152="","", IF('Model output'!S152= "[]", "", 'Model output'!S152))</f>
        <v>Not identified</v>
      </c>
      <c r="Y153" t="str">
        <f>IF(OR('Model output'!S152="",ISNUMBER(SEARCH("Absent",'Model output'!S152)),ISNUMBER(SEARCH("Not identified",'Model output'!S152)),ISNUMBER(SEARCH("No",'Model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 IF('Model output'!T152="[]", "", IF('Model output'!T152="Not mentioned", "No", "Yes")))</f>
        <v/>
      </c>
      <c r="AB153" t="str">
        <f>IF(AA153&lt;&gt;"Yes","",IF(OR('Model output'!U152="",'Model output'!U152="[]",ISNUMBER(SEARCH("Not identified",'Model output'!U152))),"",'Model output'!U152))</f>
        <v/>
      </c>
      <c r="AC153" s="9" t="str">
        <f>IF(OR('Model output'!V152="", AND(ISERROR(SEARCH("Positive",'Model output'!V152)), ISNUMBER(SEARCH("Negative",'Model output'!V152))), 'Model output'!V152="No", ISNUMBER(SEARCH("Uninvolved",'Model output'!V152)), ISNUMBER(SEARCH("Not involved",'Model output'!V152)), ISNUMBER(SEARCH("Free",'Model output'!V152)), ISNUMBER(SEARCH("Cannot be assessed",'Model output'!V152)), ISNUMBER(SEARCH("1 mm",'Model output'!V152)), ISNUMBER(SEARCH("0.1 CM",'Model output'!V152)), ISNUMBER(SEARCH("less than 0.2 mm",'Model output'!V152)), ISNUMBER(SEARCH("less than 0.5 mm",'Model output'!V152)), ISNUMBER(SEARCH("none",'Model output'!V152)), ISNUMBER(SEARCH("abut",'Model output'!V152))), "negative", "positive")</f>
        <v>negative</v>
      </c>
      <c r="AE153" s="28"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29" t="str">
        <f t="shared" si="31"/>
        <v>1b</v>
      </c>
      <c r="AG153" s="29" t="str">
        <f t="shared" si="32"/>
        <v>0</v>
      </c>
      <c r="AH153" s="29" t="str">
        <f t="shared" si="34"/>
        <v>0</v>
      </c>
      <c r="AI153" s="36" t="str">
        <f t="shared" si="35"/>
        <v>I</v>
      </c>
      <c r="AJ153" s="28" t="s">
        <v>685</v>
      </c>
      <c r="AK153" s="33" t="s">
        <v>967</v>
      </c>
      <c r="AL153" s="33" t="s">
        <v>968</v>
      </c>
      <c r="AM153" s="33" t="s">
        <v>971</v>
      </c>
      <c r="AN153" s="33" t="s">
        <v>66</v>
      </c>
      <c r="AO153" s="34">
        <f t="shared" ca="1" si="37"/>
        <v>1</v>
      </c>
      <c r="AP153" s="29">
        <f t="shared" si="38"/>
        <v>1</v>
      </c>
      <c r="AQ153" s="29">
        <f t="shared" si="39"/>
        <v>1</v>
      </c>
      <c r="AR153" s="29">
        <f t="shared" si="40"/>
        <v>1</v>
      </c>
      <c r="AS153" s="35">
        <f t="shared" si="36"/>
        <v>1</v>
      </c>
    </row>
    <row r="154" spans="1:45">
      <c r="A154" t="str">
        <f>'Model output'!A153</f>
        <v>TCGA-EM-A1CW</v>
      </c>
      <c r="B154" s="44">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9"/>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output'!H153="","negative",IF('Model output'!H153="[]", "negative", IF(OR(ISNUMBER(SEARCH("lymph node",'Model output'!H153)),ISNUMBER(SEARCH("Not mentioned",'Model output'!H153)),ISNUMBER(SEARCH("neck",'Model output'!H153)),ISNUMBER(SEARCH("Not applicable",'Model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3"/>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30"/>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t="str">
        <f>IF('Model output'!O153="","",'Model output'!O153)</f>
        <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t="str">
        <f>IF('Model output'!S153="","", IF('Model output'!S153= "[]", "", 'Model output'!S153))</f>
        <v>Absent</v>
      </c>
      <c r="Y154" t="str">
        <f>IF(OR('Model output'!S153="",ISNUMBER(SEARCH("Absent",'Model output'!S153)),ISNUMBER(SEARCH("Not identified",'Model output'!S153)),ISNUMBER(SEARCH("No",'Model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 IF('Model output'!T153="[]", "", IF('Model output'!T153="Not mentioned", "No", "Yes")))</f>
        <v/>
      </c>
      <c r="AB154" t="str">
        <f>IF(AA154&lt;&gt;"Yes","",IF(OR('Model output'!U153="",'Model output'!U153="[]",ISNUMBER(SEARCH("Not identified",'Model output'!U153))),"",'Model output'!U153))</f>
        <v/>
      </c>
      <c r="AC154" s="9" t="str">
        <f>IF(OR('Model output'!V153="", AND(ISERROR(SEARCH("Positive",'Model output'!V153)), ISNUMBER(SEARCH("Negative",'Model output'!V153))), 'Model output'!V153="No", ISNUMBER(SEARCH("Uninvolved",'Model output'!V153)), ISNUMBER(SEARCH("Not involved",'Model output'!V153)), ISNUMBER(SEARCH("Free",'Model output'!V153)), ISNUMBER(SEARCH("Cannot be assessed",'Model output'!V153)), ISNUMBER(SEARCH("1 mm",'Model output'!V153)), ISNUMBER(SEARCH("0.1 CM",'Model output'!V153)), ISNUMBER(SEARCH("less than 0.2 mm",'Model output'!V153)), ISNUMBER(SEARCH("less than 0.5 mm",'Model output'!V153)), ISNUMBER(SEARCH("none",'Model output'!V153)), ISNUMBER(SEARCH("abut",'Model output'!V153))), "negative", "positive")</f>
        <v>negative</v>
      </c>
      <c r="AE154" s="28"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29" t="str">
        <f t="shared" si="31"/>
        <v>3a</v>
      </c>
      <c r="AG154" s="29" t="str">
        <f t="shared" si="32"/>
        <v>0</v>
      </c>
      <c r="AH154" s="29" t="str">
        <f t="shared" si="34"/>
        <v>0</v>
      </c>
      <c r="AI154" s="36" t="str">
        <f t="shared" si="35"/>
        <v>I</v>
      </c>
      <c r="AJ154" s="28" t="s">
        <v>685</v>
      </c>
      <c r="AK154" s="33" t="s">
        <v>973</v>
      </c>
      <c r="AL154" s="33" t="s">
        <v>968</v>
      </c>
      <c r="AM154" s="33" t="s">
        <v>971</v>
      </c>
      <c r="AN154" s="33" t="s">
        <v>66</v>
      </c>
      <c r="AO154" s="34">
        <f t="shared" ca="1" si="37"/>
        <v>1</v>
      </c>
      <c r="AP154" s="29">
        <f t="shared" si="38"/>
        <v>1</v>
      </c>
      <c r="AQ154" s="29">
        <f t="shared" si="39"/>
        <v>1</v>
      </c>
      <c r="AR154" s="29">
        <f t="shared" si="40"/>
        <v>1</v>
      </c>
      <c r="AS154" s="35">
        <f t="shared" si="36"/>
        <v>1</v>
      </c>
    </row>
    <row r="155" spans="1:45">
      <c r="A155" t="str">
        <f>'Model output'!A154</f>
        <v>TCGA-EM-A1YA</v>
      </c>
      <c r="B155" s="44">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9"/>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output'!H154="","negative",IF('Model output'!H154="[]", "negative", IF(OR(ISNUMBER(SEARCH("lymph node",'Model output'!H154)),ISNUMBER(SEARCH("Not mentioned",'Model output'!H154)),ISNUMBER(SEARCH("neck",'Model output'!H154)),ISNUMBER(SEARCH("Not applicable",'Model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3"/>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30"/>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t="str">
        <f>IF('Model output'!O154="","",'Model output'!O154)</f>
        <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t="str">
        <f>IF('Model output'!S154="","", IF('Model output'!S154= "[]", "", 'Model output'!S154))</f>
        <v>Absent</v>
      </c>
      <c r="Y155" t="str">
        <f>IF(OR('Model output'!S154="",ISNUMBER(SEARCH("Absent",'Model output'!S154)),ISNUMBER(SEARCH("Not identified",'Model output'!S154)),ISNUMBER(SEARCH("No",'Model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 IF('Model output'!T154="[]", "", IF('Model output'!T154="Not mentioned", "No", "Yes")))</f>
        <v/>
      </c>
      <c r="AB155" t="str">
        <f>IF(AA155&lt;&gt;"Yes","",IF(OR('Model output'!U154="",'Model output'!U154="[]",ISNUMBER(SEARCH("Not identified",'Model output'!U154))),"",'Model output'!U154))</f>
        <v/>
      </c>
      <c r="AC155" s="9" t="str">
        <f>IF(OR('Model output'!V154="", AND(ISERROR(SEARCH("Positive",'Model output'!V154)), ISNUMBER(SEARCH("Negative",'Model output'!V154))), 'Model output'!V154="No", ISNUMBER(SEARCH("Uninvolved",'Model output'!V154)), ISNUMBER(SEARCH("Not involved",'Model output'!V154)), ISNUMBER(SEARCH("Free",'Model output'!V154)), ISNUMBER(SEARCH("Cannot be assessed",'Model output'!V154)), ISNUMBER(SEARCH("1 mm",'Model output'!V154)), ISNUMBER(SEARCH("0.1 CM",'Model output'!V154)), ISNUMBER(SEARCH("less than 0.2 mm",'Model output'!V154)), ISNUMBER(SEARCH("less than 0.5 mm",'Model output'!V154)), ISNUMBER(SEARCH("none",'Model output'!V154)), ISNUMBER(SEARCH("abut",'Model output'!V154))), "negative", "positive")</f>
        <v>negative</v>
      </c>
      <c r="AE155" s="28"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29" t="str">
        <f t="shared" si="31"/>
        <v>2</v>
      </c>
      <c r="AG155" s="29" t="str">
        <f t="shared" si="32"/>
        <v>0</v>
      </c>
      <c r="AH155" s="29" t="str">
        <f t="shared" si="34"/>
        <v>0</v>
      </c>
      <c r="AI155" s="36" t="str">
        <f t="shared" si="35"/>
        <v>I</v>
      </c>
      <c r="AJ155" s="28" t="s">
        <v>685</v>
      </c>
      <c r="AK155" s="33" t="s">
        <v>970</v>
      </c>
      <c r="AL155" s="33" t="s">
        <v>971</v>
      </c>
      <c r="AM155" s="33" t="s">
        <v>971</v>
      </c>
      <c r="AN155" s="33" t="s">
        <v>66</v>
      </c>
      <c r="AO155" s="34">
        <f t="shared" ca="1" si="37"/>
        <v>1</v>
      </c>
      <c r="AP155" s="29">
        <f t="shared" si="38"/>
        <v>1</v>
      </c>
      <c r="AQ155" s="29">
        <f t="shared" si="39"/>
        <v>1</v>
      </c>
      <c r="AR155" s="29">
        <f t="shared" si="40"/>
        <v>1</v>
      </c>
      <c r="AS155" s="35">
        <f t="shared" si="36"/>
        <v>1</v>
      </c>
    </row>
    <row r="156" spans="1:45">
      <c r="A156" t="str">
        <f>'Model output'!A155</f>
        <v>TCGA-EM-A1YB</v>
      </c>
      <c r="B156" s="44">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9"/>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output'!H155="","negative",IF('Model output'!H155="[]", "negative", IF(OR(ISNUMBER(SEARCH("lymph node",'Model output'!H155)),ISNUMBER(SEARCH("Not mentioned",'Model output'!H155)),ISNUMBER(SEARCH("neck",'Model output'!H155)),ISNUMBER(SEARCH("Not applicable",'Model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3"/>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30"/>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t="str">
        <f>IF('Model output'!O155="","",'Model output'!O155)</f>
        <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t="str">
        <f>IF('Model output'!S155="","", IF('Model output'!S155= "[]", "", 'Model output'!S155))</f>
        <v>Not identified</v>
      </c>
      <c r="Y156" t="str">
        <f>IF(OR('Model output'!S155="",ISNUMBER(SEARCH("Absent",'Model output'!S155)),ISNUMBER(SEARCH("Not identified",'Model output'!S155)),ISNUMBER(SEARCH("No",'Model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 IF('Model output'!T155="[]", "", IF('Model output'!T155="Not mentioned", "No", "Yes")))</f>
        <v/>
      </c>
      <c r="AB156" t="str">
        <f>IF(AA156&lt;&gt;"Yes","",IF(OR('Model output'!U155="",'Model output'!U155="[]",ISNUMBER(SEARCH("Not identified",'Model output'!U155))),"",'Model output'!U155))</f>
        <v/>
      </c>
      <c r="AC156" s="9" t="str">
        <f>IF(OR('Model output'!V155="", AND(ISERROR(SEARCH("Positive",'Model output'!V155)), ISNUMBER(SEARCH("Negative",'Model output'!V155))), 'Model output'!V155="No", ISNUMBER(SEARCH("Uninvolved",'Model output'!V155)), ISNUMBER(SEARCH("Not involved",'Model output'!V155)), ISNUMBER(SEARCH("Free",'Model output'!V155)), ISNUMBER(SEARCH("Cannot be assessed",'Model output'!V155)), ISNUMBER(SEARCH("1 mm",'Model output'!V155)), ISNUMBER(SEARCH("0.1 CM",'Model output'!V155)), ISNUMBER(SEARCH("less than 0.2 mm",'Model output'!V155)), ISNUMBER(SEARCH("less than 0.5 mm",'Model output'!V155)), ISNUMBER(SEARCH("none",'Model output'!V155)), ISNUMBER(SEARCH("abut",'Model output'!V155))), "negative", "positive")</f>
        <v>negative</v>
      </c>
      <c r="AE156" s="28"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29" t="str">
        <f t="shared" si="31"/>
        <v>2</v>
      </c>
      <c r="AG156" s="29" t="str">
        <f t="shared" si="32"/>
        <v>0</v>
      </c>
      <c r="AH156" s="29" t="str">
        <f t="shared" si="34"/>
        <v>0</v>
      </c>
      <c r="AI156" s="36" t="str">
        <f t="shared" si="35"/>
        <v>I</v>
      </c>
      <c r="AJ156" s="28" t="s">
        <v>685</v>
      </c>
      <c r="AK156" s="33" t="s">
        <v>970</v>
      </c>
      <c r="AL156" s="33" t="s">
        <v>971</v>
      </c>
      <c r="AM156" s="33" t="s">
        <v>971</v>
      </c>
      <c r="AN156" s="33" t="s">
        <v>66</v>
      </c>
      <c r="AO156" s="34">
        <f t="shared" ca="1" si="37"/>
        <v>1</v>
      </c>
      <c r="AP156" s="29">
        <f t="shared" si="38"/>
        <v>1</v>
      </c>
      <c r="AQ156" s="29">
        <f t="shared" si="39"/>
        <v>1</v>
      </c>
      <c r="AR156" s="29">
        <f t="shared" si="40"/>
        <v>1</v>
      </c>
      <c r="AS156" s="35">
        <f t="shared" si="36"/>
        <v>1</v>
      </c>
    </row>
    <row r="157" spans="1:45">
      <c r="A157" t="str">
        <f>'Model output'!A156</f>
        <v>TCGA-EM-A22I</v>
      </c>
      <c r="B157" s="44">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9"/>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output'!H156="","negative",IF('Model output'!H156="[]", "negative", IF(OR(ISNUMBER(SEARCH("lymph node",'Model output'!H156)),ISNUMBER(SEARCH("Not mentioned",'Model output'!H156)),ISNUMBER(SEARCH("neck",'Model output'!H156)),ISNUMBER(SEARCH("Not applicable",'Model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3"/>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v>
      </c>
      <c r="O157" t="str">
        <f>IF('Model output'!M156="","",'Model output'!M156)</f>
        <v>Classical (usual)</v>
      </c>
      <c r="P157" t="str">
        <f>IF('Model output'!N156="","",'Model output'!N156)</f>
        <v>2.1 cm</v>
      </c>
      <c r="Q157" t="str">
        <f t="shared" si="30"/>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t="str">
        <f>IF('Model output'!O156="","",'Model output'!O156)</f>
        <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t="str">
        <f>IF('Model output'!S156="","", IF('Model output'!S156= "[]", "", 'Model output'!S156))</f>
        <v>Present, minimal</v>
      </c>
      <c r="Y157" t="str">
        <f>IF(OR('Model output'!S156="",ISNUMBER(SEARCH("Absent",'Model output'!S156)),ISNUMBER(SEARCH("Not identified",'Model output'!S156)),ISNUMBER(SEARCH("No",'Model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 IF('Model output'!T156="[]", "", IF('Model output'!T156="Not mentioned", "No", "Yes")))</f>
        <v/>
      </c>
      <c r="AB157" t="str">
        <f>IF(AA157&lt;&gt;"Yes","",IF(OR('Model output'!U156="",'Model output'!U156="[]",ISNUMBER(SEARCH("Not identified",'Model output'!U156))),"",'Model output'!U156))</f>
        <v/>
      </c>
      <c r="AC157" s="9" t="str">
        <f>IF(OR('Model output'!V156="", AND(ISERROR(SEARCH("Positive",'Model output'!V156)), ISNUMBER(SEARCH("Negative",'Model output'!V156))), 'Model output'!V156="No", ISNUMBER(SEARCH("Uninvolved",'Model output'!V156)), ISNUMBER(SEARCH("Not involved",'Model output'!V156)), ISNUMBER(SEARCH("Free",'Model output'!V156)), ISNUMBER(SEARCH("Cannot be assessed",'Model output'!V156)), ISNUMBER(SEARCH("1 mm",'Model output'!V156)), ISNUMBER(SEARCH("0.1 CM",'Model output'!V156)), ISNUMBER(SEARCH("less than 0.2 mm",'Model output'!V156)), ISNUMBER(SEARCH("less than 0.5 mm",'Model output'!V156)), ISNUMBER(SEARCH("none",'Model output'!V156)), ISNUMBER(SEARCH("abut",'Model output'!V156))), "negative", "positive")</f>
        <v>positive</v>
      </c>
      <c r="AE157" s="28"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29" t="str">
        <f t="shared" si="31"/>
        <v>2</v>
      </c>
      <c r="AG157" s="29" t="str">
        <f t="shared" si="32"/>
        <v>0</v>
      </c>
      <c r="AH157" s="29" t="str">
        <f t="shared" si="34"/>
        <v>0</v>
      </c>
      <c r="AI157" s="36" t="str">
        <f t="shared" si="35"/>
        <v>I</v>
      </c>
      <c r="AJ157" s="28" t="s">
        <v>684</v>
      </c>
      <c r="AK157" s="33" t="s">
        <v>970</v>
      </c>
      <c r="AL157" s="33" t="s">
        <v>968</v>
      </c>
      <c r="AM157" s="33" t="s">
        <v>971</v>
      </c>
      <c r="AN157" s="33" t="s">
        <v>66</v>
      </c>
      <c r="AO157" s="34">
        <f t="shared" si="37"/>
        <v>1</v>
      </c>
      <c r="AP157" s="29">
        <f t="shared" si="38"/>
        <v>1</v>
      </c>
      <c r="AQ157" s="29">
        <f t="shared" si="39"/>
        <v>1</v>
      </c>
      <c r="AR157" s="29">
        <f t="shared" si="40"/>
        <v>1</v>
      </c>
      <c r="AS157" s="35">
        <f t="shared" si="36"/>
        <v>1</v>
      </c>
    </row>
    <row r="158" spans="1:45">
      <c r="A158" t="str">
        <f>'Model output'!A157</f>
        <v>TCGA-EM-A22J</v>
      </c>
      <c r="B158" s="44">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9"/>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output'!H157="","negative",IF('Model output'!H157="[]", "negative", IF(OR(ISNUMBER(SEARCH("lymph node",'Model output'!H157)),ISNUMBER(SEARCH("Not mentioned",'Model output'!H157)),ISNUMBER(SEARCH("neck",'Model output'!H157)),ISNUMBER(SEARCH("Not applicable",'Model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3"/>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v>
      </c>
      <c r="O158" t="str">
        <f>IF('Model output'!M157="","",'Model output'!M157)</f>
        <v>mixed solid and follicular variant with oncocytic change</v>
      </c>
      <c r="P158" t="str">
        <f>IF('Model output'!N157="","",'Model output'!N157)</f>
        <v>2.5cm</v>
      </c>
      <c r="Q158" t="str">
        <f t="shared" si="30"/>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t="str">
        <f>IF('Model output'!O157="","",'Model output'!O157)</f>
        <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t="str">
        <f>IF('Model output'!S157="","", IF('Model output'!S157= "[]", "", 'Model output'!S157))</f>
        <v>Not identified</v>
      </c>
      <c r="Y158" t="str">
        <f>IF(OR('Model output'!S157="",ISNUMBER(SEARCH("Absent",'Model output'!S157)),ISNUMBER(SEARCH("Not identified",'Model output'!S157)),ISNUMBER(SEARCH("No",'Model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 IF('Model output'!T157="[]", "", IF('Model output'!T157="Not mentioned", "No", "Yes")))</f>
        <v/>
      </c>
      <c r="AB158" t="str">
        <f>IF(AA158&lt;&gt;"Yes","",IF(OR('Model output'!U157="",'Model output'!U157="[]",ISNUMBER(SEARCH("Not identified",'Model output'!U157))),"",'Model output'!U157))</f>
        <v/>
      </c>
      <c r="AC158" s="9" t="str">
        <f>IF(OR('Model output'!V157="", AND(ISERROR(SEARCH("Positive",'Model output'!V157)), ISNUMBER(SEARCH("Negative",'Model output'!V157))), 'Model output'!V157="No", ISNUMBER(SEARCH("Uninvolved",'Model output'!V157)), ISNUMBER(SEARCH("Not involved",'Model output'!V157)), ISNUMBER(SEARCH("Free",'Model output'!V157)), ISNUMBER(SEARCH("Cannot be assessed",'Model output'!V157)), ISNUMBER(SEARCH("1 mm",'Model output'!V157)), ISNUMBER(SEARCH("0.1 CM",'Model output'!V157)), ISNUMBER(SEARCH("less than 0.2 mm",'Model output'!V157)), ISNUMBER(SEARCH("less than 0.5 mm",'Model output'!V157)), ISNUMBER(SEARCH("none",'Model output'!V157)), ISNUMBER(SEARCH("abut",'Model output'!V157))), "negative", "positive")</f>
        <v>negative</v>
      </c>
      <c r="AE158" s="28"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29" t="str">
        <f t="shared" si="31"/>
        <v>2</v>
      </c>
      <c r="AG158" s="29" t="str">
        <f t="shared" si="32"/>
        <v>0</v>
      </c>
      <c r="AH158" s="29" t="str">
        <f t="shared" si="34"/>
        <v>0</v>
      </c>
      <c r="AI158" s="36" t="str">
        <f t="shared" si="35"/>
        <v>I</v>
      </c>
      <c r="AJ158" s="28" t="s">
        <v>687</v>
      </c>
      <c r="AK158" s="33" t="s">
        <v>970</v>
      </c>
      <c r="AL158" s="33" t="s">
        <v>968</v>
      </c>
      <c r="AM158" s="33" t="s">
        <v>971</v>
      </c>
      <c r="AN158" s="33" t="s">
        <v>66</v>
      </c>
      <c r="AO158" s="34">
        <f t="shared" ca="1" si="37"/>
        <v>1</v>
      </c>
      <c r="AP158" s="29">
        <f t="shared" si="38"/>
        <v>1</v>
      </c>
      <c r="AQ158" s="29">
        <f t="shared" si="39"/>
        <v>1</v>
      </c>
      <c r="AR158" s="29">
        <f t="shared" si="40"/>
        <v>1</v>
      </c>
      <c r="AS158" s="35">
        <f t="shared" si="36"/>
        <v>1</v>
      </c>
    </row>
    <row r="159" spans="1:45">
      <c r="A159" t="str">
        <f>'Model output'!A158</f>
        <v>TCGA-EM-A22K</v>
      </c>
      <c r="B159" s="44">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9"/>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lateral</v>
      </c>
      <c r="H159" t="str">
        <f>IF('Model output'!H158="","negative",IF('Model output'!H158="[]", "negative", IF(OR(ISNUMBER(SEARCH("lymph node",'Model output'!H158)),ISNUMBER(SEARCH("Not mentioned",'Model output'!H158)),ISNUMBER(SEARCH("neck",'Model output'!H158)),ISNUMBER(SEARCH("Not applicable",'Model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3"/>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 classical (usual)</v>
      </c>
      <c r="O159" t="str">
        <f>IF('Model output'!M158="","",'Model output'!M158)</f>
        <v>Columnar cell variant; Follicular variant</v>
      </c>
      <c r="P159" t="str">
        <f>IF('Model output'!N158="","",'Model output'!N158)</f>
        <v>1.1 cm</v>
      </c>
      <c r="Q159" t="str">
        <f t="shared" si="30"/>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t="str">
        <f>IF('Model output'!O158="","",'Model output'!O158)</f>
        <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t="str">
        <f>IF('Model output'!S158="","", IF('Model output'!S158= "[]", "", 'Model output'!S158))</f>
        <v>Not identified</v>
      </c>
      <c r="Y159" t="str">
        <f>IF(OR('Model output'!S158="",ISNUMBER(SEARCH("Absent",'Model output'!S158)),ISNUMBER(SEARCH("Not identified",'Model output'!S158)),ISNUMBER(SEARCH("No",'Model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 IF('Model output'!T158="[]", "", IF('Model output'!T158="Not mentioned", "No", "Yes")))</f>
        <v/>
      </c>
      <c r="AB159" t="str">
        <f>IF(AA159&lt;&gt;"Yes","",IF(OR('Model output'!U158="",'Model output'!U158="[]",ISNUMBER(SEARCH("Not identified",'Model output'!U158))),"",'Model output'!U158))</f>
        <v/>
      </c>
      <c r="AC159" s="9" t="str">
        <f>IF(OR('Model output'!V158="", AND(ISERROR(SEARCH("Positive",'Model output'!V158)), ISNUMBER(SEARCH("Negative",'Model output'!V158))), 'Model output'!V158="No", ISNUMBER(SEARCH("Uninvolved",'Model output'!V158)), ISNUMBER(SEARCH("Not involved",'Model output'!V158)), ISNUMBER(SEARCH("Free",'Model output'!V158)), ISNUMBER(SEARCH("Cannot be assessed",'Model output'!V158)), ISNUMBER(SEARCH("1 mm",'Model output'!V158)), ISNUMBER(SEARCH("0.1 CM",'Model output'!V158)), ISNUMBER(SEARCH("less than 0.2 mm",'Model output'!V158)), ISNUMBER(SEARCH("less than 0.5 mm",'Model output'!V158)), ISNUMBER(SEARCH("none",'Model output'!V158)), ISNUMBER(SEARCH("abut",'Model output'!V158))), "negative", "positive")</f>
        <v>positive</v>
      </c>
      <c r="AE159" s="28"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29" t="str">
        <f t="shared" si="31"/>
        <v>1b</v>
      </c>
      <c r="AG159" s="29" t="str">
        <f t="shared" si="32"/>
        <v>1b</v>
      </c>
      <c r="AH159" s="29" t="str">
        <f t="shared" si="34"/>
        <v>0</v>
      </c>
      <c r="AI159" s="36" t="str">
        <f t="shared" si="35"/>
        <v>I</v>
      </c>
      <c r="AJ159" s="28" t="s">
        <v>684</v>
      </c>
      <c r="AK159" s="33" t="s">
        <v>967</v>
      </c>
      <c r="AL159" s="33" t="s">
        <v>967</v>
      </c>
      <c r="AM159" s="33" t="s">
        <v>971</v>
      </c>
      <c r="AN159" s="33" t="s">
        <v>66</v>
      </c>
      <c r="AO159" s="34">
        <f t="shared" si="37"/>
        <v>1</v>
      </c>
      <c r="AP159" s="29">
        <f t="shared" si="38"/>
        <v>1</v>
      </c>
      <c r="AQ159" s="29">
        <f t="shared" si="39"/>
        <v>1</v>
      </c>
      <c r="AR159" s="29">
        <f t="shared" si="40"/>
        <v>1</v>
      </c>
      <c r="AS159" s="35">
        <f t="shared" si="36"/>
        <v>1</v>
      </c>
    </row>
    <row r="160" spans="1:45">
      <c r="A160" t="str">
        <f>'Model output'!A159</f>
        <v>TCGA-EM-A22L</v>
      </c>
      <c r="B160" s="44">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9"/>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output'!H159="","negative",IF('Model output'!H159="[]", "negative", IF(OR(ISNUMBER(SEARCH("lymph node",'Model output'!H159)),ISNUMBER(SEARCH("Not mentioned",'Model output'!H159)),ISNUMBER(SEARCH("neck",'Model output'!H159)),ISNUMBER(SEARCH("Not applicable",'Model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3"/>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Follicular architecture, Classical cytomorphology</v>
      </c>
      <c r="P160" t="str">
        <f>IF('Model output'!N159="","",'Model output'!N159)</f>
        <v>2.2cm</v>
      </c>
      <c r="Q160" t="str">
        <f t="shared" si="30"/>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1</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t="str">
        <f>IF('Model output'!S159="","", IF('Model output'!S159= "[]", "", 'Model output'!S159))</f>
        <v>Not identified</v>
      </c>
      <c r="Y160" t="str">
        <f>IF(OR('Model output'!S159="",ISNUMBER(SEARCH("Absent",'Model output'!S159)),ISNUMBER(SEARCH("Not identified",'Model output'!S159)),ISNUMBER(SEARCH("No",'Model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 IF('Model output'!T159="[]", "", IF('Model output'!T159="Not mentioned", "No", "Yes")))</f>
        <v/>
      </c>
      <c r="AB160" t="str">
        <f>IF(AA160&lt;&gt;"Yes","",IF(OR('Model output'!U159="",'Model output'!U159="[]",ISNUMBER(SEARCH("Not identified",'Model output'!U159))),"",'Model output'!U159))</f>
        <v/>
      </c>
      <c r="AC160" s="9" t="str">
        <f>IF(OR('Model output'!V159="", AND(ISERROR(SEARCH("Positive",'Model output'!V159)), ISNUMBER(SEARCH("Negative",'Model output'!V159))), 'Model output'!V159="No", ISNUMBER(SEARCH("Uninvolved",'Model output'!V159)), ISNUMBER(SEARCH("Not involved",'Model output'!V159)), ISNUMBER(SEARCH("Free",'Model output'!V159)), ISNUMBER(SEARCH("Cannot be assessed",'Model output'!V159)), ISNUMBER(SEARCH("1 mm",'Model output'!V159)), ISNUMBER(SEARCH("0.1 CM",'Model output'!V159)), ISNUMBER(SEARCH("less than 0.2 mm",'Model output'!V159)), ISNUMBER(SEARCH("less than 0.5 mm",'Model output'!V159)), ISNUMBER(SEARCH("none",'Model output'!V159)), ISNUMBER(SEARCH("abut",'Model output'!V159))), "negative", "positive")</f>
        <v>negative</v>
      </c>
      <c r="AE160" s="28"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29" t="str">
        <f t="shared" si="31"/>
        <v>2</v>
      </c>
      <c r="AG160" s="29" t="str">
        <f t="shared" si="32"/>
        <v>0</v>
      </c>
      <c r="AH160" s="29" t="str">
        <f t="shared" si="34"/>
        <v>0</v>
      </c>
      <c r="AI160" s="36" t="str">
        <f t="shared" si="35"/>
        <v>I</v>
      </c>
      <c r="AJ160" s="28" t="s">
        <v>687</v>
      </c>
      <c r="AK160" s="33" t="s">
        <v>970</v>
      </c>
      <c r="AL160" s="33" t="s">
        <v>968</v>
      </c>
      <c r="AM160" s="33" t="s">
        <v>971</v>
      </c>
      <c r="AN160" s="33" t="s">
        <v>66</v>
      </c>
      <c r="AO160" s="34">
        <f t="shared" ca="1" si="37"/>
        <v>1</v>
      </c>
      <c r="AP160" s="29">
        <f t="shared" si="38"/>
        <v>1</v>
      </c>
      <c r="AQ160" s="29">
        <f t="shared" si="39"/>
        <v>1</v>
      </c>
      <c r="AR160" s="29">
        <f t="shared" si="40"/>
        <v>1</v>
      </c>
      <c r="AS160" s="35">
        <f t="shared" si="36"/>
        <v>1</v>
      </c>
    </row>
    <row r="161" spans="1:45">
      <c r="A161" t="str">
        <f>'Model output'!A160</f>
        <v>TCGA-EM-A22M</v>
      </c>
      <c r="B161" s="44">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9"/>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output'!H160="","negative",IF('Model output'!H160="[]", "negative", IF(OR(ISNUMBER(SEARCH("lymph node",'Model output'!H160)),ISNUMBER(SEARCH("Not mentioned",'Model output'!H160)),ISNUMBER(SEARCH("neck",'Model output'!H160)),ISNUMBER(SEARCH("Not applicable",'Model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3"/>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v>
      </c>
      <c r="O161" t="str">
        <f>IF('Model output'!M160="","",'Model output'!M160)</f>
        <v>Mixed follicular and columnar cell variant, focal tall cell change and Warthin-like component</v>
      </c>
      <c r="P161" t="str">
        <f>IF('Model output'!N160="","",'Model output'!N160)</f>
        <v>1.7cm</v>
      </c>
      <c r="Q161" t="str">
        <f t="shared" si="30"/>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t="str">
        <f>IF('Model output'!O160="","",'Model output'!O160)</f>
        <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t="str">
        <f>IF('Model output'!S160="","", IF('Model output'!S160= "[]", "", 'Model output'!S160))</f>
        <v>Not identified</v>
      </c>
      <c r="Y161" t="str">
        <f>IF(OR('Model output'!S160="",ISNUMBER(SEARCH("Absent",'Model output'!S160)),ISNUMBER(SEARCH("Not identified",'Model output'!S160)),ISNUMBER(SEARCH("No",'Model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 IF('Model output'!T160="[]", "", IF('Model output'!T160="Not mentioned", "No", "Yes")))</f>
        <v/>
      </c>
      <c r="AB161" t="str">
        <f>IF(AA161&lt;&gt;"Yes","",IF(OR('Model output'!U160="",'Model output'!U160="[]",ISNUMBER(SEARCH("Not identified",'Model output'!U160))),"",'Model output'!U160))</f>
        <v/>
      </c>
      <c r="AC161" s="9" t="str">
        <f>IF(OR('Model output'!V160="", AND(ISERROR(SEARCH("Positive",'Model output'!V160)), ISNUMBER(SEARCH("Negative",'Model output'!V160))), 'Model output'!V160="No", ISNUMBER(SEARCH("Uninvolved",'Model output'!V160)), ISNUMBER(SEARCH("Not involved",'Model output'!V160)), ISNUMBER(SEARCH("Free",'Model output'!V160)), ISNUMBER(SEARCH("Cannot be assessed",'Model output'!V160)), ISNUMBER(SEARCH("1 mm",'Model output'!V160)), ISNUMBER(SEARCH("0.1 CM",'Model output'!V160)), ISNUMBER(SEARCH("less than 0.2 mm",'Model output'!V160)), ISNUMBER(SEARCH("less than 0.5 mm",'Model output'!V160)), ISNUMBER(SEARCH("none",'Model output'!V160)), ISNUMBER(SEARCH("abut",'Model output'!V160))), "negative", "positive")</f>
        <v>negative</v>
      </c>
      <c r="AE161" s="28"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29" t="str">
        <f t="shared" si="31"/>
        <v>1b</v>
      </c>
      <c r="AG161" s="29" t="str">
        <f t="shared" si="32"/>
        <v>0</v>
      </c>
      <c r="AH161" s="29" t="str">
        <f t="shared" si="34"/>
        <v>0</v>
      </c>
      <c r="AI161" s="36" t="str">
        <f t="shared" si="35"/>
        <v>I</v>
      </c>
      <c r="AJ161" s="28" t="s">
        <v>687</v>
      </c>
      <c r="AK161" s="33" t="s">
        <v>967</v>
      </c>
      <c r="AL161" s="33" t="s">
        <v>968</v>
      </c>
      <c r="AM161" s="33" t="s">
        <v>971</v>
      </c>
      <c r="AN161" s="33" t="s">
        <v>66</v>
      </c>
      <c r="AO161" s="34">
        <f t="shared" ca="1" si="37"/>
        <v>1</v>
      </c>
      <c r="AP161" s="29">
        <f t="shared" si="38"/>
        <v>1</v>
      </c>
      <c r="AQ161" s="29">
        <f t="shared" si="39"/>
        <v>1</v>
      </c>
      <c r="AR161" s="29">
        <f t="shared" si="40"/>
        <v>1</v>
      </c>
      <c r="AS161" s="35">
        <f t="shared" si="36"/>
        <v>1</v>
      </c>
    </row>
    <row r="162" spans="1:45">
      <c r="A162" t="str">
        <f>'Model output'!A161</f>
        <v>TCGA-EM-A22N</v>
      </c>
      <c r="B162" s="44">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X</v>
      </c>
      <c r="F162" t="str">
        <f t="shared" si="29"/>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output'!H161="","negative",IF('Model output'!H161="[]", "negative", IF(OR(ISNUMBER(SEARCH("lymph node",'Model output'!H161)),ISNUMBER(SEARCH("Not mentioned",'Model output'!H161)),ISNUMBER(SEARCH("neck",'Model output'!H161)),ISNUMBER(SEARCH("Not applicable",'Model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3"/>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v>
      </c>
      <c r="P162" t="str">
        <f>IF('Model output'!N161="","",'Model output'!N161)</f>
        <v>2.0cm</v>
      </c>
      <c r="Q162" t="str">
        <f t="shared" si="30"/>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t="str">
        <f>IF('Model output'!S161="","", IF('Model output'!S161= "[]", "", 'Model output'!S161))</f>
        <v>Not identified</v>
      </c>
      <c r="Y162" t="str">
        <f>IF(OR('Model output'!S161="",ISNUMBER(SEARCH("Absent",'Model output'!S161)),ISNUMBER(SEARCH("Not identified",'Model output'!S161)),ISNUMBER(SEARCH("No",'Model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 IF('Model output'!T161="[]", "", IF('Model output'!T161="Not mentioned", "No", "Yes")))</f>
        <v/>
      </c>
      <c r="AB162" t="str">
        <f>IF(AA162&lt;&gt;"Yes","",IF(OR('Model output'!U161="",'Model output'!U161="[]",ISNUMBER(SEARCH("Not identified",'Model output'!U161))),"",'Model output'!U161))</f>
        <v/>
      </c>
      <c r="AC162" s="9" t="str">
        <f>IF(OR('Model output'!V161="", AND(ISERROR(SEARCH("Positive",'Model output'!V161)), ISNUMBER(SEARCH("Negative",'Model output'!V161))), 'Model output'!V161="No", ISNUMBER(SEARCH("Uninvolved",'Model output'!V161)), ISNUMBER(SEARCH("Not involved",'Model output'!V161)), ISNUMBER(SEARCH("Free",'Model output'!V161)), ISNUMBER(SEARCH("Cannot be assessed",'Model output'!V161)), ISNUMBER(SEARCH("1 mm",'Model output'!V161)), ISNUMBER(SEARCH("0.1 CM",'Model output'!V161)), ISNUMBER(SEARCH("less than 0.2 mm",'Model output'!V161)), ISNUMBER(SEARCH("less than 0.5 mm",'Model output'!V161)), ISNUMBER(SEARCH("none",'Model output'!V161)), ISNUMBER(SEARCH("abut",'Model output'!V161))), "negative", "positive")</f>
        <v>negative</v>
      </c>
      <c r="AE162" s="28"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29" t="str">
        <f t="shared" si="31"/>
        <v>1b</v>
      </c>
      <c r="AG162" s="29" t="str">
        <f t="shared" si="32"/>
        <v>0</v>
      </c>
      <c r="AH162" s="29" t="str">
        <f t="shared" si="34"/>
        <v>0</v>
      </c>
      <c r="AI162" s="36" t="str">
        <f t="shared" si="35"/>
        <v>I</v>
      </c>
      <c r="AJ162" s="28" t="s">
        <v>685</v>
      </c>
      <c r="AK162" s="33" t="s">
        <v>967</v>
      </c>
      <c r="AL162" s="33" t="s">
        <v>968</v>
      </c>
      <c r="AM162" s="33" t="s">
        <v>971</v>
      </c>
      <c r="AN162" s="33" t="s">
        <v>66</v>
      </c>
      <c r="AO162" s="34">
        <f t="shared" ca="1" si="37"/>
        <v>1</v>
      </c>
      <c r="AP162" s="29">
        <f t="shared" si="38"/>
        <v>1</v>
      </c>
      <c r="AQ162" s="29">
        <f t="shared" si="39"/>
        <v>1</v>
      </c>
      <c r="AR162" s="29">
        <f t="shared" si="40"/>
        <v>1</v>
      </c>
      <c r="AS162" s="35">
        <f t="shared" si="36"/>
        <v>1</v>
      </c>
    </row>
    <row r="163" spans="1:45">
      <c r="A163" t="str">
        <f>'Model output'!A162</f>
        <v>TCGA-EM-A22O</v>
      </c>
      <c r="B163" s="44">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9"/>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output'!H162="","negative",IF('Model output'!H162="[]", "negative", IF(OR(ISNUMBER(SEARCH("lymph node",'Model output'!H162)),ISNUMBER(SEARCH("Not mentioned",'Model output'!H162)),ISNUMBER(SEARCH("neck",'Model output'!H162)),ISNUMBER(SEARCH("Not applicable",'Model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1.0 cm</v>
      </c>
      <c r="L163" s="8" t="str">
        <f t="shared" si="33"/>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 classical (usual)</v>
      </c>
      <c r="O163" t="str">
        <f>IF('Model output'!M162="","",'Model output'!M162)</f>
        <v>Angioinvasive and widely invasive classical variant with focal dedifferentiation (5%) and tall cell change (10%); Papillary carcinoma, follicular variant; Medullary carcinoma</v>
      </c>
      <c r="P163" t="str">
        <f>IF('Model output'!N162="","",'Model output'!N162)</f>
        <v>6.6 cm</v>
      </c>
      <c r="Q163" t="str">
        <f t="shared" si="30"/>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t="str">
        <f>IF('Model output'!O162="","",'Model output'!O162)</f>
        <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t="str">
        <f>IF('Model output'!S162="","", IF('Model output'!S162= "[]", "", 'Model output'!S162))</f>
        <v>Present, extensive</v>
      </c>
      <c r="Y163" t="str">
        <f>IF(OR('Model output'!S162="",ISNUMBER(SEARCH("Absent",'Model output'!S162)),ISNUMBER(SEARCH("Not identified",'Model output'!S162)),ISNUMBER(SEARCH("No",'Model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 IF('Model output'!T162="[]", "", IF('Model output'!T162="Not mentioned", "No", "Yes")))</f>
        <v/>
      </c>
      <c r="AB163" t="str">
        <f>IF(AA163&lt;&gt;"Yes","",IF(OR('Model output'!U162="",'Model output'!U162="[]",ISNUMBER(SEARCH("Not identified",'Model output'!U162))),"",'Model output'!U162))</f>
        <v/>
      </c>
      <c r="AC163" s="9" t="str">
        <f>IF(OR('Model output'!V162="", AND(ISERROR(SEARCH("Positive",'Model output'!V162)), ISNUMBER(SEARCH("Negative",'Model output'!V162))), 'Model output'!V162="No", ISNUMBER(SEARCH("Uninvolved",'Model output'!V162)), ISNUMBER(SEARCH("Not involved",'Model output'!V162)), ISNUMBER(SEARCH("Free",'Model output'!V162)), ISNUMBER(SEARCH("Cannot be assessed",'Model output'!V162)), ISNUMBER(SEARCH("1 mm",'Model output'!V162)), ISNUMBER(SEARCH("0.1 CM",'Model output'!V162)), ISNUMBER(SEARCH("less than 0.2 mm",'Model output'!V162)), ISNUMBER(SEARCH("less than 0.5 mm",'Model output'!V162)), ISNUMBER(SEARCH("none",'Model output'!V162)), ISNUMBER(SEARCH("abut",'Model output'!V162))), "negative", "positive")</f>
        <v>positive</v>
      </c>
      <c r="AE163" s="28"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29" t="str">
        <f t="shared" si="31"/>
        <v>3b</v>
      </c>
      <c r="AG163" s="29" t="str">
        <f t="shared" si="32"/>
        <v>1a</v>
      </c>
      <c r="AH163" s="29" t="str">
        <f t="shared" si="34"/>
        <v>0</v>
      </c>
      <c r="AI163" s="36" t="str">
        <f t="shared" si="35"/>
        <v>II</v>
      </c>
      <c r="AJ163" s="28" t="s">
        <v>684</v>
      </c>
      <c r="AK163" s="33" t="s">
        <v>974</v>
      </c>
      <c r="AL163" s="33" t="s">
        <v>972</v>
      </c>
      <c r="AM163" s="33" t="s">
        <v>971</v>
      </c>
      <c r="AN163" s="33" t="s">
        <v>975</v>
      </c>
      <c r="AO163" s="34">
        <f t="shared" si="37"/>
        <v>1</v>
      </c>
      <c r="AP163" s="29">
        <f t="shared" si="38"/>
        <v>0</v>
      </c>
      <c r="AQ163" s="29">
        <f t="shared" si="39"/>
        <v>1</v>
      </c>
      <c r="AR163" s="29">
        <f t="shared" si="40"/>
        <v>1</v>
      </c>
      <c r="AS163" s="35">
        <f t="shared" si="36"/>
        <v>0</v>
      </c>
    </row>
    <row r="164" spans="1:45">
      <c r="A164" t="str">
        <f>'Model output'!A163</f>
        <v>TCGA-EM-A22P</v>
      </c>
      <c r="B164" s="44">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9"/>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output'!H163="","negative",IF('Model output'!H163="[]", "negative", IF(OR(ISNUMBER(SEARCH("lymph node",'Model output'!H163)),ISNUMBER(SEARCH("Not mentioned",'Model output'!H163)),ISNUMBER(SEARCH("neck",'Model output'!H163)),ISNUMBER(SEARCH("Not applicable",'Model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3"/>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 carcinoma, classical (usual)</v>
      </c>
      <c r="O164" t="str">
        <f>IF('Model output'!M163="","",'Model output'!M163)</f>
        <v>Classical (papillary) architecture, Classical cytomorphology</v>
      </c>
      <c r="P164" t="str">
        <f>IF('Model output'!N163="","",'Model output'!N163)</f>
        <v>1.2cm</v>
      </c>
      <c r="Q164" t="str">
        <f t="shared" si="30"/>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t="str">
        <f>IF('Model output'!O163="","",'Model output'!O163)</f>
        <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t="str">
        <f>IF('Model output'!S163="","", IF('Model output'!S163= "[]", "", 'Model output'!S163))</f>
        <v>Cannot be assessed</v>
      </c>
      <c r="Y164" t="str">
        <f>IF(OR('Model output'!S163="",ISNUMBER(SEARCH("Absent",'Model output'!S163)),ISNUMBER(SEARCH("Not identified",'Model output'!S163)),ISNUMBER(SEARCH("No",'Model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 IF('Model output'!T163="[]", "", IF('Model output'!T163="Not mentioned", "No", "Yes")))</f>
        <v/>
      </c>
      <c r="AB164" t="str">
        <f>IF(AA164&lt;&gt;"Yes","",IF(OR('Model output'!U163="",'Model output'!U163="[]",ISNUMBER(SEARCH("Not identified",'Model output'!U163))),"",'Model output'!U163))</f>
        <v/>
      </c>
      <c r="AC164" s="9" t="str">
        <f>IF(OR('Model output'!V163="", AND(ISERROR(SEARCH("Positive",'Model output'!V163)), ISNUMBER(SEARCH("Negative",'Model output'!V163))), 'Model output'!V163="No", ISNUMBER(SEARCH("Uninvolved",'Model output'!V163)), ISNUMBER(SEARCH("Not involved",'Model output'!V163)), ISNUMBER(SEARCH("Free",'Model output'!V163)), ISNUMBER(SEARCH("Cannot be assessed",'Model output'!V163)), ISNUMBER(SEARCH("1 mm",'Model output'!V163)), ISNUMBER(SEARCH("0.1 CM",'Model output'!V163)), ISNUMBER(SEARCH("less than 0.2 mm",'Model output'!V163)), ISNUMBER(SEARCH("less than 0.5 mm",'Model output'!V163)), ISNUMBER(SEARCH("none",'Model output'!V163)), ISNUMBER(SEARCH("abut",'Model output'!V163))), "negative", "positive")</f>
        <v>positive</v>
      </c>
      <c r="AE164" s="28"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29" t="str">
        <f t="shared" si="31"/>
        <v>1b</v>
      </c>
      <c r="AG164" s="29" t="str">
        <f t="shared" si="32"/>
        <v>1b</v>
      </c>
      <c r="AH164" s="29" t="str">
        <f t="shared" si="34"/>
        <v>0</v>
      </c>
      <c r="AI164" s="36" t="str">
        <f t="shared" si="35"/>
        <v>II</v>
      </c>
      <c r="AJ164" s="28" t="s">
        <v>684</v>
      </c>
      <c r="AK164" s="33" t="s">
        <v>967</v>
      </c>
      <c r="AL164" s="33" t="s">
        <v>967</v>
      </c>
      <c r="AM164" s="33" t="s">
        <v>971</v>
      </c>
      <c r="AN164" s="33" t="s">
        <v>969</v>
      </c>
      <c r="AO164" s="34">
        <f t="shared" ref="AO164:AO191" si="41">IF(AE164=AJ164,1,0)</f>
        <v>1</v>
      </c>
      <c r="AP164" s="29">
        <f t="shared" ref="AP164:AP191" si="42">IF(AF164=AK164, 1, IF(AND(AF164="x", AK164="0"), 1, IF(AND(AF164="0", AK164="x"), 1, 0)))</f>
        <v>1</v>
      </c>
      <c r="AQ164" s="29">
        <f t="shared" ref="AQ164:AQ191" si="43">IF(AG164=AL164, 1, IF(AND(AG164="x", AL164="0"), 1, IF(AND(AG164="0", AL164="x"), 1, 0)))</f>
        <v>1</v>
      </c>
      <c r="AR164" s="29">
        <f t="shared" ref="AR164:AR191" si="44">IF(AH164=AM164, 1, IF(AND(AH164="x", AM164="0"), 1, IF(AND(AH164="0", AM164="x"), 1, 0)))</f>
        <v>1</v>
      </c>
      <c r="AS164" s="35">
        <f t="shared" si="36"/>
        <v>1</v>
      </c>
    </row>
    <row r="165" spans="1:45">
      <c r="A165" t="str">
        <f>'Model output'!A164</f>
        <v>TCGA-EM-A22Q</v>
      </c>
      <c r="B165" s="44">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9"/>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output'!H164="","negative",IF('Model output'!H164="[]", "negative", IF(OR(ISNUMBER(SEARCH("lymph node",'Model output'!H164)),ISNUMBER(SEARCH("Not mentioned",'Model output'!H164)),ISNUMBER(SEARCH("neck",'Model output'!H164)),ISNUMBER(SEARCH("Not applicable",'Model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3"/>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v>
      </c>
      <c r="O165" t="str">
        <f>IF('Model output'!M164="","",'Model output'!M164)</f>
        <v>Follicular variant</v>
      </c>
      <c r="P165" t="str">
        <f>IF('Model output'!N164="","",'Model output'!N164)</f>
        <v>5.4cm</v>
      </c>
      <c r="Q165" t="str">
        <f t="shared" si="30"/>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t="str">
        <f>IF('Model output'!S164="","", IF('Model output'!S164= "[]", "", 'Model output'!S164))</f>
        <v>Not identified</v>
      </c>
      <c r="Y165" t="str">
        <f>IF(OR('Model output'!S164="",ISNUMBER(SEARCH("Absent",'Model output'!S164)),ISNUMBER(SEARCH("Not identified",'Model output'!S164)),ISNUMBER(SEARCH("No",'Model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 IF('Model output'!T164="[]", "", IF('Model output'!T164="Not mentioned", "No", "Yes")))</f>
        <v/>
      </c>
      <c r="AB165" t="str">
        <f>IF(AA165&lt;&gt;"Yes","",IF(OR('Model output'!U164="",'Model output'!U164="[]",ISNUMBER(SEARCH("Not identified",'Model output'!U164))),"",'Model output'!U164))</f>
        <v/>
      </c>
      <c r="AC165" s="9" t="str">
        <f>IF(OR('Model output'!V164="", AND(ISERROR(SEARCH("Positive",'Model output'!V164)), ISNUMBER(SEARCH("Negative",'Model output'!V164))), 'Model output'!V164="No", ISNUMBER(SEARCH("Uninvolved",'Model output'!V164)), ISNUMBER(SEARCH("Not involved",'Model output'!V164)), ISNUMBER(SEARCH("Free",'Model output'!V164)), ISNUMBER(SEARCH("Cannot be assessed",'Model output'!V164)), ISNUMBER(SEARCH("1 mm",'Model output'!V164)), ISNUMBER(SEARCH("0.1 CM",'Model output'!V164)), ISNUMBER(SEARCH("less than 0.2 mm",'Model output'!V164)), ISNUMBER(SEARCH("less than 0.5 mm",'Model output'!V164)), ISNUMBER(SEARCH("none",'Model output'!V164)), ISNUMBER(SEARCH("abut",'Model output'!V164))), "negative", "positive")</f>
        <v>negative</v>
      </c>
      <c r="AE165" s="28"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29" t="str">
        <f t="shared" si="31"/>
        <v>3a</v>
      </c>
      <c r="AG165" s="29" t="str">
        <f t="shared" si="32"/>
        <v>0</v>
      </c>
      <c r="AH165" s="29" t="str">
        <f t="shared" si="34"/>
        <v>0</v>
      </c>
      <c r="AI165" s="36" t="str">
        <f t="shared" si="35"/>
        <v>I</v>
      </c>
      <c r="AJ165" s="28" t="s">
        <v>685</v>
      </c>
      <c r="AK165" s="33" t="s">
        <v>973</v>
      </c>
      <c r="AL165" s="33" t="s">
        <v>968</v>
      </c>
      <c r="AM165" s="33" t="s">
        <v>971</v>
      </c>
      <c r="AN165" s="33" t="s">
        <v>66</v>
      </c>
      <c r="AO165" s="34">
        <f t="shared" ca="1" si="41"/>
        <v>1</v>
      </c>
      <c r="AP165" s="29">
        <f t="shared" si="42"/>
        <v>1</v>
      </c>
      <c r="AQ165" s="29">
        <f t="shared" si="43"/>
        <v>1</v>
      </c>
      <c r="AR165" s="29">
        <f t="shared" si="44"/>
        <v>1</v>
      </c>
      <c r="AS165" s="35">
        <f t="shared" si="36"/>
        <v>1</v>
      </c>
    </row>
    <row r="166" spans="1:45">
      <c r="A166" t="str">
        <f>'Model output'!A165</f>
        <v>TCGA-EM-A2CJ</v>
      </c>
      <c r="B166" s="44">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9"/>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output'!H165="","negative",IF('Model output'!H165="[]", "negative", IF(OR(ISNUMBER(SEARCH("lymph node",'Model output'!H165)),ISNUMBER(SEARCH("Not mentioned",'Model output'!H165)),ISNUMBER(SEARCH("neck",'Model output'!H165)),ISNUMBER(SEARCH("Not applicable",'Model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3"/>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Follicular architecture, Classical cytomorphology</v>
      </c>
      <c r="P166" t="str">
        <f>IF('Model output'!N165="","",'Model output'!N165)</f>
        <v>1.2cm</v>
      </c>
      <c r="Q166" t="str">
        <f t="shared" si="30"/>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t="str">
        <f>IF('Model output'!S165="","", IF('Model output'!S165= "[]", "", 'Model output'!S165))</f>
        <v>Not identified</v>
      </c>
      <c r="Y166" t="str">
        <f>IF(OR('Model output'!S165="",ISNUMBER(SEARCH("Absent",'Model output'!S165)),ISNUMBER(SEARCH("Not identified",'Model output'!S165)),ISNUMBER(SEARCH("No",'Model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 IF('Model output'!T165="[]", "", IF('Model output'!T165="Not mentioned", "No", "Yes")))</f>
        <v/>
      </c>
      <c r="AB166" t="str">
        <f>IF(AA166&lt;&gt;"Yes","",IF(OR('Model output'!U165="",'Model output'!U165="[]",ISNUMBER(SEARCH("Not identified",'Model output'!U165))),"",'Model output'!U165))</f>
        <v/>
      </c>
      <c r="AC166" s="9" t="str">
        <f>IF(OR('Model output'!V165="", AND(ISERROR(SEARCH("Positive",'Model output'!V165)), ISNUMBER(SEARCH("Negative",'Model output'!V165))), 'Model output'!V165="No", ISNUMBER(SEARCH("Uninvolved",'Model output'!V165)), ISNUMBER(SEARCH("Not involved",'Model output'!V165)), ISNUMBER(SEARCH("Free",'Model output'!V165)), ISNUMBER(SEARCH("Cannot be assessed",'Model output'!V165)), ISNUMBER(SEARCH("1 mm",'Model output'!V165)), ISNUMBER(SEARCH("0.1 CM",'Model output'!V165)), ISNUMBER(SEARCH("less than 0.2 mm",'Model output'!V165)), ISNUMBER(SEARCH("less than 0.5 mm",'Model output'!V165)), ISNUMBER(SEARCH("none",'Model output'!V165)), ISNUMBER(SEARCH("abut",'Model output'!V165))), "negative", "positive")</f>
        <v>negative</v>
      </c>
      <c r="AE166" s="28"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29" t="str">
        <f t="shared" si="31"/>
        <v>1b</v>
      </c>
      <c r="AG166" s="29" t="str">
        <f t="shared" si="32"/>
        <v>0</v>
      </c>
      <c r="AH166" s="29" t="str">
        <f t="shared" si="34"/>
        <v>0</v>
      </c>
      <c r="AI166" s="36" t="str">
        <f t="shared" si="35"/>
        <v>I</v>
      </c>
      <c r="AJ166" s="28" t="s">
        <v>685</v>
      </c>
      <c r="AK166" s="33" t="s">
        <v>967</v>
      </c>
      <c r="AL166" s="33" t="s">
        <v>971</v>
      </c>
      <c r="AM166" s="33" t="s">
        <v>971</v>
      </c>
      <c r="AN166" s="33" t="s">
        <v>66</v>
      </c>
      <c r="AO166" s="34">
        <f t="shared" ca="1" si="41"/>
        <v>1</v>
      </c>
      <c r="AP166" s="29">
        <f t="shared" si="42"/>
        <v>1</v>
      </c>
      <c r="AQ166" s="29">
        <f t="shared" si="43"/>
        <v>1</v>
      </c>
      <c r="AR166" s="29">
        <f t="shared" si="44"/>
        <v>1</v>
      </c>
      <c r="AS166" s="35">
        <f t="shared" si="36"/>
        <v>1</v>
      </c>
    </row>
    <row r="167" spans="1:45">
      <c r="A167" t="str">
        <f>'Model output'!A166</f>
        <v>TCGA-EM-A2CK</v>
      </c>
      <c r="B167" s="44">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9"/>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output'!H166="","negative",IF('Model output'!H166="[]", "negative", IF(OR(ISNUMBER(SEARCH("lymph node",'Model output'!H166)),ISNUMBER(SEARCH("Not mentioned",'Model output'!H166)),ISNUMBER(SEARCH("neck",'Model output'!H166)),ISNUMBER(SEARCH("Not applicable",'Model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3.5 cm</v>
      </c>
      <c r="L167" s="8" t="str">
        <f t="shared" si="33"/>
        <v>3.5cm</v>
      </c>
      <c r="M167" cm="1">
        <f t="array" ref="M167">IF(L167="","",IF(ISNUMBER(SEARCH("cm",L167)),MAX(VALUE(SUBSTITUTE(_xlfn.FILTERXML("&lt;t&gt;&lt;s&gt;"&amp;SUBSTITUTE(L167,",","&lt;/s&gt;&lt;s&gt;")&amp;"&lt;/s&gt;&lt;/t&gt;","//s"),"cm",""))),MAX(VALUE(SUBSTITUTE(_xlfn.FILTERXML("&lt;t&gt;&lt;s&gt;"&amp;SUBSTITUTE(L167,",","&lt;/s&gt;&lt;s&gt;")&amp;"&lt;/s&gt;&lt;/t&gt;","//s"),"mm","")))/10))</f>
        <v>3.5</v>
      </c>
      <c r="N167" t="str">
        <f>IF('Model output'!L166="","",'Model output'!L166)</f>
        <v>Papillary carcinoma, follicular variant</v>
      </c>
      <c r="O167" t="str">
        <f>IF('Model output'!M166="","",'Model output'!M166)</f>
        <v>Classical (usual)</v>
      </c>
      <c r="P167" t="str">
        <f>IF('Model output'!N166="","",'Model output'!N166)</f>
        <v>2.3cm</v>
      </c>
      <c r="Q167" t="str">
        <f t="shared" si="30"/>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t="str">
        <f>IF('Model output'!O166="","",'Model output'!O166)</f>
        <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t="str">
        <f>IF('Model output'!S166="","", IF('Model output'!S166= "[]", "", 'Model output'!S166))</f>
        <v>Not identified</v>
      </c>
      <c r="Y167" t="str">
        <f>IF(OR('Model output'!S166="",ISNUMBER(SEARCH("Absent",'Model output'!S166)),ISNUMBER(SEARCH("Not identified",'Model output'!S166)),ISNUMBER(SEARCH("No",'Model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 IF('Model output'!T166="[]", "", IF('Model output'!T166="Not mentioned", "No", "Yes")))</f>
        <v/>
      </c>
      <c r="AB167" t="str">
        <f>IF(AA167&lt;&gt;"Yes","",IF(OR('Model output'!U166="",'Model output'!U166="[]",ISNUMBER(SEARCH("Not identified",'Model output'!U166))),"",'Model output'!U166))</f>
        <v/>
      </c>
      <c r="AC167" s="9" t="str">
        <f>IF(OR('Model output'!V166="", AND(ISERROR(SEARCH("Positive",'Model output'!V166)), ISNUMBER(SEARCH("Negative",'Model output'!V166))), 'Model output'!V166="No", ISNUMBER(SEARCH("Uninvolved",'Model output'!V166)), ISNUMBER(SEARCH("Not involved",'Model output'!V166)), ISNUMBER(SEARCH("Free",'Model output'!V166)), ISNUMBER(SEARCH("Cannot be assessed",'Model output'!V166)), ISNUMBER(SEARCH("1 mm",'Model output'!V166)), ISNUMBER(SEARCH("0.1 CM",'Model output'!V166)), ISNUMBER(SEARCH("less than 0.2 mm",'Model output'!V166)), ISNUMBER(SEARCH("less than 0.5 mm",'Model output'!V166)), ISNUMBER(SEARCH("none",'Model output'!V166)), ISNUMBER(SEARCH("abut",'Model output'!V166))), "negative", "positive")</f>
        <v>negative</v>
      </c>
      <c r="AE167" s="28" t="str" cm="1">
        <f t="array" ref="AE167">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high</v>
      </c>
      <c r="AF167" s="29" t="str">
        <f t="shared" si="31"/>
        <v>2</v>
      </c>
      <c r="AG167" s="29" t="str">
        <f t="shared" si="32"/>
        <v>1b</v>
      </c>
      <c r="AH167" s="29" t="str">
        <f t="shared" si="34"/>
        <v>0</v>
      </c>
      <c r="AI167" s="36" t="str">
        <f t="shared" si="35"/>
        <v>I</v>
      </c>
      <c r="AJ167" s="28" t="s">
        <v>687</v>
      </c>
      <c r="AK167" s="33" t="s">
        <v>970</v>
      </c>
      <c r="AL167" s="33" t="s">
        <v>967</v>
      </c>
      <c r="AM167" s="33" t="s">
        <v>971</v>
      </c>
      <c r="AN167" s="33" t="s">
        <v>66</v>
      </c>
      <c r="AO167" s="34">
        <f t="shared" si="41"/>
        <v>0</v>
      </c>
      <c r="AP167" s="29">
        <f t="shared" si="42"/>
        <v>1</v>
      </c>
      <c r="AQ167" s="29">
        <f t="shared" si="43"/>
        <v>1</v>
      </c>
      <c r="AR167" s="29">
        <f t="shared" si="44"/>
        <v>1</v>
      </c>
      <c r="AS167" s="35">
        <f t="shared" si="36"/>
        <v>1</v>
      </c>
    </row>
    <row r="168" spans="1:45">
      <c r="A168" t="str">
        <f>'Model output'!A167</f>
        <v>TCGA-EM-A2CL</v>
      </c>
      <c r="B168" s="44">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9"/>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output'!H167="","negative",IF('Model output'!H167="[]", "negative", IF(OR(ISNUMBER(SEARCH("lymph node",'Model output'!H167)),ISNUMBER(SEARCH("Not mentioned",'Model output'!H167)),ISNUMBER(SEARCH("neck",'Model output'!H167)),ISNUMBER(SEARCH("Not applicable",'Model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3"/>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 Microcarcinoma (occult, small or microscopic) variant</v>
      </c>
      <c r="P168" t="str">
        <f>IF('Model output'!N167="","",'Model output'!N167)</f>
        <v>2.5cm</v>
      </c>
      <c r="Q168" t="str">
        <f t="shared" si="30"/>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t="str">
        <f>IF('Model output'!O167="","",'Model output'!O167)</f>
        <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t="str">
        <f>IF('Model output'!S167="","", IF('Model output'!S167= "[]", "", 'Model output'!S167))</f>
        <v>Not identified</v>
      </c>
      <c r="Y168" t="str">
        <f>IF(OR('Model output'!S167="",ISNUMBER(SEARCH("Absent",'Model output'!S167)),ISNUMBER(SEARCH("Not identified",'Model output'!S167)),ISNUMBER(SEARCH("No",'Model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 IF('Model output'!T167="[]", "", IF('Model output'!T167="Not mentioned", "No", "Yes")))</f>
        <v/>
      </c>
      <c r="AB168" t="str">
        <f>IF(AA168&lt;&gt;"Yes","",IF(OR('Model output'!U167="",'Model output'!U167="[]",ISNUMBER(SEARCH("Not identified",'Model output'!U167))),"",'Model output'!U167))</f>
        <v/>
      </c>
      <c r="AC168" s="9" t="str">
        <f>IF(OR('Model output'!V167="", AND(ISERROR(SEARCH("Positive",'Model output'!V167)), ISNUMBER(SEARCH("Negative",'Model output'!V167))), 'Model output'!V167="No", ISNUMBER(SEARCH("Uninvolved",'Model output'!V167)), ISNUMBER(SEARCH("Not involved",'Model output'!V167)), ISNUMBER(SEARCH("Free",'Model output'!V167)), ISNUMBER(SEARCH("Cannot be assessed",'Model output'!V167)), ISNUMBER(SEARCH("1 mm",'Model output'!V167)), ISNUMBER(SEARCH("0.1 CM",'Model output'!V167)), ISNUMBER(SEARCH("less than 0.2 mm",'Model output'!V167)), ISNUMBER(SEARCH("less than 0.5 mm",'Model output'!V167)), ISNUMBER(SEARCH("none",'Model output'!V167)), ISNUMBER(SEARCH("abut",'Model output'!V167))), "negative", "positive")</f>
        <v>negative</v>
      </c>
      <c r="AE168" s="28"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29" t="str">
        <f t="shared" si="31"/>
        <v>2</v>
      </c>
      <c r="AG168" s="29" t="str">
        <f t="shared" si="32"/>
        <v>0</v>
      </c>
      <c r="AH168" s="29" t="str">
        <f t="shared" si="34"/>
        <v>0</v>
      </c>
      <c r="AI168" s="36" t="str">
        <f t="shared" si="35"/>
        <v>I</v>
      </c>
      <c r="AJ168" s="28" t="s">
        <v>685</v>
      </c>
      <c r="AK168" s="33" t="s">
        <v>970</v>
      </c>
      <c r="AL168" s="33" t="s">
        <v>971</v>
      </c>
      <c r="AM168" s="33" t="s">
        <v>971</v>
      </c>
      <c r="AN168" s="33" t="s">
        <v>66</v>
      </c>
      <c r="AO168" s="34">
        <f t="shared" ca="1" si="41"/>
        <v>1</v>
      </c>
      <c r="AP168" s="29">
        <f t="shared" si="42"/>
        <v>1</v>
      </c>
      <c r="AQ168" s="29">
        <f t="shared" si="43"/>
        <v>1</v>
      </c>
      <c r="AR168" s="29">
        <f t="shared" si="44"/>
        <v>1</v>
      </c>
      <c r="AS168" s="35">
        <f t="shared" si="36"/>
        <v>1</v>
      </c>
    </row>
    <row r="169" spans="1:45">
      <c r="A169" t="str">
        <f>'Model output'!A168</f>
        <v>TCGA-EM-A2CM</v>
      </c>
      <c r="B169" s="44">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29"/>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output'!H168="","negative",IF('Model output'!H168="[]", "negative", IF(OR(ISNUMBER(SEARCH("lymph node",'Model output'!H168)),ISNUMBER(SEARCH("Not mentioned",'Model output'!H168)),ISNUMBER(SEARCH("neck",'Model output'!H168)),ISNUMBER(SEARCH("Not applicable",'Model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3"/>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Angioinvasive, Insular carcinoma</v>
      </c>
      <c r="P169" t="str">
        <f>IF('Model output'!N168="","",'Model output'!N168)</f>
        <v>9.6cm</v>
      </c>
      <c r="Q169" t="str">
        <f t="shared" si="30"/>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t="str">
        <f>IF('Model output'!S168="","", IF('Model output'!S168= "[]", "", 'Model output'!S168))</f>
        <v/>
      </c>
      <c r="Y169" t="str">
        <f>IF(OR('Model output'!S168="",ISNUMBER(SEARCH("Absent",'Model output'!S168)),ISNUMBER(SEARCH("Not identified",'Model output'!S168)),ISNUMBER(SEARCH("No",'Model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 IF('Model output'!T168="[]", "", IF('Model output'!T168="Not mentioned", "No", "Yes")))</f>
        <v/>
      </c>
      <c r="AB169" t="str">
        <f>IF(AA169&lt;&gt;"Yes","",IF(OR('Model output'!U168="",'Model output'!U168="[]",ISNUMBER(SEARCH("Not identified",'Model output'!U168))),"",'Model output'!U168))</f>
        <v/>
      </c>
      <c r="AC169" s="9" t="str">
        <f>IF(OR('Model output'!V168="", AND(ISERROR(SEARCH("Positive",'Model output'!V168)), ISNUMBER(SEARCH("Negative",'Model output'!V168))), 'Model output'!V168="No", ISNUMBER(SEARCH("Uninvolved",'Model output'!V168)), ISNUMBER(SEARCH("Not involved",'Model output'!V168)), ISNUMBER(SEARCH("Free",'Model output'!V168)), ISNUMBER(SEARCH("Cannot be assessed",'Model output'!V168)), ISNUMBER(SEARCH("1 mm",'Model output'!V168)), ISNUMBER(SEARCH("0.1 CM",'Model output'!V168)), ISNUMBER(SEARCH("less than 0.2 mm",'Model output'!V168)), ISNUMBER(SEARCH("less than 0.5 mm",'Model output'!V168)), ISNUMBER(SEARCH("none",'Model output'!V168)), ISNUMBER(SEARCH("abut",'Model output'!V168))), "negative", "positive")</f>
        <v>negative</v>
      </c>
      <c r="AE169" s="28"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29" t="str">
        <f t="shared" si="31"/>
        <v>3a</v>
      </c>
      <c r="AG169" s="29" t="str">
        <f t="shared" si="32"/>
        <v>0</v>
      </c>
      <c r="AH169" s="29" t="str">
        <f t="shared" si="34"/>
        <v>0</v>
      </c>
      <c r="AI169" s="36" t="str">
        <f t="shared" si="35"/>
        <v>II</v>
      </c>
      <c r="AJ169" s="28" t="s">
        <v>687</v>
      </c>
      <c r="AK169" s="33" t="s">
        <v>973</v>
      </c>
      <c r="AL169" s="33" t="s">
        <v>968</v>
      </c>
      <c r="AM169" s="33" t="s">
        <v>971</v>
      </c>
      <c r="AN169" s="33" t="s">
        <v>969</v>
      </c>
      <c r="AO169" s="34">
        <f t="shared" ca="1" si="41"/>
        <v>0</v>
      </c>
      <c r="AP169" s="29">
        <f t="shared" si="42"/>
        <v>1</v>
      </c>
      <c r="AQ169" s="29">
        <f t="shared" si="43"/>
        <v>1</v>
      </c>
      <c r="AR169" s="29">
        <f t="shared" si="44"/>
        <v>1</v>
      </c>
      <c r="AS169" s="35">
        <f t="shared" si="36"/>
        <v>1</v>
      </c>
    </row>
    <row r="170" spans="1:45">
      <c r="A170" t="str">
        <f>'Model output'!A169</f>
        <v>TCGA-EM-A2CO</v>
      </c>
      <c r="B170" s="44">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29"/>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output'!H169="","negative",IF('Model output'!H169="[]", "negative", IF(OR(ISNUMBER(SEARCH("lymph node",'Model output'!H169)),ISNUMBER(SEARCH("Not mentioned",'Model output'!H169)),ISNUMBER(SEARCH("neck",'Model output'!H169)),ISNUMBER(SEARCH("Not applicable",'Model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3"/>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v>
      </c>
      <c r="P170" t="str">
        <f>IF('Model output'!N169="","",'Model output'!N169)</f>
        <v>2.9cm</v>
      </c>
      <c r="Q170" t="str">
        <f t="shared" si="30"/>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t="str">
        <f>IF('Model output'!S169="","", IF('Model output'!S169= "[]", "", 'Model output'!S169))</f>
        <v>Not identified</v>
      </c>
      <c r="Y170" t="str">
        <f>IF(OR('Model output'!S169="",ISNUMBER(SEARCH("Absent",'Model output'!S169)),ISNUMBER(SEARCH("Not identified",'Model output'!S169)),ISNUMBER(SEARCH("No",'Model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 IF('Model output'!T169="[]", "", IF('Model output'!T169="Not mentioned", "No", "Yes")))</f>
        <v/>
      </c>
      <c r="AB170" t="str">
        <f>IF(AA170&lt;&gt;"Yes","",IF(OR('Model output'!U169="",'Model output'!U169="[]",ISNUMBER(SEARCH("Not identified",'Model output'!U169))),"",'Model output'!U169))</f>
        <v/>
      </c>
      <c r="AC170" s="9" t="str">
        <f>IF(OR('Model output'!V169="", AND(ISERROR(SEARCH("Positive",'Model output'!V169)), ISNUMBER(SEARCH("Negative",'Model output'!V169))), 'Model output'!V169="No", ISNUMBER(SEARCH("Uninvolved",'Model output'!V169)), ISNUMBER(SEARCH("Not involved",'Model output'!V169)), ISNUMBER(SEARCH("Free",'Model output'!V169)), ISNUMBER(SEARCH("Cannot be assessed",'Model output'!V169)), ISNUMBER(SEARCH("1 mm",'Model output'!V169)), ISNUMBER(SEARCH("0.1 CM",'Model output'!V169)), ISNUMBER(SEARCH("less than 0.2 mm",'Model output'!V169)), ISNUMBER(SEARCH("less than 0.5 mm",'Model output'!V169)), ISNUMBER(SEARCH("none",'Model output'!V169)), ISNUMBER(SEARCH("abut",'Model output'!V169))), "negative", "positive")</f>
        <v>negative</v>
      </c>
      <c r="AE170" s="28"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29" t="str">
        <f t="shared" si="31"/>
        <v>2</v>
      </c>
      <c r="AG170" s="29" t="str">
        <f t="shared" si="32"/>
        <v>0</v>
      </c>
      <c r="AH170" s="29" t="str">
        <f t="shared" si="34"/>
        <v>0</v>
      </c>
      <c r="AI170" s="36" t="str">
        <f t="shared" si="35"/>
        <v>I</v>
      </c>
      <c r="AJ170" s="28" t="s">
        <v>685</v>
      </c>
      <c r="AK170" s="33" t="s">
        <v>970</v>
      </c>
      <c r="AL170" s="33" t="s">
        <v>971</v>
      </c>
      <c r="AM170" s="33" t="s">
        <v>971</v>
      </c>
      <c r="AN170" s="33" t="s">
        <v>66</v>
      </c>
      <c r="AO170" s="34">
        <f t="shared" ca="1" si="41"/>
        <v>1</v>
      </c>
      <c r="AP170" s="29">
        <f t="shared" si="42"/>
        <v>1</v>
      </c>
      <c r="AQ170" s="29">
        <f t="shared" si="43"/>
        <v>1</v>
      </c>
      <c r="AR170" s="29">
        <f t="shared" si="44"/>
        <v>1</v>
      </c>
      <c r="AS170" s="35">
        <f t="shared" si="36"/>
        <v>1</v>
      </c>
    </row>
    <row r="171" spans="1:45">
      <c r="A171" t="str">
        <f>'Model output'!A170</f>
        <v>TCGA-EM-A2CP</v>
      </c>
      <c r="B171" s="44">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29"/>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output'!H170="","negative",IF('Model output'!H170="[]", "negative", IF(OR(ISNUMBER(SEARCH("lymph node",'Model output'!H170)),ISNUMBER(SEARCH("Not mentioned",'Model output'!H170)),ISNUMBER(SEARCH("neck",'Model output'!H170)),ISNUMBER(SEARCH("Not applicable",'Model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3"/>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v>
      </c>
      <c r="O171" t="str">
        <f>IF('Model output'!M170="","",'Model output'!M170)</f>
        <v>Follicular variant</v>
      </c>
      <c r="P171" t="str">
        <f>IF('Model output'!N170="","",'Model output'!N170)</f>
        <v>3.2cm</v>
      </c>
      <c r="Q171" t="str">
        <f t="shared" si="30"/>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t="str">
        <f>IF('Model output'!O170="","",'Model output'!O170)</f>
        <v>Multiple</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t="str">
        <f>IF('Model output'!S170="","", IF('Model output'!S170= "[]", "", 'Model output'!S170))</f>
        <v>Not identified</v>
      </c>
      <c r="Y171" t="str">
        <f>IF(OR('Model output'!S170="",ISNUMBER(SEARCH("Absent",'Model output'!S170)),ISNUMBER(SEARCH("Not identified",'Model output'!S170)),ISNUMBER(SEARCH("No",'Model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 IF('Model output'!T170="[]", "", IF('Model output'!T170="Not mentioned", "No", "Yes")))</f>
        <v/>
      </c>
      <c r="AB171" t="str">
        <f>IF(AA171&lt;&gt;"Yes","",IF(OR('Model output'!U170="",'Model output'!U170="[]",ISNUMBER(SEARCH("Not identified",'Model output'!U170))),"",'Model output'!U170))</f>
        <v/>
      </c>
      <c r="AC171" s="9" t="str">
        <f>IF(OR('Model output'!V170="", AND(ISERROR(SEARCH("Positive",'Model output'!V170)), ISNUMBER(SEARCH("Negative",'Model output'!V170))), 'Model output'!V170="No", ISNUMBER(SEARCH("Uninvolved",'Model output'!V170)), ISNUMBER(SEARCH("Not involved",'Model output'!V170)), ISNUMBER(SEARCH("Free",'Model output'!V170)), ISNUMBER(SEARCH("Cannot be assessed",'Model output'!V170)), ISNUMBER(SEARCH("1 mm",'Model output'!V170)), ISNUMBER(SEARCH("0.1 CM",'Model output'!V170)), ISNUMBER(SEARCH("less than 0.2 mm",'Model output'!V170)), ISNUMBER(SEARCH("less than 0.5 mm",'Model output'!V170)), ISNUMBER(SEARCH("none",'Model output'!V170)), ISNUMBER(SEARCH("abut",'Model output'!V170))), "negative", "positive")</f>
        <v>negative</v>
      </c>
      <c r="AE171" s="28"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29" t="str">
        <f t="shared" si="31"/>
        <v>2</v>
      </c>
      <c r="AG171" s="29" t="str">
        <f t="shared" si="32"/>
        <v>0</v>
      </c>
      <c r="AH171" s="29" t="str">
        <f t="shared" si="34"/>
        <v>0</v>
      </c>
      <c r="AI171" s="36" t="str">
        <f t="shared" si="35"/>
        <v>I</v>
      </c>
      <c r="AJ171" s="28" t="s">
        <v>685</v>
      </c>
      <c r="AK171" s="33" t="s">
        <v>970</v>
      </c>
      <c r="AL171" s="33" t="s">
        <v>968</v>
      </c>
      <c r="AM171" s="33" t="s">
        <v>971</v>
      </c>
      <c r="AN171" s="33" t="s">
        <v>66</v>
      </c>
      <c r="AO171" s="34">
        <f t="shared" ca="1" si="41"/>
        <v>1</v>
      </c>
      <c r="AP171" s="29">
        <f t="shared" si="42"/>
        <v>1</v>
      </c>
      <c r="AQ171" s="29">
        <f t="shared" si="43"/>
        <v>1</v>
      </c>
      <c r="AR171" s="29">
        <f t="shared" si="44"/>
        <v>1</v>
      </c>
      <c r="AS171" s="35">
        <f t="shared" si="36"/>
        <v>1</v>
      </c>
    </row>
    <row r="172" spans="1:45">
      <c r="A172" t="str">
        <f>'Model output'!A171</f>
        <v>TCGA-EM-A2CQ</v>
      </c>
      <c r="B172" s="44">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29"/>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central</v>
      </c>
      <c r="H172" t="str">
        <f>IF('Model output'!H171="","negative",IF('Model output'!H171="[]", "negative", IF(OR(ISNUMBER(SEARCH("lymph node",'Model output'!H171)),ISNUMBER(SEARCH("Not mentioned",'Model output'!H171)),ISNUMBER(SEARCH("neck",'Model output'!H171)),ISNUMBER(SEARCH("Not applicable",'Model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3"/>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Follicular variant</v>
      </c>
      <c r="P172" t="str">
        <f>IF('Model output'!N171="","",'Model output'!N171)</f>
        <v>1.8cm</v>
      </c>
      <c r="Q172" t="str">
        <f t="shared" si="30"/>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t="str">
        <f>IF('Model output'!O171="","",'Model output'!O171)</f>
        <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t="str">
        <f>IF('Model output'!S171="","", IF('Model output'!S171= "[]", "", 'Model output'!S171))</f>
        <v>Not identified</v>
      </c>
      <c r="Y172" t="str">
        <f>IF(OR('Model output'!S171="",ISNUMBER(SEARCH("Absent",'Model output'!S171)),ISNUMBER(SEARCH("Not identified",'Model output'!S171)),ISNUMBER(SEARCH("No",'Model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 IF('Model output'!T171="[]", "", IF('Model output'!T171="Not mentioned", "No", "Yes")))</f>
        <v/>
      </c>
      <c r="AB172" t="str">
        <f>IF(AA172&lt;&gt;"Yes","",IF(OR('Model output'!U171="",'Model output'!U171="[]",ISNUMBER(SEARCH("Not identified",'Model output'!U171))),"",'Model output'!U171))</f>
        <v/>
      </c>
      <c r="AC172" s="9" t="str">
        <f>IF(OR('Model output'!V171="", AND(ISERROR(SEARCH("Positive",'Model output'!V171)), ISNUMBER(SEARCH("Negative",'Model output'!V171))), 'Model output'!V171="No", ISNUMBER(SEARCH("Uninvolved",'Model output'!V171)), ISNUMBER(SEARCH("Not involved",'Model output'!V171)), ISNUMBER(SEARCH("Free",'Model output'!V171)), ISNUMBER(SEARCH("Cannot be assessed",'Model output'!V171)), ISNUMBER(SEARCH("1 mm",'Model output'!V171)), ISNUMBER(SEARCH("0.1 CM",'Model output'!V171)), ISNUMBER(SEARCH("less than 0.2 mm",'Model output'!V171)), ISNUMBER(SEARCH("less than 0.5 mm",'Model output'!V171)), ISNUMBER(SEARCH("none",'Model output'!V171)), ISNUMBER(SEARCH("abut",'Model output'!V171))), "negative", "positive")</f>
        <v>negative</v>
      </c>
      <c r="AE172" s="28"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29" t="str">
        <f t="shared" si="31"/>
        <v>1b</v>
      </c>
      <c r="AG172" s="29" t="str">
        <f t="shared" si="32"/>
        <v>1a</v>
      </c>
      <c r="AH172" s="29" t="str">
        <f t="shared" si="34"/>
        <v>0</v>
      </c>
      <c r="AI172" s="36" t="str">
        <f t="shared" si="35"/>
        <v>I</v>
      </c>
      <c r="AJ172" s="28" t="s">
        <v>685</v>
      </c>
      <c r="AK172" s="33" t="s">
        <v>967</v>
      </c>
      <c r="AL172" s="33" t="s">
        <v>972</v>
      </c>
      <c r="AM172" s="33" t="s">
        <v>971</v>
      </c>
      <c r="AN172" s="33" t="s">
        <v>66</v>
      </c>
      <c r="AO172" s="34">
        <f t="shared" ca="1" si="41"/>
        <v>1</v>
      </c>
      <c r="AP172" s="29">
        <f t="shared" si="42"/>
        <v>1</v>
      </c>
      <c r="AQ172" s="29">
        <f t="shared" si="43"/>
        <v>1</v>
      </c>
      <c r="AR172" s="29">
        <f t="shared" si="44"/>
        <v>1</v>
      </c>
      <c r="AS172" s="35">
        <f t="shared" si="36"/>
        <v>1</v>
      </c>
    </row>
    <row r="173" spans="1:45">
      <c r="A173" t="str">
        <f>'Model output'!A172</f>
        <v>TCGA-EM-A2CS</v>
      </c>
      <c r="B173" s="44">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29"/>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lateral</v>
      </c>
      <c r="H173" t="str">
        <f>IF('Model output'!H172="","negative",IF('Model output'!H172="[]", "negative", IF(OR(ISNUMBER(SEARCH("lymph node",'Model output'!H172)),ISNUMBER(SEARCH("Not mentioned",'Model output'!H172)),ISNUMBER(SEARCH("neck",'Model output'!H172)),ISNUMBER(SEARCH("Not applicable",'Model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
      </c>
      <c r="L173" s="8" t="str">
        <f t="shared" si="33"/>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 classical (usual)</v>
      </c>
      <c r="O173" t="str">
        <f>IF('Model output'!M172="","",'Model output'!M172)</f>
        <v>Diffuse sclerosing architecture, Classical cytomorphology</v>
      </c>
      <c r="P173" t="str">
        <f>IF('Model output'!N172="","",'Model output'!N172)</f>
        <v>6.3cm</v>
      </c>
      <c r="Q173" t="str">
        <f t="shared" si="30"/>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t="str">
        <f>IF('Model output'!S172="","", IF('Model output'!S172= "[]", "", 'Model output'!S172))</f>
        <v>Cannot be assessed</v>
      </c>
      <c r="Y173" t="str">
        <f>IF(OR('Model output'!S172="",ISNUMBER(SEARCH("Absent",'Model output'!S172)),ISNUMBER(SEARCH("Not identified",'Model output'!S172)),ISNUMBER(SEARCH("No",'Model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 IF('Model output'!T172="[]", "", IF('Model output'!T172="Not mentioned", "No", "Yes")))</f>
        <v/>
      </c>
      <c r="AB173" t="str">
        <f>IF(AA173&lt;&gt;"Yes","",IF(OR('Model output'!U172="",'Model output'!U172="[]",ISNUMBER(SEARCH("Not identified",'Model output'!U172))),"",'Model output'!U172))</f>
        <v/>
      </c>
      <c r="AC173" s="9" t="str">
        <f>IF(OR('Model output'!V172="", AND(ISERROR(SEARCH("Positive",'Model output'!V172)), ISNUMBER(SEARCH("Negative",'Model output'!V172))), 'Model output'!V172="No", ISNUMBER(SEARCH("Uninvolved",'Model output'!V172)), ISNUMBER(SEARCH("Not involved",'Model output'!V172)), ISNUMBER(SEARCH("Free",'Model output'!V172)), ISNUMBER(SEARCH("Cannot be assessed",'Model output'!V172)), ISNUMBER(SEARCH("1 mm",'Model output'!V172)), ISNUMBER(SEARCH("0.1 CM",'Model output'!V172)), ISNUMBER(SEARCH("less than 0.2 mm",'Model output'!V172)), ISNUMBER(SEARCH("less than 0.5 mm",'Model output'!V172)), ISNUMBER(SEARCH("none",'Model output'!V172)), ISNUMBER(SEARCH("abut",'Model output'!V172))), "negative", "positive")</f>
        <v>positive</v>
      </c>
      <c r="AE173" s="28"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29" t="str">
        <f t="shared" si="31"/>
        <v>3a</v>
      </c>
      <c r="AG173" s="29" t="str">
        <f t="shared" si="32"/>
        <v>1b</v>
      </c>
      <c r="AH173" s="29" t="str">
        <f t="shared" si="34"/>
        <v>0</v>
      </c>
      <c r="AI173" s="36" t="str">
        <f t="shared" si="35"/>
        <v>I</v>
      </c>
      <c r="AJ173" s="28" t="s">
        <v>684</v>
      </c>
      <c r="AK173" s="33" t="s">
        <v>973</v>
      </c>
      <c r="AL173" s="33" t="s">
        <v>967</v>
      </c>
      <c r="AM173" s="33" t="s">
        <v>971</v>
      </c>
      <c r="AN173" s="33" t="s">
        <v>66</v>
      </c>
      <c r="AO173" s="34">
        <f t="shared" si="41"/>
        <v>1</v>
      </c>
      <c r="AP173" s="29">
        <f t="shared" si="42"/>
        <v>1</v>
      </c>
      <c r="AQ173" s="29">
        <f t="shared" si="43"/>
        <v>1</v>
      </c>
      <c r="AR173" s="29">
        <f t="shared" si="44"/>
        <v>1</v>
      </c>
      <c r="AS173" s="35">
        <f t="shared" si="36"/>
        <v>1</v>
      </c>
    </row>
    <row r="174" spans="1:45">
      <c r="A174" t="str">
        <f>'Model output'!A173</f>
        <v>TCGA-EM-A2CT</v>
      </c>
      <c r="B174" s="44">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29"/>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output'!H173="","negative",IF('Model output'!H173="[]", "negative", IF(OR(ISNUMBER(SEARCH("lymph node",'Model output'!H173)),ISNUMBER(SEARCH("Not mentioned",'Model output'!H173)),ISNUMBER(SEARCH("neck",'Model output'!H173)),ISNUMBER(SEARCH("Not applicable",'Model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3"/>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30"/>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t="str">
        <f>IF('Model output'!S173="","", IF('Model output'!S173= "[]", "", 'Model output'!S173))</f>
        <v>Not identified</v>
      </c>
      <c r="Y174" t="str">
        <f>IF(OR('Model output'!S173="",ISNUMBER(SEARCH("Absent",'Model output'!S173)),ISNUMBER(SEARCH("Not identified",'Model output'!S173)),ISNUMBER(SEARCH("No",'Model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 IF('Model output'!T173="[]", "", IF('Model output'!T173="Not mentioned", "No", "Yes")))</f>
        <v/>
      </c>
      <c r="AB174" t="str">
        <f>IF(AA174&lt;&gt;"Yes","",IF(OR('Model output'!U173="",'Model output'!U173="[]",ISNUMBER(SEARCH("Not identified",'Model output'!U173))),"",'Model output'!U173))</f>
        <v/>
      </c>
      <c r="AC174" s="9" t="str">
        <f>IF(OR('Model output'!V173="", AND(ISERROR(SEARCH("Positive",'Model output'!V173)), ISNUMBER(SEARCH("Negative",'Model output'!V173))), 'Model output'!V173="No", ISNUMBER(SEARCH("Uninvolved",'Model output'!V173)), ISNUMBER(SEARCH("Not involved",'Model output'!V173)), ISNUMBER(SEARCH("Free",'Model output'!V173)), ISNUMBER(SEARCH("Cannot be assessed",'Model output'!V173)), ISNUMBER(SEARCH("1 mm",'Model output'!V173)), ISNUMBER(SEARCH("0.1 CM",'Model output'!V173)), ISNUMBER(SEARCH("less than 0.2 mm",'Model output'!V173)), ISNUMBER(SEARCH("less than 0.5 mm",'Model output'!V173)), ISNUMBER(SEARCH("none",'Model output'!V173)), ISNUMBER(SEARCH("abut",'Model output'!V173))), "negative", "positive")</f>
        <v>negative</v>
      </c>
      <c r="AE174" s="28"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29" t="str">
        <f t="shared" si="31"/>
        <v>1b</v>
      </c>
      <c r="AG174" s="29" t="str">
        <f t="shared" si="32"/>
        <v>0</v>
      </c>
      <c r="AH174" s="29" t="str">
        <f t="shared" si="34"/>
        <v>0</v>
      </c>
      <c r="AI174" s="36" t="str">
        <f t="shared" si="35"/>
        <v>I</v>
      </c>
      <c r="AJ174" s="28" t="s">
        <v>685</v>
      </c>
      <c r="AK174" s="33" t="s">
        <v>967</v>
      </c>
      <c r="AL174" s="33" t="s">
        <v>968</v>
      </c>
      <c r="AM174" s="33" t="s">
        <v>971</v>
      </c>
      <c r="AN174" s="33" t="s">
        <v>66</v>
      </c>
      <c r="AO174" s="34">
        <f t="shared" ca="1" si="41"/>
        <v>1</v>
      </c>
      <c r="AP174" s="29">
        <f t="shared" si="42"/>
        <v>1</v>
      </c>
      <c r="AQ174" s="29">
        <f t="shared" si="43"/>
        <v>1</v>
      </c>
      <c r="AR174" s="29">
        <f t="shared" si="44"/>
        <v>1</v>
      </c>
      <c r="AS174" s="35">
        <f t="shared" si="36"/>
        <v>1</v>
      </c>
    </row>
    <row r="175" spans="1:45">
      <c r="A175" t="str">
        <f>'Model output'!A174</f>
        <v>TCGA-EM-A2CU</v>
      </c>
      <c r="B175" s="44">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29"/>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output'!H174="","negative",IF('Model output'!H174="[]", "negative", IF(OR(ISNUMBER(SEARCH("lymph node",'Model output'!H174)),ISNUMBER(SEARCH("Not mentioned",'Model output'!H174)),ISNUMBER(SEARCH("neck",'Model output'!H174)),ISNUMBER(SEARCH("Not applicable",'Model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3"/>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Follicular variant</v>
      </c>
      <c r="P175" t="str">
        <f>IF('Model output'!N174="","",'Model output'!N174)</f>
        <v>4.0cm</v>
      </c>
      <c r="Q175" t="str">
        <f t="shared" si="30"/>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t="str">
        <f>IF('Model output'!O174="","",'Model output'!O174)</f>
        <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t="str">
        <f>IF('Model output'!S174="","", IF('Model output'!S174= "[]", "", 'Model output'!S174))</f>
        <v>Not identified</v>
      </c>
      <c r="Y175" t="str">
        <f>IF(OR('Model output'!S174="",ISNUMBER(SEARCH("Absent",'Model output'!S174)),ISNUMBER(SEARCH("Not identified",'Model output'!S174)),ISNUMBER(SEARCH("No",'Model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 IF('Model output'!T174="[]", "", IF('Model output'!T174="Not mentioned", "No", "Yes")))</f>
        <v/>
      </c>
      <c r="AB175" t="str">
        <f>IF(AA175&lt;&gt;"Yes","",IF(OR('Model output'!U174="",'Model output'!U174="[]",ISNUMBER(SEARCH("Not identified",'Model output'!U174))),"",'Model output'!U174))</f>
        <v/>
      </c>
      <c r="AC175" s="9" t="str">
        <f>IF(OR('Model output'!V174="", AND(ISERROR(SEARCH("Positive",'Model output'!V174)), ISNUMBER(SEARCH("Negative",'Model output'!V174))), 'Model output'!V174="No", ISNUMBER(SEARCH("Uninvolved",'Model output'!V174)), ISNUMBER(SEARCH("Not involved",'Model output'!V174)), ISNUMBER(SEARCH("Free",'Model output'!V174)), ISNUMBER(SEARCH("Cannot be assessed",'Model output'!V174)), ISNUMBER(SEARCH("1 mm",'Model output'!V174)), ISNUMBER(SEARCH("0.1 CM",'Model output'!V174)), ISNUMBER(SEARCH("less than 0.2 mm",'Model output'!V174)), ISNUMBER(SEARCH("less than 0.5 mm",'Model output'!V174)), ISNUMBER(SEARCH("none",'Model output'!V174)), ISNUMBER(SEARCH("abut",'Model output'!V174))), "negative", "positive")</f>
        <v>negative</v>
      </c>
      <c r="AE175" s="28"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29" t="str">
        <f t="shared" si="31"/>
        <v>2</v>
      </c>
      <c r="AG175" s="29" t="str">
        <f t="shared" si="32"/>
        <v>1a</v>
      </c>
      <c r="AH175" s="29" t="str">
        <f t="shared" si="34"/>
        <v>0</v>
      </c>
      <c r="AI175" s="36" t="str">
        <f t="shared" si="35"/>
        <v>I</v>
      </c>
      <c r="AJ175" s="28" t="s">
        <v>685</v>
      </c>
      <c r="AK175" s="33" t="s">
        <v>970</v>
      </c>
      <c r="AL175" s="33" t="s">
        <v>972</v>
      </c>
      <c r="AM175" s="33" t="s">
        <v>971</v>
      </c>
      <c r="AN175" s="33" t="s">
        <v>66</v>
      </c>
      <c r="AO175" s="34">
        <f t="shared" ca="1" si="41"/>
        <v>1</v>
      </c>
      <c r="AP175" s="29">
        <f t="shared" si="42"/>
        <v>1</v>
      </c>
      <c r="AQ175" s="29">
        <f t="shared" si="43"/>
        <v>1</v>
      </c>
      <c r="AR175" s="29">
        <f t="shared" si="44"/>
        <v>1</v>
      </c>
      <c r="AS175" s="35">
        <f t="shared" si="36"/>
        <v>1</v>
      </c>
    </row>
    <row r="176" spans="1:45">
      <c r="A176" t="str">
        <f>'Model output'!A175</f>
        <v>TCGA-EM-A2OV</v>
      </c>
      <c r="B176" s="44">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ref="F176:F223" si="45">IF(OR(G176&lt;&gt;"",AND(J176&lt;&gt;"",ISNUMBER(J176),J176&gt;0),AND(M176&lt;&gt;"",M176&gt;0)),"positive","negative")</f>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output'!H175="","negative",IF('Model output'!H175="[]", "negative", IF(OR(ISNUMBER(SEARCH("lymph node",'Model output'!H175)),ISNUMBER(SEARCH("Not mentioned",'Model output'!H175)),ISNUMBER(SEARCH("neck",'Model output'!H175)),ISNUMBER(SEARCH("Not applicable",'Model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3"/>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Oncocytic or oxyphilic variant</v>
      </c>
      <c r="P176" t="str">
        <f>IF('Model output'!N175="","",'Model output'!N175)</f>
        <v>2.1cm</v>
      </c>
      <c r="Q176" t="str">
        <f t="shared" si="30"/>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t="str">
        <f>IF('Model output'!S175="","", IF('Model output'!S175= "[]", "", 'Model output'!S175))</f>
        <v>Not identified</v>
      </c>
      <c r="Y176" t="str">
        <f>IF(OR('Model output'!S175="",ISNUMBER(SEARCH("Absent",'Model output'!S175)),ISNUMBER(SEARCH("Not identified",'Model output'!S175)),ISNUMBER(SEARCH("No",'Model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 IF('Model output'!T175="[]", "", IF('Model output'!T175="Not mentioned", "No", "Yes")))</f>
        <v/>
      </c>
      <c r="AB176" t="str">
        <f>IF(AA176&lt;&gt;"Yes","",IF(OR('Model output'!U175="",'Model output'!U175="[]",ISNUMBER(SEARCH("Not identified",'Model output'!U175))),"",'Model output'!U175))</f>
        <v/>
      </c>
      <c r="AC176" s="9" t="str">
        <f>IF(OR('Model output'!V175="", AND(ISERROR(SEARCH("Positive",'Model output'!V175)), ISNUMBER(SEARCH("Negative",'Model output'!V175))), 'Model output'!V175="No", ISNUMBER(SEARCH("Uninvolved",'Model output'!V175)), ISNUMBER(SEARCH("Not involved",'Model output'!V175)), ISNUMBER(SEARCH("Free",'Model output'!V175)), ISNUMBER(SEARCH("Cannot be assessed",'Model output'!V175)), ISNUMBER(SEARCH("1 mm",'Model output'!V175)), ISNUMBER(SEARCH("0.1 CM",'Model output'!V175)), ISNUMBER(SEARCH("less than 0.2 mm",'Model output'!V175)), ISNUMBER(SEARCH("less than 0.5 mm",'Model output'!V175)), ISNUMBER(SEARCH("none",'Model output'!V175)), ISNUMBER(SEARCH("abut",'Model output'!V175))), "negative", "positive")</f>
        <v>negative</v>
      </c>
      <c r="AE176" s="28"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29" t="str">
        <f t="shared" si="31"/>
        <v>2</v>
      </c>
      <c r="AG176" s="29" t="str">
        <f t="shared" si="32"/>
        <v>0</v>
      </c>
      <c r="AH176" s="29" t="str">
        <f t="shared" si="34"/>
        <v>0</v>
      </c>
      <c r="AI176" s="36" t="str">
        <f t="shared" si="35"/>
        <v>I</v>
      </c>
      <c r="AJ176" s="28" t="s">
        <v>685</v>
      </c>
      <c r="AK176" s="33" t="s">
        <v>970</v>
      </c>
      <c r="AL176" s="33" t="s">
        <v>968</v>
      </c>
      <c r="AM176" s="33" t="s">
        <v>971</v>
      </c>
      <c r="AN176" s="33" t="s">
        <v>66</v>
      </c>
      <c r="AO176" s="34">
        <f t="shared" ca="1" si="41"/>
        <v>1</v>
      </c>
      <c r="AP176" s="29">
        <f t="shared" si="42"/>
        <v>1</v>
      </c>
      <c r="AQ176" s="29">
        <f t="shared" si="43"/>
        <v>1</v>
      </c>
      <c r="AR176" s="29">
        <f t="shared" si="44"/>
        <v>1</v>
      </c>
      <c r="AS176" s="35">
        <f t="shared" si="36"/>
        <v>1</v>
      </c>
    </row>
    <row r="177" spans="1:45">
      <c r="A177" t="str">
        <f>'Model output'!A176</f>
        <v>TCGA-EM-A2OW</v>
      </c>
      <c r="B177" s="44">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5"/>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output'!H176="","negative",IF('Model output'!H176="[]", "negative", IF(OR(ISNUMBER(SEARCH("lymph node",'Model output'!H176)),ISNUMBER(SEARCH("Not mentioned",'Model output'!H176)),ISNUMBER(SEARCH("neck",'Model output'!H176)),ISNUMBER(SEARCH("Not applicable",'Model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3"/>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v>
      </c>
      <c r="O177" t="str">
        <f>IF('Model output'!M176="","",'Model output'!M176)</f>
        <v>Follicular variant, Macrofollicular variant, Oncocytic or oxyphilic variant</v>
      </c>
      <c r="P177" t="str">
        <f>IF('Model output'!N176="","",'Model output'!N176)</f>
        <v>1.3cm</v>
      </c>
      <c r="Q177" t="str">
        <f t="shared" ref="Q177:Q240" si="46">LOWER(SUBSTITUTE(SUBSTITUTE(SUBSTITUTE(SUBSTITUTE(SUBSTITUTE(SUBSTITUTE(SUBSTITUTE(SUBSTITUTE(SUBSTITUTE(SUBSTITUTE(SUBSTITUTE(SUBSTITUTE(SUBSTITUTE(SUBSTITUTE(SUBSTITUTE(SUBSTITUTE(SUBSTITUTE(SUBSTITUTE(SUBSTITUTE(SUBSTITUTE(SUBSTITUTE(SUBSTITUTE(SUBSTITUTE(SUBSTITUTE(SUBSTITUTE(P177,"cm.","cm"), "the", ""), "tumor", ""), "nodule", ""), "isthmic", ""), "lobe",""), "greatest dimension", ""), "largest", ""), "at least", ""), "less than", ""), "left", ""), "right", ""), "for", ""), "in", ""), "In", ""), "and", ","), "(", ""), ")", ""), "A", ""), "x", ","), "[", ""), "]", ""), "'", ""), "to", ","), " ",""))</f>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t="str">
        <f>IF('Model output'!O176="","",'Model output'!O176)</f>
        <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t="str">
        <f>IF('Model output'!S176="","", IF('Model output'!S176= "[]", "", 'Model output'!S176))</f>
        <v>Not identified</v>
      </c>
      <c r="Y177" t="str">
        <f>IF(OR('Model output'!S176="",ISNUMBER(SEARCH("Absent",'Model output'!S176)),ISNUMBER(SEARCH("Not identified",'Model output'!S176)),ISNUMBER(SEARCH("No",'Model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 IF('Model output'!T176="[]", "", IF('Model output'!T176="Not mentioned", "No", "Yes")))</f>
        <v/>
      </c>
      <c r="AB177" t="str">
        <f>IF(AA177&lt;&gt;"Yes","",IF(OR('Model output'!U176="",'Model output'!U176="[]",ISNUMBER(SEARCH("Not identified",'Model output'!U176))),"",'Model output'!U176))</f>
        <v/>
      </c>
      <c r="AC177" s="9" t="str">
        <f>IF(OR('Model output'!V176="", AND(ISERROR(SEARCH("Positive",'Model output'!V176)), ISNUMBER(SEARCH("Negative",'Model output'!V176))), 'Model output'!V176="No", ISNUMBER(SEARCH("Uninvolved",'Model output'!V176)), ISNUMBER(SEARCH("Not involved",'Model output'!V176)), ISNUMBER(SEARCH("Free",'Model output'!V176)), ISNUMBER(SEARCH("Cannot be assessed",'Model output'!V176)), ISNUMBER(SEARCH("1 mm",'Model output'!V176)), ISNUMBER(SEARCH("0.1 CM",'Model output'!V176)), ISNUMBER(SEARCH("less than 0.2 mm",'Model output'!V176)), ISNUMBER(SEARCH("less than 0.5 mm",'Model output'!V176)), ISNUMBER(SEARCH("none",'Model output'!V176)), ISNUMBER(SEARCH("abut",'Model output'!V176))), "negative", "positive")</f>
        <v>negative</v>
      </c>
      <c r="AE177" s="28"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29" t="str">
        <f t="shared" si="31"/>
        <v>1b</v>
      </c>
      <c r="AG177" s="29" t="str">
        <f t="shared" si="32"/>
        <v>0</v>
      </c>
      <c r="AH177" s="29" t="str">
        <f t="shared" si="34"/>
        <v>0</v>
      </c>
      <c r="AI177" s="36" t="str">
        <f t="shared" si="35"/>
        <v>I</v>
      </c>
      <c r="AJ177" s="28" t="s">
        <v>685</v>
      </c>
      <c r="AK177" s="33" t="s">
        <v>967</v>
      </c>
      <c r="AL177" s="33" t="s">
        <v>971</v>
      </c>
      <c r="AM177" s="33" t="s">
        <v>971</v>
      </c>
      <c r="AN177" s="33" t="s">
        <v>66</v>
      </c>
      <c r="AO177" s="34">
        <f t="shared" ca="1" si="41"/>
        <v>1</v>
      </c>
      <c r="AP177" s="29">
        <f t="shared" si="42"/>
        <v>1</v>
      </c>
      <c r="AQ177" s="29">
        <f t="shared" si="43"/>
        <v>1</v>
      </c>
      <c r="AR177" s="29">
        <f t="shared" si="44"/>
        <v>1</v>
      </c>
      <c r="AS177" s="35">
        <f t="shared" si="36"/>
        <v>1</v>
      </c>
    </row>
    <row r="178" spans="1:45">
      <c r="A178" t="str">
        <f>'Model output'!A177</f>
        <v>TCGA-EM-A2OX</v>
      </c>
      <c r="B178" s="44">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5"/>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lateral</v>
      </c>
      <c r="H178" t="str">
        <f>IF('Model output'!H177="","negative",IF('Model output'!H177="[]", "negative", IF(OR(ISNUMBER(SEARCH("lymph node",'Model output'!H177)),ISNUMBER(SEARCH("Not mentioned",'Model output'!H177)),ISNUMBER(SEARCH("neck",'Model output'!H177)),ISNUMBER(SEARCH("Not applicable",'Model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3"/>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1.8cm</v>
      </c>
      <c r="Q178" t="str">
        <f t="shared" si="46"/>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t="str">
        <f>IF('Model output'!S177="","", IF('Model output'!S177= "[]", "", 'Model output'!S177))</f>
        <v>Not identified</v>
      </c>
      <c r="Y178" t="str">
        <f>IF(OR('Model output'!S177="",ISNUMBER(SEARCH("Absent",'Model output'!S177)),ISNUMBER(SEARCH("Not identified",'Model output'!S177)),ISNUMBER(SEARCH("No",'Model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 IF('Model output'!T177="[]", "", IF('Model output'!T177="Not mentioned", "No", "Yes")))</f>
        <v/>
      </c>
      <c r="AB178" t="str">
        <f>IF(AA178&lt;&gt;"Yes","",IF(OR('Model output'!U177="",'Model output'!U177="[]",ISNUMBER(SEARCH("Not identified",'Model output'!U177))),"",'Model output'!U177))</f>
        <v/>
      </c>
      <c r="AC178" s="9" t="str">
        <f>IF(OR('Model output'!V177="", AND(ISERROR(SEARCH("Positive",'Model output'!V177)), ISNUMBER(SEARCH("Negative",'Model output'!V177))), 'Model output'!V177="No", ISNUMBER(SEARCH("Uninvolved",'Model output'!V177)), ISNUMBER(SEARCH("Not involved",'Model output'!V177)), ISNUMBER(SEARCH("Free",'Model output'!V177)), ISNUMBER(SEARCH("Cannot be assessed",'Model output'!V177)), ISNUMBER(SEARCH("1 mm",'Model output'!V177)), ISNUMBER(SEARCH("0.1 CM",'Model output'!V177)), ISNUMBER(SEARCH("less than 0.2 mm",'Model output'!V177)), ISNUMBER(SEARCH("less than 0.5 mm",'Model output'!V177)), ISNUMBER(SEARCH("none",'Model output'!V177)), ISNUMBER(SEARCH("abut",'Model output'!V177))), "negative", "positive")</f>
        <v>negative</v>
      </c>
      <c r="AE178" s="28"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29" t="str">
        <f t="shared" si="31"/>
        <v>1b</v>
      </c>
      <c r="AG178" s="29" t="str">
        <f t="shared" si="32"/>
        <v>1b</v>
      </c>
      <c r="AH178" s="29" t="str">
        <f t="shared" si="34"/>
        <v>0</v>
      </c>
      <c r="AI178" s="36" t="str">
        <f t="shared" si="35"/>
        <v>I</v>
      </c>
      <c r="AJ178" s="28" t="s">
        <v>687</v>
      </c>
      <c r="AK178" s="33" t="s">
        <v>967</v>
      </c>
      <c r="AL178" s="33" t="s">
        <v>967</v>
      </c>
      <c r="AM178" s="33" t="s">
        <v>971</v>
      </c>
      <c r="AN178" s="33" t="s">
        <v>66</v>
      </c>
      <c r="AO178" s="34">
        <f t="shared" ca="1" si="41"/>
        <v>1</v>
      </c>
      <c r="AP178" s="29">
        <f t="shared" si="42"/>
        <v>1</v>
      </c>
      <c r="AQ178" s="29">
        <f t="shared" si="43"/>
        <v>1</v>
      </c>
      <c r="AR178" s="29">
        <f t="shared" si="44"/>
        <v>1</v>
      </c>
      <c r="AS178" s="35">
        <f t="shared" si="36"/>
        <v>1</v>
      </c>
    </row>
    <row r="179" spans="1:45">
      <c r="A179" t="str">
        <f>'Model output'!A178</f>
        <v>TCGA-EM-A2OY</v>
      </c>
      <c r="B179" s="44">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5"/>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output'!H178="","negative",IF('Model output'!H178="[]", "negative", IF(OR(ISNUMBER(SEARCH("lymph node",'Model output'!H178)),ISNUMBER(SEARCH("Not mentioned",'Model output'!H178)),ISNUMBER(SEARCH("neck",'Model output'!H178)),ISNUMBER(SEARCH("Not applicable",'Model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3"/>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Oncocytic or oxyphilic variant, Focal hobnail cell change (&lt;5%)</v>
      </c>
      <c r="P179" t="str">
        <f>IF('Model output'!N178="","",'Model output'!N178)</f>
        <v>2.6cm</v>
      </c>
      <c r="Q179" t="str">
        <f t="shared" si="46"/>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t="str">
        <f>IF('Model output'!O178="","",'Model output'!O178)</f>
        <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t="str">
        <f>IF('Model output'!S178="","", IF('Model output'!S178= "[]", "", 'Model output'!S178))</f>
        <v>Not identified</v>
      </c>
      <c r="Y179" t="str">
        <f>IF(OR('Model output'!S178="",ISNUMBER(SEARCH("Absent",'Model output'!S178)),ISNUMBER(SEARCH("Not identified",'Model output'!S178)),ISNUMBER(SEARCH("No",'Model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 IF('Model output'!T178="[]", "", IF('Model output'!T178="Not mentioned", "No", "Yes")))</f>
        <v/>
      </c>
      <c r="AB179" t="str">
        <f>IF(AA179&lt;&gt;"Yes","",IF(OR('Model output'!U178="",'Model output'!U178="[]",ISNUMBER(SEARCH("Not identified",'Model output'!U178))),"",'Model output'!U178))</f>
        <v/>
      </c>
      <c r="AC179" s="9" t="str">
        <f>IF(OR('Model output'!V178="", AND(ISERROR(SEARCH("Positive",'Model output'!V178)), ISNUMBER(SEARCH("Negative",'Model output'!V178))), 'Model output'!V178="No", ISNUMBER(SEARCH("Uninvolved",'Model output'!V178)), ISNUMBER(SEARCH("Not involved",'Model output'!V178)), ISNUMBER(SEARCH("Free",'Model output'!V178)), ISNUMBER(SEARCH("Cannot be assessed",'Model output'!V178)), ISNUMBER(SEARCH("1 mm",'Model output'!V178)), ISNUMBER(SEARCH("0.1 CM",'Model output'!V178)), ISNUMBER(SEARCH("less than 0.2 mm",'Model output'!V178)), ISNUMBER(SEARCH("less than 0.5 mm",'Model output'!V178)), ISNUMBER(SEARCH("none",'Model output'!V178)), ISNUMBER(SEARCH("abut",'Model output'!V178))), "negative", "positive")</f>
        <v>negative</v>
      </c>
      <c r="AE179" s="28"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intermediate</v>
      </c>
      <c r="AF179" s="29" t="str">
        <f t="shared" si="31"/>
        <v>2</v>
      </c>
      <c r="AG179" s="29" t="str">
        <f t="shared" si="32"/>
        <v>0</v>
      </c>
      <c r="AH179" s="29" t="str">
        <f t="shared" si="34"/>
        <v>0</v>
      </c>
      <c r="AI179" s="36" t="str">
        <f t="shared" si="35"/>
        <v>I</v>
      </c>
      <c r="AJ179" s="28" t="s">
        <v>687</v>
      </c>
      <c r="AK179" s="33" t="s">
        <v>970</v>
      </c>
      <c r="AL179" s="33" t="s">
        <v>968</v>
      </c>
      <c r="AM179" s="33" t="s">
        <v>971</v>
      </c>
      <c r="AN179" s="33" t="s">
        <v>66</v>
      </c>
      <c r="AO179" s="34">
        <f t="shared" ca="1" si="41"/>
        <v>1</v>
      </c>
      <c r="AP179" s="29">
        <f t="shared" si="42"/>
        <v>1</v>
      </c>
      <c r="AQ179" s="29">
        <f t="shared" si="43"/>
        <v>1</v>
      </c>
      <c r="AR179" s="29">
        <f t="shared" si="44"/>
        <v>1</v>
      </c>
      <c r="AS179" s="35">
        <f t="shared" si="36"/>
        <v>1</v>
      </c>
    </row>
    <row r="180" spans="1:45">
      <c r="A180" t="str">
        <f>'Model output'!A179</f>
        <v>TCGA-EM-A2OZ</v>
      </c>
      <c r="B180" s="44">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5"/>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output'!H179="","negative",IF('Model output'!H179="[]", "negative", IF(OR(ISNUMBER(SEARCH("lymph node",'Model output'!H179)),ISNUMBER(SEARCH("Not mentioned",'Model output'!H179)),ISNUMBER(SEARCH("neck",'Model output'!H179)),ISNUMBER(SEARCH("Not applicable",'Model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3"/>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1.7cm</v>
      </c>
      <c r="Q180" t="str">
        <f t="shared" si="46"/>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t="str">
        <f>IF('Model output'!S179="","", IF('Model output'!S179= "[]", "", 'Model output'!S179))</f>
        <v>Not identified</v>
      </c>
      <c r="Y180" t="str">
        <f>IF(OR('Model output'!S179="",ISNUMBER(SEARCH("Absent",'Model output'!S179)),ISNUMBER(SEARCH("Not identified",'Model output'!S179)),ISNUMBER(SEARCH("No",'Model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 IF('Model output'!T179="[]", "", IF('Model output'!T179="Not mentioned", "No", "Yes")))</f>
        <v/>
      </c>
      <c r="AB180" t="str">
        <f>IF(AA180&lt;&gt;"Yes","",IF(OR('Model output'!U179="",'Model output'!U179="[]",ISNUMBER(SEARCH("Not identified",'Model output'!U179))),"",'Model output'!U179))</f>
        <v/>
      </c>
      <c r="AC180" s="9" t="str">
        <f>IF(OR('Model output'!V179="", AND(ISERROR(SEARCH("Positive",'Model output'!V179)), ISNUMBER(SEARCH("Negative",'Model output'!V179))), 'Model output'!V179="No", ISNUMBER(SEARCH("Uninvolved",'Model output'!V179)), ISNUMBER(SEARCH("Not involved",'Model output'!V179)), ISNUMBER(SEARCH("Free",'Model output'!V179)), ISNUMBER(SEARCH("Cannot be assessed",'Model output'!V179)), ISNUMBER(SEARCH("1 mm",'Model output'!V179)), ISNUMBER(SEARCH("0.1 CM",'Model output'!V179)), ISNUMBER(SEARCH("less than 0.2 mm",'Model output'!V179)), ISNUMBER(SEARCH("less than 0.5 mm",'Model output'!V179)), ISNUMBER(SEARCH("none",'Model output'!V179)), ISNUMBER(SEARCH("abut",'Model output'!V179))), "negative", "positive")</f>
        <v>negative</v>
      </c>
      <c r="AE180" s="28"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29" t="str">
        <f t="shared" si="31"/>
        <v>1b</v>
      </c>
      <c r="AG180" s="29" t="str">
        <f t="shared" si="32"/>
        <v>0</v>
      </c>
      <c r="AH180" s="29" t="str">
        <f t="shared" si="34"/>
        <v>0</v>
      </c>
      <c r="AI180" s="36" t="str">
        <f t="shared" si="35"/>
        <v>I</v>
      </c>
      <c r="AJ180" s="28" t="s">
        <v>687</v>
      </c>
      <c r="AK180" s="33" t="s">
        <v>967</v>
      </c>
      <c r="AL180" s="33" t="s">
        <v>968</v>
      </c>
      <c r="AM180" s="33" t="s">
        <v>971</v>
      </c>
      <c r="AN180" s="33" t="s">
        <v>66</v>
      </c>
      <c r="AO180" s="34">
        <f t="shared" ca="1" si="41"/>
        <v>0</v>
      </c>
      <c r="AP180" s="29">
        <f t="shared" si="42"/>
        <v>1</v>
      </c>
      <c r="AQ180" s="29">
        <f t="shared" si="43"/>
        <v>1</v>
      </c>
      <c r="AR180" s="29">
        <f t="shared" si="44"/>
        <v>1</v>
      </c>
      <c r="AS180" s="35">
        <f t="shared" si="36"/>
        <v>1</v>
      </c>
    </row>
    <row r="181" spans="1:45">
      <c r="A181" t="str">
        <f>'Model output'!A180</f>
        <v>TCGA-EM-A2P0</v>
      </c>
      <c r="B181" s="44">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5"/>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lateral</v>
      </c>
      <c r="H181" t="str">
        <f>IF('Model output'!H180="","negative",IF('Model output'!H180="[]", "negative", IF(OR(ISNUMBER(SEARCH("lymph node",'Model output'!H180)),ISNUMBER(SEARCH("Not mentioned",'Model output'!H180)),ISNUMBER(SEARCH("neck",'Model output'!H180)),ISNUMBER(SEARCH("Not applicable",'Model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3"/>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 classical (usual)</v>
      </c>
      <c r="O181" t="str">
        <f>IF('Model output'!M180="","",'Model output'!M180)</f>
        <v>with hobnail cell change</v>
      </c>
      <c r="P181" t="str">
        <f>IF('Model output'!N180="","",'Model output'!N180)</f>
        <v>2.1 cm</v>
      </c>
      <c r="Q181" t="str">
        <f t="shared" si="46"/>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negative</v>
      </c>
      <c r="T181" t="str">
        <f>IF('Model output'!O180="","",'Model output'!O180)</f>
        <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t="str">
        <f>IF('Model output'!S180="","", IF('Model output'!S180= "[]", "", 'Model output'!S180))</f>
        <v>Not identified</v>
      </c>
      <c r="Y181" t="str">
        <f>IF(OR('Model output'!S180="",ISNUMBER(SEARCH("Absent",'Model output'!S180)),ISNUMBER(SEARCH("Not identified",'Model output'!S180)),ISNUMBER(SEARCH("No",'Model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 IF('Model output'!T180="[]", "", IF('Model output'!T180="Not mentioned", "No", "Yes")))</f>
        <v/>
      </c>
      <c r="AB181" t="str">
        <f>IF(AA181&lt;&gt;"Yes","",IF(OR('Model output'!U180="",'Model output'!U180="[]",ISNUMBER(SEARCH("Not identified",'Model output'!U180))),"",'Model output'!U180))</f>
        <v/>
      </c>
      <c r="AC181" s="9" t="str">
        <f>IF(OR('Model output'!V180="", AND(ISERROR(SEARCH("Positive",'Model output'!V180)), ISNUMBER(SEARCH("Negative",'Model output'!V180))), 'Model output'!V180="No", ISNUMBER(SEARCH("Uninvolved",'Model output'!V180)), ISNUMBER(SEARCH("Not involved",'Model output'!V180)), ISNUMBER(SEARCH("Free",'Model output'!V180)), ISNUMBER(SEARCH("Cannot be assessed",'Model output'!V180)), ISNUMBER(SEARCH("1 mm",'Model output'!V180)), ISNUMBER(SEARCH("0.1 CM",'Model output'!V180)), ISNUMBER(SEARCH("less than 0.2 mm",'Model output'!V180)), ISNUMBER(SEARCH("less than 0.5 mm",'Model output'!V180)), ISNUMBER(SEARCH("none",'Model output'!V180)), ISNUMBER(SEARCH("abut",'Model output'!V180))), "negative", "positive")</f>
        <v>negative</v>
      </c>
      <c r="AE181" s="28"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29" t="str">
        <f t="shared" si="31"/>
        <v>2</v>
      </c>
      <c r="AG181" s="29" t="str">
        <f t="shared" si="32"/>
        <v>1b</v>
      </c>
      <c r="AH181" s="29" t="str">
        <f t="shared" si="34"/>
        <v>0</v>
      </c>
      <c r="AI181" s="36" t="str">
        <f t="shared" si="35"/>
        <v>I</v>
      </c>
      <c r="AJ181" s="28" t="s">
        <v>687</v>
      </c>
      <c r="AK181" s="33" t="s">
        <v>970</v>
      </c>
      <c r="AL181" s="33" t="s">
        <v>967</v>
      </c>
      <c r="AM181" s="33" t="s">
        <v>971</v>
      </c>
      <c r="AN181" s="33" t="s">
        <v>66</v>
      </c>
      <c r="AO181" s="34">
        <f t="shared" ca="1" si="41"/>
        <v>1</v>
      </c>
      <c r="AP181" s="29">
        <f t="shared" si="42"/>
        <v>1</v>
      </c>
      <c r="AQ181" s="29">
        <f t="shared" si="43"/>
        <v>1</v>
      </c>
      <c r="AR181" s="29">
        <f t="shared" si="44"/>
        <v>1</v>
      </c>
      <c r="AS181" s="35">
        <f t="shared" si="36"/>
        <v>1</v>
      </c>
    </row>
    <row r="182" spans="1:45">
      <c r="A182" t="str">
        <f>'Model output'!A181</f>
        <v>TCGA-EM-A2P1</v>
      </c>
      <c r="B182" s="44">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5"/>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output'!H181="","negative",IF('Model output'!H181="[]", "negative", IF(OR(ISNUMBER(SEARCH("lymph node",'Model output'!H181)),ISNUMBER(SEARCH("Not mentioned",'Model output'!H181)),ISNUMBER(SEARCH("neck",'Model output'!H181)),ISNUMBER(SEARCH("Not applicable",'Model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x 1.3 x 1.6 cm</v>
      </c>
      <c r="L182" s="8" t="str">
        <f t="shared" si="33"/>
        <v>2.8,1.3,1.6cm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 carcinoma, Warthin-like variant</v>
      </c>
      <c r="O182" t="str">
        <f>IF('Model output'!M181="","",'Model output'!M181)</f>
        <v>with focal follicular growth</v>
      </c>
      <c r="P182" t="str">
        <f>IF('Model output'!N181="","",'Model output'!N181)</f>
        <v>3.1 cm</v>
      </c>
      <c r="Q182" t="str">
        <f t="shared" si="46"/>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t="str">
        <f>IF('Model output'!O181="","",'Model output'!O181)</f>
        <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Indeterminate</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t="str">
        <f>IF('Model output'!S181="","", IF('Model output'!S181= "[]", "", 'Model output'!S181))</f>
        <v>Not identified</v>
      </c>
      <c r="Y182" t="str">
        <f>IF(OR('Model output'!S181="",ISNUMBER(SEARCH("Absent",'Model output'!S181)),ISNUMBER(SEARCH("Not identified",'Model output'!S181)),ISNUMBER(SEARCH("No",'Model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 IF('Model output'!T181="[]", "", IF('Model output'!T181="Not mentioned", "No", "Yes")))</f>
        <v/>
      </c>
      <c r="AB182" t="str">
        <f>IF(AA182&lt;&gt;"Yes","",IF(OR('Model output'!U181="",'Model output'!U181="[]",ISNUMBER(SEARCH("Not identified",'Model output'!U181))),"",'Model output'!U181))</f>
        <v/>
      </c>
      <c r="AC182" s="9" t="str">
        <f>IF(OR('Model output'!V181="", AND(ISERROR(SEARCH("Positive",'Model output'!V181)), ISNUMBER(SEARCH("Negative",'Model output'!V181))), 'Model output'!V181="No", ISNUMBER(SEARCH("Uninvolved",'Model output'!V181)), ISNUMBER(SEARCH("Not involved",'Model output'!V181)), ISNUMBER(SEARCH("Free",'Model output'!V181)), ISNUMBER(SEARCH("Cannot be assessed",'Model output'!V181)), ISNUMBER(SEARCH("1 mm",'Model output'!V181)), ISNUMBER(SEARCH("0.1 CM",'Model output'!V181)), ISNUMBER(SEARCH("less than 0.2 mm",'Model output'!V181)), ISNUMBER(SEARCH("less than 0.5 mm",'Model output'!V181)), ISNUMBER(SEARCH("none",'Model output'!V181)), ISNUMBER(SEARCH("abut",'Model output'!V181))), "negative", "positive")</f>
        <v>negative</v>
      </c>
      <c r="AE182" s="28"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29" t="str">
        <f t="shared" si="31"/>
        <v>2</v>
      </c>
      <c r="AG182" s="29" t="str">
        <f t="shared" si="32"/>
        <v>1b</v>
      </c>
      <c r="AH182" s="29" t="str">
        <f t="shared" si="34"/>
        <v>0</v>
      </c>
      <c r="AI182" s="36" t="str">
        <f t="shared" si="35"/>
        <v>I</v>
      </c>
      <c r="AJ182" s="28" t="s">
        <v>687</v>
      </c>
      <c r="AK182" s="33" t="s">
        <v>970</v>
      </c>
      <c r="AL182" s="33" t="s">
        <v>967</v>
      </c>
      <c r="AM182" s="33" t="s">
        <v>971</v>
      </c>
      <c r="AN182" s="33" t="s">
        <v>66</v>
      </c>
      <c r="AO182" s="34">
        <f t="shared" ca="1" si="41"/>
        <v>1</v>
      </c>
      <c r="AP182" s="29">
        <f t="shared" si="42"/>
        <v>1</v>
      </c>
      <c r="AQ182" s="29">
        <f t="shared" si="43"/>
        <v>1</v>
      </c>
      <c r="AR182" s="29">
        <f t="shared" si="44"/>
        <v>1</v>
      </c>
      <c r="AS182" s="35">
        <f t="shared" si="36"/>
        <v>1</v>
      </c>
    </row>
    <row r="183" spans="1:45">
      <c r="A183" t="str">
        <f>'Model output'!A182</f>
        <v>TCGA-EM-A2P2</v>
      </c>
      <c r="B183" s="44">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45"/>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output'!H182="","negative",IF('Model output'!H182="[]", "negative", IF(OR(ISNUMBER(SEARCH("lymph node",'Model output'!H182)),ISNUMBER(SEARCH("Not mentioned",'Model output'!H182)),ISNUMBER(SEARCH("neck",'Model output'!H182)),ISNUMBER(SEARCH("Not applicable",'Model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3"/>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v>
      </c>
      <c r="O183" t="str">
        <f>IF('Model output'!M182="","",'Model output'!M182)</f>
        <v>Trabecular, Solid, Classical (usual)</v>
      </c>
      <c r="P183" t="str">
        <f>IF('Model output'!N182="","",'Model output'!N182)</f>
        <v>5.0cm</v>
      </c>
      <c r="Q183" t="str">
        <f t="shared" si="46"/>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t="str">
        <f>IF('Model output'!S182="","", IF('Model output'!S182= "[]", "", 'Model output'!S182))</f>
        <v>Not identified</v>
      </c>
      <c r="Y183" t="str">
        <f>IF(OR('Model output'!S182="",ISNUMBER(SEARCH("Absent",'Model output'!S182)),ISNUMBER(SEARCH("Not identified",'Model output'!S182)),ISNUMBER(SEARCH("No",'Model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 IF('Model output'!T182="[]", "", IF('Model output'!T182="Not mentioned", "No", "Yes")))</f>
        <v/>
      </c>
      <c r="AB183" t="str">
        <f>IF(AA183&lt;&gt;"Yes","",IF(OR('Model output'!U182="",'Model output'!U182="[]",ISNUMBER(SEARCH("Not identified",'Model output'!U182))),"",'Model output'!U182))</f>
        <v/>
      </c>
      <c r="AC183" s="9" t="str">
        <f>IF(OR('Model output'!V182="", AND(ISERROR(SEARCH("Positive",'Model output'!V182)), ISNUMBER(SEARCH("Negative",'Model output'!V182))), 'Model output'!V182="No", ISNUMBER(SEARCH("Uninvolved",'Model output'!V182)), ISNUMBER(SEARCH("Not involved",'Model output'!V182)), ISNUMBER(SEARCH("Free",'Model output'!V182)), ISNUMBER(SEARCH("Cannot be assessed",'Model output'!V182)), ISNUMBER(SEARCH("1 mm",'Model output'!V182)), ISNUMBER(SEARCH("0.1 CM",'Model output'!V182)), ISNUMBER(SEARCH("less than 0.2 mm",'Model output'!V182)), ISNUMBER(SEARCH("less than 0.5 mm",'Model output'!V182)), ISNUMBER(SEARCH("none",'Model output'!V182)), ISNUMBER(SEARCH("abut",'Model output'!V182))), "negative", "positive")</f>
        <v>negative</v>
      </c>
      <c r="AE183" s="28"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29" t="str">
        <f t="shared" si="31"/>
        <v>3a</v>
      </c>
      <c r="AG183" s="29" t="str">
        <f t="shared" si="32"/>
        <v>0</v>
      </c>
      <c r="AH183" s="29" t="str">
        <f t="shared" si="34"/>
        <v>0</v>
      </c>
      <c r="AI183" s="36" t="str">
        <f t="shared" si="35"/>
        <v>I</v>
      </c>
      <c r="AJ183" s="28" t="s">
        <v>687</v>
      </c>
      <c r="AK183" s="33" t="s">
        <v>973</v>
      </c>
      <c r="AL183" s="33" t="s">
        <v>968</v>
      </c>
      <c r="AM183" s="33" t="s">
        <v>971</v>
      </c>
      <c r="AN183" s="33" t="s">
        <v>66</v>
      </c>
      <c r="AO183" s="34">
        <f t="shared" ca="1" si="41"/>
        <v>1</v>
      </c>
      <c r="AP183" s="29">
        <f t="shared" si="42"/>
        <v>1</v>
      </c>
      <c r="AQ183" s="29">
        <f t="shared" si="43"/>
        <v>1</v>
      </c>
      <c r="AR183" s="29">
        <f t="shared" si="44"/>
        <v>1</v>
      </c>
      <c r="AS183" s="35">
        <f t="shared" si="36"/>
        <v>1</v>
      </c>
    </row>
    <row r="184" spans="1:45">
      <c r="A184" t="str">
        <f>'Model output'!A183</f>
        <v>TCGA-EM-A2P3</v>
      </c>
      <c r="B184" s="44">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45"/>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output'!H183="","negative",IF('Model output'!H183="[]", "negative", IF(OR(ISNUMBER(SEARCH("lymph node",'Model output'!H183)),ISNUMBER(SEARCH("Not mentioned",'Model output'!H183)),ISNUMBER(SEARCH("neck",'Model output'!H183)),ISNUMBER(SEARCH("Not applicable",'Model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3"/>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v>
      </c>
      <c r="O184" t="str">
        <f>IF('Model output'!M183="","",'Model output'!M183)</f>
        <v>Classical (usual), Follicular variant</v>
      </c>
      <c r="P184" t="str">
        <f>IF('Model output'!N183="","",'Model output'!N183)</f>
        <v>1.4cm</v>
      </c>
      <c r="Q184" t="str">
        <f t="shared" si="46"/>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t="str">
        <f>IF('Model output'!S183="","", IF('Model output'!S183= "[]", "", 'Model output'!S183))</f>
        <v>Not identified</v>
      </c>
      <c r="Y184" t="str">
        <f>IF(OR('Model output'!S183="",ISNUMBER(SEARCH("Absent",'Model output'!S183)),ISNUMBER(SEARCH("Not identified",'Model output'!S183)),ISNUMBER(SEARCH("No",'Model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 IF('Model output'!T183="[]", "", IF('Model output'!T183="Not mentioned", "No", "Yes")))</f>
        <v/>
      </c>
      <c r="AB184" t="str">
        <f>IF(AA184&lt;&gt;"Yes","",IF(OR('Model output'!U183="",'Model output'!U183="[]",ISNUMBER(SEARCH("Not identified",'Model output'!U183))),"",'Model output'!U183))</f>
        <v/>
      </c>
      <c r="AC184" s="9" t="str">
        <f>IF(OR('Model output'!V183="", AND(ISERROR(SEARCH("Positive",'Model output'!V183)), ISNUMBER(SEARCH("Negative",'Model output'!V183))), 'Model output'!V183="No", ISNUMBER(SEARCH("Uninvolved",'Model output'!V183)), ISNUMBER(SEARCH("Not involved",'Model output'!V183)), ISNUMBER(SEARCH("Free",'Model output'!V183)), ISNUMBER(SEARCH("Cannot be assessed",'Model output'!V183)), ISNUMBER(SEARCH("1 mm",'Model output'!V183)), ISNUMBER(SEARCH("0.1 CM",'Model output'!V183)), ISNUMBER(SEARCH("less than 0.2 mm",'Model output'!V183)), ISNUMBER(SEARCH("less than 0.5 mm",'Model output'!V183)), ISNUMBER(SEARCH("none",'Model output'!V183)), ISNUMBER(SEARCH("abut",'Model output'!V183))), "negative", "positive")</f>
        <v>negative</v>
      </c>
      <c r="AE184" s="28"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29" t="str">
        <f t="shared" si="31"/>
        <v>1b</v>
      </c>
      <c r="AG184" s="29" t="str">
        <f t="shared" si="32"/>
        <v>0</v>
      </c>
      <c r="AH184" s="29" t="str">
        <f t="shared" si="34"/>
        <v>0</v>
      </c>
      <c r="AI184" s="36" t="str">
        <f t="shared" si="35"/>
        <v>I</v>
      </c>
      <c r="AJ184" s="28" t="s">
        <v>685</v>
      </c>
      <c r="AK184" s="33" t="s">
        <v>967</v>
      </c>
      <c r="AL184" s="33" t="s">
        <v>971</v>
      </c>
      <c r="AM184" s="33" t="s">
        <v>971</v>
      </c>
      <c r="AN184" s="33" t="s">
        <v>66</v>
      </c>
      <c r="AO184" s="34">
        <f t="shared" ca="1" si="41"/>
        <v>1</v>
      </c>
      <c r="AP184" s="29">
        <f t="shared" si="42"/>
        <v>1</v>
      </c>
      <c r="AQ184" s="29">
        <f t="shared" si="43"/>
        <v>1</v>
      </c>
      <c r="AR184" s="29">
        <f t="shared" si="44"/>
        <v>1</v>
      </c>
      <c r="AS184" s="35">
        <f t="shared" si="36"/>
        <v>1</v>
      </c>
    </row>
    <row r="185" spans="1:45">
      <c r="A185" t="str">
        <f>'Model output'!A184</f>
        <v>TCGA-EM-A3AI</v>
      </c>
      <c r="B185" s="44">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5"/>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output'!H184="","negative",IF('Model output'!H184="[]", "negative", IF(OR(ISNUMBER(SEARCH("lymph node",'Model output'!H184)),ISNUMBER(SEARCH("Not mentioned",'Model output'!H184)),ISNUMBER(SEARCH("neck",'Model output'!H184)),ISNUMBER(SEARCH("Not applicable",'Model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3"/>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 follicular variant</v>
      </c>
      <c r="O185" t="str">
        <f>IF('Model output'!M184="","",'Model output'!M184)</f>
        <v>Follicular architecture, Classical cytomorphology, Oncocytic or oxyphilic cytomorphology</v>
      </c>
      <c r="P185" t="str">
        <f>IF('Model output'!N184="","",'Model output'!N184)</f>
        <v>2.3cm</v>
      </c>
      <c r="Q185" t="str">
        <f t="shared" si="46"/>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t="str">
        <f>IF('Model output'!O184="","",'Model output'!O184)</f>
        <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t="str">
        <f>IF('Model output'!S184="","", IF('Model output'!S184= "[]", "", 'Model output'!S184))</f>
        <v>Not identified</v>
      </c>
      <c r="Y185" t="str">
        <f>IF(OR('Model output'!S184="",ISNUMBER(SEARCH("Absent",'Model output'!S184)),ISNUMBER(SEARCH("Not identified",'Model output'!S184)),ISNUMBER(SEARCH("No",'Model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 IF('Model output'!T184="[]", "", IF('Model output'!T184="Not mentioned", "No", "Yes")))</f>
        <v/>
      </c>
      <c r="AB185" t="str">
        <f>IF(AA185&lt;&gt;"Yes","",IF(OR('Model output'!U184="",'Model output'!U184="[]",ISNUMBER(SEARCH("Not identified",'Model output'!U184))),"",'Model output'!U184))</f>
        <v/>
      </c>
      <c r="AC185" s="9" t="str">
        <f>IF(OR('Model output'!V184="", AND(ISERROR(SEARCH("Positive",'Model output'!V184)), ISNUMBER(SEARCH("Negative",'Model output'!V184))), 'Model output'!V184="No", ISNUMBER(SEARCH("Uninvolved",'Model output'!V184)), ISNUMBER(SEARCH("Not involved",'Model output'!V184)), ISNUMBER(SEARCH("Free",'Model output'!V184)), ISNUMBER(SEARCH("Cannot be assessed",'Model output'!V184)), ISNUMBER(SEARCH("1 mm",'Model output'!V184)), ISNUMBER(SEARCH("0.1 CM",'Model output'!V184)), ISNUMBER(SEARCH("less than 0.2 mm",'Model output'!V184)), ISNUMBER(SEARCH("less than 0.5 mm",'Model output'!V184)), ISNUMBER(SEARCH("none",'Model output'!V184)), ISNUMBER(SEARCH("abut",'Model output'!V184))), "negative", "positive")</f>
        <v>negative</v>
      </c>
      <c r="AE185" s="28"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29" t="str">
        <f t="shared" si="31"/>
        <v>2</v>
      </c>
      <c r="AG185" s="29" t="str">
        <f t="shared" si="32"/>
        <v>0</v>
      </c>
      <c r="AH185" s="29" t="str">
        <f t="shared" si="34"/>
        <v>0</v>
      </c>
      <c r="AI185" s="36" t="str">
        <f t="shared" si="35"/>
        <v>I</v>
      </c>
      <c r="AJ185" s="28" t="s">
        <v>685</v>
      </c>
      <c r="AK185" s="33" t="s">
        <v>970</v>
      </c>
      <c r="AL185" s="33" t="s">
        <v>971</v>
      </c>
      <c r="AM185" s="33" t="s">
        <v>971</v>
      </c>
      <c r="AN185" s="33" t="s">
        <v>66</v>
      </c>
      <c r="AO185" s="34">
        <f t="shared" ca="1" si="41"/>
        <v>1</v>
      </c>
      <c r="AP185" s="29">
        <f t="shared" si="42"/>
        <v>1</v>
      </c>
      <c r="AQ185" s="29">
        <f t="shared" si="43"/>
        <v>1</v>
      </c>
      <c r="AR185" s="29">
        <f t="shared" si="44"/>
        <v>1</v>
      </c>
      <c r="AS185" s="35">
        <f t="shared" si="36"/>
        <v>1</v>
      </c>
    </row>
    <row r="186" spans="1:45">
      <c r="A186" t="str">
        <f>'Model output'!A185</f>
        <v>TCGA-EM-A3AJ</v>
      </c>
      <c r="B186" s="44">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45"/>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output'!H185="","negative",IF('Model output'!H185="[]", "negative", IF(OR(ISNUMBER(SEARCH("lymph node",'Model output'!H185)),ISNUMBER(SEARCH("Not mentioned",'Model output'!H185)),ISNUMBER(SEARCH("neck",'Model output'!H185)),ISNUMBER(SEARCH("Not applicable",'Model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3"/>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 follicular variant</v>
      </c>
      <c r="O186" t="str">
        <f>IF('Model output'!M185="","",'Model output'!M185)</f>
        <v>Classical (usual), Papillary carcinoma, other with focal hobnail cell change</v>
      </c>
      <c r="P186" t="str">
        <f>IF('Model output'!N185="","",'Model output'!N185)</f>
        <v>4.1cm</v>
      </c>
      <c r="Q186" t="str">
        <f t="shared" si="46"/>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t="str">
        <f>IF('Model output'!O185="","",'Model output'!O185)</f>
        <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t="str">
        <f>IF('Model output'!S185="","", IF('Model output'!S185= "[]", "", 'Model output'!S185))</f>
        <v>Not identified (first tumor), Cannot be assessed (second tumor)</v>
      </c>
      <c r="Y186" t="str">
        <f>IF(OR('Model output'!S185="",ISNUMBER(SEARCH("Absent",'Model output'!S185)),ISNUMBER(SEARCH("Not identified",'Model output'!S185)),ISNUMBER(SEARCH("No",'Model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 IF('Model output'!T185="[]", "", IF('Model output'!T185="Not mentioned", "No", "Yes")))</f>
        <v/>
      </c>
      <c r="AB186" t="str">
        <f>IF(AA186&lt;&gt;"Yes","",IF(OR('Model output'!U185="",'Model output'!U185="[]",ISNUMBER(SEARCH("Not identified",'Model output'!U185))),"",'Model output'!U185))</f>
        <v/>
      </c>
      <c r="AC186" s="9" t="str">
        <f>IF(OR('Model output'!V185="", AND(ISERROR(SEARCH("Positive",'Model output'!V185)), ISNUMBER(SEARCH("Negative",'Model output'!V185))), 'Model output'!V185="No", ISNUMBER(SEARCH("Uninvolved",'Model output'!V185)), ISNUMBER(SEARCH("Not involved",'Model output'!V185)), ISNUMBER(SEARCH("Free",'Model output'!V185)), ISNUMBER(SEARCH("Cannot be assessed",'Model output'!V185)), ISNUMBER(SEARCH("1 mm",'Model output'!V185)), ISNUMBER(SEARCH("0.1 CM",'Model output'!V185)), ISNUMBER(SEARCH("less than 0.2 mm",'Model output'!V185)), ISNUMBER(SEARCH("less than 0.5 mm",'Model output'!V185)), ISNUMBER(SEARCH("none",'Model output'!V185)), ISNUMBER(SEARCH("abut",'Model output'!V185))), "negative", "positive")</f>
        <v>positive</v>
      </c>
      <c r="AE186" s="28"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29" t="str">
        <f t="shared" si="31"/>
        <v>3a</v>
      </c>
      <c r="AG186" s="29" t="str">
        <f t="shared" si="32"/>
        <v>1a</v>
      </c>
      <c r="AH186" s="29" t="str">
        <f t="shared" si="34"/>
        <v>0</v>
      </c>
      <c r="AI186" s="36" t="str">
        <f t="shared" si="35"/>
        <v>I</v>
      </c>
      <c r="AJ186" s="28" t="s">
        <v>684</v>
      </c>
      <c r="AK186" s="33" t="s">
        <v>973</v>
      </c>
      <c r="AL186" s="33" t="s">
        <v>972</v>
      </c>
      <c r="AM186" s="33" t="s">
        <v>971</v>
      </c>
      <c r="AN186" s="33" t="s">
        <v>66</v>
      </c>
      <c r="AO186" s="34">
        <f t="shared" si="41"/>
        <v>1</v>
      </c>
      <c r="AP186" s="29">
        <f t="shared" si="42"/>
        <v>1</v>
      </c>
      <c r="AQ186" s="29">
        <f t="shared" si="43"/>
        <v>1</v>
      </c>
      <c r="AR186" s="29">
        <f t="shared" si="44"/>
        <v>1</v>
      </c>
      <c r="AS186" s="35">
        <f t="shared" si="36"/>
        <v>1</v>
      </c>
    </row>
    <row r="187" spans="1:45">
      <c r="A187" t="str">
        <f>'Model output'!A186</f>
        <v>TCGA-EM-A3AK</v>
      </c>
      <c r="B187" s="44">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5"/>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output'!H186="","negative",IF('Model output'!H186="[]", "negative", IF(OR(ISNUMBER(SEARCH("lymph node",'Model output'!H186)),ISNUMBER(SEARCH("Not mentioned",'Model output'!H186)),ISNUMBER(SEARCH("neck",'Model output'!H186)),ISNUMBER(SEARCH("Not applicable",'Model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3"/>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v>
      </c>
      <c r="O187" t="str">
        <f>IF('Model output'!M186="","",'Model output'!M186)</f>
        <v>Classical (usual), Follicular variant, Microcarcinoma</v>
      </c>
      <c r="P187" t="str">
        <f>IF('Model output'!N186="","",'Model output'!N186)</f>
        <v>2.0cm</v>
      </c>
      <c r="Q187" t="str">
        <f t="shared" si="46"/>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t="str">
        <f>IF('Model output'!S186="","", IF('Model output'!S186= "[]", "", 'Model output'!S186))</f>
        <v>Not identified</v>
      </c>
      <c r="Y187" t="str">
        <f>IF(OR('Model output'!S186="",ISNUMBER(SEARCH("Absent",'Model output'!S186)),ISNUMBER(SEARCH("Not identified",'Model output'!S186)),ISNUMBER(SEARCH("No",'Model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 IF('Model output'!T186="[]", "", IF('Model output'!T186="Not mentioned", "No", "Yes")))</f>
        <v/>
      </c>
      <c r="AB187" t="str">
        <f>IF(AA187&lt;&gt;"Yes","",IF(OR('Model output'!U186="",'Model output'!U186="[]",ISNUMBER(SEARCH("Not identified",'Model output'!U186))),"",'Model output'!U186))</f>
        <v/>
      </c>
      <c r="AC187" s="9" t="str">
        <f>IF(OR('Model output'!V186="", AND(ISERROR(SEARCH("Positive",'Model output'!V186)), ISNUMBER(SEARCH("Negative",'Model output'!V186))), 'Model output'!V186="No", ISNUMBER(SEARCH("Uninvolved",'Model output'!V186)), ISNUMBER(SEARCH("Not involved",'Model output'!V186)), ISNUMBER(SEARCH("Free",'Model output'!V186)), ISNUMBER(SEARCH("Cannot be assessed",'Model output'!V186)), ISNUMBER(SEARCH("1 mm",'Model output'!V186)), ISNUMBER(SEARCH("0.1 CM",'Model output'!V186)), ISNUMBER(SEARCH("less than 0.2 mm",'Model output'!V186)), ISNUMBER(SEARCH("less than 0.5 mm",'Model output'!V186)), ISNUMBER(SEARCH("none",'Model output'!V186)), ISNUMBER(SEARCH("abut",'Model output'!V186))), "negative", "positive")</f>
        <v>negative</v>
      </c>
      <c r="AE187" s="28"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29" t="str">
        <f t="shared" si="31"/>
        <v>1b</v>
      </c>
      <c r="AG187" s="29" t="str">
        <f t="shared" si="32"/>
        <v>0</v>
      </c>
      <c r="AH187" s="29" t="str">
        <f t="shared" si="34"/>
        <v>0</v>
      </c>
      <c r="AI187" s="36" t="str">
        <f t="shared" si="35"/>
        <v>I</v>
      </c>
      <c r="AJ187" s="28" t="s">
        <v>687</v>
      </c>
      <c r="AK187" s="33" t="s">
        <v>967</v>
      </c>
      <c r="AL187" s="33" t="s">
        <v>968</v>
      </c>
      <c r="AM187" s="33" t="s">
        <v>971</v>
      </c>
      <c r="AN187" s="33" t="s">
        <v>66</v>
      </c>
      <c r="AO187" s="34">
        <f t="shared" ca="1" si="41"/>
        <v>0</v>
      </c>
      <c r="AP187" s="29">
        <f t="shared" si="42"/>
        <v>1</v>
      </c>
      <c r="AQ187" s="29">
        <f t="shared" si="43"/>
        <v>1</v>
      </c>
      <c r="AR187" s="29">
        <f t="shared" si="44"/>
        <v>1</v>
      </c>
      <c r="AS187" s="35">
        <f t="shared" si="36"/>
        <v>1</v>
      </c>
    </row>
    <row r="188" spans="1:45">
      <c r="A188" t="str">
        <f>'Model output'!A187</f>
        <v>TCGA-EM-A3AL</v>
      </c>
      <c r="B188" s="44">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5"/>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output'!H187="","negative",IF('Model output'!H187="[]", "negative", IF(OR(ISNUMBER(SEARCH("lymph node",'Model output'!H187)),ISNUMBER(SEARCH("Not mentioned",'Model output'!H187)),ISNUMBER(SEARCH("neck",'Model output'!H187)),ISNUMBER(SEARCH("Not applicable",'Model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3"/>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Follicular variant, Classical cytomorphology</v>
      </c>
      <c r="P188" t="str">
        <f>IF('Model output'!N187="","",'Model output'!N187)</f>
        <v>1.9cm</v>
      </c>
      <c r="Q188" t="str">
        <f t="shared" si="46"/>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t="str">
        <f>IF('Model output'!S187="","", IF('Model output'!S187= "[]", "", 'Model output'!S187))</f>
        <v>Not identified</v>
      </c>
      <c r="Y188" t="str">
        <f>IF(OR('Model output'!S187="",ISNUMBER(SEARCH("Absent",'Model output'!S187)),ISNUMBER(SEARCH("Not identified",'Model output'!S187)),ISNUMBER(SEARCH("No",'Model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 IF('Model output'!T187="[]", "", IF('Model output'!T187="Not mentioned", "No", "Yes")))</f>
        <v/>
      </c>
      <c r="AB188" t="str">
        <f>IF(AA188&lt;&gt;"Yes","",IF(OR('Model output'!U187="",'Model output'!U187="[]",ISNUMBER(SEARCH("Not identified",'Model output'!U187))),"",'Model output'!U187))</f>
        <v/>
      </c>
      <c r="AC188" s="9" t="str">
        <f>IF(OR('Model output'!V187="", AND(ISERROR(SEARCH("Positive",'Model output'!V187)), ISNUMBER(SEARCH("Negative",'Model output'!V187))), 'Model output'!V187="No", ISNUMBER(SEARCH("Uninvolved",'Model output'!V187)), ISNUMBER(SEARCH("Not involved",'Model output'!V187)), ISNUMBER(SEARCH("Free",'Model output'!V187)), ISNUMBER(SEARCH("Cannot be assessed",'Model output'!V187)), ISNUMBER(SEARCH("1 mm",'Model output'!V187)), ISNUMBER(SEARCH("0.1 CM",'Model output'!V187)), ISNUMBER(SEARCH("less than 0.2 mm",'Model output'!V187)), ISNUMBER(SEARCH("less than 0.5 mm",'Model output'!V187)), ISNUMBER(SEARCH("none",'Model output'!V187)), ISNUMBER(SEARCH("abut",'Model output'!V187))), "negative", "positive")</f>
        <v>negative</v>
      </c>
      <c r="AE188" s="28"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29" t="str">
        <f t="shared" si="31"/>
        <v>1b</v>
      </c>
      <c r="AG188" s="29" t="str">
        <f t="shared" si="32"/>
        <v>0</v>
      </c>
      <c r="AH188" s="29" t="str">
        <f t="shared" si="34"/>
        <v>0</v>
      </c>
      <c r="AI188" s="36" t="str">
        <f t="shared" si="35"/>
        <v>I</v>
      </c>
      <c r="AJ188" s="28" t="s">
        <v>685</v>
      </c>
      <c r="AK188" s="33" t="s">
        <v>967</v>
      </c>
      <c r="AL188" s="33" t="s">
        <v>968</v>
      </c>
      <c r="AM188" s="33" t="s">
        <v>971</v>
      </c>
      <c r="AN188" s="33" t="s">
        <v>66</v>
      </c>
      <c r="AO188" s="34">
        <f t="shared" ca="1" si="41"/>
        <v>1</v>
      </c>
      <c r="AP188" s="29">
        <f t="shared" si="42"/>
        <v>1</v>
      </c>
      <c r="AQ188" s="29">
        <f t="shared" si="43"/>
        <v>1</v>
      </c>
      <c r="AR188" s="29">
        <f t="shared" si="44"/>
        <v>1</v>
      </c>
      <c r="AS188" s="35">
        <f t="shared" si="36"/>
        <v>1</v>
      </c>
    </row>
    <row r="189" spans="1:45">
      <c r="A189" t="str">
        <f>'Model output'!A188</f>
        <v>TCGA-EM-A3AN</v>
      </c>
      <c r="B189" s="44">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5"/>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lateral</v>
      </c>
      <c r="H189" t="str">
        <f>IF('Model output'!H188="","negative",IF('Model output'!H188="[]", "negative", IF(OR(ISNUMBER(SEARCH("lymph node",'Model output'!H188)),ISNUMBER(SEARCH("Not mentioned",'Model output'!H188)),ISNUMBER(SEARCH("neck",'Model output'!H188)),ISNUMBER(SEARCH("Not applicable",'Model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
      </c>
      <c r="L189" s="8" t="str">
        <f t="shared" si="33"/>
        <v/>
      </c>
      <c r="M189" t="str" cm="1">
        <f t="array" ref="M189">IF(L189="","",IF(ISNUMBER(SEARCH("cm",L189)),MAX(VALUE(SUBSTITUTE(_xlfn.FILTERXML("&lt;t&gt;&lt;s&gt;"&amp;SUBSTITUTE(L189,",","&lt;/s&gt;&lt;s&gt;")&amp;"&lt;/s&gt;&lt;/t&gt;","//s"),"cm",""))),MAX(VALUE(SUBSTITUTE(_xlfn.FILTERXML("&lt;t&gt;&lt;s&gt;"&amp;SUBSTITUTE(L189,",","&lt;/s&gt;&lt;s&gt;")&amp;"&lt;/s&gt;&lt;/t&gt;","//s"),"mm","")))/10))</f>
        <v/>
      </c>
      <c r="N189" t="str">
        <f>IF('Model output'!L188="","",'Model output'!L188)</f>
        <v>Papillary carcinoma, classical (usual)</v>
      </c>
      <c r="O189" t="str">
        <f>IF('Model output'!M188="","",'Model output'!M188)</f>
        <v>Follicular variant</v>
      </c>
      <c r="P189" t="str">
        <f>IF('Model output'!N188="","",'Model output'!N188)</f>
        <v>1.2cm</v>
      </c>
      <c r="Q189" t="str">
        <f t="shared" si="46"/>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t="str">
        <f>IF('Model output'!O188="","",'Model output'!O188)</f>
        <v>Unifocal</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t="str">
        <f>IF('Model output'!S188="","", IF('Model output'!S188= "[]", "", 'Model output'!S188))</f>
        <v>Cannot be assessed</v>
      </c>
      <c r="Y189" t="str">
        <f>IF(OR('Model output'!S188="",ISNUMBER(SEARCH("Absent",'Model output'!S188)),ISNUMBER(SEARCH("Not identified",'Model output'!S188)),ISNUMBER(SEARCH("No",'Model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 IF('Model output'!T188="[]", "", IF('Model output'!T188="Not mentioned", "No", "Yes")))</f>
        <v/>
      </c>
      <c r="AB189" t="str">
        <f>IF(AA189&lt;&gt;"Yes","",IF(OR('Model output'!U188="",'Model output'!U188="[]",ISNUMBER(SEARCH("Not identified",'Model output'!U188))),"",'Model output'!U188))</f>
        <v/>
      </c>
      <c r="AC189" s="9" t="str">
        <f>IF(OR('Model output'!V188="", AND(ISERROR(SEARCH("Positive",'Model output'!V188)), ISNUMBER(SEARCH("Negative",'Model output'!V188))), 'Model output'!V188="No", ISNUMBER(SEARCH("Uninvolved",'Model output'!V188)), ISNUMBER(SEARCH("Not involved",'Model output'!V188)), ISNUMBER(SEARCH("Free",'Model output'!V188)), ISNUMBER(SEARCH("Cannot be assessed",'Model output'!V188)), ISNUMBER(SEARCH("1 mm",'Model output'!V188)), ISNUMBER(SEARCH("0.1 CM",'Model output'!V188)), ISNUMBER(SEARCH("less than 0.2 mm",'Model output'!V188)), ISNUMBER(SEARCH("less than 0.5 mm",'Model output'!V188)), ISNUMBER(SEARCH("none",'Model output'!V188)), ISNUMBER(SEARCH("abut",'Model output'!V188))), "negative", "positive")</f>
        <v>positive</v>
      </c>
      <c r="AE189" s="28"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29" t="str">
        <f t="shared" si="31"/>
        <v>1b</v>
      </c>
      <c r="AG189" s="29" t="str">
        <f t="shared" si="32"/>
        <v>1b</v>
      </c>
      <c r="AH189" s="29" t="str">
        <f t="shared" si="34"/>
        <v>0</v>
      </c>
      <c r="AI189" s="36" t="str">
        <f t="shared" si="35"/>
        <v>I</v>
      </c>
      <c r="AJ189" s="28" t="s">
        <v>684</v>
      </c>
      <c r="AK189" s="33" t="s">
        <v>967</v>
      </c>
      <c r="AL189" s="33" t="s">
        <v>967</v>
      </c>
      <c r="AM189" s="33" t="s">
        <v>971</v>
      </c>
      <c r="AN189" s="33" t="s">
        <v>66</v>
      </c>
      <c r="AO189" s="34">
        <f t="shared" si="41"/>
        <v>1</v>
      </c>
      <c r="AP189" s="29">
        <f t="shared" si="42"/>
        <v>1</v>
      </c>
      <c r="AQ189" s="29">
        <f t="shared" si="43"/>
        <v>1</v>
      </c>
      <c r="AR189" s="29">
        <f t="shared" si="44"/>
        <v>1</v>
      </c>
      <c r="AS189" s="35">
        <f t="shared" si="36"/>
        <v>1</v>
      </c>
    </row>
    <row r="190" spans="1:45">
      <c r="A190" t="str">
        <f>'Model output'!A189</f>
        <v>TCGA-EM-A3AO</v>
      </c>
      <c r="B190" s="44">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5"/>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output'!H189="","negative",IF('Model output'!H189="[]", "negative", IF(OR(ISNUMBER(SEARCH("lymph node",'Model output'!H189)),ISNUMBER(SEARCH("Not mentioned",'Model output'!H189)),ISNUMBER(SEARCH("neck",'Model output'!H189)),ISNUMBER(SEARCH("Not applicable",'Model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
      </c>
      <c r="L190" s="8" t="str">
        <f t="shared" si="33"/>
        <v/>
      </c>
      <c r="M190" t="str" cm="1">
        <f t="array" ref="M190">IF(L190="","",IF(ISNUMBER(SEARCH("cm",L190)),MAX(VALUE(SUBSTITUTE(_xlfn.FILTERXML("&lt;t&gt;&lt;s&gt;"&amp;SUBSTITUTE(L190,",","&lt;/s&gt;&lt;s&gt;")&amp;"&lt;/s&gt;&lt;/t&gt;","//s"),"cm",""))),MAX(VALUE(SUBSTITUTE(_xlfn.FILTERXML("&lt;t&gt;&lt;s&gt;"&amp;SUBSTITUTE(L190,",","&lt;/s&gt;&lt;s&gt;")&amp;"&lt;/s&gt;&lt;/t&gt;","//s"),"mm","")))/10))</f>
        <v/>
      </c>
      <c r="N190" t="str">
        <f>IF('Model output'!L189="","",'Model output'!L189)</f>
        <v>Papillary carcinoma</v>
      </c>
      <c r="O190" t="str">
        <f>IF('Model output'!M189="","",'Model output'!M189)</f>
        <v>Classical, Follicular variant</v>
      </c>
      <c r="P190" t="str">
        <f>IF('Model output'!N189="","",'Model output'!N189)</f>
        <v>3.0cm</v>
      </c>
      <c r="Q190" t="str">
        <f t="shared" si="46"/>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t="str">
        <f>IF('Model output'!S189="","", IF('Model output'!S189= "[]", "", 'Model output'!S189))</f>
        <v/>
      </c>
      <c r="Y190" t="str">
        <f>IF(OR('Model output'!S189="",ISNUMBER(SEARCH("Absent",'Model output'!S189)),ISNUMBER(SEARCH("Not identified",'Model output'!S189)),ISNUMBER(SEARCH("No",'Model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 IF('Model output'!T189="[]", "", IF('Model output'!T189="Not mentioned", "No", "Yes")))</f>
        <v/>
      </c>
      <c r="AB190" t="str">
        <f>IF(AA190&lt;&gt;"Yes","",IF(OR('Model output'!U189="",'Model output'!U189="[]",ISNUMBER(SEARCH("Not identified",'Model output'!U189))),"",'Model output'!U189))</f>
        <v/>
      </c>
      <c r="AC190" s="9" t="str">
        <f>IF(OR('Model output'!V189="", AND(ISERROR(SEARCH("Positive",'Model output'!V189)), ISNUMBER(SEARCH("Negative",'Model output'!V189))), 'Model output'!V189="No", ISNUMBER(SEARCH("Uninvolved",'Model output'!V189)), ISNUMBER(SEARCH("Not involved",'Model output'!V189)), ISNUMBER(SEARCH("Free",'Model output'!V189)), ISNUMBER(SEARCH("Cannot be assessed",'Model output'!V189)), ISNUMBER(SEARCH("1 mm",'Model output'!V189)), ISNUMBER(SEARCH("0.1 CM",'Model output'!V189)), ISNUMBER(SEARCH("less than 0.2 mm",'Model output'!V189)), ISNUMBER(SEARCH("less than 0.5 mm",'Model output'!V189)), ISNUMBER(SEARCH("none",'Model output'!V189)), ISNUMBER(SEARCH("abut",'Model output'!V189))), "negative", "positive")</f>
        <v>negative</v>
      </c>
      <c r="AE190" s="28" t="str" cm="1">
        <f t="array" aca="1" ref="AE190" ca="1">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intermediate</v>
      </c>
      <c r="AF190" s="29" t="str">
        <f t="shared" si="31"/>
        <v>2</v>
      </c>
      <c r="AG190" s="29" t="str">
        <f t="shared" si="32"/>
        <v>1b</v>
      </c>
      <c r="AH190" s="29" t="str">
        <f t="shared" si="34"/>
        <v>0</v>
      </c>
      <c r="AI190" s="36" t="str">
        <f t="shared" si="35"/>
        <v>II</v>
      </c>
      <c r="AJ190" s="28" t="s">
        <v>684</v>
      </c>
      <c r="AK190" s="33" t="s">
        <v>970</v>
      </c>
      <c r="AL190" s="33" t="s">
        <v>967</v>
      </c>
      <c r="AM190" s="33" t="s">
        <v>971</v>
      </c>
      <c r="AN190" s="33" t="s">
        <v>969</v>
      </c>
      <c r="AO190" s="34">
        <f t="shared" ca="1" si="41"/>
        <v>0</v>
      </c>
      <c r="AP190" s="29">
        <f t="shared" si="42"/>
        <v>1</v>
      </c>
      <c r="AQ190" s="29">
        <f t="shared" si="43"/>
        <v>1</v>
      </c>
      <c r="AR190" s="29">
        <f t="shared" si="44"/>
        <v>1</v>
      </c>
      <c r="AS190" s="35">
        <f t="shared" si="36"/>
        <v>1</v>
      </c>
    </row>
    <row r="191" spans="1:45">
      <c r="A191" t="str">
        <f>'Model output'!A190</f>
        <v>TCGA-EM-A3AP</v>
      </c>
      <c r="B191" s="44">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5"/>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output'!H190="","negative",IF('Model output'!H190="[]", "negative", IF(OR(ISNUMBER(SEARCH("lymph node",'Model output'!H190)),ISNUMBER(SEARCH("Not mentioned",'Model output'!H190)),ISNUMBER(SEARCH("neck",'Model output'!H190)),ISNUMBER(SEARCH("Not applicable",'Model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47">SUBSTITUTE(SUBSTITUTE(SUBSTITUTE(SUBSTITUTE(SUBSTITUTE(SUBSTITUTE(SUBSTITUTE(SUBSTITUTE(SUBSTITUTE(SUBSTITUTE(K191,"cm.","cm"), "up to", ""), "x", ","), "(LEVEL 4)",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3.6cm</v>
      </c>
      <c r="Q191" t="str">
        <f t="shared" si="46"/>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t="str">
        <f>IF('Model output'!S190="","", IF('Model output'!S190= "[]", "", 'Model output'!S190))</f>
        <v>Not identified</v>
      </c>
      <c r="Y191" t="str">
        <f>IF(OR('Model output'!S190="",ISNUMBER(SEARCH("Absent",'Model output'!S190)),ISNUMBER(SEARCH("Not identified",'Model output'!S190)),ISNUMBER(SEARCH("No",'Model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 IF('Model output'!T190="[]", "", IF('Model output'!T190="Not mentioned", "No", "Yes")))</f>
        <v/>
      </c>
      <c r="AB191" t="str">
        <f>IF(AA191&lt;&gt;"Yes","",IF(OR('Model output'!U190="",'Model output'!U190="[]",ISNUMBER(SEARCH("Not identified",'Model output'!U190))),"",'Model output'!U190))</f>
        <v/>
      </c>
      <c r="AC191" s="9" t="str">
        <f>IF(OR('Model output'!V190="", AND(ISERROR(SEARCH("Positive",'Model output'!V190)), ISNUMBER(SEARCH("Negative",'Model output'!V190))), 'Model output'!V190="No", ISNUMBER(SEARCH("Uninvolved",'Model output'!V190)), ISNUMBER(SEARCH("Not involved",'Model output'!V190)), ISNUMBER(SEARCH("Free",'Model output'!V190)), ISNUMBER(SEARCH("Cannot be assessed",'Model output'!V190)), ISNUMBER(SEARCH("1 mm",'Model output'!V190)), ISNUMBER(SEARCH("0.1 CM",'Model output'!V190)), ISNUMBER(SEARCH("less than 0.2 mm",'Model output'!V190)), ISNUMBER(SEARCH("less than 0.5 mm",'Model output'!V190)), ISNUMBER(SEARCH("none",'Model output'!V190)), ISNUMBER(SEARCH("abut",'Model output'!V190))), "negative", "positive")</f>
        <v>negative</v>
      </c>
      <c r="AE191" s="28"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29" t="str">
        <f t="shared" ref="AF191:AF254" si="48">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29" t="str">
        <f t="shared" ref="AG191:AG254" si="49">IF(AND(ISNUMBER(J191),J191&gt;0),
IF(G191="lateral", "1b","1a"), "0")</f>
        <v>0</v>
      </c>
      <c r="AH191" s="29" t="str">
        <f t="shared" si="34"/>
        <v>0</v>
      </c>
      <c r="AI191" s="36" t="str">
        <f t="shared" si="35"/>
        <v>I</v>
      </c>
      <c r="AJ191" s="28" t="s">
        <v>685</v>
      </c>
      <c r="AK191" s="33" t="s">
        <v>970</v>
      </c>
      <c r="AL191" s="33" t="s">
        <v>971</v>
      </c>
      <c r="AM191" s="33" t="s">
        <v>971</v>
      </c>
      <c r="AN191" s="33" t="s">
        <v>66</v>
      </c>
      <c r="AO191" s="34">
        <f t="shared" ca="1" si="41"/>
        <v>1</v>
      </c>
      <c r="AP191" s="29">
        <f t="shared" si="42"/>
        <v>1</v>
      </c>
      <c r="AQ191" s="29">
        <f t="shared" si="43"/>
        <v>1</v>
      </c>
      <c r="AR191" s="29">
        <f t="shared" si="44"/>
        <v>1</v>
      </c>
      <c r="AS191" s="35">
        <f t="shared" si="36"/>
        <v>1</v>
      </c>
    </row>
    <row r="192" spans="1:45">
      <c r="A192" t="str">
        <f>'Model output'!A191</f>
        <v>TCGA-EM-A3AQ</v>
      </c>
      <c r="B192" s="44">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5"/>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output'!H191="","negative",IF('Model output'!H191="[]", "negative", IF(OR(ISNUMBER(SEARCH("lymph node",'Model output'!H191)),ISNUMBER(SEARCH("Not mentioned",'Model output'!H191)),ISNUMBER(SEARCH("neck",'Model output'!H191)),ISNUMBER(SEARCH("Not applicable",'Model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47"/>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Follicular variant, Microcarcinoma (occult, small or microscopic) variant</v>
      </c>
      <c r="P192" t="str">
        <f>IF('Model output'!N191="","",'Model output'!N191)</f>
        <v>1.3cm</v>
      </c>
      <c r="Q192" t="str">
        <f t="shared" si="46"/>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t="str">
        <f>IF('Model output'!O191="","",'Model output'!O191)</f>
        <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t="str">
        <f>IF('Model output'!S191="","", IF('Model output'!S191= "[]", "", 'Model output'!S191))</f>
        <v>Not identified</v>
      </c>
      <c r="Y192" t="str">
        <f>IF(OR('Model output'!S191="",ISNUMBER(SEARCH("Absent",'Model output'!S191)),ISNUMBER(SEARCH("Not identified",'Model output'!S191)),ISNUMBER(SEARCH("No",'Model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 IF('Model output'!T191="[]", "", IF('Model output'!T191="Not mentioned", "No", "Yes")))</f>
        <v/>
      </c>
      <c r="AB192" t="str">
        <f>IF(AA192&lt;&gt;"Yes","",IF(OR('Model output'!U191="",'Model output'!U191="[]",ISNUMBER(SEARCH("Not identified",'Model output'!U191))),"",'Model output'!U191))</f>
        <v/>
      </c>
      <c r="AC192" s="9" t="str">
        <f>IF(OR('Model output'!V191="", AND(ISERROR(SEARCH("Positive",'Model output'!V191)), ISNUMBER(SEARCH("Negative",'Model output'!V191))), 'Model output'!V191="No", ISNUMBER(SEARCH("Uninvolved",'Model output'!V191)), ISNUMBER(SEARCH("Not involved",'Model output'!V191)), ISNUMBER(SEARCH("Free",'Model output'!V191)), ISNUMBER(SEARCH("Cannot be assessed",'Model output'!V191)), ISNUMBER(SEARCH("1 mm",'Model output'!V191)), ISNUMBER(SEARCH("0.1 CM",'Model output'!V191)), ISNUMBER(SEARCH("less than 0.2 mm",'Model output'!V191)), ISNUMBER(SEARCH("less than 0.5 mm",'Model output'!V191)), ISNUMBER(SEARCH("none",'Model output'!V191)), ISNUMBER(SEARCH("abut",'Model output'!V191))), "negative", "positive")</f>
        <v>negative</v>
      </c>
      <c r="AE192" s="28"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29" t="str">
        <f t="shared" si="48"/>
        <v>1b</v>
      </c>
      <c r="AG192" s="29" t="str">
        <f t="shared" si="49"/>
        <v>0</v>
      </c>
      <c r="AH192" s="29" t="str">
        <f t="shared" ref="AH192:AH255" si="50">IF(OR(H192="unknown"),"x",IF(H192="negative","0","1"))</f>
        <v>0</v>
      </c>
      <c r="AI192" s="36" t="str">
        <f t="shared" ref="AI192:AI255" si="51">IF(AND(B192&lt;55,AH192="0"),"I",
IF(AND(B192&lt;55,AH192="1"),"II",
IF(AH192="1","IVB",
IF(AND(AF192="4b",AH192="0"),"IVA",
IF(AND(AF192="4a",AH192="0"),"III",
IF(AND(OR(AF192="3a",AF192="3b",AF192="3"),AH192="0"),"II",
IF(AND(AF192="2",OR(AG192="1",AG192="1a",AG192="1b"),AH192="0"),"II",
IF(AND(OR(AF192="1a",AF192="1b",AF192="1"),OR(AG192="1",AG192="1a",AG192="1b"),AH192="0"),"II","I"
))))))))</f>
        <v>I</v>
      </c>
      <c r="AJ192" s="28" t="s">
        <v>685</v>
      </c>
      <c r="AK192" s="33" t="s">
        <v>967</v>
      </c>
      <c r="AL192" s="33" t="s">
        <v>968</v>
      </c>
      <c r="AM192" s="33" t="s">
        <v>971</v>
      </c>
      <c r="AN192" s="33" t="s">
        <v>66</v>
      </c>
      <c r="AO192" s="34">
        <f t="shared" ref="AO192:AO255" ca="1" si="52">IF(AE192=AJ192,1,0)</f>
        <v>1</v>
      </c>
      <c r="AP192" s="29">
        <f t="shared" ref="AP192:AP255" si="53">IF(AF192=AK192, 1, IF(AND(AF192="x", AK192="0"), 1, IF(AND(AF192="0", AK192="x"), 1, 0)))</f>
        <v>1</v>
      </c>
      <c r="AQ192" s="29">
        <f t="shared" ref="AQ192:AQ255" si="54">IF(AG192=AL192, 1, IF(AND(AG192="x", AL192="0"), 1, IF(AND(AG192="0", AL192="x"), 1, 0)))</f>
        <v>1</v>
      </c>
      <c r="AR192" s="29">
        <f t="shared" ref="AR192:AR255" si="55">IF(AH192=AM192, 1, IF(AND(AH192="x", AM192="0"), 1, IF(AND(AH192="0", AM192="x"), 1, 0)))</f>
        <v>1</v>
      </c>
      <c r="AS192" s="35">
        <f t="shared" si="36"/>
        <v>1</v>
      </c>
    </row>
    <row r="193" spans="1:45">
      <c r="A193" t="str">
        <f>'Model output'!A192</f>
        <v>TCGA-EM-A3AR</v>
      </c>
      <c r="B193" s="44">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5"/>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output'!H192="","negative",IF('Model output'!H192="[]", "negative", IF(OR(ISNUMBER(SEARCH("lymph node",'Model output'!H192)),ISNUMBER(SEARCH("Not mentioned",'Model output'!H192)),ISNUMBER(SEARCH("neck",'Model output'!H192)),ISNUMBER(SEARCH("Not applicable",'Model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7"/>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Classical (papillary) architecture, Classical cytomorphology</v>
      </c>
      <c r="P193" t="str">
        <f>IF('Model output'!N192="","",'Model output'!N192)</f>
        <v>1.2cm</v>
      </c>
      <c r="Q193" t="str">
        <f t="shared" si="46"/>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t="str">
        <f>IF('Model output'!O192="","",'Model output'!O192)</f>
        <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t="str">
        <f>IF('Model output'!S192="","", IF('Model output'!S192= "[]", "", 'Model output'!S192))</f>
        <v/>
      </c>
      <c r="Y193" t="str">
        <f>IF(OR('Model output'!S192="",ISNUMBER(SEARCH("Absent",'Model output'!S192)),ISNUMBER(SEARCH("Not identified",'Model output'!S192)),ISNUMBER(SEARCH("No",'Model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 IF('Model output'!T192="[]", "", IF('Model output'!T192="Not mentioned", "No", "Yes")))</f>
        <v/>
      </c>
      <c r="AB193" t="str">
        <f>IF(AA193&lt;&gt;"Yes","",IF(OR('Model output'!U192="",'Model output'!U192="[]",ISNUMBER(SEARCH("Not identified",'Model output'!U192))),"",'Model output'!U192))</f>
        <v/>
      </c>
      <c r="AC193" s="9" t="str">
        <f>IF(OR('Model output'!V192="", AND(ISERROR(SEARCH("Positive",'Model output'!V192)), ISNUMBER(SEARCH("Negative",'Model output'!V192))), 'Model output'!V192="No", ISNUMBER(SEARCH("Uninvolved",'Model output'!V192)), ISNUMBER(SEARCH("Not involved",'Model output'!V192)), ISNUMBER(SEARCH("Free",'Model output'!V192)), ISNUMBER(SEARCH("Cannot be assessed",'Model output'!V192)), ISNUMBER(SEARCH("1 mm",'Model output'!V192)), ISNUMBER(SEARCH("0.1 CM",'Model output'!V192)), ISNUMBER(SEARCH("less than 0.2 mm",'Model output'!V192)), ISNUMBER(SEARCH("less than 0.5 mm",'Model output'!V192)), ISNUMBER(SEARCH("none",'Model output'!V192)), ISNUMBER(SEARCH("abut",'Model output'!V192))), "negative", "positive")</f>
        <v>negative</v>
      </c>
      <c r="AE193" s="28"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29" t="str">
        <f t="shared" si="48"/>
        <v>1b</v>
      </c>
      <c r="AG193" s="29" t="str">
        <f t="shared" si="49"/>
        <v>1a</v>
      </c>
      <c r="AH193" s="29" t="str">
        <f t="shared" si="50"/>
        <v>0</v>
      </c>
      <c r="AI193" s="36" t="str">
        <f t="shared" si="51"/>
        <v>I</v>
      </c>
      <c r="AJ193" s="28" t="s">
        <v>685</v>
      </c>
      <c r="AK193" s="33" t="s">
        <v>967</v>
      </c>
      <c r="AL193" s="33" t="s">
        <v>972</v>
      </c>
      <c r="AM193" s="33" t="s">
        <v>971</v>
      </c>
      <c r="AN193" s="33" t="s">
        <v>66</v>
      </c>
      <c r="AO193" s="34">
        <f t="shared" ca="1" si="52"/>
        <v>0</v>
      </c>
      <c r="AP193" s="29">
        <f t="shared" si="53"/>
        <v>1</v>
      </c>
      <c r="AQ193" s="29">
        <f t="shared" si="54"/>
        <v>1</v>
      </c>
      <c r="AR193" s="29">
        <f t="shared" si="55"/>
        <v>1</v>
      </c>
      <c r="AS193" s="35">
        <f t="shared" si="36"/>
        <v>1</v>
      </c>
    </row>
    <row r="194" spans="1:45">
      <c r="A194" t="str">
        <f>'Model output'!A193</f>
        <v>TCGA-EM-A3FJ</v>
      </c>
      <c r="B194" s="44">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5"/>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output'!H193="","negative",IF('Model output'!H193="[]", "negative", IF(OR(ISNUMBER(SEARCH("lymph node",'Model output'!H193)),ISNUMBER(SEARCH("Not mentioned",'Model output'!H193)),ISNUMBER(SEARCH("neck",'Model output'!H193)),ISNUMBER(SEARCH("Not applicable",'Model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2.5 x 1.2 x 0.5 cm</v>
      </c>
      <c r="L194" s="8" t="str">
        <f t="shared" si="47"/>
        <v>2.5,1.2,0.5cm</v>
      </c>
      <c r="M194" cm="1">
        <f t="array" ref="M194">IF(L194="","",IF(ISNUMBER(SEARCH("cm",L194)),MAX(VALUE(SUBSTITUTE(_xlfn.FILTERXML("&lt;t&gt;&lt;s&gt;"&amp;SUBSTITUTE(L194,",","&lt;/s&gt;&lt;s&gt;")&amp;"&lt;/s&gt;&lt;/t&gt;","//s"),"cm",""))),MAX(VALUE(SUBSTITUTE(_xlfn.FILTERXML("&lt;t&gt;&lt;s&gt;"&amp;SUBSTITUTE(L194,",","&lt;/s&gt;&lt;s&gt;")&amp;"&lt;/s&gt;&lt;/t&gt;","//s"),"mm","")))/10))</f>
        <v>2.5</v>
      </c>
      <c r="N194" t="str">
        <f>IF('Model output'!L193="","",'Model output'!L193)</f>
        <v>Papillary carcinoma</v>
      </c>
      <c r="O194" t="str">
        <f>IF('Model output'!M193="","",'Model output'!M193)</f>
        <v>Classical type</v>
      </c>
      <c r="P194" t="str">
        <f>IF('Model output'!N193="","",'Model output'!N193)</f>
        <v>1.0 cm</v>
      </c>
      <c r="Q194" t="str">
        <f t="shared" si="46"/>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t="str">
        <f>IF('Model output'!O193="","",'Model output'!O193)</f>
        <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t="str">
        <f>IF('Model output'!S193="","", IF('Model output'!S193= "[]", "", 'Model output'!S193))</f>
        <v>Absent</v>
      </c>
      <c r="Y194" t="str">
        <f>IF(OR('Model output'!S193="",ISNUMBER(SEARCH("Absent",'Model output'!S193)),ISNUMBER(SEARCH("Not identified",'Model output'!S193)),ISNUMBER(SEARCH("No",'Model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 IF('Model output'!T193="[]", "", IF('Model output'!T193="Not mentioned", "No", "Yes")))</f>
        <v/>
      </c>
      <c r="AB194" t="str">
        <f>IF(AA194&lt;&gt;"Yes","",IF(OR('Model output'!U193="",'Model output'!U193="[]",ISNUMBER(SEARCH("Not identified",'Model output'!U193))),"",'Model output'!U193))</f>
        <v/>
      </c>
      <c r="AC194" s="9" t="str">
        <f>IF(OR('Model output'!V193="", AND(ISERROR(SEARCH("Positive",'Model output'!V193)), ISNUMBER(SEARCH("Negative",'Model output'!V193))), 'Model output'!V193="No", ISNUMBER(SEARCH("Uninvolved",'Model output'!V193)), ISNUMBER(SEARCH("Not involved",'Model output'!V193)), ISNUMBER(SEARCH("Free",'Model output'!V193)), ISNUMBER(SEARCH("Cannot be assessed",'Model output'!V193)), ISNUMBER(SEARCH("1 mm",'Model output'!V193)), ISNUMBER(SEARCH("0.1 CM",'Model output'!V193)), ISNUMBER(SEARCH("less than 0.2 mm",'Model output'!V193)), ISNUMBER(SEARCH("less than 0.5 mm",'Model output'!V193)), ISNUMBER(SEARCH("none",'Model output'!V193)), ISNUMBER(SEARCH("abut",'Model output'!V193))), "negative", "positive")</f>
        <v>negative</v>
      </c>
      <c r="AE194" s="28"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29" t="str">
        <f t="shared" si="48"/>
        <v>1a</v>
      </c>
      <c r="AG194" s="29" t="str">
        <f t="shared" si="49"/>
        <v>1b</v>
      </c>
      <c r="AH194" s="29" t="str">
        <f t="shared" si="50"/>
        <v>0</v>
      </c>
      <c r="AI194" s="36" t="str">
        <f t="shared" si="51"/>
        <v>I</v>
      </c>
      <c r="AJ194" s="28" t="s">
        <v>687</v>
      </c>
      <c r="AK194" s="33" t="s">
        <v>972</v>
      </c>
      <c r="AL194" s="33" t="s">
        <v>967</v>
      </c>
      <c r="AM194" s="33" t="s">
        <v>971</v>
      </c>
      <c r="AN194" s="33" t="s">
        <v>66</v>
      </c>
      <c r="AO194" s="34">
        <f t="shared" ca="1" si="52"/>
        <v>1</v>
      </c>
      <c r="AP194" s="29">
        <f t="shared" si="53"/>
        <v>1</v>
      </c>
      <c r="AQ194" s="29">
        <f t="shared" si="54"/>
        <v>1</v>
      </c>
      <c r="AR194" s="29">
        <f t="shared" si="55"/>
        <v>1</v>
      </c>
      <c r="AS194" s="35">
        <f t="shared" si="36"/>
        <v>1</v>
      </c>
    </row>
    <row r="195" spans="1:45">
      <c r="A195" t="str">
        <f>'Model output'!A194</f>
        <v>TCGA-EM-A3FK</v>
      </c>
      <c r="B195" s="44">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5"/>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output'!H194="","negative",IF('Model output'!H194="[]", "negative", IF(OR(ISNUMBER(SEARCH("lymph node",'Model output'!H194)),ISNUMBER(SEARCH("Not mentioned",'Model output'!H194)),ISNUMBER(SEARCH("neck",'Model output'!H194)),ISNUMBER(SEARCH("Not applicable",'Model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0.5 cm</v>
      </c>
      <c r="L195" s="8" t="str">
        <f t="shared" si="47"/>
        <v>0.5cm</v>
      </c>
      <c r="M195" cm="1">
        <f t="array" ref="M195">IF(L195="","",IF(ISNUMBER(SEARCH("cm",L195)),MAX(VALUE(SUBSTITUTE(_xlfn.FILTERXML("&lt;t&gt;&lt;s&gt;"&amp;SUBSTITUTE(L195,",","&lt;/s&gt;&lt;s&gt;")&amp;"&lt;/s&gt;&lt;/t&gt;","//s"),"cm",""))),MAX(VALUE(SUBSTITUTE(_xlfn.FILTERXML("&lt;t&gt;&lt;s&gt;"&amp;SUBSTITUTE(L195,",","&lt;/s&gt;&lt;s&gt;")&amp;"&lt;/s&gt;&lt;/t&gt;","//s"),"mm","")))/10))</f>
        <v>0.5</v>
      </c>
      <c r="N195" t="str">
        <f>IF('Model output'!L194="","",'Model output'!L194)</f>
        <v>Papillary carcinoma, classical (usual)</v>
      </c>
      <c r="O195" t="str">
        <f>IF('Model output'!M194="","",'Model output'!M194)</f>
        <v/>
      </c>
      <c r="P195" t="str">
        <f>IF('Model output'!N194="","",'Model output'!N194)</f>
        <v>1.2cm</v>
      </c>
      <c r="Q195" t="str">
        <f t="shared" si="46"/>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t="str">
        <f>IF('Model output'!S194="","", IF('Model output'!S194= "[]", "", 'Model output'!S194))</f>
        <v>Not identified</v>
      </c>
      <c r="Y195" t="str">
        <f>IF(OR('Model output'!S194="",ISNUMBER(SEARCH("Absent",'Model output'!S194)),ISNUMBER(SEARCH("Not identified",'Model output'!S194)),ISNUMBER(SEARCH("No",'Model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 IF('Model output'!T194="[]", "", IF('Model output'!T194="Not mentioned", "No", "Yes")))</f>
        <v/>
      </c>
      <c r="AB195" t="str">
        <f>IF(AA195&lt;&gt;"Yes","",IF(OR('Model output'!U194="",'Model output'!U194="[]",ISNUMBER(SEARCH("Not identified",'Model output'!U194))),"",'Model output'!U194))</f>
        <v/>
      </c>
      <c r="AC195" s="9" t="str">
        <f>IF(OR('Model output'!V194="", AND(ISERROR(SEARCH("Positive",'Model output'!V194)), ISNUMBER(SEARCH("Negative",'Model output'!V194))), 'Model output'!V194="No", ISNUMBER(SEARCH("Uninvolved",'Model output'!V194)), ISNUMBER(SEARCH("Not involved",'Model output'!V194)), ISNUMBER(SEARCH("Free",'Model output'!V194)), ISNUMBER(SEARCH("Cannot be assessed",'Model output'!V194)), ISNUMBER(SEARCH("1 mm",'Model output'!V194)), ISNUMBER(SEARCH("0.1 CM",'Model output'!V194)), ISNUMBER(SEARCH("less than 0.2 mm",'Model output'!V194)), ISNUMBER(SEARCH("less than 0.5 mm",'Model output'!V194)), ISNUMBER(SEARCH("none",'Model output'!V194)), ISNUMBER(SEARCH("abut",'Model output'!V194))), "negative", "positive")</f>
        <v>negative</v>
      </c>
      <c r="AE195" s="28"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29" t="str">
        <f t="shared" si="48"/>
        <v>1b</v>
      </c>
      <c r="AG195" s="29" t="str">
        <f t="shared" si="49"/>
        <v>1b</v>
      </c>
      <c r="AH195" s="29" t="str">
        <f t="shared" si="50"/>
        <v>0</v>
      </c>
      <c r="AI195" s="36" t="str">
        <f t="shared" si="51"/>
        <v>I</v>
      </c>
      <c r="AJ195" s="28" t="s">
        <v>687</v>
      </c>
      <c r="AK195" s="33" t="s">
        <v>967</v>
      </c>
      <c r="AL195" s="33" t="s">
        <v>967</v>
      </c>
      <c r="AM195" s="33" t="s">
        <v>971</v>
      </c>
      <c r="AN195" s="33" t="s">
        <v>66</v>
      </c>
      <c r="AO195" s="34">
        <f t="shared" ca="1" si="52"/>
        <v>1</v>
      </c>
      <c r="AP195" s="29">
        <f t="shared" si="53"/>
        <v>1</v>
      </c>
      <c r="AQ195" s="29">
        <f t="shared" si="54"/>
        <v>1</v>
      </c>
      <c r="AR195" s="29">
        <f t="shared" si="55"/>
        <v>1</v>
      </c>
      <c r="AS195" s="35">
        <f t="shared" ref="AS195:AS258" si="56">IF(AI195=AN195,1,0)</f>
        <v>1</v>
      </c>
    </row>
    <row r="196" spans="1:45">
      <c r="A196" t="str">
        <f>'Model output'!A195</f>
        <v>TCGA-EM-A3FL</v>
      </c>
      <c r="B196" s="44">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5"/>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output'!H195="","negative",IF('Model output'!H195="[]", "negative", IF(OR(ISNUMBER(SEARCH("lymph node",'Model output'!H195)),ISNUMBER(SEARCH("Not mentioned",'Model output'!H195)),ISNUMBER(SEARCH("neck",'Model output'!H195)),ISNUMBER(SEARCH("Not applicable",'Model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47"/>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Oncocytic or oxyphilic variant</v>
      </c>
      <c r="P196" t="str">
        <f>IF('Model output'!N195="","",'Model output'!N195)</f>
        <v>1.5cm</v>
      </c>
      <c r="Q196" t="str">
        <f t="shared" si="46"/>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t="str">
        <f>IF('Model output'!S195="","", IF('Model output'!S195= "[]", "", 'Model output'!S195))</f>
        <v>Not identified</v>
      </c>
      <c r="Y196" t="str">
        <f>IF(OR('Model output'!S195="",ISNUMBER(SEARCH("Absent",'Model output'!S195)),ISNUMBER(SEARCH("Not identified",'Model output'!S195)),ISNUMBER(SEARCH("No",'Model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 IF('Model output'!T195="[]", "", IF('Model output'!T195="Not mentioned", "No", "Yes")))</f>
        <v/>
      </c>
      <c r="AB196" t="str">
        <f>IF(AA196&lt;&gt;"Yes","",IF(OR('Model output'!U195="",'Model output'!U195="[]",ISNUMBER(SEARCH("Not identified",'Model output'!U195))),"",'Model output'!U195))</f>
        <v/>
      </c>
      <c r="AC196" s="9" t="str">
        <f>IF(OR('Model output'!V195="", AND(ISERROR(SEARCH("Positive",'Model output'!V195)), ISNUMBER(SEARCH("Negative",'Model output'!V195))), 'Model output'!V195="No", ISNUMBER(SEARCH("Uninvolved",'Model output'!V195)), ISNUMBER(SEARCH("Not involved",'Model output'!V195)), ISNUMBER(SEARCH("Free",'Model output'!V195)), ISNUMBER(SEARCH("Cannot be assessed",'Model output'!V195)), ISNUMBER(SEARCH("1 mm",'Model output'!V195)), ISNUMBER(SEARCH("0.1 CM",'Model output'!V195)), ISNUMBER(SEARCH("less than 0.2 mm",'Model output'!V195)), ISNUMBER(SEARCH("less than 0.5 mm",'Model output'!V195)), ISNUMBER(SEARCH("none",'Model output'!V195)), ISNUMBER(SEARCH("abut",'Model output'!V195))), "negative", "positive")</f>
        <v>negative</v>
      </c>
      <c r="AE196" s="28"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29" t="str">
        <f t="shared" si="48"/>
        <v>1b</v>
      </c>
      <c r="AG196" s="29" t="str">
        <f t="shared" si="49"/>
        <v>0</v>
      </c>
      <c r="AH196" s="29" t="str">
        <f t="shared" si="50"/>
        <v>0</v>
      </c>
      <c r="AI196" s="36" t="str">
        <f t="shared" si="51"/>
        <v>I</v>
      </c>
      <c r="AJ196" s="28" t="s">
        <v>685</v>
      </c>
      <c r="AK196" s="33" t="s">
        <v>967</v>
      </c>
      <c r="AL196" s="33" t="s">
        <v>971</v>
      </c>
      <c r="AM196" s="33" t="s">
        <v>971</v>
      </c>
      <c r="AN196" s="33" t="s">
        <v>66</v>
      </c>
      <c r="AO196" s="34">
        <f t="shared" ca="1" si="52"/>
        <v>1</v>
      </c>
      <c r="AP196" s="29">
        <f t="shared" si="53"/>
        <v>1</v>
      </c>
      <c r="AQ196" s="29">
        <f t="shared" si="54"/>
        <v>1</v>
      </c>
      <c r="AR196" s="29">
        <f t="shared" si="55"/>
        <v>1</v>
      </c>
      <c r="AS196" s="35">
        <f t="shared" si="56"/>
        <v>1</v>
      </c>
    </row>
    <row r="197" spans="1:45">
      <c r="A197" t="str">
        <f>'Model output'!A196</f>
        <v>TCGA-EM-A3FM</v>
      </c>
      <c r="B197" s="44">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5"/>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lateral</v>
      </c>
      <c r="H197" t="str">
        <f>IF('Model output'!H196="","negative",IF('Model output'!H196="[]", "negative", IF(OR(ISNUMBER(SEARCH("lymph node",'Model output'!H196)),ISNUMBER(SEARCH("Not mentioned",'Model output'!H196)),ISNUMBER(SEARCH("neck",'Model output'!H196)),ISNUMBER(SEARCH("Not applicable",'Model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
      </c>
      <c r="L197" s="8" t="str">
        <f t="shared" si="47"/>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Papillary carcinoma</v>
      </c>
      <c r="O197" t="str">
        <f>IF('Model output'!M196="","",'Model output'!M196)</f>
        <v>Classical (usual), Follicular variant, Tall cell change</v>
      </c>
      <c r="P197" t="str">
        <f>IF('Model output'!N196="","",'Model output'!N196)</f>
        <v>2.2cm</v>
      </c>
      <c r="Q197" t="str">
        <f t="shared" si="46"/>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Multiple</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t="str">
        <f>IF('Model output'!S196="","", IF('Model output'!S196= "[]", "", 'Model output'!S196))</f>
        <v>Not identified</v>
      </c>
      <c r="Y197" t="str">
        <f>IF(OR('Model output'!S196="",ISNUMBER(SEARCH("Absent",'Model output'!S196)),ISNUMBER(SEARCH("Not identified",'Model output'!S196)),ISNUMBER(SEARCH("No",'Model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 IF('Model output'!T196="[]", "", IF('Model output'!T196="Not mentioned", "No", "Yes")))</f>
        <v/>
      </c>
      <c r="AB197" t="str">
        <f>IF(AA197&lt;&gt;"Yes","",IF(OR('Model output'!U196="",'Model output'!U196="[]",ISNUMBER(SEARCH("Not identified",'Model output'!U196))),"",'Model output'!U196))</f>
        <v/>
      </c>
      <c r="AC197" s="9" t="str">
        <f>IF(OR('Model output'!V196="", AND(ISERROR(SEARCH("Positive",'Model output'!V196)), ISNUMBER(SEARCH("Negative",'Model output'!V196))), 'Model output'!V196="No", ISNUMBER(SEARCH("Uninvolved",'Model output'!V196)), ISNUMBER(SEARCH("Not involved",'Model output'!V196)), ISNUMBER(SEARCH("Free",'Model output'!V196)), ISNUMBER(SEARCH("Cannot be assessed",'Model output'!V196)), ISNUMBER(SEARCH("1 mm",'Model output'!V196)), ISNUMBER(SEARCH("0.1 CM",'Model output'!V196)), ISNUMBER(SEARCH("less than 0.2 mm",'Model output'!V196)), ISNUMBER(SEARCH("less than 0.5 mm",'Model output'!V196)), ISNUMBER(SEARCH("none",'Model output'!V196)), ISNUMBER(SEARCH("abut",'Model output'!V196))), "negative", "positive")</f>
        <v>negative</v>
      </c>
      <c r="AE197" s="28"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29" t="str">
        <f t="shared" si="48"/>
        <v>2</v>
      </c>
      <c r="AG197" s="29" t="str">
        <f t="shared" si="49"/>
        <v>1b</v>
      </c>
      <c r="AH197" s="29" t="str">
        <f t="shared" si="50"/>
        <v>0</v>
      </c>
      <c r="AI197" s="36" t="str">
        <f t="shared" si="51"/>
        <v>II</v>
      </c>
      <c r="AJ197" s="28" t="s">
        <v>687</v>
      </c>
      <c r="AK197" s="33" t="s">
        <v>970</v>
      </c>
      <c r="AL197" s="33" t="s">
        <v>967</v>
      </c>
      <c r="AM197" s="33" t="s">
        <v>971</v>
      </c>
      <c r="AN197" s="33" t="s">
        <v>969</v>
      </c>
      <c r="AO197" s="34">
        <f t="shared" ca="1" si="52"/>
        <v>1</v>
      </c>
      <c r="AP197" s="29">
        <f t="shared" si="53"/>
        <v>1</v>
      </c>
      <c r="AQ197" s="29">
        <f t="shared" si="54"/>
        <v>1</v>
      </c>
      <c r="AR197" s="29">
        <f t="shared" si="55"/>
        <v>1</v>
      </c>
      <c r="AS197" s="35">
        <f t="shared" si="56"/>
        <v>1</v>
      </c>
    </row>
    <row r="198" spans="1:45">
      <c r="A198" t="str">
        <f>'Model output'!A197</f>
        <v>TCGA-EM-A3FN</v>
      </c>
      <c r="B198" s="44">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5"/>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output'!H197="","negative",IF('Model output'!H197="[]", "negative", IF(OR(ISNUMBER(SEARCH("lymph node",'Model output'!H197)),ISNUMBER(SEARCH("Not mentioned",'Model output'!H197)),ISNUMBER(SEARCH("neck",'Model output'!H197)),ISNUMBER(SEARCH("Not applicable",'Model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7"/>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Follicular variant, Microcarcinoma (occult, small or microscopic) variant</v>
      </c>
      <c r="P198" t="str">
        <f>IF('Model output'!N197="","",'Model output'!N197)</f>
        <v>4.2cm</v>
      </c>
      <c r="Q198" t="str">
        <f t="shared" si="46"/>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t="str">
        <f>IF('Model output'!O197="","",'Model output'!O197)</f>
        <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t="str">
        <f>IF('Model output'!S197="","", IF('Model output'!S197= "[]", "", 'Model output'!S197))</f>
        <v>Not identified</v>
      </c>
      <c r="Y198" t="str">
        <f>IF(OR('Model output'!S197="",ISNUMBER(SEARCH("Absent",'Model output'!S197)),ISNUMBER(SEARCH("Not identified",'Model output'!S197)),ISNUMBER(SEARCH("No",'Model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 IF('Model output'!T197="[]", "", IF('Model output'!T197="Not mentioned", "No", "Yes")))</f>
        <v/>
      </c>
      <c r="AB198" t="str">
        <f>IF(AA198&lt;&gt;"Yes","",IF(OR('Model output'!U197="",'Model output'!U197="[]",ISNUMBER(SEARCH("Not identified",'Model output'!U197))),"",'Model output'!U197))</f>
        <v/>
      </c>
      <c r="AC198" s="9" t="str">
        <f>IF(OR('Model output'!V197="", AND(ISERROR(SEARCH("Positive",'Model output'!V197)), ISNUMBER(SEARCH("Negative",'Model output'!V197))), 'Model output'!V197="No", ISNUMBER(SEARCH("Uninvolved",'Model output'!V197)), ISNUMBER(SEARCH("Not involved",'Model output'!V197)), ISNUMBER(SEARCH("Free",'Model output'!V197)), ISNUMBER(SEARCH("Cannot be assessed",'Model output'!V197)), ISNUMBER(SEARCH("1 mm",'Model output'!V197)), ISNUMBER(SEARCH("0.1 CM",'Model output'!V197)), ISNUMBER(SEARCH("less than 0.2 mm",'Model output'!V197)), ISNUMBER(SEARCH("less than 0.5 mm",'Model output'!V197)), ISNUMBER(SEARCH("none",'Model output'!V197)), ISNUMBER(SEARCH("abut",'Model output'!V197))), "negative", "positive")</f>
        <v>negative</v>
      </c>
      <c r="AE198" s="28"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29" t="str">
        <f t="shared" si="48"/>
        <v>3a</v>
      </c>
      <c r="AG198" s="29" t="str">
        <f t="shared" si="49"/>
        <v>0</v>
      </c>
      <c r="AH198" s="29" t="str">
        <f t="shared" si="50"/>
        <v>0</v>
      </c>
      <c r="AI198" s="36" t="str">
        <f t="shared" si="51"/>
        <v>I</v>
      </c>
      <c r="AJ198" s="28" t="s">
        <v>685</v>
      </c>
      <c r="AK198" s="33" t="s">
        <v>973</v>
      </c>
      <c r="AL198" s="33" t="s">
        <v>968</v>
      </c>
      <c r="AM198" s="33" t="s">
        <v>971</v>
      </c>
      <c r="AN198" s="33" t="s">
        <v>66</v>
      </c>
      <c r="AO198" s="34">
        <f t="shared" ca="1" si="52"/>
        <v>1</v>
      </c>
      <c r="AP198" s="29">
        <f t="shared" si="53"/>
        <v>1</v>
      </c>
      <c r="AQ198" s="29">
        <f t="shared" si="54"/>
        <v>1</v>
      </c>
      <c r="AR198" s="29">
        <f t="shared" si="55"/>
        <v>1</v>
      </c>
      <c r="AS198" s="35">
        <f t="shared" si="56"/>
        <v>1</v>
      </c>
    </row>
    <row r="199" spans="1:45">
      <c r="A199" t="str">
        <f>'Model output'!A198</f>
        <v>TCGA-EM-A3FO</v>
      </c>
      <c r="B199" s="44">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5"/>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output'!H198="","negative",IF('Model output'!H198="[]", "negative", IF(OR(ISNUMBER(SEARCH("lymph node",'Model output'!H198)),ISNUMBER(SEARCH("Not mentioned",'Model output'!H198)),ISNUMBER(SEARCH("neck",'Model output'!H198)),ISNUMBER(SEARCH("Not applicable",'Model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47"/>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v>
      </c>
      <c r="O199" t="str">
        <f>IF('Model output'!M198="","",'Model output'!M198)</f>
        <v>Classical (usual), Follicular variant, Tall cell, Hobnail cell, Columnar cell, Clear cell</v>
      </c>
      <c r="P199" t="str">
        <f>IF('Model output'!N198="","",'Model output'!N198)</f>
        <v>4.4cm</v>
      </c>
      <c r="Q199" t="str">
        <f t="shared" si="46"/>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t="str">
        <f>IF('Model output'!O198="","",'Model output'!O198)</f>
        <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t="str">
        <f>IF('Model output'!S198="","", IF('Model output'!S198= "[]", "", 'Model output'!S198))</f>
        <v>Not identified</v>
      </c>
      <c r="Y199" t="str">
        <f>IF(OR('Model output'!S198="",ISNUMBER(SEARCH("Absent",'Model output'!S198)),ISNUMBER(SEARCH("Not identified",'Model output'!S198)),ISNUMBER(SEARCH("No",'Model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 IF('Model output'!T198="[]", "", IF('Model output'!T198="Not mentioned", "No", "Yes")))</f>
        <v/>
      </c>
      <c r="AB199" t="str">
        <f>IF(AA199&lt;&gt;"Yes","",IF(OR('Model output'!U198="",'Model output'!U198="[]",ISNUMBER(SEARCH("Not identified",'Model output'!U198))),"",'Model output'!U198))</f>
        <v/>
      </c>
      <c r="AC199" s="9" t="str">
        <f>IF(OR('Model output'!V198="", AND(ISERROR(SEARCH("Positive",'Model output'!V198)), ISNUMBER(SEARCH("Negative",'Model output'!V198))), 'Model output'!V198="No", ISNUMBER(SEARCH("Uninvolved",'Model output'!V198)), ISNUMBER(SEARCH("Not involved",'Model output'!V198)), ISNUMBER(SEARCH("Free",'Model output'!V198)), ISNUMBER(SEARCH("Cannot be assessed",'Model output'!V198)), ISNUMBER(SEARCH("1 mm",'Model output'!V198)), ISNUMBER(SEARCH("0.1 CM",'Model output'!V198)), ISNUMBER(SEARCH("less than 0.2 mm",'Model output'!V198)), ISNUMBER(SEARCH("less than 0.5 mm",'Model output'!V198)), ISNUMBER(SEARCH("none",'Model output'!V198)), ISNUMBER(SEARCH("abut",'Model output'!V198))), "negative", "positive")</f>
        <v>negative</v>
      </c>
      <c r="AE199" s="28"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29" t="str">
        <f t="shared" si="48"/>
        <v>3a</v>
      </c>
      <c r="AG199" s="29" t="str">
        <f t="shared" si="49"/>
        <v>0</v>
      </c>
      <c r="AH199" s="29" t="str">
        <f t="shared" si="50"/>
        <v>0</v>
      </c>
      <c r="AI199" s="36" t="str">
        <f t="shared" si="51"/>
        <v>I</v>
      </c>
      <c r="AJ199" s="28" t="s">
        <v>687</v>
      </c>
      <c r="AK199" s="33" t="s">
        <v>973</v>
      </c>
      <c r="AL199" s="33" t="s">
        <v>968</v>
      </c>
      <c r="AM199" s="33" t="s">
        <v>971</v>
      </c>
      <c r="AN199" s="33" t="s">
        <v>66</v>
      </c>
      <c r="AO199" s="34">
        <f t="shared" ca="1" si="52"/>
        <v>1</v>
      </c>
      <c r="AP199" s="29">
        <f t="shared" si="53"/>
        <v>1</v>
      </c>
      <c r="AQ199" s="29">
        <f t="shared" si="54"/>
        <v>1</v>
      </c>
      <c r="AR199" s="29">
        <f t="shared" si="55"/>
        <v>1</v>
      </c>
      <c r="AS199" s="35">
        <f t="shared" si="56"/>
        <v>1</v>
      </c>
    </row>
    <row r="200" spans="1:45">
      <c r="A200" t="str">
        <f>'Model output'!A199</f>
        <v>TCGA-EM-A3FP</v>
      </c>
      <c r="B200" s="44">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5"/>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output'!H199="","negative",IF('Model output'!H199="[]", "negative", IF(OR(ISNUMBER(SEARCH("lymph node",'Model output'!H199)),ISNUMBER(SEARCH("Not mentioned",'Model output'!H199)),ISNUMBER(SEARCH("neck",'Model output'!H199)),ISNUMBER(SEARCH("Not applicable",'Model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47"/>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Follicular architecture, Classical cytomorphology</v>
      </c>
      <c r="P200" t="str">
        <f>IF('Model output'!N199="","",'Model output'!N199)</f>
        <v>2.2cm</v>
      </c>
      <c r="Q200" t="str">
        <f t="shared" si="46"/>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t="str">
        <f>IF('Model output'!S199="","", IF('Model output'!S199= "[]", "", 'Model output'!S199))</f>
        <v>Not identified</v>
      </c>
      <c r="Y200" t="str">
        <f>IF(OR('Model output'!S199="",ISNUMBER(SEARCH("Absent",'Model output'!S199)),ISNUMBER(SEARCH("Not identified",'Model output'!S199)),ISNUMBER(SEARCH("No",'Model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 IF('Model output'!T199="[]", "", IF('Model output'!T199="Not mentioned", "No", "Yes")))</f>
        <v/>
      </c>
      <c r="AB200" t="str">
        <f>IF(AA200&lt;&gt;"Yes","",IF(OR('Model output'!U199="",'Model output'!U199="[]",ISNUMBER(SEARCH("Not identified",'Model output'!U199))),"",'Model output'!U199))</f>
        <v/>
      </c>
      <c r="AC200" s="9" t="str">
        <f>IF(OR('Model output'!V199="", AND(ISERROR(SEARCH("Positive",'Model output'!V199)), ISNUMBER(SEARCH("Negative",'Model output'!V199))), 'Model output'!V199="No", ISNUMBER(SEARCH("Uninvolved",'Model output'!V199)), ISNUMBER(SEARCH("Not involved",'Model output'!V199)), ISNUMBER(SEARCH("Free",'Model output'!V199)), ISNUMBER(SEARCH("Cannot be assessed",'Model output'!V199)), ISNUMBER(SEARCH("1 mm",'Model output'!V199)), ISNUMBER(SEARCH("0.1 CM",'Model output'!V199)), ISNUMBER(SEARCH("less than 0.2 mm",'Model output'!V199)), ISNUMBER(SEARCH("less than 0.5 mm",'Model output'!V199)), ISNUMBER(SEARCH("none",'Model output'!V199)), ISNUMBER(SEARCH("abut",'Model output'!V199))), "negative", "positive")</f>
        <v>negative</v>
      </c>
      <c r="AE200" s="28"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29" t="str">
        <f t="shared" si="48"/>
        <v>2</v>
      </c>
      <c r="AG200" s="29" t="str">
        <f t="shared" si="49"/>
        <v>0</v>
      </c>
      <c r="AH200" s="29" t="str">
        <f t="shared" si="50"/>
        <v>0</v>
      </c>
      <c r="AI200" s="36" t="str">
        <f t="shared" si="51"/>
        <v>I</v>
      </c>
      <c r="AJ200" s="28" t="s">
        <v>685</v>
      </c>
      <c r="AK200" s="33" t="s">
        <v>970</v>
      </c>
      <c r="AL200" s="33" t="s">
        <v>968</v>
      </c>
      <c r="AM200" s="33" t="s">
        <v>971</v>
      </c>
      <c r="AN200" s="33" t="s">
        <v>66</v>
      </c>
      <c r="AO200" s="34">
        <f t="shared" ca="1" si="52"/>
        <v>1</v>
      </c>
      <c r="AP200" s="29">
        <f t="shared" si="53"/>
        <v>1</v>
      </c>
      <c r="AQ200" s="29">
        <f t="shared" si="54"/>
        <v>1</v>
      </c>
      <c r="AR200" s="29">
        <f t="shared" si="55"/>
        <v>1</v>
      </c>
      <c r="AS200" s="35">
        <f t="shared" si="56"/>
        <v>1</v>
      </c>
    </row>
    <row r="201" spans="1:45">
      <c r="A201" t="str">
        <f>'Model output'!A200</f>
        <v>TCGA-EM-A3FQ</v>
      </c>
      <c r="B201" s="44">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5"/>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output'!H200="","negative",IF('Model output'!H200="[]", "negative", IF(OR(ISNUMBER(SEARCH("lymph node",'Model output'!H200)),ISNUMBER(SEARCH("Not mentioned",'Model output'!H200)),ISNUMBER(SEARCH("neck",'Model output'!H200)),ISNUMBER(SEARCH("Not applicable",'Model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47"/>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 carcinoma, Classical (usual), Cribriform-morular variant</v>
      </c>
      <c r="O201" t="str">
        <f>IF('Model output'!M200="","",'Model output'!M200)</f>
        <v>Classical, Cribriform-morular</v>
      </c>
      <c r="P201" t="str">
        <f>IF('Model output'!N200="","",'Model output'!N200)</f>
        <v>4.8cm</v>
      </c>
      <c r="Q201" t="str">
        <f t="shared" si="46"/>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t="str">
        <f>IF('Model output'!O200="","",'Model output'!O200)</f>
        <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t="str">
        <f>IF('Model output'!S200="","", IF('Model output'!S200= "[]", "", 'Model output'!S200))</f>
        <v>Not identified</v>
      </c>
      <c r="Y201" t="str">
        <f>IF(OR('Model output'!S200="",ISNUMBER(SEARCH("Absent",'Model output'!S200)),ISNUMBER(SEARCH("Not identified",'Model output'!S200)),ISNUMBER(SEARCH("No",'Model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 IF('Model output'!T200="[]", "", IF('Model output'!T200="Not mentioned", "No", "Yes")))</f>
        <v/>
      </c>
      <c r="AB201" t="str">
        <f>IF(AA201&lt;&gt;"Yes","",IF(OR('Model output'!U200="",'Model output'!U200="[]",ISNUMBER(SEARCH("Not identified",'Model output'!U200))),"",'Model output'!U200))</f>
        <v/>
      </c>
      <c r="AC201" s="9" t="str">
        <f>IF(OR('Model output'!V200="", AND(ISERROR(SEARCH("Positive",'Model output'!V200)), ISNUMBER(SEARCH("Negative",'Model output'!V200))), 'Model output'!V200="No", ISNUMBER(SEARCH("Uninvolved",'Model output'!V200)), ISNUMBER(SEARCH("Not involved",'Model output'!V200)), ISNUMBER(SEARCH("Free",'Model output'!V200)), ISNUMBER(SEARCH("Cannot be assessed",'Model output'!V200)), ISNUMBER(SEARCH("1 mm",'Model output'!V200)), ISNUMBER(SEARCH("0.1 CM",'Model output'!V200)), ISNUMBER(SEARCH("less than 0.2 mm",'Model output'!V200)), ISNUMBER(SEARCH("less than 0.5 mm",'Model output'!V200)), ISNUMBER(SEARCH("none",'Model output'!V200)), ISNUMBER(SEARCH("abut",'Model output'!V200))), "negative", "positive")</f>
        <v>negative</v>
      </c>
      <c r="AE201" s="28"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29" t="str">
        <f t="shared" si="48"/>
        <v>3a</v>
      </c>
      <c r="AG201" s="29" t="str">
        <f t="shared" si="49"/>
        <v>1b</v>
      </c>
      <c r="AH201" s="29" t="str">
        <f t="shared" si="50"/>
        <v>0</v>
      </c>
      <c r="AI201" s="36" t="str">
        <f t="shared" si="51"/>
        <v>I</v>
      </c>
      <c r="AJ201" s="28" t="s">
        <v>687</v>
      </c>
      <c r="AK201" s="33" t="s">
        <v>973</v>
      </c>
      <c r="AL201" s="33" t="s">
        <v>967</v>
      </c>
      <c r="AM201" s="33" t="s">
        <v>971</v>
      </c>
      <c r="AN201" s="33" t="s">
        <v>66</v>
      </c>
      <c r="AO201" s="34">
        <f t="shared" ca="1" si="52"/>
        <v>1</v>
      </c>
      <c r="AP201" s="29">
        <f t="shared" si="53"/>
        <v>1</v>
      </c>
      <c r="AQ201" s="29">
        <f t="shared" si="54"/>
        <v>1</v>
      </c>
      <c r="AR201" s="29">
        <f t="shared" si="55"/>
        <v>1</v>
      </c>
      <c r="AS201" s="35">
        <f t="shared" si="56"/>
        <v>1</v>
      </c>
    </row>
    <row r="202" spans="1:45">
      <c r="A202" t="str">
        <f>'Model output'!A201</f>
        <v>TCGA-EM-A3FR</v>
      </c>
      <c r="B202" s="44">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5"/>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output'!H201="","negative",IF('Model output'!H201="[]", "negative", IF(OR(ISNUMBER(SEARCH("lymph node",'Model output'!H201)),ISNUMBER(SEARCH("Not mentioned",'Model output'!H201)),ISNUMBER(SEARCH("neck",'Model output'!H201)),ISNUMBER(SEARCH("Not applicable",'Model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47"/>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Classical (papillary), Tall cell changes (&lt;5%)</v>
      </c>
      <c r="P202" t="str">
        <f>IF('Model output'!N201="","",'Model output'!N201)</f>
        <v>3.0cm</v>
      </c>
      <c r="Q202" t="str">
        <f t="shared" si="46"/>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t="str">
        <f>IF('Model output'!O201="","",'Model output'!O201)</f>
        <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t="str">
        <f>IF('Model output'!S201="","", IF('Model output'!S201= "[]", "", 'Model output'!S201))</f>
        <v>Not identified</v>
      </c>
      <c r="Y202" t="str">
        <f>IF(OR('Model output'!S201="",ISNUMBER(SEARCH("Absent",'Model output'!S201)),ISNUMBER(SEARCH("Not identified",'Model output'!S201)),ISNUMBER(SEARCH("No",'Model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 IF('Model output'!T201="[]", "", IF('Model output'!T201="Not mentioned", "No", "Yes")))</f>
        <v/>
      </c>
      <c r="AB202" t="str">
        <f>IF(AA202&lt;&gt;"Yes","",IF(OR('Model output'!U201="",'Model output'!U201="[]",ISNUMBER(SEARCH("Not identified",'Model output'!U201))),"",'Model output'!U201))</f>
        <v/>
      </c>
      <c r="AC202" s="9" t="str">
        <f>IF(OR('Model output'!V201="", AND(ISERROR(SEARCH("Positive",'Model output'!V201)), ISNUMBER(SEARCH("Negative",'Model output'!V201))), 'Model output'!V201="No", ISNUMBER(SEARCH("Uninvolved",'Model output'!V201)), ISNUMBER(SEARCH("Not involved",'Model output'!V201)), ISNUMBER(SEARCH("Free",'Model output'!V201)), ISNUMBER(SEARCH("Cannot be assessed",'Model output'!V201)), ISNUMBER(SEARCH("1 mm",'Model output'!V201)), ISNUMBER(SEARCH("0.1 CM",'Model output'!V201)), ISNUMBER(SEARCH("less than 0.2 mm",'Model output'!V201)), ISNUMBER(SEARCH("less than 0.5 mm",'Model output'!V201)), ISNUMBER(SEARCH("none",'Model output'!V201)), ISNUMBER(SEARCH("abut",'Model output'!V201))), "negative", "positive")</f>
        <v>negative</v>
      </c>
      <c r="AE202" s="28"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intermediate</v>
      </c>
      <c r="AF202" s="29" t="str">
        <f t="shared" si="48"/>
        <v>2</v>
      </c>
      <c r="AG202" s="29" t="str">
        <f t="shared" si="49"/>
        <v>1a</v>
      </c>
      <c r="AH202" s="29" t="str">
        <f t="shared" si="50"/>
        <v>0</v>
      </c>
      <c r="AI202" s="36" t="str">
        <f t="shared" si="51"/>
        <v>II</v>
      </c>
      <c r="AJ202" s="28" t="s">
        <v>685</v>
      </c>
      <c r="AK202" s="33" t="s">
        <v>970</v>
      </c>
      <c r="AL202" s="33" t="s">
        <v>972</v>
      </c>
      <c r="AM202" s="33" t="s">
        <v>971</v>
      </c>
      <c r="AN202" s="33" t="s">
        <v>969</v>
      </c>
      <c r="AO202" s="34">
        <f t="shared" ca="1" si="52"/>
        <v>0</v>
      </c>
      <c r="AP202" s="29">
        <f t="shared" si="53"/>
        <v>1</v>
      </c>
      <c r="AQ202" s="29">
        <f t="shared" si="54"/>
        <v>1</v>
      </c>
      <c r="AR202" s="29">
        <f t="shared" si="55"/>
        <v>1</v>
      </c>
      <c r="AS202" s="35">
        <f t="shared" si="56"/>
        <v>1</v>
      </c>
    </row>
    <row r="203" spans="1:45">
      <c r="A203" t="str">
        <f>'Model output'!A202</f>
        <v>TCGA-EM-A3O3</v>
      </c>
      <c r="B203" s="44">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5"/>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output'!H202="","negative",IF('Model output'!H202="[]", "negative", IF(OR(ISNUMBER(SEARCH("lymph node",'Model output'!H202)),ISNUMBER(SEARCH("Not mentioned",'Model output'!H202)),ISNUMBER(SEARCH("neck",'Model output'!H202)),ISNUMBER(SEARCH("Not applicable",'Model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47"/>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v>
      </c>
      <c r="O203" t="str">
        <f>IF('Model output'!M202="","",'Model output'!M202)</f>
        <v>Classical (usual) with focal Warthin-like and hobnail cell change, and cribriform-morular architecture</v>
      </c>
      <c r="P203" t="str">
        <f>IF('Model output'!N202="","",'Model output'!N202)</f>
        <v>3.1 cm</v>
      </c>
      <c r="Q203" t="str">
        <f t="shared" si="46"/>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t="str">
        <f>IF('Model output'!O202="","",'Model output'!O202)</f>
        <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t="str">
        <f>IF('Model output'!S202="","", IF('Model output'!S202= "[]", "", 'Model output'!S202))</f>
        <v>Not identified</v>
      </c>
      <c r="Y203" t="str">
        <f>IF(OR('Model output'!S202="",ISNUMBER(SEARCH("Absent",'Model output'!S202)),ISNUMBER(SEARCH("Not identified",'Model output'!S202)),ISNUMBER(SEARCH("No",'Model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 IF('Model output'!T202="[]", "", IF('Model output'!T202="Not mentioned", "No", "Yes")))</f>
        <v/>
      </c>
      <c r="AB203" t="str">
        <f>IF(AA203&lt;&gt;"Yes","",IF(OR('Model output'!U202="",'Model output'!U202="[]",ISNUMBER(SEARCH("Not identified",'Model output'!U202))),"",'Model output'!U202))</f>
        <v/>
      </c>
      <c r="AC203" s="9" t="str">
        <f>IF(OR('Model output'!V202="", AND(ISERROR(SEARCH("Positive",'Model output'!V202)), ISNUMBER(SEARCH("Negative",'Model output'!V202))), 'Model output'!V202="No", ISNUMBER(SEARCH("Uninvolved",'Model output'!V202)), ISNUMBER(SEARCH("Not involved",'Model output'!V202)), ISNUMBER(SEARCH("Free",'Model output'!V202)), ISNUMBER(SEARCH("Cannot be assessed",'Model output'!V202)), ISNUMBER(SEARCH("1 mm",'Model output'!V202)), ISNUMBER(SEARCH("0.1 CM",'Model output'!V202)), ISNUMBER(SEARCH("less than 0.2 mm",'Model output'!V202)), ISNUMBER(SEARCH("less than 0.5 mm",'Model output'!V202)), ISNUMBER(SEARCH("none",'Model output'!V202)), ISNUMBER(SEARCH("abut",'Model output'!V202))), "negative", "positive")</f>
        <v>negative</v>
      </c>
      <c r="AE203" s="28"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29" t="str">
        <f t="shared" si="48"/>
        <v>2</v>
      </c>
      <c r="AG203" s="29" t="str">
        <f t="shared" si="49"/>
        <v>1a</v>
      </c>
      <c r="AH203" s="29" t="str">
        <f t="shared" si="50"/>
        <v>0</v>
      </c>
      <c r="AI203" s="36" t="str">
        <f t="shared" si="51"/>
        <v>II</v>
      </c>
      <c r="AJ203" s="28" t="s">
        <v>687</v>
      </c>
      <c r="AK203" s="33" t="s">
        <v>970</v>
      </c>
      <c r="AL203" s="33" t="s">
        <v>972</v>
      </c>
      <c r="AM203" s="33" t="s">
        <v>971</v>
      </c>
      <c r="AN203" s="33" t="s">
        <v>969</v>
      </c>
      <c r="AO203" s="34">
        <f t="shared" ca="1" si="52"/>
        <v>1</v>
      </c>
      <c r="AP203" s="29">
        <f t="shared" si="53"/>
        <v>1</v>
      </c>
      <c r="AQ203" s="29">
        <f t="shared" si="54"/>
        <v>1</v>
      </c>
      <c r="AR203" s="29">
        <f t="shared" si="55"/>
        <v>1</v>
      </c>
      <c r="AS203" s="35">
        <f t="shared" si="56"/>
        <v>1</v>
      </c>
    </row>
    <row r="204" spans="1:45">
      <c r="A204" t="str">
        <f>'Model output'!A203</f>
        <v>TCGA-EM-A3O6</v>
      </c>
      <c r="B204" s="44">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5"/>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output'!H203="","negative",IF('Model output'!H203="[]", "negative", IF(OR(ISNUMBER(SEARCH("lymph node",'Model output'!H203)),ISNUMBER(SEARCH("Not mentioned",'Model output'!H203)),ISNUMBER(SEARCH("neck",'Model output'!H203)),ISNUMBER(SEARCH("Not applicable",'Model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47"/>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Follicular architecture, Classical cytomorphology, Oncocytic or oxyphilic cytomorphology</v>
      </c>
      <c r="P204" t="str">
        <f>IF('Model output'!N203="","",'Model output'!N203)</f>
        <v>4.0cm</v>
      </c>
      <c r="Q204" t="str">
        <f t="shared" si="46"/>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t="str">
        <f>IF('Model output'!S203="","", IF('Model output'!S203= "[]", "", 'Model output'!S203))</f>
        <v>Not identified</v>
      </c>
      <c r="Y204" t="str">
        <f>IF(OR('Model output'!S203="",ISNUMBER(SEARCH("Absent",'Model output'!S203)),ISNUMBER(SEARCH("Not identified",'Model output'!S203)),ISNUMBER(SEARCH("No",'Model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 IF('Model output'!T203="[]", "", IF('Model output'!T203="Not mentioned", "No", "Yes")))</f>
        <v/>
      </c>
      <c r="AB204" t="str">
        <f>IF(AA204&lt;&gt;"Yes","",IF(OR('Model output'!U203="",'Model output'!U203="[]",ISNUMBER(SEARCH("Not identified",'Model output'!U203))),"",'Model output'!U203))</f>
        <v/>
      </c>
      <c r="AC204" s="9" t="str">
        <f>IF(OR('Model output'!V203="", AND(ISERROR(SEARCH("Positive",'Model output'!V203)), ISNUMBER(SEARCH("Negative",'Model output'!V203))), 'Model output'!V203="No", ISNUMBER(SEARCH("Uninvolved",'Model output'!V203)), ISNUMBER(SEARCH("Not involved",'Model output'!V203)), ISNUMBER(SEARCH("Free",'Model output'!V203)), ISNUMBER(SEARCH("Cannot be assessed",'Model output'!V203)), ISNUMBER(SEARCH("1 mm",'Model output'!V203)), ISNUMBER(SEARCH("0.1 CM",'Model output'!V203)), ISNUMBER(SEARCH("less than 0.2 mm",'Model output'!V203)), ISNUMBER(SEARCH("less than 0.5 mm",'Model output'!V203)), ISNUMBER(SEARCH("none",'Model output'!V203)), ISNUMBER(SEARCH("abut",'Model output'!V203))), "negative", "positive")</f>
        <v>negative</v>
      </c>
      <c r="AE204" s="28"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29" t="str">
        <f t="shared" si="48"/>
        <v>2</v>
      </c>
      <c r="AG204" s="29" t="str">
        <f t="shared" si="49"/>
        <v>0</v>
      </c>
      <c r="AH204" s="29" t="str">
        <f t="shared" si="50"/>
        <v>0</v>
      </c>
      <c r="AI204" s="36" t="str">
        <f t="shared" si="51"/>
        <v>I</v>
      </c>
      <c r="AJ204" s="28" t="s">
        <v>685</v>
      </c>
      <c r="AK204" s="33" t="s">
        <v>970</v>
      </c>
      <c r="AL204" s="33" t="s">
        <v>971</v>
      </c>
      <c r="AM204" s="33" t="s">
        <v>971</v>
      </c>
      <c r="AN204" s="33" t="s">
        <v>66</v>
      </c>
      <c r="AO204" s="34">
        <f t="shared" ca="1" si="52"/>
        <v>1</v>
      </c>
      <c r="AP204" s="29">
        <f t="shared" si="53"/>
        <v>1</v>
      </c>
      <c r="AQ204" s="29">
        <f t="shared" si="54"/>
        <v>1</v>
      </c>
      <c r="AR204" s="29">
        <f t="shared" si="55"/>
        <v>1</v>
      </c>
      <c r="AS204" s="35">
        <f t="shared" si="56"/>
        <v>1</v>
      </c>
    </row>
    <row r="205" spans="1:45">
      <c r="A205" t="str">
        <f>'Model output'!A204</f>
        <v>TCGA-EM-A3O7</v>
      </c>
      <c r="B205" s="44">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5"/>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output'!H204="","negative",IF('Model output'!H204="[]", "negative", IF(OR(ISNUMBER(SEARCH("lymph node",'Model output'!H204)),ISNUMBER(SEARCH("Not mentioned",'Model output'!H204)),ISNUMBER(SEARCH("neck",'Model output'!H204)),ISNUMBER(SEARCH("Not applicable",'Model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47"/>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 classical (usual)</v>
      </c>
      <c r="O205" t="str">
        <f>IF('Model output'!M204="","",'Model output'!M204)</f>
        <v>Follicular variant</v>
      </c>
      <c r="P205" t="str">
        <f>IF('Model output'!N204="","",'Model output'!N204)</f>
        <v>5.0cm</v>
      </c>
      <c r="Q205" t="str">
        <f t="shared" si="46"/>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t="str">
        <f>IF('Model output'!S204="","", IF('Model output'!S204= "[]", "", 'Model output'!S204))</f>
        <v>Not identified</v>
      </c>
      <c r="Y205" t="str">
        <f>IF(OR('Model output'!S204="",ISNUMBER(SEARCH("Absent",'Model output'!S204)),ISNUMBER(SEARCH("Not identified",'Model output'!S204)),ISNUMBER(SEARCH("No",'Model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 IF('Model output'!T204="[]", "", IF('Model output'!T204="Not mentioned", "No", "Yes")))</f>
        <v/>
      </c>
      <c r="AB205" t="str">
        <f>IF(AA205&lt;&gt;"Yes","",IF(OR('Model output'!U204="",'Model output'!U204="[]",ISNUMBER(SEARCH("Not identified",'Model output'!U204))),"",'Model output'!U204))</f>
        <v/>
      </c>
      <c r="AC205" s="9" t="str">
        <f>IF(OR('Model output'!V204="", AND(ISERROR(SEARCH("Positive",'Model output'!V204)), ISNUMBER(SEARCH("Negative",'Model output'!V204))), 'Model output'!V204="No", ISNUMBER(SEARCH("Uninvolved",'Model output'!V204)), ISNUMBER(SEARCH("Not involved",'Model output'!V204)), ISNUMBER(SEARCH("Free",'Model output'!V204)), ISNUMBER(SEARCH("Cannot be assessed",'Model output'!V204)), ISNUMBER(SEARCH("1 mm",'Model output'!V204)), ISNUMBER(SEARCH("0.1 CM",'Model output'!V204)), ISNUMBER(SEARCH("less than 0.2 mm",'Model output'!V204)), ISNUMBER(SEARCH("less than 0.5 mm",'Model output'!V204)), ISNUMBER(SEARCH("none",'Model output'!V204)), ISNUMBER(SEARCH("abut",'Model output'!V204))), "negative", "positive")</f>
        <v>negative</v>
      </c>
      <c r="AE205" s="28"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29" t="str">
        <f t="shared" si="48"/>
        <v>3a</v>
      </c>
      <c r="AG205" s="29" t="str">
        <f t="shared" si="49"/>
        <v>0</v>
      </c>
      <c r="AH205" s="29" t="str">
        <f t="shared" si="50"/>
        <v>0</v>
      </c>
      <c r="AI205" s="36" t="str">
        <f t="shared" si="51"/>
        <v>I</v>
      </c>
      <c r="AJ205" s="28" t="s">
        <v>685</v>
      </c>
      <c r="AK205" s="33" t="s">
        <v>973</v>
      </c>
      <c r="AL205" s="33" t="s">
        <v>971</v>
      </c>
      <c r="AM205" s="33" t="s">
        <v>971</v>
      </c>
      <c r="AN205" s="33" t="s">
        <v>66</v>
      </c>
      <c r="AO205" s="34">
        <f t="shared" ca="1" si="52"/>
        <v>1</v>
      </c>
      <c r="AP205" s="29">
        <f t="shared" si="53"/>
        <v>1</v>
      </c>
      <c r="AQ205" s="29">
        <f t="shared" si="54"/>
        <v>1</v>
      </c>
      <c r="AR205" s="29">
        <f t="shared" si="55"/>
        <v>1</v>
      </c>
      <c r="AS205" s="35">
        <f t="shared" si="56"/>
        <v>1</v>
      </c>
    </row>
    <row r="206" spans="1:45">
      <c r="A206" t="str">
        <f>'Model output'!A205</f>
        <v>TCGA-EM-A3O8</v>
      </c>
      <c r="B206" s="44">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5"/>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output'!H205="","negative",IF('Model output'!H205="[]", "negative", IF(OR(ISNUMBER(SEARCH("lymph node",'Model output'!H205)),ISNUMBER(SEARCH("Not mentioned",'Model output'!H205)),ISNUMBER(SEARCH("neck",'Model output'!H205)),ISNUMBER(SEARCH("Not applicable",'Model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47"/>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Follicular variant, Classical cytomorphology</v>
      </c>
      <c r="P206" t="str">
        <f>IF('Model output'!N205="","",'Model output'!N205)</f>
        <v>1.3cm</v>
      </c>
      <c r="Q206" t="str">
        <f t="shared" si="46"/>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t="str">
        <f>IF('Model output'!S205="","", IF('Model output'!S205= "[]", "", 'Model output'!S205))</f>
        <v>Not identified</v>
      </c>
      <c r="Y206" t="str">
        <f>IF(OR('Model output'!S205="",ISNUMBER(SEARCH("Absent",'Model output'!S205)),ISNUMBER(SEARCH("Not identified",'Model output'!S205)),ISNUMBER(SEARCH("No",'Model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 IF('Model output'!T205="[]", "", IF('Model output'!T205="Not mentioned", "No", "Yes")))</f>
        <v/>
      </c>
      <c r="AB206" t="str">
        <f>IF(AA206&lt;&gt;"Yes","",IF(OR('Model output'!U205="",'Model output'!U205="[]",ISNUMBER(SEARCH("Not identified",'Model output'!U205))),"",'Model output'!U205))</f>
        <v/>
      </c>
      <c r="AC206" s="9" t="str">
        <f>IF(OR('Model output'!V205="", AND(ISERROR(SEARCH("Positive",'Model output'!V205)), ISNUMBER(SEARCH("Negative",'Model output'!V205))), 'Model output'!V205="No", ISNUMBER(SEARCH("Uninvolved",'Model output'!V205)), ISNUMBER(SEARCH("Not involved",'Model output'!V205)), ISNUMBER(SEARCH("Free",'Model output'!V205)), ISNUMBER(SEARCH("Cannot be assessed",'Model output'!V205)), ISNUMBER(SEARCH("1 mm",'Model output'!V205)), ISNUMBER(SEARCH("0.1 CM",'Model output'!V205)), ISNUMBER(SEARCH("less than 0.2 mm",'Model output'!V205)), ISNUMBER(SEARCH("less than 0.5 mm",'Model output'!V205)), ISNUMBER(SEARCH("none",'Model output'!V205)), ISNUMBER(SEARCH("abut",'Model output'!V205))), "negative", "positive")</f>
        <v>negative</v>
      </c>
      <c r="AE206" s="28"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29" t="str">
        <f t="shared" si="48"/>
        <v>1b</v>
      </c>
      <c r="AG206" s="29" t="str">
        <f t="shared" si="49"/>
        <v>0</v>
      </c>
      <c r="AH206" s="29" t="str">
        <f t="shared" si="50"/>
        <v>0</v>
      </c>
      <c r="AI206" s="36" t="str">
        <f t="shared" si="51"/>
        <v>I</v>
      </c>
      <c r="AJ206" s="28" t="s">
        <v>685</v>
      </c>
      <c r="AK206" s="33" t="s">
        <v>967</v>
      </c>
      <c r="AL206" s="33" t="s">
        <v>968</v>
      </c>
      <c r="AM206" s="33" t="s">
        <v>971</v>
      </c>
      <c r="AN206" s="33" t="s">
        <v>66</v>
      </c>
      <c r="AO206" s="34">
        <f t="shared" ca="1" si="52"/>
        <v>1</v>
      </c>
      <c r="AP206" s="29">
        <f t="shared" si="53"/>
        <v>1</v>
      </c>
      <c r="AQ206" s="29">
        <f t="shared" si="54"/>
        <v>1</v>
      </c>
      <c r="AR206" s="29">
        <f t="shared" si="55"/>
        <v>1</v>
      </c>
      <c r="AS206" s="35">
        <f t="shared" si="56"/>
        <v>1</v>
      </c>
    </row>
    <row r="207" spans="1:45">
      <c r="A207" t="str">
        <f>'Model output'!A206</f>
        <v>TCGA-EM-A3O9</v>
      </c>
      <c r="B207" s="44">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5"/>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output'!H206="","negative",IF('Model output'!H206="[]", "negative", IF(OR(ISNUMBER(SEARCH("lymph node",'Model output'!H206)),ISNUMBER(SEARCH("Not mentioned",'Model output'!H206)),ISNUMBER(SEARCH("neck",'Model output'!H206)),ISNUMBER(SEARCH("Not applicable",'Model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47"/>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46"/>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t="str">
        <f>IF('Model output'!S206="","", IF('Model output'!S206= "[]", "", 'Model output'!S206))</f>
        <v>Not identified</v>
      </c>
      <c r="Y207" t="str">
        <f>IF(OR('Model output'!S206="",ISNUMBER(SEARCH("Absent",'Model output'!S206)),ISNUMBER(SEARCH("Not identified",'Model output'!S206)),ISNUMBER(SEARCH("No",'Model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 IF('Model output'!T206="[]", "", IF('Model output'!T206="Not mentioned", "No", "Yes")))</f>
        <v/>
      </c>
      <c r="AB207" t="str">
        <f>IF(AA207&lt;&gt;"Yes","",IF(OR('Model output'!U206="",'Model output'!U206="[]",ISNUMBER(SEARCH("Not identified",'Model output'!U206))),"",'Model output'!U206))</f>
        <v/>
      </c>
      <c r="AC207" s="9" t="str">
        <f>IF(OR('Model output'!V206="", AND(ISERROR(SEARCH("Positive",'Model output'!V206)), ISNUMBER(SEARCH("Negative",'Model output'!V206))), 'Model output'!V206="No", ISNUMBER(SEARCH("Uninvolved",'Model output'!V206)), ISNUMBER(SEARCH("Not involved",'Model output'!V206)), ISNUMBER(SEARCH("Free",'Model output'!V206)), ISNUMBER(SEARCH("Cannot be assessed",'Model output'!V206)), ISNUMBER(SEARCH("1 mm",'Model output'!V206)), ISNUMBER(SEARCH("0.1 CM",'Model output'!V206)), ISNUMBER(SEARCH("less than 0.2 mm",'Model output'!V206)), ISNUMBER(SEARCH("less than 0.5 mm",'Model output'!V206)), ISNUMBER(SEARCH("none",'Model output'!V206)), ISNUMBER(SEARCH("abut",'Model output'!V206))), "negative", "positive")</f>
        <v>negative</v>
      </c>
      <c r="AE207" s="28"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29" t="str">
        <f t="shared" si="48"/>
        <v>3a</v>
      </c>
      <c r="AG207" s="29" t="str">
        <f t="shared" si="49"/>
        <v>0</v>
      </c>
      <c r="AH207" s="29" t="str">
        <f t="shared" si="50"/>
        <v>0</v>
      </c>
      <c r="AI207" s="36" t="str">
        <f t="shared" si="51"/>
        <v>I</v>
      </c>
      <c r="AJ207" s="28" t="s">
        <v>685</v>
      </c>
      <c r="AK207" s="33" t="s">
        <v>973</v>
      </c>
      <c r="AL207" s="33" t="s">
        <v>968</v>
      </c>
      <c r="AM207" s="33" t="s">
        <v>971</v>
      </c>
      <c r="AN207" s="33" t="s">
        <v>66</v>
      </c>
      <c r="AO207" s="34">
        <f t="shared" ca="1" si="52"/>
        <v>1</v>
      </c>
      <c r="AP207" s="29">
        <f t="shared" si="53"/>
        <v>1</v>
      </c>
      <c r="AQ207" s="29">
        <f t="shared" si="54"/>
        <v>1</v>
      </c>
      <c r="AR207" s="29">
        <f t="shared" si="55"/>
        <v>1</v>
      </c>
      <c r="AS207" s="35">
        <f t="shared" si="56"/>
        <v>1</v>
      </c>
    </row>
    <row r="208" spans="1:45">
      <c r="A208" t="str">
        <f>'Model output'!A207</f>
        <v>TCGA-EM-A3OA</v>
      </c>
      <c r="B208" s="44">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5"/>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output'!H207="","negative",IF('Model output'!H207="[]", "negative", IF(OR(ISNUMBER(SEARCH("lymph node",'Model output'!H207)),ISNUMBER(SEARCH("Not mentioned",'Model output'!H207)),ISNUMBER(SEARCH("neck",'Model output'!H207)),ISNUMBER(SEARCH("Not applicable",'Model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47"/>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Follicular variant with focal trabecular growth and oncocytic change</v>
      </c>
      <c r="P208" t="str">
        <f>IF('Model output'!N207="","",'Model output'!N207)</f>
        <v>2.2cm</v>
      </c>
      <c r="Q208" t="str">
        <f t="shared" si="46"/>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t="str">
        <f>IF('Model output'!O207="","",'Model output'!O207)</f>
        <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t="str">
        <f>IF('Model output'!S207="","", IF('Model output'!S207= "[]", "", 'Model output'!S207))</f>
        <v>Not identified</v>
      </c>
      <c r="Y208" t="str">
        <f>IF(OR('Model output'!S207="",ISNUMBER(SEARCH("Absent",'Model output'!S207)),ISNUMBER(SEARCH("Not identified",'Model output'!S207)),ISNUMBER(SEARCH("No",'Model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 IF('Model output'!T207="[]", "", IF('Model output'!T207="Not mentioned", "No", "Yes")))</f>
        <v/>
      </c>
      <c r="AB208" t="str">
        <f>IF(AA208&lt;&gt;"Yes","",IF(OR('Model output'!U207="",'Model output'!U207="[]",ISNUMBER(SEARCH("Not identified",'Model output'!U207))),"",'Model output'!U207))</f>
        <v/>
      </c>
      <c r="AC208" s="9" t="str">
        <f>IF(OR('Model output'!V207="", AND(ISERROR(SEARCH("Positive",'Model output'!V207)), ISNUMBER(SEARCH("Negative",'Model output'!V207))), 'Model output'!V207="No", ISNUMBER(SEARCH("Uninvolved",'Model output'!V207)), ISNUMBER(SEARCH("Not involved",'Model output'!V207)), ISNUMBER(SEARCH("Free",'Model output'!V207)), ISNUMBER(SEARCH("Cannot be assessed",'Model output'!V207)), ISNUMBER(SEARCH("1 mm",'Model output'!V207)), ISNUMBER(SEARCH("0.1 CM",'Model output'!V207)), ISNUMBER(SEARCH("less than 0.2 mm",'Model output'!V207)), ISNUMBER(SEARCH("less than 0.5 mm",'Model output'!V207)), ISNUMBER(SEARCH("none",'Model output'!V207)), ISNUMBER(SEARCH("abut",'Model output'!V207))), "negative", "positive")</f>
        <v>negative</v>
      </c>
      <c r="AE208" s="28"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29" t="str">
        <f t="shared" si="48"/>
        <v>2</v>
      </c>
      <c r="AG208" s="29" t="str">
        <f t="shared" si="49"/>
        <v>0</v>
      </c>
      <c r="AH208" s="29" t="str">
        <f t="shared" si="50"/>
        <v>0</v>
      </c>
      <c r="AI208" s="36" t="str">
        <f t="shared" si="51"/>
        <v>I</v>
      </c>
      <c r="AJ208" s="28" t="s">
        <v>685</v>
      </c>
      <c r="AK208" s="33" t="s">
        <v>970</v>
      </c>
      <c r="AL208" s="33" t="s">
        <v>971</v>
      </c>
      <c r="AM208" s="33" t="s">
        <v>971</v>
      </c>
      <c r="AN208" s="33" t="s">
        <v>66</v>
      </c>
      <c r="AO208" s="34">
        <f t="shared" ca="1" si="52"/>
        <v>1</v>
      </c>
      <c r="AP208" s="29">
        <f t="shared" si="53"/>
        <v>1</v>
      </c>
      <c r="AQ208" s="29">
        <f t="shared" si="54"/>
        <v>1</v>
      </c>
      <c r="AR208" s="29">
        <f t="shared" si="55"/>
        <v>1</v>
      </c>
      <c r="AS208" s="35">
        <f t="shared" si="56"/>
        <v>1</v>
      </c>
    </row>
    <row r="209" spans="1:45">
      <c r="A209" t="str">
        <f>'Model output'!A208</f>
        <v>TCGA-EM-A3OB</v>
      </c>
      <c r="B209" s="44">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5"/>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output'!H208="","negative",IF('Model output'!H208="[]", "negative", IF(OR(ISNUMBER(SEARCH("lymph node",'Model output'!H208)),ISNUMBER(SEARCH("Not mentioned",'Model output'!H208)),ISNUMBER(SEARCH("neck",'Model output'!H208)),ISNUMBER(SEARCH("Not applicable",'Model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47"/>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46"/>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t="str">
        <f>IF('Model output'!O208="","",'Model output'!O208)</f>
        <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t="str">
        <f>IF('Model output'!S208="","", IF('Model output'!S208= "[]", "", 'Model output'!S208))</f>
        <v>Not identified</v>
      </c>
      <c r="Y209" t="str">
        <f>IF(OR('Model output'!S208="",ISNUMBER(SEARCH("Absent",'Model output'!S208)),ISNUMBER(SEARCH("Not identified",'Model output'!S208)),ISNUMBER(SEARCH("No",'Model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 IF('Model output'!T208="[]", "", IF('Model output'!T208="Not mentioned", "No", "Yes")))</f>
        <v/>
      </c>
      <c r="AB209" t="str">
        <f>IF(AA209&lt;&gt;"Yes","",IF(OR('Model output'!U208="",'Model output'!U208="[]",ISNUMBER(SEARCH("Not identified",'Model output'!U208))),"",'Model output'!U208))</f>
        <v/>
      </c>
      <c r="AC209" s="9" t="str">
        <f>IF(OR('Model output'!V208="", AND(ISERROR(SEARCH("Positive",'Model output'!V208)), ISNUMBER(SEARCH("Negative",'Model output'!V208))), 'Model output'!V208="No", ISNUMBER(SEARCH("Uninvolved",'Model output'!V208)), ISNUMBER(SEARCH("Not involved",'Model output'!V208)), ISNUMBER(SEARCH("Free",'Model output'!V208)), ISNUMBER(SEARCH("Cannot be assessed",'Model output'!V208)), ISNUMBER(SEARCH("1 mm",'Model output'!V208)), ISNUMBER(SEARCH("0.1 CM",'Model output'!V208)), ISNUMBER(SEARCH("less than 0.2 mm",'Model output'!V208)), ISNUMBER(SEARCH("less than 0.5 mm",'Model output'!V208)), ISNUMBER(SEARCH("none",'Model output'!V208)), ISNUMBER(SEARCH("abut",'Model output'!V208))), "negative", "positive")</f>
        <v>negative</v>
      </c>
      <c r="AE209" s="28"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29" t="str">
        <f t="shared" si="48"/>
        <v>2</v>
      </c>
      <c r="AG209" s="29" t="str">
        <f t="shared" si="49"/>
        <v>0</v>
      </c>
      <c r="AH209" s="29" t="str">
        <f t="shared" si="50"/>
        <v>0</v>
      </c>
      <c r="AI209" s="36" t="str">
        <f t="shared" si="51"/>
        <v>I</v>
      </c>
      <c r="AJ209" s="28" t="s">
        <v>685</v>
      </c>
      <c r="AK209" s="33" t="s">
        <v>970</v>
      </c>
      <c r="AL209" s="33" t="s">
        <v>968</v>
      </c>
      <c r="AM209" s="33" t="s">
        <v>971</v>
      </c>
      <c r="AN209" s="33" t="s">
        <v>66</v>
      </c>
      <c r="AO209" s="34">
        <f t="shared" ca="1" si="52"/>
        <v>1</v>
      </c>
      <c r="AP209" s="29">
        <f t="shared" si="53"/>
        <v>1</v>
      </c>
      <c r="AQ209" s="29">
        <f t="shared" si="54"/>
        <v>1</v>
      </c>
      <c r="AR209" s="29">
        <f t="shared" si="55"/>
        <v>1</v>
      </c>
      <c r="AS209" s="35">
        <f t="shared" si="56"/>
        <v>1</v>
      </c>
    </row>
    <row r="210" spans="1:45">
      <c r="A210" t="str">
        <f>'Model output'!A209</f>
        <v>TCGA-EM-A3ST</v>
      </c>
      <c r="B210" s="44">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5"/>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output'!H209="","negative",IF('Model output'!H209="[]", "negative", IF(OR(ISNUMBER(SEARCH("lymph node",'Model output'!H209)),ISNUMBER(SEARCH("Not mentioned",'Model output'!H209)),ISNUMBER(SEARCH("neck",'Model output'!H209)),ISNUMBER(SEARCH("Not applicable",'Model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7"/>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Follicular variant, Oncocytic or oxyphilic cytomorphology</v>
      </c>
      <c r="P210" t="str">
        <f>IF('Model output'!N209="","",'Model output'!N209)</f>
        <v>5.4cm</v>
      </c>
      <c r="Q210" t="str">
        <f t="shared" si="46"/>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t="str">
        <f>IF('Model output'!O209="","",'Model output'!O209)</f>
        <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t="str">
        <f>IF('Model output'!S209="","", IF('Model output'!S209= "[]", "", 'Model output'!S209))</f>
        <v/>
      </c>
      <c r="Y210" t="str">
        <f>IF(OR('Model output'!S209="",ISNUMBER(SEARCH("Absent",'Model output'!S209)),ISNUMBER(SEARCH("Not identified",'Model output'!S209)),ISNUMBER(SEARCH("No",'Model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 IF('Model output'!T209="[]", "", IF('Model output'!T209="Not mentioned", "No", "Yes")))</f>
        <v/>
      </c>
      <c r="AB210" t="str">
        <f>IF(AA210&lt;&gt;"Yes","",IF(OR('Model output'!U209="",'Model output'!U209="[]",ISNUMBER(SEARCH("Not identified",'Model output'!U209))),"",'Model output'!U209))</f>
        <v/>
      </c>
      <c r="AC210" s="9" t="str">
        <f>IF(OR('Model output'!V209="", AND(ISERROR(SEARCH("Positive",'Model output'!V209)), ISNUMBER(SEARCH("Negative",'Model output'!V209))), 'Model output'!V209="No", ISNUMBER(SEARCH("Uninvolved",'Model output'!V209)), ISNUMBER(SEARCH("Not involved",'Model output'!V209)), ISNUMBER(SEARCH("Free",'Model output'!V209)), ISNUMBER(SEARCH("Cannot be assessed",'Model output'!V209)), ISNUMBER(SEARCH("1 mm",'Model output'!V209)), ISNUMBER(SEARCH("0.1 CM",'Model output'!V209)), ISNUMBER(SEARCH("less than 0.2 mm",'Model output'!V209)), ISNUMBER(SEARCH("less than 0.5 mm",'Model output'!V209)), ISNUMBER(SEARCH("none",'Model output'!V209)), ISNUMBER(SEARCH("abut",'Model output'!V209))), "negative", "positive")</f>
        <v>negative</v>
      </c>
      <c r="AE210" s="28"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29" t="str">
        <f t="shared" si="48"/>
        <v>3a</v>
      </c>
      <c r="AG210" s="29" t="str">
        <f t="shared" si="49"/>
        <v>0</v>
      </c>
      <c r="AH210" s="29" t="str">
        <f t="shared" si="50"/>
        <v>0</v>
      </c>
      <c r="AI210" s="36" t="str">
        <f t="shared" si="51"/>
        <v>II</v>
      </c>
      <c r="AJ210" s="28" t="s">
        <v>687</v>
      </c>
      <c r="AK210" s="33" t="s">
        <v>973</v>
      </c>
      <c r="AL210" s="33" t="s">
        <v>968</v>
      </c>
      <c r="AM210" s="33" t="s">
        <v>971</v>
      </c>
      <c r="AN210" s="33" t="s">
        <v>969</v>
      </c>
      <c r="AO210" s="34">
        <f t="shared" ca="1" si="52"/>
        <v>1</v>
      </c>
      <c r="AP210" s="29">
        <f t="shared" si="53"/>
        <v>1</v>
      </c>
      <c r="AQ210" s="29">
        <f t="shared" si="54"/>
        <v>1</v>
      </c>
      <c r="AR210" s="29">
        <f t="shared" si="55"/>
        <v>1</v>
      </c>
      <c r="AS210" s="35">
        <f t="shared" si="56"/>
        <v>1</v>
      </c>
    </row>
    <row r="211" spans="1:45">
      <c r="A211" t="str">
        <f>'Model output'!A210</f>
        <v>TCGA-EM-A3SU</v>
      </c>
      <c r="B211" s="44">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5"/>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lateral</v>
      </c>
      <c r="H211" t="str">
        <f>IF('Model output'!H210="","negative",IF('Model output'!H210="[]", "negative", IF(OR(ISNUMBER(SEARCH("lymph node",'Model output'!H210)),ISNUMBER(SEARCH("Not mentioned",'Model output'!H210)),ISNUMBER(SEARCH("neck",'Model output'!H210)),ISNUMBER(SEARCH("Not applicable",'Model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47"/>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 classical (usual)</v>
      </c>
      <c r="O211" t="str">
        <f>IF('Model output'!M210="","",'Model output'!M210)</f>
        <v>with focal Warthin-like areas and tall cell change (&lt;5%)</v>
      </c>
      <c r="P211" t="str">
        <f>IF('Model output'!N210="","",'Model output'!N210)</f>
        <v>2.1 cm</v>
      </c>
      <c r="Q211" t="str">
        <f t="shared" si="46"/>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t="str">
        <f>IF('Model output'!O210="","",'Model output'!O210)</f>
        <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t="str">
        <f>IF('Model output'!S210="","", IF('Model output'!S210= "[]", "", 'Model output'!S210))</f>
        <v>Not identified</v>
      </c>
      <c r="Y211" t="str">
        <f>IF(OR('Model output'!S210="",ISNUMBER(SEARCH("Absent",'Model output'!S210)),ISNUMBER(SEARCH("Not identified",'Model output'!S210)),ISNUMBER(SEARCH("No",'Model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 IF('Model output'!T210="[]", "", IF('Model output'!T210="Not mentioned", "No", "Yes")))</f>
        <v/>
      </c>
      <c r="AB211" t="str">
        <f>IF(AA211&lt;&gt;"Yes","",IF(OR('Model output'!U210="",'Model output'!U210="[]",ISNUMBER(SEARCH("Not identified",'Model output'!U210))),"",'Model output'!U210))</f>
        <v/>
      </c>
      <c r="AC211" s="9" t="str">
        <f>IF(OR('Model output'!V210="", AND(ISERROR(SEARCH("Positive",'Model output'!V210)), ISNUMBER(SEARCH("Negative",'Model output'!V210))), 'Model output'!V210="No", ISNUMBER(SEARCH("Uninvolved",'Model output'!V210)), ISNUMBER(SEARCH("Not involved",'Model output'!V210)), ISNUMBER(SEARCH("Free",'Model output'!V210)), ISNUMBER(SEARCH("Cannot be assessed",'Model output'!V210)), ISNUMBER(SEARCH("1 mm",'Model output'!V210)), ISNUMBER(SEARCH("0.1 CM",'Model output'!V210)), ISNUMBER(SEARCH("less than 0.2 mm",'Model output'!V210)), ISNUMBER(SEARCH("less than 0.5 mm",'Model output'!V210)), ISNUMBER(SEARCH("none",'Model output'!V210)), ISNUMBER(SEARCH("abut",'Model output'!V210))), "negative", "positive")</f>
        <v>negative</v>
      </c>
      <c r="AE211" s="28"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29" t="str">
        <f t="shared" si="48"/>
        <v>2</v>
      </c>
      <c r="AG211" s="29" t="str">
        <f t="shared" si="49"/>
        <v>1b</v>
      </c>
      <c r="AH211" s="29" t="str">
        <f t="shared" si="50"/>
        <v>0</v>
      </c>
      <c r="AI211" s="36" t="str">
        <f t="shared" si="51"/>
        <v>I</v>
      </c>
      <c r="AJ211" s="28" t="s">
        <v>687</v>
      </c>
      <c r="AK211" s="33" t="s">
        <v>970</v>
      </c>
      <c r="AL211" s="33" t="s">
        <v>967</v>
      </c>
      <c r="AM211" s="33" t="s">
        <v>971</v>
      </c>
      <c r="AN211" s="33" t="s">
        <v>66</v>
      </c>
      <c r="AO211" s="34">
        <f t="shared" ca="1" si="52"/>
        <v>1</v>
      </c>
      <c r="AP211" s="29">
        <f t="shared" si="53"/>
        <v>1</v>
      </c>
      <c r="AQ211" s="29">
        <f t="shared" si="54"/>
        <v>1</v>
      </c>
      <c r="AR211" s="29">
        <f t="shared" si="55"/>
        <v>1</v>
      </c>
      <c r="AS211" s="35">
        <f t="shared" si="56"/>
        <v>1</v>
      </c>
    </row>
    <row r="212" spans="1:45">
      <c r="A212" t="str">
        <f>'Model output'!A211</f>
        <v>TCGA-EM-A3SX</v>
      </c>
      <c r="B212" s="44">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5"/>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central</v>
      </c>
      <c r="H212" t="str">
        <f>IF('Model output'!H211="","negative",IF('Model output'!H211="[]", "negative", IF(OR(ISNUMBER(SEARCH("lymph node",'Model output'!H211)),ISNUMBER(SEARCH("Not mentioned",'Model output'!H211)),ISNUMBER(SEARCH("neck",'Model output'!H211)),ISNUMBER(SEARCH("Not applicable",'Model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47"/>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4.4cm</v>
      </c>
      <c r="Q212" t="str">
        <f t="shared" si="46"/>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t="str">
        <f>IF('Model output'!S211="","", IF('Model output'!S211= "[]", "", 'Model output'!S211))</f>
        <v>Not identified</v>
      </c>
      <c r="Y212" t="str">
        <f>IF(OR('Model output'!S211="",ISNUMBER(SEARCH("Absent",'Model output'!S211)),ISNUMBER(SEARCH("Not identified",'Model output'!S211)),ISNUMBER(SEARCH("No",'Model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 IF('Model output'!T211="[]", "", IF('Model output'!T211="Not mentioned", "No", "Yes")))</f>
        <v/>
      </c>
      <c r="AB212" t="str">
        <f>IF(AA212&lt;&gt;"Yes","",IF(OR('Model output'!U211="",'Model output'!U211="[]",ISNUMBER(SEARCH("Not identified",'Model output'!U211))),"",'Model output'!U211))</f>
        <v/>
      </c>
      <c r="AC212" s="9" t="str">
        <f>IF(OR('Model output'!V211="", AND(ISERROR(SEARCH("Positive",'Model output'!V211)), ISNUMBER(SEARCH("Negative",'Model output'!V211))), 'Model output'!V211="No", ISNUMBER(SEARCH("Uninvolved",'Model output'!V211)), ISNUMBER(SEARCH("Not involved",'Model output'!V211)), ISNUMBER(SEARCH("Free",'Model output'!V211)), ISNUMBER(SEARCH("Cannot be assessed",'Model output'!V211)), ISNUMBER(SEARCH("1 mm",'Model output'!V211)), ISNUMBER(SEARCH("0.1 CM",'Model output'!V211)), ISNUMBER(SEARCH("less than 0.2 mm",'Model output'!V211)), ISNUMBER(SEARCH("less than 0.5 mm",'Model output'!V211)), ISNUMBER(SEARCH("none",'Model output'!V211)), ISNUMBER(SEARCH("abut",'Model output'!V211))), "negative", "positive")</f>
        <v>positive</v>
      </c>
      <c r="AE212" s="28"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29" t="str">
        <f t="shared" si="48"/>
        <v>3a</v>
      </c>
      <c r="AG212" s="29" t="str">
        <f t="shared" si="49"/>
        <v>1a</v>
      </c>
      <c r="AH212" s="29" t="str">
        <f t="shared" si="50"/>
        <v>0</v>
      </c>
      <c r="AI212" s="36" t="str">
        <f t="shared" si="51"/>
        <v>I</v>
      </c>
      <c r="AJ212" s="28" t="s">
        <v>684</v>
      </c>
      <c r="AK212" s="33" t="s">
        <v>973</v>
      </c>
      <c r="AL212" s="33" t="s">
        <v>972</v>
      </c>
      <c r="AM212" s="33" t="s">
        <v>971</v>
      </c>
      <c r="AN212" s="33" t="s">
        <v>66</v>
      </c>
      <c r="AO212" s="34">
        <f t="shared" si="52"/>
        <v>1</v>
      </c>
      <c r="AP212" s="29">
        <f t="shared" si="53"/>
        <v>1</v>
      </c>
      <c r="AQ212" s="29">
        <f t="shared" si="54"/>
        <v>1</v>
      </c>
      <c r="AR212" s="29">
        <f t="shared" si="55"/>
        <v>1</v>
      </c>
      <c r="AS212" s="35">
        <f t="shared" si="56"/>
        <v>1</v>
      </c>
    </row>
    <row r="213" spans="1:45">
      <c r="A213" t="str">
        <f>'Model output'!A212</f>
        <v>TCGA-EM-A3SY</v>
      </c>
      <c r="B213" s="44">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5"/>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output'!H212="","negative",IF('Model output'!H212="[]", "negative", IF(OR(ISNUMBER(SEARCH("lymph node",'Model output'!H212)),ISNUMBER(SEARCH("Not mentioned",'Model output'!H212)),ISNUMBER(SEARCH("neck",'Model output'!H212)),ISNUMBER(SEARCH("Not applicable",'Model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47"/>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1.4cm</v>
      </c>
      <c r="Q213" t="str">
        <f t="shared" si="46"/>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t="str">
        <f>IF('Model output'!S212="","", IF('Model output'!S212= "[]", "", 'Model output'!S212))</f>
        <v>Not identified</v>
      </c>
      <c r="Y213" t="str">
        <f>IF(OR('Model output'!S212="",ISNUMBER(SEARCH("Absent",'Model output'!S212)),ISNUMBER(SEARCH("Not identified",'Model output'!S212)),ISNUMBER(SEARCH("No",'Model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 IF('Model output'!T212="[]", "", IF('Model output'!T212="Not mentioned", "No", "Yes")))</f>
        <v/>
      </c>
      <c r="AB213" t="str">
        <f>IF(AA213&lt;&gt;"Yes","",IF(OR('Model output'!U212="",'Model output'!U212="[]",ISNUMBER(SEARCH("Not identified",'Model output'!U212))),"",'Model output'!U212))</f>
        <v/>
      </c>
      <c r="AC213" s="9" t="str">
        <f>IF(OR('Model output'!V212="", AND(ISERROR(SEARCH("Positive",'Model output'!V212)), ISNUMBER(SEARCH("Negative",'Model output'!V212))), 'Model output'!V212="No", ISNUMBER(SEARCH("Uninvolved",'Model output'!V212)), ISNUMBER(SEARCH("Not involved",'Model output'!V212)), ISNUMBER(SEARCH("Free",'Model output'!V212)), ISNUMBER(SEARCH("Cannot be assessed",'Model output'!V212)), ISNUMBER(SEARCH("1 mm",'Model output'!V212)), ISNUMBER(SEARCH("0.1 CM",'Model output'!V212)), ISNUMBER(SEARCH("less than 0.2 mm",'Model output'!V212)), ISNUMBER(SEARCH("less than 0.5 mm",'Model output'!V212)), ISNUMBER(SEARCH("none",'Model output'!V212)), ISNUMBER(SEARCH("abut",'Model output'!V212))), "negative", "positive")</f>
        <v>negative</v>
      </c>
      <c r="AE213" s="28"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29" t="str">
        <f t="shared" si="48"/>
        <v>1b</v>
      </c>
      <c r="AG213" s="29" t="str">
        <f t="shared" si="49"/>
        <v>0</v>
      </c>
      <c r="AH213" s="29" t="str">
        <f t="shared" si="50"/>
        <v>0</v>
      </c>
      <c r="AI213" s="36" t="str">
        <f t="shared" si="51"/>
        <v>I</v>
      </c>
      <c r="AJ213" s="28" t="s">
        <v>685</v>
      </c>
      <c r="AK213" s="33" t="s">
        <v>967</v>
      </c>
      <c r="AL213" s="33" t="s">
        <v>971</v>
      </c>
      <c r="AM213" s="33" t="s">
        <v>971</v>
      </c>
      <c r="AN213" s="33" t="s">
        <v>66</v>
      </c>
      <c r="AO213" s="34">
        <f t="shared" ca="1" si="52"/>
        <v>1</v>
      </c>
      <c r="AP213" s="29">
        <f t="shared" si="53"/>
        <v>1</v>
      </c>
      <c r="AQ213" s="29">
        <f t="shared" si="54"/>
        <v>1</v>
      </c>
      <c r="AR213" s="29">
        <f t="shared" si="55"/>
        <v>1</v>
      </c>
      <c r="AS213" s="35">
        <f t="shared" si="56"/>
        <v>1</v>
      </c>
    </row>
    <row r="214" spans="1:45">
      <c r="A214" t="str">
        <f>'Model output'!A213</f>
        <v>TCGA-EM-A3SZ</v>
      </c>
      <c r="B214" s="44">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5"/>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output'!H213="","negative",IF('Model output'!H213="[]", "negative", IF(OR(ISNUMBER(SEARCH("lymph node",'Model output'!H213)),ISNUMBER(SEARCH("Not mentioned",'Model output'!H213)),ISNUMBER(SEARCH("neck",'Model output'!H213)),ISNUMBER(SEARCH("Not applicable",'Model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47"/>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(usual), Warthin-like, Follicular variant, Microcarcinoma</v>
      </c>
      <c r="P214" t="str">
        <f>IF('Model output'!N213="","",'Model output'!N213)</f>
        <v>2.6cm</v>
      </c>
      <c r="Q214" t="str">
        <f t="shared" si="46"/>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t="str">
        <f>IF('Model output'!O213="","",'Model output'!O213)</f>
        <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t="str">
        <f>IF('Model output'!S213="","", IF('Model output'!S213= "[]", "", 'Model output'!S213))</f>
        <v>Not identified</v>
      </c>
      <c r="Y214" t="str">
        <f>IF(OR('Model output'!S213="",ISNUMBER(SEARCH("Absent",'Model output'!S213)),ISNUMBER(SEARCH("Not identified",'Model output'!S213)),ISNUMBER(SEARCH("No",'Model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 IF('Model output'!T213="[]", "", IF('Model output'!T213="Not mentioned", "No", "Yes")))</f>
        <v/>
      </c>
      <c r="AB214" t="str">
        <f>IF(AA214&lt;&gt;"Yes","",IF(OR('Model output'!U213="",'Model output'!U213="[]",ISNUMBER(SEARCH("Not identified",'Model output'!U213))),"",'Model output'!U213))</f>
        <v/>
      </c>
      <c r="AC214" s="9" t="str">
        <f>IF(OR('Model output'!V213="", AND(ISERROR(SEARCH("Positive",'Model output'!V213)), ISNUMBER(SEARCH("Negative",'Model output'!V213))), 'Model output'!V213="No", ISNUMBER(SEARCH("Uninvolved",'Model output'!V213)), ISNUMBER(SEARCH("Not involved",'Model output'!V213)), ISNUMBER(SEARCH("Free",'Model output'!V213)), ISNUMBER(SEARCH("Cannot be assessed",'Model output'!V213)), ISNUMBER(SEARCH("1 mm",'Model output'!V213)), ISNUMBER(SEARCH("0.1 CM",'Model output'!V213)), ISNUMBER(SEARCH("less than 0.2 mm",'Model output'!V213)), ISNUMBER(SEARCH("less than 0.5 mm",'Model output'!V213)), ISNUMBER(SEARCH("none",'Model output'!V213)), ISNUMBER(SEARCH("abut",'Model output'!V213))), "negative", "positive")</f>
        <v>negative</v>
      </c>
      <c r="AE214" s="28"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low</v>
      </c>
      <c r="AF214" s="29" t="str">
        <f t="shared" si="48"/>
        <v>2</v>
      </c>
      <c r="AG214" s="29" t="str">
        <f t="shared" si="49"/>
        <v>0</v>
      </c>
      <c r="AH214" s="29" t="str">
        <f t="shared" si="50"/>
        <v>0</v>
      </c>
      <c r="AI214" s="36" t="str">
        <f t="shared" si="51"/>
        <v>I</v>
      </c>
      <c r="AJ214" s="28" t="s">
        <v>687</v>
      </c>
      <c r="AK214" s="33" t="s">
        <v>970</v>
      </c>
      <c r="AL214" s="33" t="s">
        <v>968</v>
      </c>
      <c r="AM214" s="33" t="s">
        <v>971</v>
      </c>
      <c r="AN214" s="33" t="s">
        <v>66</v>
      </c>
      <c r="AO214" s="34">
        <f t="shared" ca="1" si="52"/>
        <v>0</v>
      </c>
      <c r="AP214" s="29">
        <f t="shared" si="53"/>
        <v>1</v>
      </c>
      <c r="AQ214" s="29">
        <f t="shared" si="54"/>
        <v>1</v>
      </c>
      <c r="AR214" s="29">
        <f t="shared" si="55"/>
        <v>1</v>
      </c>
      <c r="AS214" s="35">
        <f t="shared" si="56"/>
        <v>1</v>
      </c>
    </row>
    <row r="215" spans="1:45">
      <c r="A215" t="str">
        <f>'Model output'!A214</f>
        <v>TCGA-EM-A4FH</v>
      </c>
      <c r="B215" s="44">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5"/>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output'!H214="","negative",IF('Model output'!H214="[]", "negative", IF(OR(ISNUMBER(SEARCH("lymph node",'Model output'!H214)),ISNUMBER(SEARCH("Not mentioned",'Model output'!H214)),ISNUMBER(SEARCH("neck",'Model output'!H214)),ISNUMBER(SEARCH("Not applicable",'Model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47"/>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Follicular variant, Papillary microcarcinoma</v>
      </c>
      <c r="P215" t="str">
        <f>IF('Model output'!N214="","",'Model output'!N214)</f>
        <v>4.7cm</v>
      </c>
      <c r="Q215" t="str">
        <f t="shared" si="46"/>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t="str">
        <f>IF('Model output'!O214="","",'Model output'!O214)</f>
        <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t="str">
        <f>IF('Model output'!S214="","", IF('Model output'!S214= "[]", "", 'Model output'!S214))</f>
        <v>Not identified</v>
      </c>
      <c r="Y215" t="str">
        <f>IF(OR('Model output'!S214="",ISNUMBER(SEARCH("Absent",'Model output'!S214)),ISNUMBER(SEARCH("Not identified",'Model output'!S214)),ISNUMBER(SEARCH("No",'Model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 IF('Model output'!T214="[]", "", IF('Model output'!T214="Not mentioned", "No", "Yes")))</f>
        <v/>
      </c>
      <c r="AB215" t="str">
        <f>IF(AA215&lt;&gt;"Yes","",IF(OR('Model output'!U214="",'Model output'!U214="[]",ISNUMBER(SEARCH("Not identified",'Model output'!U214))),"",'Model output'!U214))</f>
        <v/>
      </c>
      <c r="AC215" s="9" t="str">
        <f>IF(OR('Model output'!V214="", AND(ISERROR(SEARCH("Positive",'Model output'!V214)), ISNUMBER(SEARCH("Negative",'Model output'!V214))), 'Model output'!V214="No", ISNUMBER(SEARCH("Uninvolved",'Model output'!V214)), ISNUMBER(SEARCH("Not involved",'Model output'!V214)), ISNUMBER(SEARCH("Free",'Model output'!V214)), ISNUMBER(SEARCH("Cannot be assessed",'Model output'!V214)), ISNUMBER(SEARCH("1 mm",'Model output'!V214)), ISNUMBER(SEARCH("0.1 CM",'Model output'!V214)), ISNUMBER(SEARCH("less than 0.2 mm",'Model output'!V214)), ISNUMBER(SEARCH("less than 0.5 mm",'Model output'!V214)), ISNUMBER(SEARCH("none",'Model output'!V214)), ISNUMBER(SEARCH("abut",'Model output'!V214))), "negative", "positive")</f>
        <v>negative</v>
      </c>
      <c r="AE215" s="28"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29" t="str">
        <f t="shared" si="48"/>
        <v>3a</v>
      </c>
      <c r="AG215" s="29" t="str">
        <f t="shared" si="49"/>
        <v>0</v>
      </c>
      <c r="AH215" s="29" t="str">
        <f t="shared" si="50"/>
        <v>0</v>
      </c>
      <c r="AI215" s="36" t="str">
        <f t="shared" si="51"/>
        <v>II</v>
      </c>
      <c r="AJ215" s="28" t="s">
        <v>685</v>
      </c>
      <c r="AK215" s="33" t="s">
        <v>973</v>
      </c>
      <c r="AL215" s="33" t="s">
        <v>971</v>
      </c>
      <c r="AM215" s="33" t="s">
        <v>971</v>
      </c>
      <c r="AN215" s="33" t="s">
        <v>969</v>
      </c>
      <c r="AO215" s="34">
        <f t="shared" ca="1" si="52"/>
        <v>1</v>
      </c>
      <c r="AP215" s="29">
        <f t="shared" si="53"/>
        <v>1</v>
      </c>
      <c r="AQ215" s="29">
        <f t="shared" si="54"/>
        <v>1</v>
      </c>
      <c r="AR215" s="29">
        <f t="shared" si="55"/>
        <v>1</v>
      </c>
      <c r="AS215" s="35">
        <f t="shared" si="56"/>
        <v>1</v>
      </c>
    </row>
    <row r="216" spans="1:45">
      <c r="A216" t="str">
        <f>'Model output'!A215</f>
        <v>TCGA-EM-A4FK</v>
      </c>
      <c r="B216" s="44">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5"/>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output'!H215="","negative",IF('Model output'!H215="[]", "negative", IF(OR(ISNUMBER(SEARCH("lymph node",'Model output'!H215)),ISNUMBER(SEARCH("Not mentioned",'Model output'!H215)),ISNUMBER(SEARCH("neck",'Model output'!H215)),ISNUMBER(SEARCH("Not applicable",'Model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47"/>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 or oxyphilic variant</v>
      </c>
      <c r="P216" t="str">
        <f>IF('Model output'!N215="","",'Model output'!N215)</f>
        <v>2.6cm</v>
      </c>
      <c r="Q216" t="str">
        <f t="shared" si="46"/>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t="str">
        <f>IF('Model output'!S215="","", IF('Model output'!S215= "[]", "", 'Model output'!S215))</f>
        <v>Not identified</v>
      </c>
      <c r="Y216" t="str">
        <f>IF(OR('Model output'!S215="",ISNUMBER(SEARCH("Absent",'Model output'!S215)),ISNUMBER(SEARCH("Not identified",'Model output'!S215)),ISNUMBER(SEARCH("No",'Model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 IF('Model output'!T215="[]", "", IF('Model output'!T215="Not mentioned", "No", "Yes")))</f>
        <v/>
      </c>
      <c r="AB216" t="str">
        <f>IF(AA216&lt;&gt;"Yes","",IF(OR('Model output'!U215="",'Model output'!U215="[]",ISNUMBER(SEARCH("Not identified",'Model output'!U215))),"",'Model output'!U215))</f>
        <v/>
      </c>
      <c r="AC216" s="9" t="str">
        <f>IF(OR('Model output'!V215="", AND(ISERROR(SEARCH("Positive",'Model output'!V215)), ISNUMBER(SEARCH("Negative",'Model output'!V215))), 'Model output'!V215="No", ISNUMBER(SEARCH("Uninvolved",'Model output'!V215)), ISNUMBER(SEARCH("Not involved",'Model output'!V215)), ISNUMBER(SEARCH("Free",'Model output'!V215)), ISNUMBER(SEARCH("Cannot be assessed",'Model output'!V215)), ISNUMBER(SEARCH("1 mm",'Model output'!V215)), ISNUMBER(SEARCH("0.1 CM",'Model output'!V215)), ISNUMBER(SEARCH("less than 0.2 mm",'Model output'!V215)), ISNUMBER(SEARCH("less than 0.5 mm",'Model output'!V215)), ISNUMBER(SEARCH("none",'Model output'!V215)), ISNUMBER(SEARCH("abut",'Model output'!V215))), "negative", "positive")</f>
        <v>negative</v>
      </c>
      <c r="AE216" s="28"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29" t="str">
        <f t="shared" si="48"/>
        <v>2</v>
      </c>
      <c r="AG216" s="29" t="str">
        <f t="shared" si="49"/>
        <v>0</v>
      </c>
      <c r="AH216" s="29" t="str">
        <f t="shared" si="50"/>
        <v>0</v>
      </c>
      <c r="AI216" s="36" t="str">
        <f t="shared" si="51"/>
        <v>I</v>
      </c>
      <c r="AJ216" s="28" t="s">
        <v>685</v>
      </c>
      <c r="AK216" s="33" t="s">
        <v>970</v>
      </c>
      <c r="AL216" s="33" t="s">
        <v>971</v>
      </c>
      <c r="AM216" s="33" t="s">
        <v>971</v>
      </c>
      <c r="AN216" s="33" t="s">
        <v>66</v>
      </c>
      <c r="AO216" s="34">
        <f t="shared" ca="1" si="52"/>
        <v>1</v>
      </c>
      <c r="AP216" s="29">
        <f t="shared" si="53"/>
        <v>1</v>
      </c>
      <c r="AQ216" s="29">
        <f t="shared" si="54"/>
        <v>1</v>
      </c>
      <c r="AR216" s="29">
        <f t="shared" si="55"/>
        <v>1</v>
      </c>
      <c r="AS216" s="35">
        <f t="shared" si="56"/>
        <v>1</v>
      </c>
    </row>
    <row r="217" spans="1:45">
      <c r="A217" t="str">
        <f>'Model output'!A216</f>
        <v>TCGA-EM-A4FM</v>
      </c>
      <c r="B217" s="44">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5"/>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lateral</v>
      </c>
      <c r="H217" t="str">
        <f>IF('Model output'!H216="","negative",IF('Model output'!H216="[]", "negative", IF(OR(ISNUMBER(SEARCH("lymph node",'Model output'!H216)),ISNUMBER(SEARCH("Not mentioned",'Model output'!H216)),ISNUMBER(SEARCH("neck",'Model output'!H216)),ISNUMBER(SEARCH("Not applicable",'Model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
      </c>
      <c r="L217" s="8" t="str">
        <f t="shared" si="47"/>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 carcinoma</v>
      </c>
      <c r="O217" t="str">
        <f>IF('Model output'!M216="","",'Model output'!M216)</f>
        <v>Classical (usual), Follicular variant, with focal tall cell change</v>
      </c>
      <c r="P217" t="str">
        <f>IF('Model output'!N216="","",'Model output'!N216)</f>
        <v>3.0cm</v>
      </c>
      <c r="Q217" t="str">
        <f t="shared" si="46"/>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t="str">
        <f>IF('Model output'!S216="","", IF('Model output'!S216= "[]", "", 'Model output'!S216))</f>
        <v>Present, minimal</v>
      </c>
      <c r="Y217" t="str">
        <f>IF(OR('Model output'!S216="",ISNUMBER(SEARCH("Absent",'Model output'!S216)),ISNUMBER(SEARCH("Not identified",'Model output'!S216)),ISNUMBER(SEARCH("No",'Model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 IF('Model output'!T216="[]", "", IF('Model output'!T216="Not mentioned", "No", "Yes")))</f>
        <v/>
      </c>
      <c r="AB217" t="str">
        <f>IF(AA217&lt;&gt;"Yes","",IF(OR('Model output'!U216="",'Model output'!U216="[]",ISNUMBER(SEARCH("Not identified",'Model output'!U216))),"",'Model output'!U216))</f>
        <v/>
      </c>
      <c r="AC217" s="9" t="str">
        <f>IF(OR('Model output'!V216="", AND(ISERROR(SEARCH("Positive",'Model output'!V216)), ISNUMBER(SEARCH("Negative",'Model output'!V216))), 'Model output'!V216="No", ISNUMBER(SEARCH("Uninvolved",'Model output'!V216)), ISNUMBER(SEARCH("Not involved",'Model output'!V216)), ISNUMBER(SEARCH("Free",'Model output'!V216)), ISNUMBER(SEARCH("Cannot be assessed",'Model output'!V216)), ISNUMBER(SEARCH("1 mm",'Model output'!V216)), ISNUMBER(SEARCH("0.1 CM",'Model output'!V216)), ISNUMBER(SEARCH("less than 0.2 mm",'Model output'!V216)), ISNUMBER(SEARCH("less than 0.5 mm",'Model output'!V216)), ISNUMBER(SEARCH("none",'Model output'!V216)), ISNUMBER(SEARCH("abut",'Model output'!V216))), "negative", "positive")</f>
        <v>positive</v>
      </c>
      <c r="AE217" s="28"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29" t="str">
        <f t="shared" si="48"/>
        <v>2</v>
      </c>
      <c r="AG217" s="29" t="str">
        <f t="shared" si="49"/>
        <v>1b</v>
      </c>
      <c r="AH217" s="29" t="str">
        <f t="shared" si="50"/>
        <v>0</v>
      </c>
      <c r="AI217" s="36" t="str">
        <f t="shared" si="51"/>
        <v>II</v>
      </c>
      <c r="AJ217" s="28" t="s">
        <v>684</v>
      </c>
      <c r="AK217" s="33" t="s">
        <v>970</v>
      </c>
      <c r="AL217" s="33" t="s">
        <v>967</v>
      </c>
      <c r="AM217" s="33" t="s">
        <v>971</v>
      </c>
      <c r="AN217" s="33" t="s">
        <v>969</v>
      </c>
      <c r="AO217" s="34">
        <f t="shared" si="52"/>
        <v>1</v>
      </c>
      <c r="AP217" s="29">
        <f t="shared" si="53"/>
        <v>1</v>
      </c>
      <c r="AQ217" s="29">
        <f t="shared" si="54"/>
        <v>1</v>
      </c>
      <c r="AR217" s="29">
        <f t="shared" si="55"/>
        <v>1</v>
      </c>
      <c r="AS217" s="35">
        <f t="shared" si="56"/>
        <v>1</v>
      </c>
    </row>
    <row r="218" spans="1:45">
      <c r="A218" t="str">
        <f>'Model output'!A217</f>
        <v>TCGA-EM-A4FN</v>
      </c>
      <c r="B218" s="44">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5"/>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output'!H217="","negative",IF('Model output'!H217="[]", "negative", IF(OR(ISNUMBER(SEARCH("lymph node",'Model output'!H217)),ISNUMBER(SEARCH("Not mentioned",'Model output'!H217)),ISNUMBER(SEARCH("neck",'Model output'!H217)),ISNUMBER(SEARCH("Not applicable",'Model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47"/>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v>
      </c>
      <c r="O218" t="str">
        <f>IF('Model output'!M217="","",'Model output'!M217)</f>
        <v>Follicular variant, Tall cell change (&lt;5%)</v>
      </c>
      <c r="P218" t="str">
        <f>IF('Model output'!N217="","",'Model output'!N217)</f>
        <v>1.9cm</v>
      </c>
      <c r="Q218" t="str">
        <f t="shared" si="46"/>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t="str">
        <f>IF('Model output'!O217="","",'Model output'!O217)</f>
        <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t="str">
        <f>IF('Model output'!S217="","", IF('Model output'!S217= "[]", "", 'Model output'!S217))</f>
        <v>Not identified</v>
      </c>
      <c r="Y218" t="str">
        <f>IF(OR('Model output'!S217="",ISNUMBER(SEARCH("Absent",'Model output'!S217)),ISNUMBER(SEARCH("Not identified",'Model output'!S217)),ISNUMBER(SEARCH("No",'Model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 IF('Model output'!T217="[]", "", IF('Model output'!T217="Not mentioned", "No", "Yes")))</f>
        <v/>
      </c>
      <c r="AB218" t="str">
        <f>IF(AA218&lt;&gt;"Yes","",IF(OR('Model output'!U217="",'Model output'!U217="[]",ISNUMBER(SEARCH("Not identified",'Model output'!U217))),"",'Model output'!U217))</f>
        <v/>
      </c>
      <c r="AC218" s="9" t="str">
        <f>IF(OR('Model output'!V217="", AND(ISERROR(SEARCH("Positive",'Model output'!V217)), ISNUMBER(SEARCH("Negative",'Model output'!V217))), 'Model output'!V217="No", ISNUMBER(SEARCH("Uninvolved",'Model output'!V217)), ISNUMBER(SEARCH("Not involved",'Model output'!V217)), ISNUMBER(SEARCH("Free",'Model output'!V217)), ISNUMBER(SEARCH("Cannot be assessed",'Model output'!V217)), ISNUMBER(SEARCH("1 mm",'Model output'!V217)), ISNUMBER(SEARCH("0.1 CM",'Model output'!V217)), ISNUMBER(SEARCH("less than 0.2 mm",'Model output'!V217)), ISNUMBER(SEARCH("less than 0.5 mm",'Model output'!V217)), ISNUMBER(SEARCH("none",'Model output'!V217)), ISNUMBER(SEARCH("abut",'Model output'!V217))), "negative", "positive")</f>
        <v>negative</v>
      </c>
      <c r="AE218" s="28"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29" t="str">
        <f t="shared" si="48"/>
        <v>1b</v>
      </c>
      <c r="AG218" s="29" t="str">
        <f t="shared" si="49"/>
        <v>1b</v>
      </c>
      <c r="AH218" s="29" t="str">
        <f t="shared" si="50"/>
        <v>0</v>
      </c>
      <c r="AI218" s="36" t="str">
        <f t="shared" si="51"/>
        <v>I</v>
      </c>
      <c r="AJ218" s="28" t="s">
        <v>687</v>
      </c>
      <c r="AK218" s="33" t="s">
        <v>967</v>
      </c>
      <c r="AL218" s="33" t="s">
        <v>967</v>
      </c>
      <c r="AM218" s="33" t="s">
        <v>971</v>
      </c>
      <c r="AN218" s="33" t="s">
        <v>66</v>
      </c>
      <c r="AO218" s="34">
        <f t="shared" ca="1" si="52"/>
        <v>1</v>
      </c>
      <c r="AP218" s="29">
        <f t="shared" si="53"/>
        <v>1</v>
      </c>
      <c r="AQ218" s="29">
        <f t="shared" si="54"/>
        <v>1</v>
      </c>
      <c r="AR218" s="29">
        <f t="shared" si="55"/>
        <v>1</v>
      </c>
      <c r="AS218" s="35">
        <f t="shared" si="56"/>
        <v>1</v>
      </c>
    </row>
    <row r="219" spans="1:45">
      <c r="A219" t="str">
        <f>'Model output'!A218</f>
        <v>TCGA-EM-A4FO</v>
      </c>
      <c r="B219" s="44">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5"/>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output'!H218="","negative",IF('Model output'!H218="[]", "negative", IF(OR(ISNUMBER(SEARCH("lymph node",'Model output'!H218)),ISNUMBER(SEARCH("Not mentioned",'Model output'!H218)),ISNUMBER(SEARCH("neck",'Model output'!H218)),ISNUMBER(SEARCH("Not applicable",'Model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7"/>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v>
      </c>
      <c r="O219" t="str">
        <f>IF('Model output'!M218="","",'Model output'!M218)</f>
        <v>Classical, Tall cell</v>
      </c>
      <c r="P219" t="str">
        <f>IF('Model output'!N218="","",'Model output'!N218)</f>
        <v>1.1 cm</v>
      </c>
      <c r="Q219" t="str">
        <f t="shared" si="46"/>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t="str">
        <f>IF('Model output'!S218="","", IF('Model output'!S218= "[]", "", 'Model output'!S218))</f>
        <v>Not identified</v>
      </c>
      <c r="Y219" t="str">
        <f>IF(OR('Model output'!S218="",ISNUMBER(SEARCH("Absent",'Model output'!S218)),ISNUMBER(SEARCH("Not identified",'Model output'!S218)),ISNUMBER(SEARCH("No",'Model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 IF('Model output'!T218="[]", "", IF('Model output'!T218="Not mentioned", "No", "Yes")))</f>
        <v/>
      </c>
      <c r="AB219" t="str">
        <f>IF(AA219&lt;&gt;"Yes","",IF(OR('Model output'!U218="",'Model output'!U218="[]",ISNUMBER(SEARCH("Not identified",'Model output'!U218))),"",'Model output'!U218))</f>
        <v/>
      </c>
      <c r="AC219" s="9" t="str">
        <f>IF(OR('Model output'!V218="", AND(ISERROR(SEARCH("Positive",'Model output'!V218)), ISNUMBER(SEARCH("Negative",'Model output'!V218))), 'Model output'!V218="No", ISNUMBER(SEARCH("Uninvolved",'Model output'!V218)), ISNUMBER(SEARCH("Not involved",'Model output'!V218)), ISNUMBER(SEARCH("Free",'Model output'!V218)), ISNUMBER(SEARCH("Cannot be assessed",'Model output'!V218)), ISNUMBER(SEARCH("1 mm",'Model output'!V218)), ISNUMBER(SEARCH("0.1 CM",'Model output'!V218)), ISNUMBER(SEARCH("less than 0.2 mm",'Model output'!V218)), ISNUMBER(SEARCH("less than 0.5 mm",'Model output'!V218)), ISNUMBER(SEARCH("none",'Model output'!V218)), ISNUMBER(SEARCH("abut",'Model output'!V218))), "negative", "positive")</f>
        <v>negative</v>
      </c>
      <c r="AE219" s="28"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29" t="str">
        <f t="shared" si="48"/>
        <v>1b</v>
      </c>
      <c r="AG219" s="29" t="str">
        <f t="shared" si="49"/>
        <v>0</v>
      </c>
      <c r="AH219" s="29" t="str">
        <f t="shared" si="50"/>
        <v>0</v>
      </c>
      <c r="AI219" s="36" t="str">
        <f t="shared" si="51"/>
        <v>I</v>
      </c>
      <c r="AJ219" s="28" t="s">
        <v>687</v>
      </c>
      <c r="AK219" s="33" t="s">
        <v>967</v>
      </c>
      <c r="AL219" s="33" t="s">
        <v>968</v>
      </c>
      <c r="AM219" s="33" t="s">
        <v>971</v>
      </c>
      <c r="AN219" s="33" t="s">
        <v>66</v>
      </c>
      <c r="AO219" s="34">
        <f t="shared" ca="1" si="52"/>
        <v>1</v>
      </c>
      <c r="AP219" s="29">
        <f t="shared" si="53"/>
        <v>1</v>
      </c>
      <c r="AQ219" s="29">
        <f t="shared" si="54"/>
        <v>1</v>
      </c>
      <c r="AR219" s="29">
        <f t="shared" si="55"/>
        <v>1</v>
      </c>
      <c r="AS219" s="35">
        <f t="shared" si="56"/>
        <v>1</v>
      </c>
    </row>
    <row r="220" spans="1:45">
      <c r="A220" t="str">
        <f>'Model output'!A219</f>
        <v>TCGA-EM-A4FQ</v>
      </c>
      <c r="B220" s="44">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5"/>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output'!H219="","negative",IF('Model output'!H219="[]", "negative", IF(OR(ISNUMBER(SEARCH("lymph node",'Model output'!H219)),ISNUMBER(SEARCH("Not mentioned",'Model output'!H219)),ISNUMBER(SEARCH("neck",'Model output'!H219)),ISNUMBER(SEARCH("Not applicable",'Model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47"/>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 carcinoma</v>
      </c>
      <c r="O220" t="str">
        <f>IF('Model output'!M219="","",'Model output'!M219)</f>
        <v>Follicular variant, classical (usual), oncocytic change, tall cell change (&lt;10%), Warthin-like change</v>
      </c>
      <c r="P220" t="str">
        <f>IF('Model output'!N219="","",'Model output'!N219)</f>
        <v>3.5 cm</v>
      </c>
      <c r="Q220" t="str">
        <f t="shared" si="46"/>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t="str">
        <f>IF('Model output'!O219="","",'Model output'!O219)</f>
        <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t="str">
        <f>IF('Model output'!S219="","", IF('Model output'!S219= "[]", "", 'Model output'!S219))</f>
        <v>Not identified</v>
      </c>
      <c r="Y220" t="str">
        <f>IF(OR('Model output'!S219="",ISNUMBER(SEARCH("Absent",'Model output'!S219)),ISNUMBER(SEARCH("Not identified",'Model output'!S219)),ISNUMBER(SEARCH("No",'Model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 IF('Model output'!T219="[]", "", IF('Model output'!T219="Not mentioned", "No", "Yes")))</f>
        <v/>
      </c>
      <c r="AB220" t="str">
        <f>IF(AA220&lt;&gt;"Yes","",IF(OR('Model output'!U219="",'Model output'!U219="[]",ISNUMBER(SEARCH("Not identified",'Model output'!U219))),"",'Model output'!U219))</f>
        <v/>
      </c>
      <c r="AC220" s="9" t="str">
        <f>IF(OR('Model output'!V219="", AND(ISERROR(SEARCH("Positive",'Model output'!V219)), ISNUMBER(SEARCH("Negative",'Model output'!V219))), 'Model output'!V219="No", ISNUMBER(SEARCH("Uninvolved",'Model output'!V219)), ISNUMBER(SEARCH("Not involved",'Model output'!V219)), ISNUMBER(SEARCH("Free",'Model output'!V219)), ISNUMBER(SEARCH("Cannot be assessed",'Model output'!V219)), ISNUMBER(SEARCH("1 mm",'Model output'!V219)), ISNUMBER(SEARCH("0.1 CM",'Model output'!V219)), ISNUMBER(SEARCH("less than 0.2 mm",'Model output'!V219)), ISNUMBER(SEARCH("less than 0.5 mm",'Model output'!V219)), ISNUMBER(SEARCH("none",'Model output'!V219)), ISNUMBER(SEARCH("abut",'Model output'!V219))), "negative", "positive")</f>
        <v>negative</v>
      </c>
      <c r="AE220" s="28"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29" t="str">
        <f t="shared" si="48"/>
        <v>2</v>
      </c>
      <c r="AG220" s="29" t="str">
        <f t="shared" si="49"/>
        <v>1b</v>
      </c>
      <c r="AH220" s="29" t="str">
        <f t="shared" si="50"/>
        <v>0</v>
      </c>
      <c r="AI220" s="36" t="str">
        <f t="shared" si="51"/>
        <v>I</v>
      </c>
      <c r="AJ220" s="28" t="s">
        <v>687</v>
      </c>
      <c r="AK220" s="33" t="s">
        <v>970</v>
      </c>
      <c r="AL220" s="33" t="s">
        <v>967</v>
      </c>
      <c r="AM220" s="33" t="s">
        <v>971</v>
      </c>
      <c r="AN220" s="33" t="s">
        <v>66</v>
      </c>
      <c r="AO220" s="34">
        <f t="shared" ca="1" si="52"/>
        <v>1</v>
      </c>
      <c r="AP220" s="29">
        <f t="shared" si="53"/>
        <v>1</v>
      </c>
      <c r="AQ220" s="29">
        <f t="shared" si="54"/>
        <v>1</v>
      </c>
      <c r="AR220" s="29">
        <f t="shared" si="55"/>
        <v>1</v>
      </c>
      <c r="AS220" s="35">
        <f t="shared" si="56"/>
        <v>1</v>
      </c>
    </row>
    <row r="221" spans="1:45">
      <c r="A221" t="str">
        <f>'Model output'!A220</f>
        <v>TCGA-EM-A4FR</v>
      </c>
      <c r="B221" s="44">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5"/>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output'!H220="","negative",IF('Model output'!H220="[]", "negative", IF(OR(ISNUMBER(SEARCH("lymph node",'Model output'!H220)),ISNUMBER(SEARCH("Not mentioned",'Model output'!H220)),ISNUMBER(SEARCH("neck",'Model output'!H220)),ISNUMBER(SEARCH("Not applicable",'Model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7"/>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 Follicular variant, Microcarcinoma (occult, small or microscopic) variant</v>
      </c>
      <c r="P221" t="str">
        <f>IF('Model output'!N220="","",'Model output'!N220)</f>
        <v>5.1cm</v>
      </c>
      <c r="Q221" t="str">
        <f t="shared" si="46"/>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t="str">
        <f>IF('Model output'!O220="","",'Model output'!O220)</f>
        <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t="str">
        <f>IF('Model output'!S220="","", IF('Model output'!S220= "[]", "", 'Model output'!S220))</f>
        <v>Not identified</v>
      </c>
      <c r="Y221" t="str">
        <f>IF(OR('Model output'!S220="",ISNUMBER(SEARCH("Absent",'Model output'!S220)),ISNUMBER(SEARCH("Not identified",'Model output'!S220)),ISNUMBER(SEARCH("No",'Model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 IF('Model output'!T220="[]", "", IF('Model output'!T220="Not mentioned", "No", "Yes")))</f>
        <v/>
      </c>
      <c r="AB221" t="str">
        <f>IF(AA221&lt;&gt;"Yes","",IF(OR('Model output'!U220="",'Model output'!U220="[]",ISNUMBER(SEARCH("Not identified",'Model output'!U220))),"",'Model output'!U220))</f>
        <v/>
      </c>
      <c r="AC221" s="9" t="str">
        <f>IF(OR('Model output'!V220="", AND(ISERROR(SEARCH("Positive",'Model output'!V220)), ISNUMBER(SEARCH("Negative",'Model output'!V220))), 'Model output'!V220="No", ISNUMBER(SEARCH("Uninvolved",'Model output'!V220)), ISNUMBER(SEARCH("Not involved",'Model output'!V220)), ISNUMBER(SEARCH("Free",'Model output'!V220)), ISNUMBER(SEARCH("Cannot be assessed",'Model output'!V220)), ISNUMBER(SEARCH("1 mm",'Model output'!V220)), ISNUMBER(SEARCH("0.1 CM",'Model output'!V220)), ISNUMBER(SEARCH("less than 0.2 mm",'Model output'!V220)), ISNUMBER(SEARCH("less than 0.5 mm",'Model output'!V220)), ISNUMBER(SEARCH("none",'Model output'!V220)), ISNUMBER(SEARCH("abut",'Model output'!V220))), "negative", "positive")</f>
        <v>negative</v>
      </c>
      <c r="AE221" s="28"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29" t="str">
        <f t="shared" si="48"/>
        <v>3a</v>
      </c>
      <c r="AG221" s="29" t="str">
        <f t="shared" si="49"/>
        <v>1a</v>
      </c>
      <c r="AH221" s="29" t="str">
        <f t="shared" si="50"/>
        <v>0</v>
      </c>
      <c r="AI221" s="36" t="str">
        <f t="shared" si="51"/>
        <v>I</v>
      </c>
      <c r="AJ221" s="28" t="s">
        <v>687</v>
      </c>
      <c r="AK221" s="33" t="s">
        <v>973</v>
      </c>
      <c r="AL221" s="33" t="s">
        <v>972</v>
      </c>
      <c r="AM221" s="33" t="s">
        <v>971</v>
      </c>
      <c r="AN221" s="33" t="s">
        <v>66</v>
      </c>
      <c r="AO221" s="34">
        <f t="shared" ca="1" si="52"/>
        <v>1</v>
      </c>
      <c r="AP221" s="29">
        <f t="shared" si="53"/>
        <v>1</v>
      </c>
      <c r="AQ221" s="29">
        <f t="shared" si="54"/>
        <v>1</v>
      </c>
      <c r="AR221" s="29">
        <f t="shared" si="55"/>
        <v>1</v>
      </c>
      <c r="AS221" s="35">
        <f t="shared" si="56"/>
        <v>1</v>
      </c>
    </row>
    <row r="222" spans="1:45">
      <c r="A222" t="str">
        <f>'Model output'!A221</f>
        <v>TCGA-EM-A4FV</v>
      </c>
      <c r="B222" s="44">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5"/>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output'!H221="","negative",IF('Model output'!H221="[]", "negative", IF(OR(ISNUMBER(SEARCH("lymph node",'Model output'!H221)),ISNUMBER(SEARCH("Not mentioned",'Model output'!H221)),ISNUMBER(SEARCH("neck",'Model output'!H221)),ISNUMBER(SEARCH("Not applicable",'Model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47"/>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1.3cm</v>
      </c>
      <c r="Q222" t="str">
        <f t="shared" si="46"/>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t="str">
        <f>IF('Model output'!O221="","",'Model output'!O221)</f>
        <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t="str">
        <f>IF('Model output'!S221="","", IF('Model output'!S221= "[]", "", 'Model output'!S221))</f>
        <v>Not identified</v>
      </c>
      <c r="Y222" t="str">
        <f>IF(OR('Model output'!S221="",ISNUMBER(SEARCH("Absent",'Model output'!S221)),ISNUMBER(SEARCH("Not identified",'Model output'!S221)),ISNUMBER(SEARCH("No",'Model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 IF('Model output'!T221="[]", "", IF('Model output'!T221="Not mentioned", "No", "Yes")))</f>
        <v/>
      </c>
      <c r="AB222" t="str">
        <f>IF(AA222&lt;&gt;"Yes","",IF(OR('Model output'!U221="",'Model output'!U221="[]",ISNUMBER(SEARCH("Not identified",'Model output'!U221))),"",'Model output'!U221))</f>
        <v/>
      </c>
      <c r="AC222" s="9" t="str">
        <f>IF(OR('Model output'!V221="", AND(ISERROR(SEARCH("Positive",'Model output'!V221)), ISNUMBER(SEARCH("Negative",'Model output'!V221))), 'Model output'!V221="No", ISNUMBER(SEARCH("Uninvolved",'Model output'!V221)), ISNUMBER(SEARCH("Not involved",'Model output'!V221)), ISNUMBER(SEARCH("Free",'Model output'!V221)), ISNUMBER(SEARCH("Cannot be assessed",'Model output'!V221)), ISNUMBER(SEARCH("1 mm",'Model output'!V221)), ISNUMBER(SEARCH("0.1 CM",'Model output'!V221)), ISNUMBER(SEARCH("less than 0.2 mm",'Model output'!V221)), ISNUMBER(SEARCH("less than 0.5 mm",'Model output'!V221)), ISNUMBER(SEARCH("none",'Model output'!V221)), ISNUMBER(SEARCH("abut",'Model output'!V221))), "negative", "positive")</f>
        <v>negative</v>
      </c>
      <c r="AE222" s="28"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29" t="str">
        <f t="shared" si="48"/>
        <v>1b</v>
      </c>
      <c r="AG222" s="29" t="str">
        <f t="shared" si="49"/>
        <v>0</v>
      </c>
      <c r="AH222" s="29" t="str">
        <f t="shared" si="50"/>
        <v>0</v>
      </c>
      <c r="AI222" s="36" t="str">
        <f t="shared" si="51"/>
        <v>I</v>
      </c>
      <c r="AJ222" s="28" t="s">
        <v>685</v>
      </c>
      <c r="AK222" s="33" t="s">
        <v>967</v>
      </c>
      <c r="AL222" s="33" t="s">
        <v>968</v>
      </c>
      <c r="AM222" s="33" t="s">
        <v>971</v>
      </c>
      <c r="AN222" s="33" t="s">
        <v>66</v>
      </c>
      <c r="AO222" s="34">
        <f t="shared" ca="1" si="52"/>
        <v>1</v>
      </c>
      <c r="AP222" s="29">
        <f t="shared" si="53"/>
        <v>1</v>
      </c>
      <c r="AQ222" s="29">
        <f t="shared" si="54"/>
        <v>1</v>
      </c>
      <c r="AR222" s="29">
        <f t="shared" si="55"/>
        <v>1</v>
      </c>
      <c r="AS222" s="35">
        <f t="shared" si="56"/>
        <v>1</v>
      </c>
    </row>
    <row r="223" spans="1:45">
      <c r="A223" t="str">
        <f>'Model output'!A222</f>
        <v>TCGA-EM-A4G1</v>
      </c>
      <c r="B223" s="44">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5"/>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output'!H222="","negative",IF('Model output'!H222="[]", "negative", IF(OR(ISNUMBER(SEARCH("lymph node",'Model output'!H222)),ISNUMBER(SEARCH("Not mentioned",'Model output'!H222)),ISNUMBER(SEARCH("neck",'Model output'!H222)),ISNUMBER(SEARCH("Not applicable",'Model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7"/>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v>
      </c>
      <c r="O223" t="str">
        <f>IF('Model output'!M222="","",'Model output'!M222)</f>
        <v>Follicular variant, Classical (usual)</v>
      </c>
      <c r="P223" t="str">
        <f>IF('Model output'!N222="","",'Model output'!N222)</f>
        <v>1.7cm</v>
      </c>
      <c r="Q223" t="str">
        <f t="shared" si="46"/>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t="str">
        <f>IF('Model output'!S222="","", IF('Model output'!S222= "[]", "", 'Model output'!S222))</f>
        <v>Not identified</v>
      </c>
      <c r="Y223" t="str">
        <f>IF(OR('Model output'!S222="",ISNUMBER(SEARCH("Absent",'Model output'!S222)),ISNUMBER(SEARCH("Not identified",'Model output'!S222)),ISNUMBER(SEARCH("No",'Model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 IF('Model output'!T222="[]", "", IF('Model output'!T222="Not mentioned", "No", "Yes")))</f>
        <v/>
      </c>
      <c r="AB223" t="str">
        <f>IF(AA223&lt;&gt;"Yes","",IF(OR('Model output'!U222="",'Model output'!U222="[]",ISNUMBER(SEARCH("Not identified",'Model output'!U222))),"",'Model output'!U222))</f>
        <v/>
      </c>
      <c r="AC223" s="9" t="str">
        <f>IF(OR('Model output'!V222="", AND(ISERROR(SEARCH("Positive",'Model output'!V222)), ISNUMBER(SEARCH("Negative",'Model output'!V222))), 'Model output'!V222="No", ISNUMBER(SEARCH("Uninvolved",'Model output'!V222)), ISNUMBER(SEARCH("Not involved",'Model output'!V222)), ISNUMBER(SEARCH("Free",'Model output'!V222)), ISNUMBER(SEARCH("Cannot be assessed",'Model output'!V222)), ISNUMBER(SEARCH("1 mm",'Model output'!V222)), ISNUMBER(SEARCH("0.1 CM",'Model output'!V222)), ISNUMBER(SEARCH("less than 0.2 mm",'Model output'!V222)), ISNUMBER(SEARCH("less than 0.5 mm",'Model output'!V222)), ISNUMBER(SEARCH("none",'Model output'!V222)), ISNUMBER(SEARCH("abut",'Model output'!V222))), "negative", "positive")</f>
        <v>negative</v>
      </c>
      <c r="AE223" s="28"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29" t="str">
        <f t="shared" si="48"/>
        <v>1b</v>
      </c>
      <c r="AG223" s="29" t="str">
        <f t="shared" si="49"/>
        <v>0</v>
      </c>
      <c r="AH223" s="29" t="str">
        <f t="shared" si="50"/>
        <v>0</v>
      </c>
      <c r="AI223" s="36" t="str">
        <f t="shared" si="51"/>
        <v>I</v>
      </c>
      <c r="AJ223" s="28" t="s">
        <v>685</v>
      </c>
      <c r="AK223" s="33" t="s">
        <v>967</v>
      </c>
      <c r="AL223" s="33" t="s">
        <v>968</v>
      </c>
      <c r="AM223" s="33" t="s">
        <v>971</v>
      </c>
      <c r="AN223" s="33" t="s">
        <v>66</v>
      </c>
      <c r="AO223" s="34">
        <f t="shared" ca="1" si="52"/>
        <v>1</v>
      </c>
      <c r="AP223" s="29">
        <f t="shared" si="53"/>
        <v>1</v>
      </c>
      <c r="AQ223" s="29">
        <f t="shared" si="54"/>
        <v>1</v>
      </c>
      <c r="AR223" s="29">
        <f t="shared" si="55"/>
        <v>1</v>
      </c>
      <c r="AS223" s="35">
        <f t="shared" si="56"/>
        <v>1</v>
      </c>
    </row>
    <row r="224" spans="1:45">
      <c r="A224" t="str">
        <f>'Model output'!A223</f>
        <v>TCGA-ET-A25L</v>
      </c>
      <c r="B224" s="44">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ref="F224" si="57">IF(OR(G224&lt;&gt;"",AND(J224&lt;&gt;"",ISNUMBER(J224),J224&gt;0),AND(M224&lt;&gt;"",M224&gt;0)),"positive","negative")</f>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lateral</v>
      </c>
      <c r="H224" t="str">
        <f>IF('Model output'!H223="","negative",IF('Model output'!H223="[]", "negative", IF(OR(ISNUMBER(SEARCH("lymph node",'Model output'!H223)),ISNUMBER(SEARCH("Not mentioned",'Model output'!H223)),ISNUMBER(SEARCH("neck",'Model output'!H223)),ISNUMBER(SEARCH("Not applicable",'Model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0.9 cm</v>
      </c>
      <c r="L224" s="8" t="str">
        <f t="shared" si="47"/>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v>
      </c>
      <c r="O224" t="str">
        <f>IF('Model output'!M223="","",'Model output'!M223)</f>
        <v>tall cell features, classical</v>
      </c>
      <c r="P224" t="str">
        <f>IF('Model output'!N223="","",'Model output'!N223)</f>
        <v>3.0 cm</v>
      </c>
      <c r="Q224" t="str">
        <f t="shared" si="46"/>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t="str">
        <f>IF('Model output'!O223="","",'Model output'!O223)</f>
        <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t="str">
        <f>IF('Model output'!S223="","", IF('Model output'!S223= "[]", "", 'Model output'!S223))</f>
        <v>left inferior pole parathyroid gland, perithyroidal fibradipose tissue</v>
      </c>
      <c r="Y224" t="str">
        <f>IF(OR('Model output'!S223="",ISNUMBER(SEARCH("Absent",'Model output'!S223)),ISNUMBER(SEARCH("Not identified",'Model output'!S223)),ISNUMBER(SEARCH("No",'Model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 IF('Model output'!T223="[]", "", IF('Model output'!T223="Not mentioned", "No", "Yes")))</f>
        <v/>
      </c>
      <c r="AB224" t="str">
        <f>IF(AA224&lt;&gt;"Yes","",IF(OR('Model output'!U223="",'Model output'!U223="[]",ISNUMBER(SEARCH("Not identified",'Model output'!U223))),"",'Model output'!U223))</f>
        <v/>
      </c>
      <c r="AC224" s="9" t="str">
        <f>IF(OR('Model output'!V223="", AND(ISERROR(SEARCH("Positive",'Model output'!V223)), ISNUMBER(SEARCH("Negative",'Model output'!V223))), 'Model output'!V223="No", ISNUMBER(SEARCH("Uninvolved",'Model output'!V223)), ISNUMBER(SEARCH("Not involved",'Model output'!V223)), ISNUMBER(SEARCH("Free",'Model output'!V223)), ISNUMBER(SEARCH("Cannot be assessed",'Model output'!V223)), ISNUMBER(SEARCH("1 mm",'Model output'!V223)), ISNUMBER(SEARCH("0.1 CM",'Model output'!V223)), ISNUMBER(SEARCH("less than 0.2 mm",'Model output'!V223)), ISNUMBER(SEARCH("less than 0.5 mm",'Model output'!V223)), ISNUMBER(SEARCH("none",'Model output'!V223)), ISNUMBER(SEARCH("abut",'Model output'!V223))), "negative", "positive")</f>
        <v>positive</v>
      </c>
      <c r="AE224" s="28"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29" t="str">
        <f t="shared" si="48"/>
        <v>2</v>
      </c>
      <c r="AG224" s="29" t="str">
        <f t="shared" si="49"/>
        <v>1b</v>
      </c>
      <c r="AH224" s="29" t="str">
        <f t="shared" si="50"/>
        <v>0</v>
      </c>
      <c r="AI224" s="36" t="str">
        <f t="shared" si="51"/>
        <v>I</v>
      </c>
      <c r="AJ224" s="28" t="s">
        <v>684</v>
      </c>
      <c r="AK224" s="33" t="s">
        <v>970</v>
      </c>
      <c r="AL224" s="33" t="s">
        <v>967</v>
      </c>
      <c r="AM224" s="33" t="s">
        <v>971</v>
      </c>
      <c r="AN224" s="33" t="s">
        <v>66</v>
      </c>
      <c r="AO224" s="34">
        <f t="shared" si="52"/>
        <v>1</v>
      </c>
      <c r="AP224" s="29">
        <f t="shared" si="53"/>
        <v>1</v>
      </c>
      <c r="AQ224" s="29">
        <f t="shared" si="54"/>
        <v>1</v>
      </c>
      <c r="AR224" s="29">
        <f t="shared" si="55"/>
        <v>1</v>
      </c>
      <c r="AS224" s="35">
        <f t="shared" si="56"/>
        <v>1</v>
      </c>
    </row>
    <row r="225" spans="1:45">
      <c r="A225" t="str">
        <f>'Model output'!A224</f>
        <v>TCGA-ET-A25M</v>
      </c>
      <c r="B225" s="44">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58">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central</v>
      </c>
      <c r="H225" t="str">
        <f>IF('Model output'!H224="","negative",IF('Model output'!H224="[]", "negative", IF(OR(ISNUMBER(SEARCH("lymph node",'Model output'!H224)),ISNUMBER(SEARCH("Not mentioned",'Model output'!H224)),ISNUMBER(SEARCH("neck",'Model output'!H224)),ISNUMBER(SEARCH("Not applicable",'Model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47"/>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 carcinoma</v>
      </c>
      <c r="O225" t="str">
        <f>IF('Model output'!M224="","",'Model output'!M224)</f>
        <v/>
      </c>
      <c r="P225" t="str">
        <f>IF('Model output'!N224="","",'Model output'!N224)</f>
        <v>2.5 cm</v>
      </c>
      <c r="Q225" t="str">
        <f t="shared" si="46"/>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negative</v>
      </c>
      <c r="X225" t="str">
        <f>IF('Model output'!S224="","", IF('Model output'!S224= "[]", "", 'Model output'!S224))</f>
        <v/>
      </c>
      <c r="Y225" t="str">
        <f>IF(OR('Model output'!S224="",ISNUMBER(SEARCH("Absent",'Model output'!S224)),ISNUMBER(SEARCH("Not identified",'Model output'!S224)),ISNUMBER(SEARCH("No",'Model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 IF('Model output'!T224="[]", "", IF('Model output'!T224="Not mentioned", "No", "Yes")))</f>
        <v/>
      </c>
      <c r="AB225" t="str">
        <f>IF(AA225&lt;&gt;"Yes","",IF(OR('Model output'!U224="",'Model output'!U224="[]",ISNUMBER(SEARCH("Not identified",'Model output'!U224))),"",'Model output'!U224))</f>
        <v/>
      </c>
      <c r="AC225" s="9" t="str">
        <f>IF(OR('Model output'!V224="", AND(ISERROR(SEARCH("Positive",'Model output'!V224)), ISNUMBER(SEARCH("Negative",'Model output'!V224))), 'Model output'!V224="No", ISNUMBER(SEARCH("Uninvolved",'Model output'!V224)), ISNUMBER(SEARCH("Not involved",'Model output'!V224)), ISNUMBER(SEARCH("Free",'Model output'!V224)), ISNUMBER(SEARCH("Cannot be assessed",'Model output'!V224)), ISNUMBER(SEARCH("1 mm",'Model output'!V224)), ISNUMBER(SEARCH("0.1 CM",'Model output'!V224)), ISNUMBER(SEARCH("less than 0.2 mm",'Model output'!V224)), ISNUMBER(SEARCH("less than 0.5 mm",'Model output'!V224)), ISNUMBER(SEARCH("none",'Model output'!V224)), ISNUMBER(SEARCH("abut",'Model output'!V224))), "negative", "positive")</f>
        <v>negative</v>
      </c>
      <c r="AE225" s="28"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29" t="str">
        <f t="shared" si="48"/>
        <v>2</v>
      </c>
      <c r="AG225" s="29" t="str">
        <f t="shared" si="49"/>
        <v>1a</v>
      </c>
      <c r="AH225" s="29" t="str">
        <f t="shared" si="50"/>
        <v>0</v>
      </c>
      <c r="AI225" s="36" t="str">
        <f t="shared" si="51"/>
        <v>I</v>
      </c>
      <c r="AJ225" s="28" t="s">
        <v>685</v>
      </c>
      <c r="AK225" s="33" t="s">
        <v>970</v>
      </c>
      <c r="AL225" s="33" t="s">
        <v>972</v>
      </c>
      <c r="AM225" s="33" t="s">
        <v>971</v>
      </c>
      <c r="AN225" s="33" t="s">
        <v>66</v>
      </c>
      <c r="AO225" s="34">
        <f t="shared" ca="1" si="52"/>
        <v>1</v>
      </c>
      <c r="AP225" s="29">
        <f t="shared" si="53"/>
        <v>1</v>
      </c>
      <c r="AQ225" s="29">
        <f t="shared" si="54"/>
        <v>1</v>
      </c>
      <c r="AR225" s="29">
        <f t="shared" si="55"/>
        <v>1</v>
      </c>
      <c r="AS225" s="35">
        <f t="shared" si="56"/>
        <v>1</v>
      </c>
    </row>
    <row r="226" spans="1:45">
      <c r="A226" t="str">
        <f>'Model output'!A225</f>
        <v>TCGA-ET-A25R</v>
      </c>
      <c r="B226" s="44">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58"/>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output'!H225="","negative",IF('Model output'!H225="[]", "negative", IF(OR(ISNUMBER(SEARCH("lymph node",'Model output'!H225)),ISNUMBER(SEARCH("Not mentioned",'Model output'!H225)),ISNUMBER(SEARCH("neck",'Model output'!H225)),ISNUMBER(SEARCH("Not applicable",'Model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8" t="str">
        <f t="shared" si="47"/>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46"/>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t="str">
        <f>IF('Model output'!S225="","", IF('Model output'!S225= "[]", "", 'Model output'!S225))</f>
        <v>Minimal extrathyroidal extension</v>
      </c>
      <c r="Y226" t="str">
        <f>IF(OR('Model output'!S225="",ISNUMBER(SEARCH("Absent",'Model output'!S225)),ISNUMBER(SEARCH("Not identified",'Model output'!S225)),ISNUMBER(SEARCH("No",'Model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 IF('Model output'!T225="[]", "", IF('Model output'!T225="Not mentioned", "No", "Yes")))</f>
        <v/>
      </c>
      <c r="AB226" t="str">
        <f>IF(AA226&lt;&gt;"Yes","",IF(OR('Model output'!U225="",'Model output'!U225="[]",ISNUMBER(SEARCH("Not identified",'Model output'!U225))),"",'Model output'!U225))</f>
        <v/>
      </c>
      <c r="AC226" s="9" t="str">
        <f>IF(OR('Model output'!V225="", AND(ISERROR(SEARCH("Positive",'Model output'!V225)), ISNUMBER(SEARCH("Negative",'Model output'!V225))), 'Model output'!V225="No", ISNUMBER(SEARCH("Uninvolved",'Model output'!V225)), ISNUMBER(SEARCH("Not involved",'Model output'!V225)), ISNUMBER(SEARCH("Free",'Model output'!V225)), ISNUMBER(SEARCH("Cannot be assessed",'Model output'!V225)), ISNUMBER(SEARCH("1 mm",'Model output'!V225)), ISNUMBER(SEARCH("0.1 CM",'Model output'!V225)), ISNUMBER(SEARCH("less than 0.2 mm",'Model output'!V225)), ISNUMBER(SEARCH("less than 0.5 mm",'Model output'!V225)), ISNUMBER(SEARCH("none",'Model output'!V225)), ISNUMBER(SEARCH("abut",'Model output'!V225))), "negative", "positive")</f>
        <v>negative</v>
      </c>
      <c r="AE226" s="28"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29" t="str">
        <f t="shared" si="48"/>
        <v>2</v>
      </c>
      <c r="AG226" s="29" t="str">
        <f t="shared" si="49"/>
        <v>0</v>
      </c>
      <c r="AH226" s="29" t="str">
        <f t="shared" si="50"/>
        <v>0</v>
      </c>
      <c r="AI226" s="36" t="str">
        <f t="shared" si="51"/>
        <v>I</v>
      </c>
      <c r="AJ226" s="28" t="s">
        <v>687</v>
      </c>
      <c r="AK226" s="33" t="s">
        <v>970</v>
      </c>
      <c r="AL226" s="33" t="s">
        <v>971</v>
      </c>
      <c r="AM226" s="33" t="s">
        <v>971</v>
      </c>
      <c r="AN226" s="33" t="s">
        <v>66</v>
      </c>
      <c r="AO226" s="34">
        <f t="shared" ca="1" si="52"/>
        <v>1</v>
      </c>
      <c r="AP226" s="29">
        <f t="shared" si="53"/>
        <v>1</v>
      </c>
      <c r="AQ226" s="29">
        <f t="shared" si="54"/>
        <v>1</v>
      </c>
      <c r="AR226" s="29">
        <f t="shared" si="55"/>
        <v>1</v>
      </c>
      <c r="AS226" s="35">
        <f t="shared" si="56"/>
        <v>1</v>
      </c>
    </row>
    <row r="227" spans="1:45">
      <c r="A227" t="str">
        <f>'Model output'!A226</f>
        <v>TCGA-ET-A2MY</v>
      </c>
      <c r="B227" s="44">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58"/>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output'!H226="","negative",IF('Model output'!H226="[]", "negative", IF(OR(ISNUMBER(SEARCH("lymph node",'Model output'!H226)),ISNUMBER(SEARCH("Not mentioned",'Model output'!H226)),ISNUMBER(SEARCH("neck",'Model output'!H226)),ISNUMBER(SEARCH("Not applicable",'Model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47"/>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46"/>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t="str">
        <f>IF('Model output'!S226="","", IF('Model output'!S226= "[]", "", 'Model output'!S226))</f>
        <v/>
      </c>
      <c r="Y227" t="str">
        <f>IF(OR('Model output'!S226="",ISNUMBER(SEARCH("Absent",'Model output'!S226)),ISNUMBER(SEARCH("Not identified",'Model output'!S226)),ISNUMBER(SEARCH("No",'Model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 IF('Model output'!T226="[]", "", IF('Model output'!T226="Not mentioned", "No", "Yes")))</f>
        <v/>
      </c>
      <c r="AB227" t="str">
        <f>IF(AA227&lt;&gt;"Yes","",IF(OR('Model output'!U226="",'Model output'!U226="[]",ISNUMBER(SEARCH("Not identified",'Model output'!U226))),"",'Model output'!U226))</f>
        <v/>
      </c>
      <c r="AC227" s="9" t="str">
        <f>IF(OR('Model output'!V226="", AND(ISERROR(SEARCH("Positive",'Model output'!V226)), ISNUMBER(SEARCH("Negative",'Model output'!V226))), 'Model output'!V226="No", ISNUMBER(SEARCH("Uninvolved",'Model output'!V226)), ISNUMBER(SEARCH("Not involved",'Model output'!V226)), ISNUMBER(SEARCH("Free",'Model output'!V226)), ISNUMBER(SEARCH("Cannot be assessed",'Model output'!V226)), ISNUMBER(SEARCH("1 mm",'Model output'!V226)), ISNUMBER(SEARCH("0.1 CM",'Model output'!V226)), ISNUMBER(SEARCH("less than 0.2 mm",'Model output'!V226)), ISNUMBER(SEARCH("less than 0.5 mm",'Model output'!V226)), ISNUMBER(SEARCH("none",'Model output'!V226)), ISNUMBER(SEARCH("abut",'Model output'!V226))), "negative", "positive")</f>
        <v>negative</v>
      </c>
      <c r="AE227" s="28"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29" t="str">
        <f t="shared" si="48"/>
        <v>1b</v>
      </c>
      <c r="AG227" s="29" t="str">
        <f t="shared" si="49"/>
        <v>0</v>
      </c>
      <c r="AH227" s="29" t="str">
        <f t="shared" si="50"/>
        <v>0</v>
      </c>
      <c r="AI227" s="36" t="str">
        <f t="shared" si="51"/>
        <v>I</v>
      </c>
      <c r="AJ227" s="28" t="s">
        <v>687</v>
      </c>
      <c r="AK227" s="33" t="s">
        <v>967</v>
      </c>
      <c r="AL227" s="33" t="s">
        <v>971</v>
      </c>
      <c r="AM227" s="33" t="s">
        <v>971</v>
      </c>
      <c r="AN227" s="33" t="s">
        <v>66</v>
      </c>
      <c r="AO227" s="34">
        <f t="shared" ca="1" si="52"/>
        <v>1</v>
      </c>
      <c r="AP227" s="29">
        <f t="shared" si="53"/>
        <v>1</v>
      </c>
      <c r="AQ227" s="29">
        <f t="shared" si="54"/>
        <v>1</v>
      </c>
      <c r="AR227" s="29">
        <f t="shared" si="55"/>
        <v>1</v>
      </c>
      <c r="AS227" s="35">
        <f t="shared" si="56"/>
        <v>1</v>
      </c>
    </row>
    <row r="228" spans="1:45">
      <c r="A228" t="str">
        <f>'Model output'!A227</f>
        <v>TCGA-ET-A2MZ</v>
      </c>
      <c r="B228" s="44">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X</v>
      </c>
      <c r="F228" t="str">
        <f t="shared" si="58"/>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output'!H227="","negative",IF('Model output'!H227="[]", "negative", IF(OR(ISNUMBER(SEARCH("lymph node",'Model output'!H227)),ISNUMBER(SEARCH("Not mentioned",'Model output'!H227)),ISNUMBER(SEARCH("neck",'Model output'!H227)),ISNUMBER(SEARCH("Not applicable",'Model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47"/>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6"/>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t="str">
        <f>IF('Model output'!S227="","", IF('Model output'!S227= "[]", "", 'Model output'!S227))</f>
        <v/>
      </c>
      <c r="Y228" t="str">
        <f>IF(OR('Model output'!S227="",ISNUMBER(SEARCH("Absent",'Model output'!S227)),ISNUMBER(SEARCH("Not identified",'Model output'!S227)),ISNUMBER(SEARCH("No",'Model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 IF('Model output'!T227="[]", "", IF('Model output'!T227="Not mentioned", "No", "Yes")))</f>
        <v/>
      </c>
      <c r="AB228" t="str">
        <f>IF(AA228&lt;&gt;"Yes","",IF(OR('Model output'!U227="",'Model output'!U227="[]",ISNUMBER(SEARCH("Not identified",'Model output'!U227))),"",'Model output'!U227))</f>
        <v/>
      </c>
      <c r="AC228" s="9" t="str">
        <f>IF(OR('Model output'!V227="", AND(ISERROR(SEARCH("Positive",'Model output'!V227)), ISNUMBER(SEARCH("Negative",'Model output'!V227))), 'Model output'!V227="No", ISNUMBER(SEARCH("Uninvolved",'Model output'!V227)), ISNUMBER(SEARCH("Not involved",'Model output'!V227)), ISNUMBER(SEARCH("Free",'Model output'!V227)), ISNUMBER(SEARCH("Cannot be assessed",'Model output'!V227)), ISNUMBER(SEARCH("1 mm",'Model output'!V227)), ISNUMBER(SEARCH("0.1 CM",'Model output'!V227)), ISNUMBER(SEARCH("less than 0.2 mm",'Model output'!V227)), ISNUMBER(SEARCH("less than 0.5 mm",'Model output'!V227)), ISNUMBER(SEARCH("none",'Model output'!V227)), ISNUMBER(SEARCH("abut",'Model output'!V227))), "negative", "positive")</f>
        <v>negative</v>
      </c>
      <c r="AE228" s="28"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29" t="str">
        <f t="shared" si="48"/>
        <v>1b</v>
      </c>
      <c r="AG228" s="29" t="str">
        <f t="shared" si="49"/>
        <v>0</v>
      </c>
      <c r="AH228" s="29" t="str">
        <f t="shared" si="50"/>
        <v>0</v>
      </c>
      <c r="AI228" s="36" t="str">
        <f t="shared" si="51"/>
        <v>I</v>
      </c>
      <c r="AJ228" s="28" t="s">
        <v>685</v>
      </c>
      <c r="AK228" s="33" t="s">
        <v>967</v>
      </c>
      <c r="AL228" s="33" t="s">
        <v>968</v>
      </c>
      <c r="AM228" s="33" t="s">
        <v>971</v>
      </c>
      <c r="AN228" s="33" t="s">
        <v>66</v>
      </c>
      <c r="AO228" s="34">
        <f t="shared" ca="1" si="52"/>
        <v>1</v>
      </c>
      <c r="AP228" s="29">
        <f t="shared" si="53"/>
        <v>1</v>
      </c>
      <c r="AQ228" s="29">
        <f t="shared" si="54"/>
        <v>1</v>
      </c>
      <c r="AR228" s="29">
        <f t="shared" si="55"/>
        <v>1</v>
      </c>
      <c r="AS228" s="35">
        <f t="shared" si="56"/>
        <v>1</v>
      </c>
    </row>
    <row r="229" spans="1:45">
      <c r="A229" t="str">
        <f>'Model output'!A228</f>
        <v>TCGA-ET-A2N0</v>
      </c>
      <c r="B229" s="44">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58"/>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output'!H228="","negative",IF('Model output'!H228="[]", "negative", IF(OR(ISNUMBER(SEARCH("lymph node",'Model output'!H228)),ISNUMBER(SEARCH("Not mentioned",'Model output'!H228)),ISNUMBER(SEARCH("neck",'Model output'!H228)),ISNUMBER(SEARCH("Not applicable",'Model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7"/>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6"/>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t="str">
        <f>IF('Model output'!S228="","", IF('Model output'!S228= "[]", "", 'Model output'!S228))</f>
        <v/>
      </c>
      <c r="Y229" t="str">
        <f>IF(OR('Model output'!S228="",ISNUMBER(SEARCH("Absent",'Model output'!S228)),ISNUMBER(SEARCH("Not identified",'Model output'!S228)),ISNUMBER(SEARCH("No",'Model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 IF('Model output'!T228="[]", "", IF('Model output'!T228="Not mentioned", "No", "Yes")))</f>
        <v/>
      </c>
      <c r="AB229" t="str">
        <f>IF(AA229&lt;&gt;"Yes","",IF(OR('Model output'!U228="",'Model output'!U228="[]",ISNUMBER(SEARCH("Not identified",'Model output'!U228))),"",'Model output'!U228))</f>
        <v/>
      </c>
      <c r="AC229" s="9" t="str">
        <f>IF(OR('Model output'!V228="", AND(ISERROR(SEARCH("Positive",'Model output'!V228)), ISNUMBER(SEARCH("Negative",'Model output'!V228))), 'Model output'!V228="No", ISNUMBER(SEARCH("Uninvolved",'Model output'!V228)), ISNUMBER(SEARCH("Not involved",'Model output'!V228)), ISNUMBER(SEARCH("Free",'Model output'!V228)), ISNUMBER(SEARCH("Cannot be assessed",'Model output'!V228)), ISNUMBER(SEARCH("1 mm",'Model output'!V228)), ISNUMBER(SEARCH("0.1 CM",'Model output'!V228)), ISNUMBER(SEARCH("less than 0.2 mm",'Model output'!V228)), ISNUMBER(SEARCH("less than 0.5 mm",'Model output'!V228)), ISNUMBER(SEARCH("none",'Model output'!V228)), ISNUMBER(SEARCH("abut",'Model output'!V228))), "negative", "positive")</f>
        <v>negative</v>
      </c>
      <c r="AE229" s="28"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29" t="str">
        <f t="shared" si="48"/>
        <v>1b</v>
      </c>
      <c r="AG229" s="29" t="str">
        <f t="shared" si="49"/>
        <v>1a</v>
      </c>
      <c r="AH229" s="29" t="str">
        <f t="shared" si="50"/>
        <v>0</v>
      </c>
      <c r="AI229" s="36" t="str">
        <f t="shared" si="51"/>
        <v>I</v>
      </c>
      <c r="AJ229" s="28" t="s">
        <v>687</v>
      </c>
      <c r="AK229" s="33" t="s">
        <v>967</v>
      </c>
      <c r="AL229" s="33" t="s">
        <v>972</v>
      </c>
      <c r="AM229" s="33" t="s">
        <v>971</v>
      </c>
      <c r="AN229" s="33" t="s">
        <v>66</v>
      </c>
      <c r="AO229" s="34">
        <f t="shared" ca="1" si="52"/>
        <v>1</v>
      </c>
      <c r="AP229" s="29">
        <f t="shared" si="53"/>
        <v>1</v>
      </c>
      <c r="AQ229" s="29">
        <f t="shared" si="54"/>
        <v>1</v>
      </c>
      <c r="AR229" s="29">
        <f t="shared" si="55"/>
        <v>1</v>
      </c>
      <c r="AS229" s="35">
        <f t="shared" si="56"/>
        <v>1</v>
      </c>
    </row>
    <row r="230" spans="1:45">
      <c r="A230" t="str">
        <f>'Model output'!A229</f>
        <v>TCGA-ET-A2N1</v>
      </c>
      <c r="B230" s="44">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58"/>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central</v>
      </c>
      <c r="H230" t="str">
        <f>IF('Model output'!H229="","negative",IF('Model output'!H229="[]", "negative", IF(OR(ISNUMBER(SEARCH("lymph node",'Model output'!H229)),ISNUMBER(SEARCH("Not mentioned",'Model output'!H229)),ISNUMBER(SEARCH("neck",'Model output'!H229)),ISNUMBER(SEARCH("Not applicable",'Model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7"/>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Multifocal</v>
      </c>
      <c r="P230" t="str">
        <f>IF('Model output'!N229="","",'Model output'!N229)</f>
        <v>3.0 cm</v>
      </c>
      <c r="Q230" t="str">
        <f t="shared" si="46"/>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t="str">
        <f>IF('Model output'!S229="","", IF('Model output'!S229= "[]", "", 'Model output'!S229))</f>
        <v/>
      </c>
      <c r="Y230" t="str">
        <f>IF(OR('Model output'!S229="",ISNUMBER(SEARCH("Absent",'Model output'!S229)),ISNUMBER(SEARCH("Not identified",'Model output'!S229)),ISNUMBER(SEARCH("No",'Model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 IF('Model output'!T229="[]", "", IF('Model output'!T229="Not mentioned", "No", "Yes")))</f>
        <v/>
      </c>
      <c r="AB230" t="str">
        <f>IF(AA230&lt;&gt;"Yes","",IF(OR('Model output'!U229="",'Model output'!U229="[]",ISNUMBER(SEARCH("Not identified",'Model output'!U229))),"",'Model output'!U229))</f>
        <v/>
      </c>
      <c r="AC230" s="9" t="str">
        <f>IF(OR('Model output'!V229="", AND(ISERROR(SEARCH("Positive",'Model output'!V229)), ISNUMBER(SEARCH("Negative",'Model output'!V229))), 'Model output'!V229="No", ISNUMBER(SEARCH("Uninvolved",'Model output'!V229)), ISNUMBER(SEARCH("Not involved",'Model output'!V229)), ISNUMBER(SEARCH("Free",'Model output'!V229)), ISNUMBER(SEARCH("Cannot be assessed",'Model output'!V229)), ISNUMBER(SEARCH("1 mm",'Model output'!V229)), ISNUMBER(SEARCH("0.1 CM",'Model output'!V229)), ISNUMBER(SEARCH("less than 0.2 mm",'Model output'!V229)), ISNUMBER(SEARCH("less than 0.5 mm",'Model output'!V229)), ISNUMBER(SEARCH("none",'Model output'!V229)), ISNUMBER(SEARCH("abut",'Model output'!V229))), "negative", "positive")</f>
        <v>positive</v>
      </c>
      <c r="AE230" s="28"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29" t="str">
        <f t="shared" si="48"/>
        <v>2</v>
      </c>
      <c r="AG230" s="29" t="str">
        <f t="shared" si="49"/>
        <v>1a</v>
      </c>
      <c r="AH230" s="29" t="str">
        <f t="shared" si="50"/>
        <v>0</v>
      </c>
      <c r="AI230" s="36" t="str">
        <f t="shared" si="51"/>
        <v>I</v>
      </c>
      <c r="AJ230" s="28" t="s">
        <v>684</v>
      </c>
      <c r="AK230" s="33" t="s">
        <v>970</v>
      </c>
      <c r="AL230" s="33" t="s">
        <v>972</v>
      </c>
      <c r="AM230" s="33" t="s">
        <v>971</v>
      </c>
      <c r="AN230" s="33" t="s">
        <v>66</v>
      </c>
      <c r="AO230" s="34">
        <f t="shared" si="52"/>
        <v>1</v>
      </c>
      <c r="AP230" s="29">
        <f t="shared" si="53"/>
        <v>1</v>
      </c>
      <c r="AQ230" s="29">
        <f t="shared" si="54"/>
        <v>1</v>
      </c>
      <c r="AR230" s="29">
        <f t="shared" si="55"/>
        <v>1</v>
      </c>
      <c r="AS230" s="35">
        <f t="shared" si="56"/>
        <v>1</v>
      </c>
    </row>
    <row r="231" spans="1:45">
      <c r="A231" t="str">
        <f>'Model output'!A230</f>
        <v>TCGA-ET-A3BO</v>
      </c>
      <c r="B231" s="44">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58"/>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output'!H230="","negative",IF('Model output'!H230="[]", "negative", IF(OR(ISNUMBER(SEARCH("lymph node",'Model output'!H230)),ISNUMBER(SEARCH("Not mentioned",'Model output'!H230)),ISNUMBER(SEARCH("neck",'Model output'!H230)),ISNUMBER(SEARCH("Not applicable",'Model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47"/>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Tall cell features</v>
      </c>
      <c r="P231" t="str">
        <f>IF('Model output'!N230="","",'Model output'!N230)</f>
        <v>2.5 cm</v>
      </c>
      <c r="Q231" t="str">
        <f t="shared" si="46"/>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4</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t="str">
        <f>IF('Model output'!S230="","", IF('Model output'!S230= "[]", "", 'Model output'!S230))</f>
        <v>Minimal extrathyroidal extension</v>
      </c>
      <c r="Y231" t="str">
        <f>IF(OR('Model output'!S230="",ISNUMBER(SEARCH("Absent",'Model output'!S230)),ISNUMBER(SEARCH("Not identified",'Model output'!S230)),ISNUMBER(SEARCH("No",'Model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 IF('Model output'!T230="[]", "", IF('Model output'!T230="Not mentioned", "No", "Yes")))</f>
        <v/>
      </c>
      <c r="AB231" t="str">
        <f>IF(AA231&lt;&gt;"Yes","",IF(OR('Model output'!U230="",'Model output'!U230="[]",ISNUMBER(SEARCH("Not identified",'Model output'!U230))),"",'Model output'!U230))</f>
        <v/>
      </c>
      <c r="AC231" s="9" t="str">
        <f>IF(OR('Model output'!V230="", AND(ISERROR(SEARCH("Positive",'Model output'!V230)), ISNUMBER(SEARCH("Negative",'Model output'!V230))), 'Model output'!V230="No", ISNUMBER(SEARCH("Uninvolved",'Model output'!V230)), ISNUMBER(SEARCH("Not involved",'Model output'!V230)), ISNUMBER(SEARCH("Free",'Model output'!V230)), ISNUMBER(SEARCH("Cannot be assessed",'Model output'!V230)), ISNUMBER(SEARCH("1 mm",'Model output'!V230)), ISNUMBER(SEARCH("0.1 CM",'Model output'!V230)), ISNUMBER(SEARCH("less than 0.2 mm",'Model output'!V230)), ISNUMBER(SEARCH("less than 0.5 mm",'Model output'!V230)), ISNUMBER(SEARCH("none",'Model output'!V230)), ISNUMBER(SEARCH("abut",'Model output'!V230))), "negative", "positive")</f>
        <v>positive</v>
      </c>
      <c r="AE231" s="28"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29" t="str">
        <f t="shared" si="48"/>
        <v>2</v>
      </c>
      <c r="AG231" s="29" t="str">
        <f t="shared" si="49"/>
        <v>1a</v>
      </c>
      <c r="AH231" s="29" t="str">
        <f t="shared" si="50"/>
        <v>0</v>
      </c>
      <c r="AI231" s="36" t="str">
        <f t="shared" si="51"/>
        <v>I</v>
      </c>
      <c r="AJ231" s="28" t="s">
        <v>684</v>
      </c>
      <c r="AK231" s="33" t="s">
        <v>970</v>
      </c>
      <c r="AL231" s="33" t="s">
        <v>972</v>
      </c>
      <c r="AM231" s="33" t="s">
        <v>971</v>
      </c>
      <c r="AN231" s="33" t="s">
        <v>66</v>
      </c>
      <c r="AO231" s="34">
        <f t="shared" si="52"/>
        <v>1</v>
      </c>
      <c r="AP231" s="29">
        <f t="shared" si="53"/>
        <v>1</v>
      </c>
      <c r="AQ231" s="29">
        <f t="shared" si="54"/>
        <v>1</v>
      </c>
      <c r="AR231" s="29">
        <f t="shared" si="55"/>
        <v>1</v>
      </c>
      <c r="AS231" s="35">
        <f t="shared" si="56"/>
        <v>1</v>
      </c>
    </row>
    <row r="232" spans="1:45">
      <c r="A232" t="str">
        <f>'Model output'!A231</f>
        <v>TCGA-ET-A3BS</v>
      </c>
      <c r="B232" s="44">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58"/>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output'!H231="","negative",IF('Model output'!H231="[]", "negative", IF(OR(ISNUMBER(SEARCH("lymph node",'Model output'!H231)),ISNUMBER(SEARCH("Not mentioned",'Model output'!H231)),ISNUMBER(SEARCH("neck",'Model output'!H231)),ISNUMBER(SEARCH("Not applicable",'Model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7"/>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46"/>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t="str">
        <f>IF('Model output'!S231="","", IF('Model output'!S231= "[]", "", 'Model output'!S231))</f>
        <v/>
      </c>
      <c r="Y232" t="str">
        <f>IF(OR('Model output'!S231="",ISNUMBER(SEARCH("Absent",'Model output'!S231)),ISNUMBER(SEARCH("Not identified",'Model output'!S231)),ISNUMBER(SEARCH("No",'Model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 IF('Model output'!T231="[]", "", IF('Model output'!T231="Not mentioned", "No", "Yes")))</f>
        <v/>
      </c>
      <c r="AB232" t="str">
        <f>IF(AA232&lt;&gt;"Yes","",IF(OR('Model output'!U231="",'Model output'!U231="[]",ISNUMBER(SEARCH("Not identified",'Model output'!U231))),"",'Model output'!U231))</f>
        <v/>
      </c>
      <c r="AC232" s="9" t="str">
        <f>IF(OR('Model output'!V231="", AND(ISERROR(SEARCH("Positive",'Model output'!V231)), ISNUMBER(SEARCH("Negative",'Model output'!V231))), 'Model output'!V231="No", ISNUMBER(SEARCH("Uninvolved",'Model output'!V231)), ISNUMBER(SEARCH("Not involved",'Model output'!V231)), ISNUMBER(SEARCH("Free",'Model output'!V231)), ISNUMBER(SEARCH("Cannot be assessed",'Model output'!V231)), ISNUMBER(SEARCH("1 mm",'Model output'!V231)), ISNUMBER(SEARCH("0.1 CM",'Model output'!V231)), ISNUMBER(SEARCH("less than 0.2 mm",'Model output'!V231)), ISNUMBER(SEARCH("less than 0.5 mm",'Model output'!V231)), ISNUMBER(SEARCH("none",'Model output'!V231)), ISNUMBER(SEARCH("abut",'Model output'!V231))), "negative", "positive")</f>
        <v>negative</v>
      </c>
      <c r="AE232" s="28"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29" t="str">
        <f t="shared" si="48"/>
        <v>3a</v>
      </c>
      <c r="AG232" s="29" t="str">
        <f t="shared" si="49"/>
        <v>1a</v>
      </c>
      <c r="AH232" s="29" t="str">
        <f t="shared" si="50"/>
        <v>0</v>
      </c>
      <c r="AI232" s="36" t="str">
        <f t="shared" si="51"/>
        <v>I</v>
      </c>
      <c r="AJ232" s="28" t="s">
        <v>687</v>
      </c>
      <c r="AK232" s="33" t="s">
        <v>973</v>
      </c>
      <c r="AL232" s="33" t="s">
        <v>972</v>
      </c>
      <c r="AM232" s="33" t="s">
        <v>971</v>
      </c>
      <c r="AN232" s="33" t="s">
        <v>66</v>
      </c>
      <c r="AO232" s="34">
        <f t="shared" ca="1" si="52"/>
        <v>1</v>
      </c>
      <c r="AP232" s="29">
        <f t="shared" si="53"/>
        <v>1</v>
      </c>
      <c r="AQ232" s="29">
        <f t="shared" si="54"/>
        <v>1</v>
      </c>
      <c r="AR232" s="29">
        <f t="shared" si="55"/>
        <v>1</v>
      </c>
      <c r="AS232" s="35">
        <f t="shared" si="56"/>
        <v>1</v>
      </c>
    </row>
    <row r="233" spans="1:45">
      <c r="A233" t="str">
        <f>'Model output'!A232</f>
        <v>TCGA-ET-A3BW</v>
      </c>
      <c r="B233" s="44">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58"/>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output'!H232="","negative",IF('Model output'!H232="[]", "negative", IF(OR(ISNUMBER(SEARCH("lymph node",'Model output'!H232)),ISNUMBER(SEARCH("Not mentioned",'Model output'!H232)),ISNUMBER(SEARCH("neck",'Model output'!H232)),ISNUMBER(SEARCH("Not applicable",'Model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8" t="str">
        <f t="shared" si="47"/>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 type</v>
      </c>
      <c r="P233" t="str">
        <f>IF('Model output'!N232="","",'Model output'!N232)</f>
        <v>3.2 cm</v>
      </c>
      <c r="Q233" t="str">
        <f t="shared" si="46"/>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t="str">
        <f>IF('Model output'!S232="","", IF('Model output'!S232= "[]", "", 'Model output'!S232))</f>
        <v/>
      </c>
      <c r="Y233" t="str">
        <f>IF(OR('Model output'!S232="",ISNUMBER(SEARCH("Absent",'Model output'!S232)),ISNUMBER(SEARCH("Not identified",'Model output'!S232)),ISNUMBER(SEARCH("No",'Model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 IF('Model output'!T232="[]", "", IF('Model output'!T232="Not mentioned", "No", "Yes")))</f>
        <v/>
      </c>
      <c r="AB233" t="str">
        <f>IF(AA233&lt;&gt;"Yes","",IF(OR('Model output'!U232="",'Model output'!U232="[]",ISNUMBER(SEARCH("Not identified",'Model output'!U232))),"",'Model output'!U232))</f>
        <v/>
      </c>
      <c r="AC233" s="9" t="str">
        <f>IF(OR('Model output'!V232="", AND(ISERROR(SEARCH("Positive",'Model output'!V232)), ISNUMBER(SEARCH("Negative",'Model output'!V232))), 'Model output'!V232="No", ISNUMBER(SEARCH("Uninvolved",'Model output'!V232)), ISNUMBER(SEARCH("Not involved",'Model output'!V232)), ISNUMBER(SEARCH("Free",'Model output'!V232)), ISNUMBER(SEARCH("Cannot be assessed",'Model output'!V232)), ISNUMBER(SEARCH("1 mm",'Model output'!V232)), ISNUMBER(SEARCH("0.1 CM",'Model output'!V232)), ISNUMBER(SEARCH("less than 0.2 mm",'Model output'!V232)), ISNUMBER(SEARCH("less than 0.5 mm",'Model output'!V232)), ISNUMBER(SEARCH("none",'Model output'!V232)), ISNUMBER(SEARCH("abut",'Model output'!V232))), "negative", "positive")</f>
        <v>negative</v>
      </c>
      <c r="AE233" s="28"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29" t="str">
        <f t="shared" si="48"/>
        <v>2</v>
      </c>
      <c r="AG233" s="29" t="str">
        <f t="shared" si="49"/>
        <v>0</v>
      </c>
      <c r="AH233" s="29" t="str">
        <f t="shared" si="50"/>
        <v>0</v>
      </c>
      <c r="AI233" s="36" t="str">
        <f t="shared" si="51"/>
        <v>I</v>
      </c>
      <c r="AJ233" s="28" t="s">
        <v>685</v>
      </c>
      <c r="AK233" s="33" t="s">
        <v>970</v>
      </c>
      <c r="AL233" s="33" t="s">
        <v>971</v>
      </c>
      <c r="AM233" s="33" t="s">
        <v>971</v>
      </c>
      <c r="AN233" s="33" t="s">
        <v>66</v>
      </c>
      <c r="AO233" s="34">
        <f t="shared" ca="1" si="52"/>
        <v>1</v>
      </c>
      <c r="AP233" s="29">
        <f t="shared" si="53"/>
        <v>1</v>
      </c>
      <c r="AQ233" s="29">
        <f t="shared" si="54"/>
        <v>1</v>
      </c>
      <c r="AR233" s="29">
        <f t="shared" si="55"/>
        <v>1</v>
      </c>
      <c r="AS233" s="35">
        <f t="shared" si="56"/>
        <v>1</v>
      </c>
    </row>
    <row r="234" spans="1:45">
      <c r="A234" t="str">
        <f>'Model output'!A233</f>
        <v>TCGA-ET-A3BX</v>
      </c>
      <c r="B234" s="44">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8"/>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output'!H233="","negative",IF('Model output'!H233="[]", "negative", IF(OR(ISNUMBER(SEARCH("lymph node",'Model output'!H233)),ISNUMBER(SEARCH("Not mentioned",'Model output'!H233)),ISNUMBER(SEARCH("neck",'Model output'!H233)),ISNUMBER(SEARCH("Not applicable",'Model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47"/>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46"/>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t="str">
        <f>IF('Model output'!S233="","", IF('Model output'!S233= "[]", "", 'Model output'!S233))</f>
        <v>perithyroidal fibradipose tissue</v>
      </c>
      <c r="Y234" t="str">
        <f>IF(OR('Model output'!S233="",ISNUMBER(SEARCH("Absent",'Model output'!S233)),ISNUMBER(SEARCH("Not identified",'Model output'!S233)),ISNUMBER(SEARCH("No",'Model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 IF('Model output'!T233="[]", "", IF('Model output'!T233="Not mentioned", "No", "Yes")))</f>
        <v/>
      </c>
      <c r="AB234" t="str">
        <f>IF(AA234&lt;&gt;"Yes","",IF(OR('Model output'!U233="",'Model output'!U233="[]",ISNUMBER(SEARCH("Not identified",'Model output'!U233))),"",'Model output'!U233))</f>
        <v/>
      </c>
      <c r="AC234" s="9" t="str">
        <f>IF(OR('Model output'!V233="", AND(ISERROR(SEARCH("Positive",'Model output'!V233)), ISNUMBER(SEARCH("Negative",'Model output'!V233))), 'Model output'!V233="No", ISNUMBER(SEARCH("Uninvolved",'Model output'!V233)), ISNUMBER(SEARCH("Not involved",'Model output'!V233)), ISNUMBER(SEARCH("Free",'Model output'!V233)), ISNUMBER(SEARCH("Cannot be assessed",'Model output'!V233)), ISNUMBER(SEARCH("1 mm",'Model output'!V233)), ISNUMBER(SEARCH("0.1 CM",'Model output'!V233)), ISNUMBER(SEARCH("less than 0.2 mm",'Model output'!V233)), ISNUMBER(SEARCH("less than 0.5 mm",'Model output'!V233)), ISNUMBER(SEARCH("none",'Model output'!V233)), ISNUMBER(SEARCH("abut",'Model output'!V233))), "negative", "positive")</f>
        <v>positive</v>
      </c>
      <c r="AE234" s="28"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high</v>
      </c>
      <c r="AF234" s="29" t="str">
        <f t="shared" si="48"/>
        <v>3a</v>
      </c>
      <c r="AG234" s="29" t="str">
        <f t="shared" si="49"/>
        <v>1a</v>
      </c>
      <c r="AH234" s="29" t="str">
        <f t="shared" si="50"/>
        <v>0</v>
      </c>
      <c r="AI234" s="36" t="str">
        <f t="shared" si="51"/>
        <v>I</v>
      </c>
      <c r="AJ234" s="28" t="s">
        <v>687</v>
      </c>
      <c r="AK234" s="33" t="s">
        <v>973</v>
      </c>
      <c r="AL234" s="33" t="s">
        <v>972</v>
      </c>
      <c r="AM234" s="33" t="s">
        <v>971</v>
      </c>
      <c r="AN234" s="33" t="s">
        <v>66</v>
      </c>
      <c r="AO234" s="34">
        <f t="shared" si="52"/>
        <v>0</v>
      </c>
      <c r="AP234" s="29">
        <f t="shared" si="53"/>
        <v>1</v>
      </c>
      <c r="AQ234" s="29">
        <f t="shared" si="54"/>
        <v>1</v>
      </c>
      <c r="AR234" s="29">
        <f t="shared" si="55"/>
        <v>1</v>
      </c>
      <c r="AS234" s="35">
        <f t="shared" si="56"/>
        <v>1</v>
      </c>
    </row>
    <row r="235" spans="1:45">
      <c r="A235" t="str">
        <f>'Model output'!A234</f>
        <v>TCGA-ET-A3DT</v>
      </c>
      <c r="B235" s="44">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8"/>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output'!H234="","negative",IF('Model output'!H234="[]", "negative", IF(OR(ISNUMBER(SEARCH("lymph node",'Model output'!H234)),ISNUMBER(SEARCH("Not mentioned",'Model output'!H234)),ISNUMBER(SEARCH("neck",'Model output'!H234)),ISNUMBER(SEARCH("Not applicable",'Model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7"/>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46"/>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t="str">
        <f>IF('Model output'!S234="","", IF('Model output'!S234= "[]", "", 'Model output'!S234))</f>
        <v/>
      </c>
      <c r="Y235" t="str">
        <f>IF(OR('Model output'!S234="",ISNUMBER(SEARCH("Absent",'Model output'!S234)),ISNUMBER(SEARCH("Not identified",'Model output'!S234)),ISNUMBER(SEARCH("No",'Model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 IF('Model output'!T234="[]", "", IF('Model output'!T234="Not mentioned", "No", "Yes")))</f>
        <v/>
      </c>
      <c r="AB235" t="str">
        <f>IF(AA235&lt;&gt;"Yes","",IF(OR('Model output'!U234="",'Model output'!U234="[]",ISNUMBER(SEARCH("Not identified",'Model output'!U234))),"",'Model output'!U234))</f>
        <v/>
      </c>
      <c r="AC235" s="9" t="str">
        <f>IF(OR('Model output'!V234="", AND(ISERROR(SEARCH("Positive",'Model output'!V234)), ISNUMBER(SEARCH("Negative",'Model output'!V234))), 'Model output'!V234="No", ISNUMBER(SEARCH("Uninvolved",'Model output'!V234)), ISNUMBER(SEARCH("Not involved",'Model output'!V234)), ISNUMBER(SEARCH("Free",'Model output'!V234)), ISNUMBER(SEARCH("Cannot be assessed",'Model output'!V234)), ISNUMBER(SEARCH("1 mm",'Model output'!V234)), ISNUMBER(SEARCH("0.1 CM",'Model output'!V234)), ISNUMBER(SEARCH("less than 0.2 mm",'Model output'!V234)), ISNUMBER(SEARCH("less than 0.5 mm",'Model output'!V234)), ISNUMBER(SEARCH("none",'Model output'!V234)), ISNUMBER(SEARCH("abut",'Model output'!V234))), "negative", "positive")</f>
        <v>negative</v>
      </c>
      <c r="AE235" s="28"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29" t="str">
        <f t="shared" si="48"/>
        <v>2</v>
      </c>
      <c r="AG235" s="29" t="str">
        <f t="shared" si="49"/>
        <v>1a</v>
      </c>
      <c r="AH235" s="29" t="str">
        <f t="shared" si="50"/>
        <v>0</v>
      </c>
      <c r="AI235" s="36" t="str">
        <f t="shared" si="51"/>
        <v>I</v>
      </c>
      <c r="AJ235" s="28" t="s">
        <v>685</v>
      </c>
      <c r="AK235" s="33" t="s">
        <v>970</v>
      </c>
      <c r="AL235" s="33" t="s">
        <v>972</v>
      </c>
      <c r="AM235" s="33" t="s">
        <v>971</v>
      </c>
      <c r="AN235" s="33" t="s">
        <v>66</v>
      </c>
      <c r="AO235" s="34">
        <f t="shared" ca="1" si="52"/>
        <v>0</v>
      </c>
      <c r="AP235" s="29">
        <f t="shared" si="53"/>
        <v>1</v>
      </c>
      <c r="AQ235" s="29">
        <f t="shared" si="54"/>
        <v>1</v>
      </c>
      <c r="AR235" s="29">
        <f t="shared" si="55"/>
        <v>1</v>
      </c>
      <c r="AS235" s="35">
        <f t="shared" si="56"/>
        <v>1</v>
      </c>
    </row>
    <row r="236" spans="1:45">
      <c r="A236" t="str">
        <f>'Model output'!A235</f>
        <v>TCGA-ET-A40P</v>
      </c>
      <c r="B236" s="44">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8"/>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output'!H235="","negative",IF('Model output'!H235="[]", "negative", IF(OR(ISNUMBER(SEARCH("lymph node",'Model output'!H235)),ISNUMBER(SEARCH("Not mentioned",'Model output'!H235)),ISNUMBER(SEARCH("neck",'Model output'!H235)),ISNUMBER(SEARCH("Not applicable",'Model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47"/>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v>
      </c>
      <c r="O236" t="str">
        <f>IF('Model output'!M235="","",'Model output'!M235)</f>
        <v>Follicular variant</v>
      </c>
      <c r="P236" t="str">
        <f>IF('Model output'!N235="","",'Model output'!N235)</f>
        <v>3.2 cm</v>
      </c>
      <c r="Q236" t="str">
        <f t="shared" si="46"/>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t="str">
        <f>IF('Model output'!S235="","", IF('Model output'!S235= "[]", "", 'Model output'!S235))</f>
        <v/>
      </c>
      <c r="Y236" t="str">
        <f>IF(OR('Model output'!S235="",ISNUMBER(SEARCH("Absent",'Model output'!S235)),ISNUMBER(SEARCH("Not identified",'Model output'!S235)),ISNUMBER(SEARCH("No",'Model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 IF('Model output'!T235="[]", "", IF('Model output'!T235="Not mentioned", "No", "Yes")))</f>
        <v/>
      </c>
      <c r="AB236" t="str">
        <f>IF(AA236&lt;&gt;"Yes","",IF(OR('Model output'!U235="",'Model output'!U235="[]",ISNUMBER(SEARCH("Not identified",'Model output'!U235))),"",'Model output'!U235))</f>
        <v/>
      </c>
      <c r="AC236" s="9" t="str">
        <f>IF(OR('Model output'!V235="", AND(ISERROR(SEARCH("Positive",'Model output'!V235)), ISNUMBER(SEARCH("Negative",'Model output'!V235))), 'Model output'!V235="No", ISNUMBER(SEARCH("Uninvolved",'Model output'!V235)), ISNUMBER(SEARCH("Not involved",'Model output'!V235)), ISNUMBER(SEARCH("Free",'Model output'!V235)), ISNUMBER(SEARCH("Cannot be assessed",'Model output'!V235)), ISNUMBER(SEARCH("1 mm",'Model output'!V235)), ISNUMBER(SEARCH("0.1 CM",'Model output'!V235)), ISNUMBER(SEARCH("less than 0.2 mm",'Model output'!V235)), ISNUMBER(SEARCH("less than 0.5 mm",'Model output'!V235)), ISNUMBER(SEARCH("none",'Model output'!V235)), ISNUMBER(SEARCH("abut",'Model output'!V235))), "negative", "positive")</f>
        <v>negative</v>
      </c>
      <c r="AE236" s="28"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29" t="str">
        <f t="shared" si="48"/>
        <v>2</v>
      </c>
      <c r="AG236" s="29" t="str">
        <f t="shared" si="49"/>
        <v>0</v>
      </c>
      <c r="AH236" s="29" t="str">
        <f t="shared" si="50"/>
        <v>0</v>
      </c>
      <c r="AI236" s="36" t="str">
        <f t="shared" si="51"/>
        <v>I</v>
      </c>
      <c r="AJ236" s="28" t="s">
        <v>685</v>
      </c>
      <c r="AK236" s="33" t="s">
        <v>970</v>
      </c>
      <c r="AL236" s="33" t="s">
        <v>968</v>
      </c>
      <c r="AM236" s="33" t="s">
        <v>971</v>
      </c>
      <c r="AN236" s="33" t="s">
        <v>66</v>
      </c>
      <c r="AO236" s="34">
        <f t="shared" ca="1" si="52"/>
        <v>1</v>
      </c>
      <c r="AP236" s="29">
        <f t="shared" si="53"/>
        <v>1</v>
      </c>
      <c r="AQ236" s="29">
        <f t="shared" si="54"/>
        <v>1</v>
      </c>
      <c r="AR236" s="29">
        <f t="shared" si="55"/>
        <v>1</v>
      </c>
      <c r="AS236" s="35">
        <f t="shared" si="56"/>
        <v>1</v>
      </c>
    </row>
    <row r="237" spans="1:45">
      <c r="A237" t="str">
        <f>'Model output'!A236</f>
        <v>TCGA-ET-A40Q</v>
      </c>
      <c r="B237" s="44">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8"/>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output'!H236="","negative",IF('Model output'!H236="[]", "negative", IF(OR(ISNUMBER(SEARCH("lymph node",'Model output'!H236)),ISNUMBER(SEARCH("Not mentioned",'Model output'!H236)),ISNUMBER(SEARCH("neck",'Model output'!H236)),ISNUMBER(SEARCH("Not applicable",'Model output'!H236))),"negative","positive")))</f>
        <v>negative</v>
      </c>
      <c r="I237">
        <f>IF('Model output'!I236="","",IF(ISNUMBER('Model output'!I236),'Model output'!I236,1))</f>
        <v>40</v>
      </c>
      <c r="J237">
        <f>IF('Model output'!J236="","",IF(AND(ISNUMBER('Model output'!J236),'Model output'!J236&lt;=I237),'Model output'!J236,IF(ISNUMBER(SEARCH("0/",'Model output'!J236)),0,1)))</f>
        <v>19</v>
      </c>
      <c r="K237" t="str" cm="1">
        <f t="array" ref="K237">IF(COUNT(FIND({0,1,2,3,4,5,6,7,8,9},'Model output'!K236))&gt;0,'Model output'!K236,"")</f>
        <v>1.4 cm</v>
      </c>
      <c r="L237" s="8" t="str">
        <f t="shared" si="47"/>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46"/>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negative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t="str">
        <f>IF('Model output'!S236="","", IF('Model output'!S236= "[]", "", 'Model output'!S236))</f>
        <v>minimal extrathyroidal extension</v>
      </c>
      <c r="Y237" t="str">
        <f>IF(OR('Model output'!S236="",ISNUMBER(SEARCH("Absent",'Model output'!S236)),ISNUMBER(SEARCH("Not identified",'Model output'!S236)),ISNUMBER(SEARCH("No",'Model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 IF('Model output'!T236="[]", "", IF('Model output'!T236="Not mentioned", "No", "Yes")))</f>
        <v/>
      </c>
      <c r="AB237" t="str">
        <f>IF(AA237&lt;&gt;"Yes","",IF(OR('Model output'!U236="",'Model output'!U236="[]",ISNUMBER(SEARCH("Not identified",'Model output'!U236))),"",'Model output'!U236))</f>
        <v/>
      </c>
      <c r="AC237" s="9" t="str">
        <f>IF(OR('Model output'!V236="", AND(ISERROR(SEARCH("Positive",'Model output'!V236)), ISNUMBER(SEARCH("Negative",'Model output'!V236))), 'Model output'!V236="No", ISNUMBER(SEARCH("Uninvolved",'Model output'!V236)), ISNUMBER(SEARCH("Not involved",'Model output'!V236)), ISNUMBER(SEARCH("Free",'Model output'!V236)), ISNUMBER(SEARCH("Cannot be assessed",'Model output'!V236)), ISNUMBER(SEARCH("1 mm",'Model output'!V236)), ISNUMBER(SEARCH("0.1 CM",'Model output'!V236)), ISNUMBER(SEARCH("less than 0.2 mm",'Model output'!V236)), ISNUMBER(SEARCH("less than 0.5 mm",'Model output'!V236)), ISNUMBER(SEARCH("none",'Model output'!V236)), ISNUMBER(SEARCH("abut",'Model output'!V236))), "negative", "positive")</f>
        <v>negative</v>
      </c>
      <c r="AE237" s="28"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29" t="str">
        <f t="shared" si="48"/>
        <v>2</v>
      </c>
      <c r="AG237" s="29" t="str">
        <f t="shared" si="49"/>
        <v>1b</v>
      </c>
      <c r="AH237" s="29" t="str">
        <f t="shared" si="50"/>
        <v>0</v>
      </c>
      <c r="AI237" s="36" t="str">
        <f t="shared" si="51"/>
        <v>I</v>
      </c>
      <c r="AJ237" s="28" t="s">
        <v>687</v>
      </c>
      <c r="AK237" s="33" t="s">
        <v>970</v>
      </c>
      <c r="AL237" s="33" t="s">
        <v>967</v>
      </c>
      <c r="AM237" s="33" t="s">
        <v>971</v>
      </c>
      <c r="AN237" s="33" t="s">
        <v>66</v>
      </c>
      <c r="AO237" s="34">
        <f t="shared" ca="1" si="52"/>
        <v>1</v>
      </c>
      <c r="AP237" s="29">
        <f t="shared" si="53"/>
        <v>1</v>
      </c>
      <c r="AQ237" s="29">
        <f t="shared" si="54"/>
        <v>1</v>
      </c>
      <c r="AR237" s="29">
        <f t="shared" si="55"/>
        <v>1</v>
      </c>
      <c r="AS237" s="35">
        <f t="shared" si="56"/>
        <v>1</v>
      </c>
    </row>
    <row r="238" spans="1:45">
      <c r="A238" t="str">
        <f>'Model output'!A237</f>
        <v>TCGA-ET-A40R</v>
      </c>
      <c r="B238" s="44">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8"/>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output'!H237="","negative",IF('Model output'!H237="[]", "negative", IF(OR(ISNUMBER(SEARCH("lymph node",'Model output'!H237)),ISNUMBER(SEARCH("Not mentioned",'Model output'!H237)),ISNUMBER(SEARCH("neck",'Model output'!H237)),ISNUMBER(SEARCH("Not applicable",'Model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7"/>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6"/>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t="str">
        <f>IF('Model output'!S237="","", IF('Model output'!S237= "[]", "", 'Model output'!S237))</f>
        <v/>
      </c>
      <c r="Y238" t="str">
        <f>IF(OR('Model output'!S237="",ISNUMBER(SEARCH("Absent",'Model output'!S237)),ISNUMBER(SEARCH("Not identified",'Model output'!S237)),ISNUMBER(SEARCH("No",'Model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 IF('Model output'!T237="[]", "", IF('Model output'!T237="Not mentioned", "No", "Yes")))</f>
        <v/>
      </c>
      <c r="AB238" t="str">
        <f>IF(AA238&lt;&gt;"Yes","",IF(OR('Model output'!U237="",'Model output'!U237="[]",ISNUMBER(SEARCH("Not identified",'Model output'!U237))),"",'Model output'!U237))</f>
        <v/>
      </c>
      <c r="AC238" s="9" t="str">
        <f>IF(OR('Model output'!V237="", AND(ISERROR(SEARCH("Positive",'Model output'!V237)), ISNUMBER(SEARCH("Negative",'Model output'!V237))), 'Model output'!V237="No", ISNUMBER(SEARCH("Uninvolved",'Model output'!V237)), ISNUMBER(SEARCH("Not involved",'Model output'!V237)), ISNUMBER(SEARCH("Free",'Model output'!V237)), ISNUMBER(SEARCH("Cannot be assessed",'Model output'!V237)), ISNUMBER(SEARCH("1 mm",'Model output'!V237)), ISNUMBER(SEARCH("0.1 CM",'Model output'!V237)), ISNUMBER(SEARCH("less than 0.2 mm",'Model output'!V237)), ISNUMBER(SEARCH("less than 0.5 mm",'Model output'!V237)), ISNUMBER(SEARCH("none",'Model output'!V237)), ISNUMBER(SEARCH("abut",'Model output'!V237))), "negative", "positive")</f>
        <v>positive</v>
      </c>
      <c r="AE238" s="28"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29" t="str">
        <f t="shared" si="48"/>
        <v>2</v>
      </c>
      <c r="AG238" s="29" t="str">
        <f t="shared" si="49"/>
        <v>1a</v>
      </c>
      <c r="AH238" s="29" t="str">
        <f t="shared" si="50"/>
        <v>0</v>
      </c>
      <c r="AI238" s="36" t="str">
        <f t="shared" si="51"/>
        <v>I</v>
      </c>
      <c r="AJ238" s="28" t="s">
        <v>684</v>
      </c>
      <c r="AK238" s="33" t="s">
        <v>970</v>
      </c>
      <c r="AL238" s="33" t="s">
        <v>972</v>
      </c>
      <c r="AM238" s="33" t="s">
        <v>971</v>
      </c>
      <c r="AN238" s="33" t="s">
        <v>66</v>
      </c>
      <c r="AO238" s="34">
        <f t="shared" si="52"/>
        <v>1</v>
      </c>
      <c r="AP238" s="29">
        <f t="shared" si="53"/>
        <v>1</v>
      </c>
      <c r="AQ238" s="29">
        <f t="shared" si="54"/>
        <v>1</v>
      </c>
      <c r="AR238" s="29">
        <f t="shared" si="55"/>
        <v>1</v>
      </c>
      <c r="AS238" s="35">
        <f t="shared" si="56"/>
        <v>1</v>
      </c>
    </row>
    <row r="239" spans="1:45">
      <c r="A239" t="str">
        <f>'Model output'!A238</f>
        <v>TCGA-ET-A40S</v>
      </c>
      <c r="B239" s="44">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58"/>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output'!H238="","negative",IF('Model output'!H238="[]", "negative", IF(OR(ISNUMBER(SEARCH("lymph node",'Model output'!H238)),ISNUMBER(SEARCH("Not mentioned",'Model output'!H238)),ISNUMBER(SEARCH("neck",'Model output'!H238)),ISNUMBER(SEARCH("Not applicable",'Model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7"/>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6"/>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t="str">
        <f>IF('Model output'!S238="","", IF('Model output'!S238= "[]", "", 'Model output'!S238))</f>
        <v/>
      </c>
      <c r="Y239" t="str">
        <f>IF(OR('Model output'!S238="",ISNUMBER(SEARCH("Absent",'Model output'!S238)),ISNUMBER(SEARCH("Not identified",'Model output'!S238)),ISNUMBER(SEARCH("No",'Model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 IF('Model output'!T238="[]", "", IF('Model output'!T238="Not mentioned", "No", "Yes")))</f>
        <v/>
      </c>
      <c r="AB239" t="str">
        <f>IF(AA239&lt;&gt;"Yes","",IF(OR('Model output'!U238="",'Model output'!U238="[]",ISNUMBER(SEARCH("Not identified",'Model output'!U238))),"",'Model output'!U238))</f>
        <v/>
      </c>
      <c r="AC239" s="9" t="str">
        <f>IF(OR('Model output'!V238="", AND(ISERROR(SEARCH("Positive",'Model output'!V238)), ISNUMBER(SEARCH("Negative",'Model output'!V238))), 'Model output'!V238="No", ISNUMBER(SEARCH("Uninvolved",'Model output'!V238)), ISNUMBER(SEARCH("Not involved",'Model output'!V238)), ISNUMBER(SEARCH("Free",'Model output'!V238)), ISNUMBER(SEARCH("Cannot be assessed",'Model output'!V238)), ISNUMBER(SEARCH("1 mm",'Model output'!V238)), ISNUMBER(SEARCH("0.1 CM",'Model output'!V238)), ISNUMBER(SEARCH("less than 0.2 mm",'Model output'!V238)), ISNUMBER(SEARCH("less than 0.5 mm",'Model output'!V238)), ISNUMBER(SEARCH("none",'Model output'!V238)), ISNUMBER(SEARCH("abut",'Model output'!V238))), "negative", "positive")</f>
        <v>negative</v>
      </c>
      <c r="AE239" s="28"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29" t="str">
        <f t="shared" si="48"/>
        <v>2</v>
      </c>
      <c r="AG239" s="29" t="str">
        <f t="shared" si="49"/>
        <v>0</v>
      </c>
      <c r="AH239" s="29" t="str">
        <f t="shared" si="50"/>
        <v>0</v>
      </c>
      <c r="AI239" s="36" t="str">
        <f t="shared" si="51"/>
        <v>I</v>
      </c>
      <c r="AJ239" s="28" t="s">
        <v>685</v>
      </c>
      <c r="AK239" s="33" t="s">
        <v>970</v>
      </c>
      <c r="AL239" s="33" t="s">
        <v>968</v>
      </c>
      <c r="AM239" s="33" t="s">
        <v>971</v>
      </c>
      <c r="AN239" s="33" t="s">
        <v>66</v>
      </c>
      <c r="AO239" s="34">
        <f t="shared" ca="1" si="52"/>
        <v>1</v>
      </c>
      <c r="AP239" s="29">
        <f t="shared" si="53"/>
        <v>1</v>
      </c>
      <c r="AQ239" s="29">
        <f t="shared" si="54"/>
        <v>1</v>
      </c>
      <c r="AR239" s="29">
        <f t="shared" si="55"/>
        <v>1</v>
      </c>
      <c r="AS239" s="35">
        <f t="shared" si="56"/>
        <v>1</v>
      </c>
    </row>
    <row r="240" spans="1:45">
      <c r="A240" t="str">
        <f>'Model output'!A239</f>
        <v>TCGA-ET-A40T</v>
      </c>
      <c r="B240" s="44">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8"/>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central</v>
      </c>
      <c r="H240" t="str">
        <f>IF('Model output'!H239="","negative",IF('Model output'!H239="[]", "negative", IF(OR(ISNUMBER(SEARCH("lymph node",'Model output'!H239)),ISNUMBER(SEARCH("Not mentioned",'Model output'!H239)),ISNUMBER(SEARCH("neck",'Model output'!H239)),ISNUMBER(SEARCH("Not applicable",'Model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47"/>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v>
      </c>
      <c r="O240" t="str">
        <f>IF('Model output'!M239="","",'Model output'!M239)</f>
        <v>with focal solid areas</v>
      </c>
      <c r="P240" t="str">
        <f>IF('Model output'!N239="","",'Model output'!N239)</f>
        <v>2.8cm</v>
      </c>
      <c r="Q240" t="str">
        <f t="shared" si="46"/>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t="str">
        <f>IF('Model output'!S239="","", IF('Model output'!S239= "[]", "", 'Model output'!S239))</f>
        <v/>
      </c>
      <c r="Y240" t="str">
        <f>IF(OR('Model output'!S239="",ISNUMBER(SEARCH("Absent",'Model output'!S239)),ISNUMBER(SEARCH("Not identified",'Model output'!S239)),ISNUMBER(SEARCH("No",'Model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 IF('Model output'!T239="[]", "", IF('Model output'!T239="Not mentioned", "No", "Yes")))</f>
        <v/>
      </c>
      <c r="AB240" t="str">
        <f>IF(AA240&lt;&gt;"Yes","",IF(OR('Model output'!U239="",'Model output'!U239="[]",ISNUMBER(SEARCH("Not identified",'Model output'!U239))),"",'Model output'!U239))</f>
        <v/>
      </c>
      <c r="AC240" s="9" t="str">
        <f>IF(OR('Model output'!V239="", AND(ISERROR(SEARCH("Positive",'Model output'!V239)), ISNUMBER(SEARCH("Negative",'Model output'!V239))), 'Model output'!V239="No", ISNUMBER(SEARCH("Uninvolved",'Model output'!V239)), ISNUMBER(SEARCH("Not involved",'Model output'!V239)), ISNUMBER(SEARCH("Free",'Model output'!V239)), ISNUMBER(SEARCH("Cannot be assessed",'Model output'!V239)), ISNUMBER(SEARCH("1 mm",'Model output'!V239)), ISNUMBER(SEARCH("0.1 CM",'Model output'!V239)), ISNUMBER(SEARCH("less than 0.2 mm",'Model output'!V239)), ISNUMBER(SEARCH("less than 0.5 mm",'Model output'!V239)), ISNUMBER(SEARCH("none",'Model output'!V239)), ISNUMBER(SEARCH("abut",'Model output'!V239))), "negative", "positive")</f>
        <v>positive</v>
      </c>
      <c r="AE240" s="28" t="str" cm="1">
        <f t="array" ref="AE240">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high</v>
      </c>
      <c r="AF240" s="29" t="str">
        <f t="shared" si="48"/>
        <v>2</v>
      </c>
      <c r="AG240" s="29" t="str">
        <f t="shared" si="49"/>
        <v>1a</v>
      </c>
      <c r="AH240" s="29" t="str">
        <f t="shared" si="50"/>
        <v>0</v>
      </c>
      <c r="AI240" s="36" t="str">
        <f t="shared" si="51"/>
        <v>I</v>
      </c>
      <c r="AJ240" s="28" t="s">
        <v>687</v>
      </c>
      <c r="AK240" s="33" t="s">
        <v>970</v>
      </c>
      <c r="AL240" s="33" t="s">
        <v>972</v>
      </c>
      <c r="AM240" s="33" t="s">
        <v>971</v>
      </c>
      <c r="AN240" s="33" t="s">
        <v>66</v>
      </c>
      <c r="AO240" s="34">
        <f t="shared" si="52"/>
        <v>0</v>
      </c>
      <c r="AP240" s="29">
        <f t="shared" si="53"/>
        <v>1</v>
      </c>
      <c r="AQ240" s="29">
        <f t="shared" si="54"/>
        <v>1</v>
      </c>
      <c r="AR240" s="29">
        <f t="shared" si="55"/>
        <v>1</v>
      </c>
      <c r="AS240" s="35">
        <f t="shared" si="56"/>
        <v>1</v>
      </c>
    </row>
    <row r="241" spans="1:45">
      <c r="A241" t="str">
        <f>'Model output'!A240</f>
        <v>TCGA-ET-A4KQ</v>
      </c>
      <c r="B241" s="44">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8"/>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output'!H240="","negative",IF('Model output'!H240="[]", "negative", IF(OR(ISNUMBER(SEARCH("lymph node",'Model output'!H240)),ISNUMBER(SEARCH("Not mentioned",'Model output'!H240)),ISNUMBER(SEARCH("neck",'Model output'!H240)),ISNUMBER(SEARCH("Not applicable",'Model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47"/>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v>
      </c>
      <c r="O241" t="str">
        <f>IF('Model output'!M240="","",'Model output'!M240)</f>
        <v>Follicular variant (Encapsulated)</v>
      </c>
      <c r="P241" t="str">
        <f>IF('Model output'!N240="","",'Model output'!N240)</f>
        <v>4.0 cm</v>
      </c>
      <c r="Q241" t="str">
        <f t="shared" ref="Q241:Q291" si="59">LOWER(SUBSTITUTE(SUBSTITUTE(SUBSTITUTE(SUBSTITUTE(SUBSTITUTE(SUBSTITUTE(SUBSTITUTE(SUBSTITUTE(SUBSTITUTE(SUBSTITUTE(SUBSTITUTE(SUBSTITUTE(SUBSTITUTE(SUBSTITUTE(SUBSTITUTE(SUBSTITUTE(SUBSTITUTE(SUBSTITUTE(SUBSTITUTE(SUBSTITUTE(SUBSTITUTE(SUBSTITUTE(SUBSTITUTE(SUBSTITUTE(SUBSTITUTE(P241,"cm.","cm"), "the", ""), "tumor", ""), "nodule", ""), "isthmic", ""), "lobe",""), "greatest dimension", ""), "largest", ""), "at least", ""), "less than", ""), "left", ""), "right", ""), "for", ""), "in", ""), "In", ""), "and", ","), "(", ""), ")", ""), "A", ""), "x", ","), "[", ""), "]", ""), "'", ""), "to", ","), " ",""))</f>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t="str">
        <f>IF('Model output'!S240="","", IF('Model output'!S240= "[]", "", 'Model output'!S240))</f>
        <v/>
      </c>
      <c r="Y241" t="str">
        <f>IF(OR('Model output'!S240="",ISNUMBER(SEARCH("Absent",'Model output'!S240)),ISNUMBER(SEARCH("Not identified",'Model output'!S240)),ISNUMBER(SEARCH("No",'Model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 IF('Model output'!T240="[]", "", IF('Model output'!T240="Not mentioned", "No", "Yes")))</f>
        <v/>
      </c>
      <c r="AB241" t="str">
        <f>IF(AA241&lt;&gt;"Yes","",IF(OR('Model output'!U240="",'Model output'!U240="[]",ISNUMBER(SEARCH("Not identified",'Model output'!U240))),"",'Model output'!U240))</f>
        <v/>
      </c>
      <c r="AC241" s="9" t="str">
        <f>IF(OR('Model output'!V240="", AND(ISERROR(SEARCH("Positive",'Model output'!V240)), ISNUMBER(SEARCH("Negative",'Model output'!V240))), 'Model output'!V240="No", ISNUMBER(SEARCH("Uninvolved",'Model output'!V240)), ISNUMBER(SEARCH("Not involved",'Model output'!V240)), ISNUMBER(SEARCH("Free",'Model output'!V240)), ISNUMBER(SEARCH("Cannot be assessed",'Model output'!V240)), ISNUMBER(SEARCH("1 mm",'Model output'!V240)), ISNUMBER(SEARCH("0.1 CM",'Model output'!V240)), ISNUMBER(SEARCH("less than 0.2 mm",'Model output'!V240)), ISNUMBER(SEARCH("less than 0.5 mm",'Model output'!V240)), ISNUMBER(SEARCH("none",'Model output'!V240)), ISNUMBER(SEARCH("abut",'Model output'!V240))), "negative", "positive")</f>
        <v>negative</v>
      </c>
      <c r="AE241" s="28"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29" t="str">
        <f t="shared" si="48"/>
        <v>2</v>
      </c>
      <c r="AG241" s="29" t="str">
        <f t="shared" si="49"/>
        <v>0</v>
      </c>
      <c r="AH241" s="29" t="str">
        <f t="shared" si="50"/>
        <v>0</v>
      </c>
      <c r="AI241" s="36" t="str">
        <f t="shared" si="51"/>
        <v>I</v>
      </c>
      <c r="AJ241" s="28" t="s">
        <v>685</v>
      </c>
      <c r="AK241" s="33" t="s">
        <v>970</v>
      </c>
      <c r="AL241" s="33" t="s">
        <v>971</v>
      </c>
      <c r="AM241" s="33" t="s">
        <v>971</v>
      </c>
      <c r="AN241" s="33" t="s">
        <v>66</v>
      </c>
      <c r="AO241" s="34">
        <f t="shared" ca="1" si="52"/>
        <v>1</v>
      </c>
      <c r="AP241" s="29">
        <f t="shared" si="53"/>
        <v>1</v>
      </c>
      <c r="AQ241" s="29">
        <f t="shared" si="54"/>
        <v>1</v>
      </c>
      <c r="AR241" s="29">
        <f t="shared" si="55"/>
        <v>1</v>
      </c>
      <c r="AS241" s="35">
        <f t="shared" si="56"/>
        <v>1</v>
      </c>
    </row>
    <row r="242" spans="1:45">
      <c r="A242" t="str">
        <f>'Model output'!A241</f>
        <v>TCGA-FE-A231</v>
      </c>
      <c r="B242" s="44">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8"/>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output'!H241="","negative",IF('Model output'!H241="[]", "negative", IF(OR(ISNUMBER(SEARCH("lymph node",'Model output'!H241)),ISNUMBER(SEARCH("Not mentioned",'Model output'!H241)),ISNUMBER(SEARCH("neck",'Model output'!H241)),ISNUMBER(SEARCH("Not applicable",'Model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47"/>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Classical</v>
      </c>
      <c r="P242" t="str">
        <f>IF('Model output'!N241="","",'Model output'!N241)</f>
        <v>9.4 cm</v>
      </c>
      <c r="Q242" t="str">
        <f t="shared" si="59"/>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t="str">
        <f>IF('Model output'!O241="","",'Model output'!O241)</f>
        <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t="str">
        <f>IF('Model output'!S241="","", IF('Model output'!S241= "[]", "", 'Model output'!S241))</f>
        <v>Perithyroidal soft tissue, skeletal muscle, subcutaneous soft tissues, larynx, trachea, esophagus, recurrent laryngeal nerve and RLN</v>
      </c>
      <c r="Y242" t="str">
        <f>IF(OR('Model output'!S241="",ISNUMBER(SEARCH("Absent",'Model output'!S241)),ISNUMBER(SEARCH("Not identified",'Model output'!S241)),ISNUMBER(SEARCH("No",'Model output'!S241)),ISNUMBER(SEARCH("negative",'Model output'!S241))),"negative",IF(Z242="positive","gETE", "positive"))</f>
        <v>gETE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positive</v>
      </c>
      <c r="AA242" t="str">
        <f>IF('Model output'!T241="","", IF('Model output'!T241="[]", "", IF('Model output'!T241="Not mentioned", "No", "Yes")))</f>
        <v/>
      </c>
      <c r="AB242" t="str">
        <f>IF(AA242&lt;&gt;"Yes","",IF(OR('Model output'!U241="",'Model output'!U241="[]",ISNUMBER(SEARCH("Not identified",'Model output'!U241))),"",'Model output'!U241))</f>
        <v/>
      </c>
      <c r="AC242" s="9" t="str">
        <f>IF(OR('Model output'!V241="", AND(ISERROR(SEARCH("Positive",'Model output'!V241)), ISNUMBER(SEARCH("Negative",'Model output'!V241))), 'Model output'!V241="No", ISNUMBER(SEARCH("Uninvolved",'Model output'!V241)), ISNUMBER(SEARCH("Not involved",'Model output'!V241)), ISNUMBER(SEARCH("Free",'Model output'!V241)), ISNUMBER(SEARCH("Cannot be assessed",'Model output'!V241)), ISNUMBER(SEARCH("1 mm",'Model output'!V241)), ISNUMBER(SEARCH("0.1 CM",'Model output'!V241)), ISNUMBER(SEARCH("less than 0.2 mm",'Model output'!V241)), ISNUMBER(SEARCH("less than 0.5 mm",'Model output'!V241)), ISNUMBER(SEARCH("none",'Model output'!V241)), ISNUMBER(SEARCH("abut",'Model output'!V241))), "negative", "positive")</f>
        <v>negative</v>
      </c>
      <c r="AE242" s="28" t="str" cm="1">
        <f t="array" ref="AE242">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high</v>
      </c>
      <c r="AF242" s="29" t="str">
        <f t="shared" si="48"/>
        <v>4a</v>
      </c>
      <c r="AG242" s="29" t="str">
        <f t="shared" si="49"/>
        <v>1b</v>
      </c>
      <c r="AH242" s="29" t="str">
        <f t="shared" si="50"/>
        <v>0</v>
      </c>
      <c r="AI242" s="36" t="str">
        <f t="shared" si="51"/>
        <v>III</v>
      </c>
      <c r="AJ242" s="28" t="s">
        <v>687</v>
      </c>
      <c r="AK242" s="33" t="s">
        <v>973</v>
      </c>
      <c r="AL242" s="33" t="s">
        <v>967</v>
      </c>
      <c r="AM242" s="33" t="s">
        <v>971</v>
      </c>
      <c r="AN242" s="33" t="s">
        <v>969</v>
      </c>
      <c r="AO242" s="34">
        <f t="shared" si="52"/>
        <v>0</v>
      </c>
      <c r="AP242" s="29">
        <f t="shared" si="53"/>
        <v>0</v>
      </c>
      <c r="AQ242" s="29">
        <f t="shared" si="54"/>
        <v>1</v>
      </c>
      <c r="AR242" s="29">
        <f t="shared" si="55"/>
        <v>1</v>
      </c>
      <c r="AS242" s="35">
        <f t="shared" si="56"/>
        <v>0</v>
      </c>
    </row>
    <row r="243" spans="1:45">
      <c r="A243" t="str">
        <f>'Model output'!A242</f>
        <v>TCGA-FY-A2QD</v>
      </c>
      <c r="B243" s="44">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X</v>
      </c>
      <c r="F243" t="str">
        <f t="shared" si="58"/>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output'!H242="","negative",IF('Model output'!H242="[]", "negative", IF(OR(ISNUMBER(SEARCH("lymph node",'Model output'!H242)),ISNUMBER(SEARCH("Not mentioned",'Model output'!H242)),ISNUMBER(SEARCH("neck",'Model output'!H242)),ISNUMBER(SEARCH("Not applicable",'Model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47"/>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Classical</v>
      </c>
      <c r="P243" t="str">
        <f>IF('Model output'!N242="","",'Model output'!N242)</f>
        <v>6.0 cm</v>
      </c>
      <c r="Q243" t="str">
        <f t="shared" si="59"/>
        <v>6.0cm</v>
      </c>
      <c r="R243" cm="1">
        <f t="array" ref="R243">IF(Q243="","",IF(ISNUMBER(SEARCH("cm",Q243)),MAX(VALUE(SUBSTITUTE(_xlfn.FILTERXML("&lt;t&gt;&lt;s&gt;"&amp;SUBSTITUTE(Q243,",","&lt;/s&gt;&lt;s&gt;")&amp;"&lt;/s&gt;&lt;/t&gt;","//s"),"cm",""))),MAX(VALUE(SUBSTITUTE(_xlfn.FILTERXML("&lt;t&gt;&lt;s&gt;"&amp;SUBSTITUTE(Q243,",","&lt;/s&gt;&lt;s&gt;")&amp;"&lt;/s&gt;&lt;/t&gt;","//s"),"mm","")))/10))</f>
        <v>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t="str">
        <f>IF('Model output'!S242="","", IF('Model output'!S242= "[]", "", 'Model output'!S242))</f>
        <v>Not identified</v>
      </c>
      <c r="Y243" t="str">
        <f>IF(OR('Model output'!S242="",ISNUMBER(SEARCH("Absent",'Model output'!S242)),ISNUMBER(SEARCH("Not identified",'Model output'!S242)),ISNUMBER(SEARCH("No",'Model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 IF('Model output'!T242="[]", "", IF('Model output'!T242="Not mentioned", "No", "Yes")))</f>
        <v/>
      </c>
      <c r="AB243" t="str">
        <f>IF(AA243&lt;&gt;"Yes","",IF(OR('Model output'!U242="",'Model output'!U242="[]",ISNUMBER(SEARCH("Not identified",'Model output'!U242))),"",'Model output'!U242))</f>
        <v/>
      </c>
      <c r="AC243" s="9" t="str">
        <f>IF(OR('Model output'!V242="", AND(ISERROR(SEARCH("Positive",'Model output'!V242)), ISNUMBER(SEARCH("Negative",'Model output'!V242))), 'Model output'!V242="No", ISNUMBER(SEARCH("Uninvolved",'Model output'!V242)), ISNUMBER(SEARCH("Not involved",'Model output'!V242)), ISNUMBER(SEARCH("Free",'Model output'!V242)), ISNUMBER(SEARCH("Cannot be assessed",'Model output'!V242)), ISNUMBER(SEARCH("1 mm",'Model output'!V242)), ISNUMBER(SEARCH("0.1 CM",'Model output'!V242)), ISNUMBER(SEARCH("less than 0.2 mm",'Model output'!V242)), ISNUMBER(SEARCH("less than 0.5 mm",'Model output'!V242)), ISNUMBER(SEARCH("none",'Model output'!V242)), ISNUMBER(SEARCH("abut",'Model output'!V242))), "negative", "positive")</f>
        <v>negative</v>
      </c>
      <c r="AE243" s="28"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29" t="str">
        <f t="shared" si="48"/>
        <v>3a</v>
      </c>
      <c r="AG243" s="29" t="str">
        <f t="shared" si="49"/>
        <v>0</v>
      </c>
      <c r="AH243" s="29" t="str">
        <f t="shared" si="50"/>
        <v>0</v>
      </c>
      <c r="AI243" s="36" t="str">
        <f t="shared" si="51"/>
        <v>II</v>
      </c>
      <c r="AJ243" s="28" t="s">
        <v>685</v>
      </c>
      <c r="AK243" s="33" t="s">
        <v>972</v>
      </c>
      <c r="AL243" s="33" t="s">
        <v>968</v>
      </c>
      <c r="AM243" s="33" t="s">
        <v>971</v>
      </c>
      <c r="AN243" s="33" t="s">
        <v>66</v>
      </c>
      <c r="AO243" s="34">
        <f t="shared" ca="1" si="52"/>
        <v>1</v>
      </c>
      <c r="AP243" s="29">
        <f t="shared" si="53"/>
        <v>0</v>
      </c>
      <c r="AQ243" s="29">
        <f t="shared" si="54"/>
        <v>1</v>
      </c>
      <c r="AR243" s="29">
        <f t="shared" si="55"/>
        <v>1</v>
      </c>
      <c r="AS243" s="35">
        <f t="shared" si="56"/>
        <v>0</v>
      </c>
    </row>
    <row r="244" spans="1:45">
      <c r="A244" t="str">
        <f>'Model output'!A243</f>
        <v>TCGA-FY-A3BL</v>
      </c>
      <c r="B244" s="44">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8"/>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output'!H243="","negative",IF('Model output'!H243="[]", "negative", IF(OR(ISNUMBER(SEARCH("lymph node",'Model output'!H243)),ISNUMBER(SEARCH("Not mentioned",'Model output'!H243)),ISNUMBER(SEARCH("neck",'Model output'!H243)),ISNUMBER(SEARCH("Not applicable",'Model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47"/>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59"/>
        <v>1.2cm</v>
      </c>
      <c r="R244" cm="1">
        <f t="array" ref="R244">IF(Q244="","",IF(ISNUMBER(SEARCH("cm",Q244)),MAX(VALUE(SUBSTITUTE(_xlfn.FILTERXML("&lt;t&gt;&lt;s&gt;"&amp;SUBSTITUTE(Q244,",","&lt;/s&gt;&lt;s&gt;")&amp;"&lt;/s&gt;&lt;/t&gt;","//s"),"cm",""))),MAX(VALUE(SUBSTITUTE(_xlfn.FILTERXML("&lt;t&gt;&lt;s&gt;"&amp;SUBSTITUTE(Q244,",","&lt;/s&gt;&lt;s&gt;")&amp;"&lt;/s&gt;&lt;/t&gt;","//s"),"mm","")))/10))</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t="str">
        <f>IF('Model output'!S243="","", IF('Model output'!S243= "[]", "", 'Model output'!S243))</f>
        <v/>
      </c>
      <c r="Y244" t="str">
        <f>IF(OR('Model output'!S243="",ISNUMBER(SEARCH("Absent",'Model output'!S243)),ISNUMBER(SEARCH("Not identified",'Model output'!S243)),ISNUMBER(SEARCH("No",'Model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 IF('Model output'!T243="[]", "", IF('Model output'!T243="Not mentioned", "No", "Yes")))</f>
        <v/>
      </c>
      <c r="AB244" t="str">
        <f>IF(AA244&lt;&gt;"Yes","",IF(OR('Model output'!U243="",'Model output'!U243="[]",ISNUMBER(SEARCH("Not identified",'Model output'!U243))),"",'Model output'!U243))</f>
        <v/>
      </c>
      <c r="AC244" s="9" t="str">
        <f>IF(OR('Model output'!V243="", AND(ISERROR(SEARCH("Positive",'Model output'!V243)), ISNUMBER(SEARCH("Negative",'Model output'!V243))), 'Model output'!V243="No", ISNUMBER(SEARCH("Uninvolved",'Model output'!V243)), ISNUMBER(SEARCH("Not involved",'Model output'!V243)), ISNUMBER(SEARCH("Free",'Model output'!V243)), ISNUMBER(SEARCH("Cannot be assessed",'Model output'!V243)), ISNUMBER(SEARCH("1 mm",'Model output'!V243)), ISNUMBER(SEARCH("0.1 CM",'Model output'!V243)), ISNUMBER(SEARCH("less than 0.2 mm",'Model output'!V243)), ISNUMBER(SEARCH("less than 0.5 mm",'Model output'!V243)), ISNUMBER(SEARCH("none",'Model output'!V243)), ISNUMBER(SEARCH("abut",'Model output'!V243))), "negative", "positive")</f>
        <v>negative</v>
      </c>
      <c r="AE244" s="28"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29" t="str">
        <f t="shared" si="48"/>
        <v>1b</v>
      </c>
      <c r="AG244" s="29" t="str">
        <f t="shared" si="49"/>
        <v>0</v>
      </c>
      <c r="AH244" s="29" t="str">
        <f t="shared" si="50"/>
        <v>0</v>
      </c>
      <c r="AI244" s="36" t="str">
        <f t="shared" si="51"/>
        <v>I</v>
      </c>
      <c r="AJ244" s="28" t="s">
        <v>685</v>
      </c>
      <c r="AK244" s="33" t="s">
        <v>967</v>
      </c>
      <c r="AL244" s="33" t="s">
        <v>971</v>
      </c>
      <c r="AM244" s="33" t="s">
        <v>971</v>
      </c>
      <c r="AN244" s="33" t="s">
        <v>66</v>
      </c>
      <c r="AO244" s="34">
        <f t="shared" ca="1" si="52"/>
        <v>1</v>
      </c>
      <c r="AP244" s="29">
        <f t="shared" si="53"/>
        <v>1</v>
      </c>
      <c r="AQ244" s="29">
        <f t="shared" si="54"/>
        <v>1</v>
      </c>
      <c r="AR244" s="29">
        <f t="shared" si="55"/>
        <v>1</v>
      </c>
      <c r="AS244" s="35">
        <f t="shared" si="56"/>
        <v>1</v>
      </c>
    </row>
    <row r="245" spans="1:45">
      <c r="A245" t="str">
        <f>'Model output'!A244</f>
        <v>TCGA-FY-A3I5</v>
      </c>
      <c r="B245" s="44">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8"/>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
      </c>
      <c r="H245" t="str">
        <f>IF('Model output'!H244="","negative",IF('Model output'!H244="[]", "negative", IF(OR(ISNUMBER(SEARCH("lymph node",'Model output'!H244)),ISNUMBER(SEARCH("Not mentioned",'Model output'!H244)),ISNUMBER(SEARCH("neck",'Model output'!H244)),ISNUMBER(SEARCH("Not applicable",'Model output'!H244))),"negative","positive")))</f>
        <v>negative</v>
      </c>
      <c r="I245">
        <f>IF('Model output'!I244="","",IF(ISNUMBER('Model output'!I244),'Model output'!I244,1))</f>
        <v>9</v>
      </c>
      <c r="J245">
        <f>IF('Model output'!J244="","",IF(AND(ISNUMBER('Model output'!J244),'Model output'!J244&lt;=I245),'Model output'!J244,IF(ISNUMBER(SEARCH("0/",'Model output'!J244)),0,1)))</f>
        <v>0</v>
      </c>
      <c r="K245" t="str" cm="1">
        <f t="array" ref="K245">IF(COUNT(FIND({0,1,2,3,4,5,6,7,8,9},'Model output'!K244))&gt;0,'Model output'!K244,"")</f>
        <v/>
      </c>
      <c r="L245" s="8" t="str">
        <f t="shared" si="47"/>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 carcinoma</v>
      </c>
      <c r="O245" t="str">
        <f>IF('Model output'!M244="","",'Model output'!M244)</f>
        <v>Follicular variant, Classical variant</v>
      </c>
      <c r="P245" t="str">
        <f>IF('Model output'!N244="","",'Model output'!N244)</f>
        <v>4.5 x 3.0 x 3.0 cm</v>
      </c>
      <c r="Q245" t="str">
        <f t="shared" si="59"/>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t="str">
        <f>IF('Model output'!O244="","",'Model output'!O244)</f>
        <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t="str">
        <f>IF('Model output'!S244="","", IF('Model output'!S244= "[]", "", 'Model output'!S244))</f>
        <v>Not identified</v>
      </c>
      <c r="Y245" t="str">
        <f>IF(OR('Model output'!S244="",ISNUMBER(SEARCH("Absent",'Model output'!S244)),ISNUMBER(SEARCH("Not identified",'Model output'!S244)),ISNUMBER(SEARCH("No",'Model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 IF('Model output'!T244="[]", "", IF('Model output'!T244="Not mentioned", "No", "Yes")))</f>
        <v/>
      </c>
      <c r="AB245" t="str">
        <f>IF(AA245&lt;&gt;"Yes","",IF(OR('Model output'!U244="",'Model output'!U244="[]",ISNUMBER(SEARCH("Not identified",'Model output'!U244))),"",'Model output'!U244))</f>
        <v/>
      </c>
      <c r="AC245" s="9" t="str">
        <f>IF(OR('Model output'!V244="", AND(ISERROR(SEARCH("Positive",'Model output'!V244)), ISNUMBER(SEARCH("Negative",'Model output'!V244))), 'Model output'!V244="No", ISNUMBER(SEARCH("Uninvolved",'Model output'!V244)), ISNUMBER(SEARCH("Not involved",'Model output'!V244)), ISNUMBER(SEARCH("Free",'Model output'!V244)), ISNUMBER(SEARCH("Cannot be assessed",'Model output'!V244)), ISNUMBER(SEARCH("1 mm",'Model output'!V244)), ISNUMBER(SEARCH("0.1 CM",'Model output'!V244)), ISNUMBER(SEARCH("less than 0.2 mm",'Model output'!V244)), ISNUMBER(SEARCH("less than 0.5 mm",'Model output'!V244)), ISNUMBER(SEARCH("none",'Model output'!V244)), ISNUMBER(SEARCH("abut",'Model output'!V244))), "negative", "positive")</f>
        <v>negative</v>
      </c>
      <c r="AE245" s="28"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29" t="str">
        <f t="shared" si="48"/>
        <v>3a</v>
      </c>
      <c r="AG245" s="29" t="str">
        <f t="shared" si="49"/>
        <v>0</v>
      </c>
      <c r="AH245" s="29" t="str">
        <f t="shared" si="50"/>
        <v>0</v>
      </c>
      <c r="AI245" s="36" t="str">
        <f t="shared" si="51"/>
        <v>II</v>
      </c>
      <c r="AJ245" s="28" t="s">
        <v>685</v>
      </c>
      <c r="AK245" s="33" t="s">
        <v>973</v>
      </c>
      <c r="AL245" s="33" t="s">
        <v>968</v>
      </c>
      <c r="AM245" s="33" t="s">
        <v>971</v>
      </c>
      <c r="AN245" s="33" t="s">
        <v>969</v>
      </c>
      <c r="AO245" s="34">
        <f t="shared" ca="1" si="52"/>
        <v>1</v>
      </c>
      <c r="AP245" s="29">
        <f t="shared" si="53"/>
        <v>1</v>
      </c>
      <c r="AQ245" s="29">
        <f t="shared" si="54"/>
        <v>1</v>
      </c>
      <c r="AR245" s="29">
        <f t="shared" si="55"/>
        <v>1</v>
      </c>
      <c r="AS245" s="35">
        <f t="shared" si="56"/>
        <v>1</v>
      </c>
    </row>
    <row r="246" spans="1:45">
      <c r="A246" t="str">
        <f>'Model output'!A245</f>
        <v>TCGA-FY-A3NM</v>
      </c>
      <c r="B246" s="44">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8"/>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output'!H245="","negative",IF('Model output'!H245="[]", "negative", IF(OR(ISNUMBER(SEARCH("lymph node",'Model output'!H245)),ISNUMBER(SEARCH("Not mentioned",'Model output'!H245)),ISNUMBER(SEARCH("neck",'Model output'!H245)),ISNUMBER(SEARCH("Not applicable",'Model output'!H245))),"negative","positive")))</f>
        <v>negative</v>
      </c>
      <c r="I246">
        <f>IF('Model output'!I245="","",IF(ISNUMBER('Model output'!I245),'Model output'!I245,1))</f>
        <v>4</v>
      </c>
      <c r="J246">
        <f>IF('Model output'!J245="","",IF(AND(ISNUMBER('Model output'!J245),'Model output'!J245&lt;=I246),'Model output'!J245,IF(ISNUMBER(SEARCH("0/",'Model output'!J245)),0,1)))</f>
        <v>0</v>
      </c>
      <c r="K246" t="str" cm="1">
        <f t="array" ref="K246">IF(COUNT(FIND({0,1,2,3,4,5,6,7,8,9},'Model output'!K245))&gt;0,'Model output'!K245,"")</f>
        <v/>
      </c>
      <c r="L246" s="8" t="str">
        <f t="shared" si="47"/>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v>
      </c>
      <c r="O246" t="str">
        <f>IF('Model output'!M245="","",'Model output'!M245)</f>
        <v>Classical</v>
      </c>
      <c r="P246" t="str">
        <f>IF('Model output'!N245="","",'Model output'!N245)</f>
        <v>1.6 cm</v>
      </c>
      <c r="Q246" t="str">
        <f t="shared" si="59"/>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t="str">
        <f>IF('Model output'!S245="","", IF('Model output'!S245= "[]", "", 'Model output'!S245))</f>
        <v>Minimal</v>
      </c>
      <c r="Y246" t="str">
        <f>IF(OR('Model output'!S245="",ISNUMBER(SEARCH("Absent",'Model output'!S245)),ISNUMBER(SEARCH("Not identified",'Model output'!S245)),ISNUMBER(SEARCH("No",'Model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 IF('Model output'!T245="[]", "", IF('Model output'!T245="Not mentioned", "No", "Yes")))</f>
        <v/>
      </c>
      <c r="AB246" t="str">
        <f>IF(AA246&lt;&gt;"Yes","",IF(OR('Model output'!U245="",'Model output'!U245="[]",ISNUMBER(SEARCH("Not identified",'Model output'!U245))),"",'Model output'!U245))</f>
        <v/>
      </c>
      <c r="AC246" s="9" t="str">
        <f>IF(OR('Model output'!V245="", AND(ISERROR(SEARCH("Positive",'Model output'!V245)), ISNUMBER(SEARCH("Negative",'Model output'!V245))), 'Model output'!V245="No", ISNUMBER(SEARCH("Uninvolved",'Model output'!V245)), ISNUMBER(SEARCH("Not involved",'Model output'!V245)), ISNUMBER(SEARCH("Free",'Model output'!V245)), ISNUMBER(SEARCH("Cannot be assessed",'Model output'!V245)), ISNUMBER(SEARCH("1 mm",'Model output'!V245)), ISNUMBER(SEARCH("0.1 CM",'Model output'!V245)), ISNUMBER(SEARCH("less than 0.2 mm",'Model output'!V245)), ISNUMBER(SEARCH("less than 0.5 mm",'Model output'!V245)), ISNUMBER(SEARCH("none",'Model output'!V245)), ISNUMBER(SEARCH("abut",'Model output'!V245))), "negative", "positive")</f>
        <v>negative</v>
      </c>
      <c r="AE246" s="28"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29" t="str">
        <f t="shared" si="48"/>
        <v>1b</v>
      </c>
      <c r="AG246" s="29" t="str">
        <f t="shared" si="49"/>
        <v>0</v>
      </c>
      <c r="AH246" s="29" t="str">
        <f t="shared" si="50"/>
        <v>0</v>
      </c>
      <c r="AI246" s="36" t="str">
        <f t="shared" si="51"/>
        <v>I</v>
      </c>
      <c r="AJ246" s="28" t="s">
        <v>687</v>
      </c>
      <c r="AK246" s="33" t="s">
        <v>967</v>
      </c>
      <c r="AL246" s="33" t="s">
        <v>968</v>
      </c>
      <c r="AM246" s="33" t="s">
        <v>971</v>
      </c>
      <c r="AN246" s="33" t="s">
        <v>66</v>
      </c>
      <c r="AO246" s="34">
        <f t="shared" ca="1" si="52"/>
        <v>1</v>
      </c>
      <c r="AP246" s="29">
        <f t="shared" si="53"/>
        <v>1</v>
      </c>
      <c r="AQ246" s="29">
        <f t="shared" si="54"/>
        <v>1</v>
      </c>
      <c r="AR246" s="29">
        <f t="shared" si="55"/>
        <v>1</v>
      </c>
      <c r="AS246" s="35">
        <f t="shared" si="56"/>
        <v>1</v>
      </c>
    </row>
    <row r="247" spans="1:45">
      <c r="A247" t="str">
        <f>'Model output'!A246</f>
        <v>TCGA-FY-A3NN</v>
      </c>
      <c r="B247" s="44">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8"/>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output'!H246="","negative",IF('Model output'!H246="[]", "negative", IF(OR(ISNUMBER(SEARCH("lymph node",'Model output'!H246)),ISNUMBER(SEARCH("Not mentioned",'Model output'!H246)),ISNUMBER(SEARCH("neck",'Model output'!H246)),ISNUMBER(SEARCH("Not applicable",'Model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0.5 cm</v>
      </c>
      <c r="L247" s="8" t="str">
        <f t="shared" si="47"/>
        <v>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 carcinoma</v>
      </c>
      <c r="O247" t="str">
        <f>IF('Model output'!M246="","",'Model output'!M246)</f>
        <v>Follicular</v>
      </c>
      <c r="P247" t="str">
        <f>IF('Model output'!N246="","",'Model output'!N246)</f>
        <v>2.0 cm</v>
      </c>
      <c r="Q247" t="str">
        <f t="shared" si="59"/>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t="str">
        <f>IF('Model output'!O246="","",'Model output'!O246)</f>
        <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t="str">
        <f>IF('Model output'!S246="","", IF('Model output'!S246= "[]", "", 'Model output'!S246))</f>
        <v>Not identified</v>
      </c>
      <c r="Y247" t="str">
        <f>IF(OR('Model output'!S246="",ISNUMBER(SEARCH("Absent",'Model output'!S246)),ISNUMBER(SEARCH("Not identified",'Model output'!S246)),ISNUMBER(SEARCH("No",'Model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 IF('Model output'!T246="[]", "", IF('Model output'!T246="Not mentioned", "No", "Yes")))</f>
        <v/>
      </c>
      <c r="AB247" t="str">
        <f>IF(AA247&lt;&gt;"Yes","",IF(OR('Model output'!U246="",'Model output'!U246="[]",ISNUMBER(SEARCH("Not identified",'Model output'!U246))),"",'Model output'!U246))</f>
        <v/>
      </c>
      <c r="AC247" s="9" t="str">
        <f>IF(OR('Model output'!V246="", AND(ISERROR(SEARCH("Positive",'Model output'!V246)), ISNUMBER(SEARCH("Negative",'Model output'!V246))), 'Model output'!V246="No", ISNUMBER(SEARCH("Uninvolved",'Model output'!V246)), ISNUMBER(SEARCH("Not involved",'Model output'!V246)), ISNUMBER(SEARCH("Free",'Model output'!V246)), ISNUMBER(SEARCH("Cannot be assessed",'Model output'!V246)), ISNUMBER(SEARCH("1 mm",'Model output'!V246)), ISNUMBER(SEARCH("0.1 CM",'Model output'!V246)), ISNUMBER(SEARCH("less than 0.2 mm",'Model output'!V246)), ISNUMBER(SEARCH("less than 0.5 mm",'Model output'!V246)), ISNUMBER(SEARCH("none",'Model output'!V246)), ISNUMBER(SEARCH("abut",'Model output'!V246))), "negative", "positive")</f>
        <v>negative</v>
      </c>
      <c r="AE247" s="28"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29" t="str">
        <f t="shared" si="48"/>
        <v>1b</v>
      </c>
      <c r="AG247" s="29" t="str">
        <f t="shared" si="49"/>
        <v>1a</v>
      </c>
      <c r="AH247" s="29" t="str">
        <f t="shared" si="50"/>
        <v>0</v>
      </c>
      <c r="AI247" s="36" t="str">
        <f t="shared" si="51"/>
        <v>I</v>
      </c>
      <c r="AJ247" s="28" t="s">
        <v>685</v>
      </c>
      <c r="AK247" s="33" t="s">
        <v>967</v>
      </c>
      <c r="AL247" s="33" t="s">
        <v>972</v>
      </c>
      <c r="AM247" s="33" t="s">
        <v>971</v>
      </c>
      <c r="AN247" s="33" t="s">
        <v>66</v>
      </c>
      <c r="AO247" s="34">
        <f t="shared" ca="1" si="52"/>
        <v>1</v>
      </c>
      <c r="AP247" s="29">
        <f t="shared" si="53"/>
        <v>1</v>
      </c>
      <c r="AQ247" s="29">
        <f t="shared" si="54"/>
        <v>1</v>
      </c>
      <c r="AR247" s="29">
        <f t="shared" si="55"/>
        <v>1</v>
      </c>
      <c r="AS247" s="35">
        <f t="shared" si="56"/>
        <v>1</v>
      </c>
    </row>
    <row r="248" spans="1:45">
      <c r="A248" t="str">
        <f>'Model output'!A247</f>
        <v>TCGA-FY-A3NP</v>
      </c>
      <c r="B248" s="44">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1</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58"/>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output'!H247="","negative",IF('Model output'!H247="[]", "negative", IF(OR(ISNUMBER(SEARCH("lymph node",'Model output'!H247)),ISNUMBER(SEARCH("Not mentioned",'Model output'!H247)),ISNUMBER(SEARCH("neck",'Model output'!H247)),ISNUMBER(SEARCH("Not applicable",'Model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47"/>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3 cm</v>
      </c>
      <c r="Q248" t="str">
        <f t="shared" si="59"/>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negative</v>
      </c>
      <c r="T248" t="str">
        <f>IF('Model output'!O247="","",'Model output'!O247)</f>
        <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t="str">
        <f>IF('Model output'!S247="","", IF('Model output'!S247= "[]", "", 'Model output'!S247))</f>
        <v/>
      </c>
      <c r="Y248" t="str">
        <f>IF(OR('Model output'!S247="",ISNUMBER(SEARCH("Absent",'Model output'!S247)),ISNUMBER(SEARCH("Not identified",'Model output'!S247)),ISNUMBER(SEARCH("No",'Model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 IF('Model output'!T247="[]", "", IF('Model output'!T247="Not mentioned", "No", "Yes")))</f>
        <v/>
      </c>
      <c r="AB248" t="str">
        <f>IF(AA248&lt;&gt;"Yes","",IF(OR('Model output'!U247="",'Model output'!U247="[]",ISNUMBER(SEARCH("Not identified",'Model output'!U247))),"",'Model output'!U247))</f>
        <v/>
      </c>
      <c r="AC248" s="9" t="str">
        <f>IF(OR('Model output'!V247="", AND(ISERROR(SEARCH("Positive",'Model output'!V247)), ISNUMBER(SEARCH("Negative",'Model output'!V247))), 'Model output'!V247="No", ISNUMBER(SEARCH("Uninvolved",'Model output'!V247)), ISNUMBER(SEARCH("Not involved",'Model output'!V247)), ISNUMBER(SEARCH("Free",'Model output'!V247)), ISNUMBER(SEARCH("Cannot be assessed",'Model output'!V247)), ISNUMBER(SEARCH("1 mm",'Model output'!V247)), ISNUMBER(SEARCH("0.1 CM",'Model output'!V247)), ISNUMBER(SEARCH("less than 0.2 mm",'Model output'!V247)), ISNUMBER(SEARCH("less than 0.5 mm",'Model output'!V247)), ISNUMBER(SEARCH("none",'Model output'!V247)), ISNUMBER(SEARCH("abut",'Model output'!V247))), "negative", "positive")</f>
        <v>negative</v>
      </c>
      <c r="AE248" s="28"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29" t="str">
        <f t="shared" si="48"/>
        <v>2</v>
      </c>
      <c r="AG248" s="29" t="str">
        <f t="shared" si="49"/>
        <v>0</v>
      </c>
      <c r="AH248" s="29" t="str">
        <f t="shared" si="50"/>
        <v>0</v>
      </c>
      <c r="AI248" s="36" t="str">
        <f t="shared" si="51"/>
        <v>I</v>
      </c>
      <c r="AJ248" s="28" t="s">
        <v>685</v>
      </c>
      <c r="AK248" s="33" t="s">
        <v>967</v>
      </c>
      <c r="AL248" s="33" t="s">
        <v>976</v>
      </c>
      <c r="AM248" s="33" t="s">
        <v>968</v>
      </c>
      <c r="AN248" s="33" t="s">
        <v>66</v>
      </c>
      <c r="AO248" s="34">
        <f t="shared" ca="1" si="52"/>
        <v>1</v>
      </c>
      <c r="AP248" s="29">
        <f t="shared" si="53"/>
        <v>0</v>
      </c>
      <c r="AQ248" s="29">
        <f t="shared" si="54"/>
        <v>1</v>
      </c>
      <c r="AR248" s="29">
        <f t="shared" si="55"/>
        <v>1</v>
      </c>
      <c r="AS248" s="35">
        <f t="shared" si="56"/>
        <v>1</v>
      </c>
    </row>
    <row r="249" spans="1:45">
      <c r="A249" t="str">
        <f>'Model output'!A248</f>
        <v>TCGA-FY-A3ON</v>
      </c>
      <c r="B249" s="44">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8"/>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
      </c>
      <c r="H249" t="str">
        <f>IF('Model output'!H248="","negative",IF('Model output'!H248="[]", "negative", IF(OR(ISNUMBER(SEARCH("lymph node",'Model output'!H248)),ISNUMBER(SEARCH("Not mentioned",'Model output'!H248)),ISNUMBER(SEARCH("neck",'Model output'!H248)),ISNUMBER(SEARCH("Not applicable",'Model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47"/>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59"/>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t="str">
        <f>IF('Model output'!S248="","", IF('Model output'!S248= "[]", "", 'Model output'!S248))</f>
        <v>Not identified</v>
      </c>
      <c r="Y249" t="str">
        <f>IF(OR('Model output'!S248="",ISNUMBER(SEARCH("Absent",'Model output'!S248)),ISNUMBER(SEARCH("Not identified",'Model output'!S248)),ISNUMBER(SEARCH("No",'Model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 IF('Model output'!T248="[]", "", IF('Model output'!T248="Not mentioned", "No", "Yes")))</f>
        <v/>
      </c>
      <c r="AB249" t="str">
        <f>IF(AA249&lt;&gt;"Yes","",IF(OR('Model output'!U248="",'Model output'!U248="[]",ISNUMBER(SEARCH("Not identified",'Model output'!U248))),"",'Model output'!U248))</f>
        <v/>
      </c>
      <c r="AC249" s="9" t="str">
        <f>IF(OR('Model output'!V248="", AND(ISERROR(SEARCH("Positive",'Model output'!V248)), ISNUMBER(SEARCH("Negative",'Model output'!V248))), 'Model output'!V248="No", ISNUMBER(SEARCH("Uninvolved",'Model output'!V248)), ISNUMBER(SEARCH("Not involved",'Model output'!V248)), ISNUMBER(SEARCH("Free",'Model output'!V248)), ISNUMBER(SEARCH("Cannot be assessed",'Model output'!V248)), ISNUMBER(SEARCH("1 mm",'Model output'!V248)), ISNUMBER(SEARCH("0.1 CM",'Model output'!V248)), ISNUMBER(SEARCH("less than 0.2 mm",'Model output'!V248)), ISNUMBER(SEARCH("less than 0.5 mm",'Model output'!V248)), ISNUMBER(SEARCH("none",'Model output'!V248)), ISNUMBER(SEARCH("abut",'Model output'!V248))), "negative", "positive")</f>
        <v>negative</v>
      </c>
      <c r="AE249" s="28"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29" t="str">
        <f t="shared" si="48"/>
        <v>2</v>
      </c>
      <c r="AG249" s="29" t="str">
        <f t="shared" si="49"/>
        <v>1a</v>
      </c>
      <c r="AH249" s="29" t="str">
        <f t="shared" si="50"/>
        <v>0</v>
      </c>
      <c r="AI249" s="36" t="str">
        <f t="shared" si="51"/>
        <v>I</v>
      </c>
      <c r="AJ249" s="28" t="s">
        <v>685</v>
      </c>
      <c r="AK249" s="33" t="s">
        <v>970</v>
      </c>
      <c r="AL249" s="33" t="s">
        <v>972</v>
      </c>
      <c r="AM249" s="33" t="s">
        <v>971</v>
      </c>
      <c r="AN249" s="33" t="s">
        <v>66</v>
      </c>
      <c r="AO249" s="34">
        <f t="shared" ca="1" si="52"/>
        <v>1</v>
      </c>
      <c r="AP249" s="29">
        <f t="shared" si="53"/>
        <v>1</v>
      </c>
      <c r="AQ249" s="29">
        <f t="shared" si="54"/>
        <v>1</v>
      </c>
      <c r="AR249" s="29">
        <f t="shared" si="55"/>
        <v>1</v>
      </c>
      <c r="AS249" s="35">
        <f t="shared" si="56"/>
        <v>1</v>
      </c>
    </row>
    <row r="250" spans="1:45">
      <c r="A250" t="str">
        <f>'Model output'!A249</f>
        <v>TCGA-FY-A3R7</v>
      </c>
      <c r="B250" s="44">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8"/>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output'!H249="","negative",IF('Model output'!H249="[]", "negative", IF(OR(ISNUMBER(SEARCH("lymph node",'Model output'!H249)),ISNUMBER(SEARCH("Not mentioned",'Model output'!H249)),ISNUMBER(SEARCH("neck",'Model output'!H249)),ISNUMBER(SEARCH("Not applicable",'Model output'!H249))),"negative","positive")))</f>
        <v>negative</v>
      </c>
      <c r="I250">
        <f>IF('Model output'!I249="","",IF(ISNUMBER('Model output'!I249),'Model output'!I249,1))</f>
        <v>2</v>
      </c>
      <c r="J250">
        <f>IF('Model output'!J249="","",IF(AND(ISNUMBER('Model output'!J249),'Model output'!J249&lt;=I250),'Model output'!J249,IF(ISNUMBER(SEARCH("0/",'Model output'!J249)),0,1)))</f>
        <v>2</v>
      </c>
      <c r="K250" t="str" cm="1">
        <f t="array" ref="K250">IF(COUNT(FIND({0,1,2,3,4,5,6,7,8,9},'Model output'!K249))&gt;0,'Model output'!K249,"")</f>
        <v>1.1 cm</v>
      </c>
      <c r="L250" s="8" t="str">
        <f t="shared" si="47"/>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carcinoma</v>
      </c>
      <c r="O250" t="str">
        <f>IF('Model output'!M249="","",'Model output'!M249)</f>
        <v>Classical</v>
      </c>
      <c r="P250" t="str">
        <f>IF('Model output'!N249="","",'Model output'!N249)</f>
        <v>2.0 cm</v>
      </c>
      <c r="Q250" t="str">
        <f t="shared" si="59"/>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t="str">
        <f>IF('Model output'!O249="","",'Model output'!O249)</f>
        <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t="str">
        <f>IF('Model output'!S249="","", IF('Model output'!S249= "[]", "", 'Model output'!S249))</f>
        <v>Present, minimal</v>
      </c>
      <c r="Y250" t="str">
        <f>IF(OR('Model output'!S249="",ISNUMBER(SEARCH("Absent",'Model output'!S249)),ISNUMBER(SEARCH("Not identified",'Model output'!S249)),ISNUMBER(SEARCH("No",'Model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 IF('Model output'!T249="[]", "", IF('Model output'!T249="Not mentioned", "No", "Yes")))</f>
        <v/>
      </c>
      <c r="AB250" t="str">
        <f>IF(AA250&lt;&gt;"Yes","",IF(OR('Model output'!U249="",'Model output'!U249="[]",ISNUMBER(SEARCH("Not identified",'Model output'!U249))),"",'Model output'!U249))</f>
        <v/>
      </c>
      <c r="AC250" s="9" t="str">
        <f>IF(OR('Model output'!V249="", AND(ISERROR(SEARCH("Positive",'Model output'!V249)), ISNUMBER(SEARCH("Negative",'Model output'!V249))), 'Model output'!V249="No", ISNUMBER(SEARCH("Uninvolved",'Model output'!V249)), ISNUMBER(SEARCH("Not involved",'Model output'!V249)), ISNUMBER(SEARCH("Free",'Model output'!V249)), ISNUMBER(SEARCH("Cannot be assessed",'Model output'!V249)), ISNUMBER(SEARCH("1 mm",'Model output'!V249)), ISNUMBER(SEARCH("0.1 CM",'Model output'!V249)), ISNUMBER(SEARCH("less than 0.2 mm",'Model output'!V249)), ISNUMBER(SEARCH("less than 0.5 mm",'Model output'!V249)), ISNUMBER(SEARCH("none",'Model output'!V249)), ISNUMBER(SEARCH("abut",'Model output'!V249))), "negative", "positive")</f>
        <v>negative</v>
      </c>
      <c r="AE250" s="28"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29" t="str">
        <f t="shared" si="48"/>
        <v>1b</v>
      </c>
      <c r="AG250" s="29" t="str">
        <f t="shared" si="49"/>
        <v>1a</v>
      </c>
      <c r="AH250" s="29" t="str">
        <f t="shared" si="50"/>
        <v>0</v>
      </c>
      <c r="AI250" s="36" t="str">
        <f t="shared" si="51"/>
        <v>I</v>
      </c>
      <c r="AJ250" s="28" t="s">
        <v>687</v>
      </c>
      <c r="AK250" s="33" t="s">
        <v>967</v>
      </c>
      <c r="AL250" s="33" t="s">
        <v>972</v>
      </c>
      <c r="AM250" s="33" t="s">
        <v>971</v>
      </c>
      <c r="AN250" s="33" t="s">
        <v>66</v>
      </c>
      <c r="AO250" s="34">
        <f t="shared" ca="1" si="52"/>
        <v>1</v>
      </c>
      <c r="AP250" s="29">
        <f t="shared" si="53"/>
        <v>1</v>
      </c>
      <c r="AQ250" s="29">
        <f t="shared" si="54"/>
        <v>1</v>
      </c>
      <c r="AR250" s="29">
        <f t="shared" si="55"/>
        <v>1</v>
      </c>
      <c r="AS250" s="35">
        <f t="shared" si="56"/>
        <v>1</v>
      </c>
    </row>
    <row r="251" spans="1:45">
      <c r="A251" t="str">
        <f>'Model output'!A250</f>
        <v>TCGA-FY-A3R8</v>
      </c>
      <c r="B251" s="44">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58"/>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
      </c>
      <c r="H251" t="str">
        <f>IF('Model output'!H250="","negative",IF('Model output'!H250="[]", "negative", IF(OR(ISNUMBER(SEARCH("lymph node",'Model output'!H250)),ISNUMBER(SEARCH("Not mentioned",'Model output'!H250)),ISNUMBER(SEARCH("neck",'Model output'!H250)),ISNUMBER(SEARCH("Not applicable",'Model output'!H250))),"negative","positive")))</f>
        <v>negative</v>
      </c>
      <c r="I251" t="str">
        <f>IF('Model output'!I250="","",IF(ISNUMBER('Model output'!I250),'Model output'!I250,1))</f>
        <v/>
      </c>
      <c r="J251" t="str">
        <f>IF('Model output'!J250="","",IF(AND(ISNUMBER('Model output'!J250),'Model output'!J250&lt;=I251),'Model output'!J250,IF(ISNUMBER(SEARCH("0/",'Model output'!J250)),0,1)))</f>
        <v/>
      </c>
      <c r="K251" t="str" cm="1">
        <f t="array" ref="K251">IF(COUNT(FIND({0,1,2,3,4,5,6,7,8,9},'Model output'!K250))&gt;0,'Model output'!K250,"")</f>
        <v/>
      </c>
      <c r="L251" s="8" t="str">
        <f t="shared" si="47"/>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59"/>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t="str">
        <f>IF('Model output'!O250="","",'Model output'!O250)</f>
        <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t="str">
        <f>IF('Model output'!S250="","", IF('Model output'!S250= "[]", "", 'Model output'!S250))</f>
        <v>Present, perithyroidal adipose tissue and skeletal muscle</v>
      </c>
      <c r="Y251" t="str">
        <f>IF(OR('Model output'!S250="",ISNUMBER(SEARCH("Absent",'Model output'!S250)),ISNUMBER(SEARCH("Not identified",'Model output'!S250)),ISNUMBER(SEARCH("No",'Model output'!S250)),ISNUMBER(SEARCH("negative",'Model output'!S250))),"negative",IF(Z251="positive","gETE", "positive"))</f>
        <v>gETE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positive</v>
      </c>
      <c r="AA251" t="str">
        <f>IF('Model output'!T250="","", IF('Model output'!T250="[]", "", IF('Model output'!T250="Not mentioned", "No", "Yes")))</f>
        <v/>
      </c>
      <c r="AB251" t="str">
        <f>IF(AA251&lt;&gt;"Yes","",IF(OR('Model output'!U250="",'Model output'!U250="[]",ISNUMBER(SEARCH("Not identified",'Model output'!U250))),"",'Model output'!U250))</f>
        <v/>
      </c>
      <c r="AC251" s="9" t="str">
        <f>IF(OR('Model output'!V250="", AND(ISERROR(SEARCH("Positive",'Model output'!V250)), ISNUMBER(SEARCH("Negative",'Model output'!V250))), 'Model output'!V250="No", ISNUMBER(SEARCH("Uninvolved",'Model output'!V250)), ISNUMBER(SEARCH("Not involved",'Model output'!V250)), ISNUMBER(SEARCH("Free",'Model output'!V250)), ISNUMBER(SEARCH("Cannot be assessed",'Model output'!V250)), ISNUMBER(SEARCH("1 mm",'Model output'!V250)), ISNUMBER(SEARCH("0.1 CM",'Model output'!V250)), ISNUMBER(SEARCH("less than 0.2 mm",'Model output'!V250)), ISNUMBER(SEARCH("less than 0.5 mm",'Model output'!V250)), ISNUMBER(SEARCH("none",'Model output'!V250)), ISNUMBER(SEARCH("abut",'Model output'!V250))), "negative", "positive")</f>
        <v>negative</v>
      </c>
      <c r="AE251" s="28" t="str" cm="1">
        <f t="array" ref="AE25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high</v>
      </c>
      <c r="AF251" s="29" t="str">
        <f t="shared" si="48"/>
        <v>3b</v>
      </c>
      <c r="AG251" s="29" t="str">
        <f t="shared" si="49"/>
        <v>0</v>
      </c>
      <c r="AH251" s="29" t="str">
        <f t="shared" si="50"/>
        <v>0</v>
      </c>
      <c r="AI251" s="36" t="str">
        <f t="shared" si="51"/>
        <v>II</v>
      </c>
      <c r="AJ251" s="28" t="s">
        <v>684</v>
      </c>
      <c r="AK251" s="33" t="s">
        <v>966</v>
      </c>
      <c r="AL251" s="33" t="s">
        <v>971</v>
      </c>
      <c r="AM251" s="33" t="s">
        <v>971</v>
      </c>
      <c r="AN251" s="33" t="s">
        <v>969</v>
      </c>
      <c r="AO251" s="34">
        <f t="shared" si="52"/>
        <v>1</v>
      </c>
      <c r="AP251" s="29">
        <f t="shared" si="53"/>
        <v>1</v>
      </c>
      <c r="AQ251" s="29">
        <f t="shared" si="54"/>
        <v>1</v>
      </c>
      <c r="AR251" s="29">
        <f t="shared" si="55"/>
        <v>1</v>
      </c>
      <c r="AS251" s="35">
        <f t="shared" si="56"/>
        <v>1</v>
      </c>
    </row>
    <row r="252" spans="1:45">
      <c r="A252" t="str">
        <f>'Model output'!A251</f>
        <v>TCGA-FY-A3R9</v>
      </c>
      <c r="B252" s="44">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58"/>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output'!H251="","negative",IF('Model output'!H251="[]", "negative", IF(OR(ISNUMBER(SEARCH("lymph node",'Model output'!H251)),ISNUMBER(SEARCH("Not mentioned",'Model output'!H251)),ISNUMBER(SEARCH("neck",'Model output'!H251)),ISNUMBER(SEARCH("Not applicable",'Model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47"/>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v>
      </c>
      <c r="P252" t="str">
        <f>IF('Model output'!N251="","",'Model output'!N251)</f>
        <v>1.0 cm</v>
      </c>
      <c r="Q252" t="str">
        <f t="shared" si="59"/>
        <v>1.0cm</v>
      </c>
      <c r="R252" cm="1">
        <f t="array" ref="R252">IF(Q252="","",IF(ISNUMBER(SEARCH("cm",Q252)),MAX(VALUE(SUBSTITUTE(_xlfn.FILTERXML("&lt;t&gt;&lt;s&gt;"&amp;SUBSTITUTE(Q252,",","&lt;/s&gt;&lt;s&gt;")&amp;"&lt;/s&gt;&lt;/t&gt;","//s"),"cm",""))),MAX(VALUE(SUBSTITUTE(_xlfn.FILTERXML("&lt;t&gt;&lt;s&gt;"&amp;SUBSTITUTE(Q252,",","&lt;/s&gt;&lt;s&gt;")&amp;"&lt;/s&gt;&lt;/t&gt;","//s"),"mm","")))/10))</f>
        <v>1</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t="str">
        <f>IF('Model output'!S251="","", IF('Model output'!S251= "[]", "", 'Model output'!S251))</f>
        <v>Not identified</v>
      </c>
      <c r="Y252" t="str">
        <f>IF(OR('Model output'!S251="",ISNUMBER(SEARCH("Absent",'Model output'!S251)),ISNUMBER(SEARCH("Not identified",'Model output'!S251)),ISNUMBER(SEARCH("No",'Model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 IF('Model output'!T251="[]", "", IF('Model output'!T251="Not mentioned", "No", "Yes")))</f>
        <v/>
      </c>
      <c r="AB252" t="str">
        <f>IF(AA252&lt;&gt;"Yes","",IF(OR('Model output'!U251="",'Model output'!U251="[]",ISNUMBER(SEARCH("Not identified",'Model output'!U251))),"",'Model output'!U251))</f>
        <v/>
      </c>
      <c r="AC252" s="9" t="str">
        <f>IF(OR('Model output'!V251="", AND(ISERROR(SEARCH("Positive",'Model output'!V251)), ISNUMBER(SEARCH("Negative",'Model output'!V251))), 'Model output'!V251="No", ISNUMBER(SEARCH("Uninvolved",'Model output'!V251)), ISNUMBER(SEARCH("Not involved",'Model output'!V251)), ISNUMBER(SEARCH("Free",'Model output'!V251)), ISNUMBER(SEARCH("Cannot be assessed",'Model output'!V251)), ISNUMBER(SEARCH("1 mm",'Model output'!V251)), ISNUMBER(SEARCH("0.1 CM",'Model output'!V251)), ISNUMBER(SEARCH("less than 0.2 mm",'Model output'!V251)), ISNUMBER(SEARCH("less than 0.5 mm",'Model output'!V251)), ISNUMBER(SEARCH("none",'Model output'!V251)), ISNUMBER(SEARCH("abut",'Model output'!V251))), "negative", "positive")</f>
        <v>negative</v>
      </c>
      <c r="AE252" s="28"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29" t="str">
        <f t="shared" si="48"/>
        <v>1a</v>
      </c>
      <c r="AG252" s="29" t="str">
        <f t="shared" si="49"/>
        <v>0</v>
      </c>
      <c r="AH252" s="29" t="str">
        <f t="shared" si="50"/>
        <v>0</v>
      </c>
      <c r="AI252" s="36" t="str">
        <f t="shared" si="51"/>
        <v>I</v>
      </c>
      <c r="AJ252" s="28" t="s">
        <v>685</v>
      </c>
      <c r="AK252" s="33" t="s">
        <v>972</v>
      </c>
      <c r="AL252" s="33" t="s">
        <v>968</v>
      </c>
      <c r="AM252" s="33" t="s">
        <v>971</v>
      </c>
      <c r="AN252" s="33" t="s">
        <v>66</v>
      </c>
      <c r="AO252" s="34">
        <f t="shared" ca="1" si="52"/>
        <v>1</v>
      </c>
      <c r="AP252" s="29">
        <f t="shared" si="53"/>
        <v>1</v>
      </c>
      <c r="AQ252" s="29">
        <f t="shared" si="54"/>
        <v>1</v>
      </c>
      <c r="AR252" s="29">
        <f t="shared" si="55"/>
        <v>1</v>
      </c>
      <c r="AS252" s="35">
        <f t="shared" si="56"/>
        <v>1</v>
      </c>
    </row>
    <row r="253" spans="1:45">
      <c r="A253" t="str">
        <f>'Model output'!A252</f>
        <v>TCGA-FY-A3RA</v>
      </c>
      <c r="B253" s="44">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X</v>
      </c>
      <c r="F253" t="str">
        <f t="shared" si="58"/>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output'!H252="","negative",IF('Model output'!H252="[]", "negative", IF(OR(ISNUMBER(SEARCH("lymph node",'Model output'!H252)),ISNUMBER(SEARCH("Not mentioned",'Model output'!H252)),ISNUMBER(SEARCH("neck",'Model output'!H252)),ISNUMBER(SEARCH("Not applicable",'Model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47"/>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59"/>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t="str">
        <f>IF('Model output'!S252="","", IF('Model output'!S252= "[]", "", 'Model output'!S252))</f>
        <v>Not identified</v>
      </c>
      <c r="Y253" t="str">
        <f>IF(OR('Model output'!S252="",ISNUMBER(SEARCH("Absent",'Model output'!S252)),ISNUMBER(SEARCH("Not identified",'Model output'!S252)),ISNUMBER(SEARCH("No",'Model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 IF('Model output'!T252="[]", "", IF('Model output'!T252="Not mentioned", "No", "Yes")))</f>
        <v/>
      </c>
      <c r="AB253" t="str">
        <f>IF(AA253&lt;&gt;"Yes","",IF(OR('Model output'!U252="",'Model output'!U252="[]",ISNUMBER(SEARCH("Not identified",'Model output'!U252))),"",'Model output'!U252))</f>
        <v/>
      </c>
      <c r="AC253" s="9" t="str">
        <f>IF(OR('Model output'!V252="", AND(ISERROR(SEARCH("Positive",'Model output'!V252)), ISNUMBER(SEARCH("Negative",'Model output'!V252))), 'Model output'!V252="No", ISNUMBER(SEARCH("Uninvolved",'Model output'!V252)), ISNUMBER(SEARCH("Not involved",'Model output'!V252)), ISNUMBER(SEARCH("Free",'Model output'!V252)), ISNUMBER(SEARCH("Cannot be assessed",'Model output'!V252)), ISNUMBER(SEARCH("1 mm",'Model output'!V252)), ISNUMBER(SEARCH("0.1 CM",'Model output'!V252)), ISNUMBER(SEARCH("less than 0.2 mm",'Model output'!V252)), ISNUMBER(SEARCH("less than 0.5 mm",'Model output'!V252)), ISNUMBER(SEARCH("none",'Model output'!V252)), ISNUMBER(SEARCH("abut",'Model output'!V252))), "negative", "positive")</f>
        <v>negative</v>
      </c>
      <c r="AE253" s="28"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29" t="str">
        <f t="shared" si="48"/>
        <v>2</v>
      </c>
      <c r="AG253" s="29" t="str">
        <f t="shared" si="49"/>
        <v>0</v>
      </c>
      <c r="AH253" s="29" t="str">
        <f t="shared" si="50"/>
        <v>0</v>
      </c>
      <c r="AI253" s="36" t="str">
        <f t="shared" si="51"/>
        <v>I</v>
      </c>
      <c r="AJ253" s="28" t="s">
        <v>685</v>
      </c>
      <c r="AK253" s="33" t="s">
        <v>970</v>
      </c>
      <c r="AL253" s="33" t="s">
        <v>971</v>
      </c>
      <c r="AM253" s="33" t="s">
        <v>971</v>
      </c>
      <c r="AN253" s="33" t="s">
        <v>66</v>
      </c>
      <c r="AO253" s="34">
        <f t="shared" ca="1" si="52"/>
        <v>1</v>
      </c>
      <c r="AP253" s="29">
        <f t="shared" si="53"/>
        <v>1</v>
      </c>
      <c r="AQ253" s="29">
        <f t="shared" si="54"/>
        <v>1</v>
      </c>
      <c r="AR253" s="29">
        <f t="shared" si="55"/>
        <v>1</v>
      </c>
      <c r="AS253" s="35">
        <f t="shared" si="56"/>
        <v>1</v>
      </c>
    </row>
    <row r="254" spans="1:45">
      <c r="A254" t="str">
        <f>'Model output'!A253</f>
        <v>TCGA-FY-A3TY</v>
      </c>
      <c r="B254" s="44">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8"/>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output'!H253="","negative",IF('Model output'!H253="[]", "negative", IF(OR(ISNUMBER(SEARCH("lymph node",'Model output'!H253)),ISNUMBER(SEARCH("Not mentioned",'Model output'!H253)),ISNUMBER(SEARCH("neck",'Model output'!H253)),ISNUMBER(SEARCH("Not applicable",'Model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47"/>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 carcinoma</v>
      </c>
      <c r="O254" t="str">
        <f>IF('Model output'!M253="","",'Model output'!M253)</f>
        <v>Classical</v>
      </c>
      <c r="P254" t="str">
        <f>IF('Model output'!N253="","",'Model output'!N253)</f>
        <v>4.2 cm</v>
      </c>
      <c r="Q254" t="str">
        <f t="shared" si="59"/>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t="str">
        <f>IF('Model output'!S253="","", IF('Model output'!S253= "[]", "", 'Model output'!S253))</f>
        <v>Present, Minimal</v>
      </c>
      <c r="Y254" t="str">
        <f>IF(OR('Model output'!S253="",ISNUMBER(SEARCH("Absent",'Model output'!S253)),ISNUMBER(SEARCH("Not identified",'Model output'!S253)),ISNUMBER(SEARCH("No",'Model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 IF('Model output'!T253="[]", "", IF('Model output'!T253="Not mentioned", "No", "Yes")))</f>
        <v/>
      </c>
      <c r="AB254" t="str">
        <f>IF(AA254&lt;&gt;"Yes","",IF(OR('Model output'!U253="",'Model output'!U253="[]",ISNUMBER(SEARCH("Not identified",'Model output'!U253))),"",'Model output'!U253))</f>
        <v/>
      </c>
      <c r="AC254" s="9" t="str">
        <f>IF(OR('Model output'!V253="", AND(ISERROR(SEARCH("Positive",'Model output'!V253)), ISNUMBER(SEARCH("Negative",'Model output'!V253))), 'Model output'!V253="No", ISNUMBER(SEARCH("Uninvolved",'Model output'!V253)), ISNUMBER(SEARCH("Not involved",'Model output'!V253)), ISNUMBER(SEARCH("Free",'Model output'!V253)), ISNUMBER(SEARCH("Cannot be assessed",'Model output'!V253)), ISNUMBER(SEARCH("1 mm",'Model output'!V253)), ISNUMBER(SEARCH("0.1 CM",'Model output'!V253)), ISNUMBER(SEARCH("less than 0.2 mm",'Model output'!V253)), ISNUMBER(SEARCH("less than 0.5 mm",'Model output'!V253)), ISNUMBER(SEARCH("none",'Model output'!V253)), ISNUMBER(SEARCH("abut",'Model output'!V253))), "negative", "positive")</f>
        <v>negative</v>
      </c>
      <c r="AE254" s="28"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29" t="str">
        <f t="shared" si="48"/>
        <v>3a</v>
      </c>
      <c r="AG254" s="29" t="str">
        <f t="shared" si="49"/>
        <v>0</v>
      </c>
      <c r="AH254" s="29" t="str">
        <f t="shared" si="50"/>
        <v>0</v>
      </c>
      <c r="AI254" s="36" t="str">
        <f t="shared" si="51"/>
        <v>II</v>
      </c>
      <c r="AJ254" s="28" t="s">
        <v>684</v>
      </c>
      <c r="AK254" s="33" t="s">
        <v>966</v>
      </c>
      <c r="AL254" s="33" t="s">
        <v>968</v>
      </c>
      <c r="AM254" s="33" t="s">
        <v>971</v>
      </c>
      <c r="AN254" s="33" t="s">
        <v>969</v>
      </c>
      <c r="AO254" s="34">
        <f t="shared" ca="1" si="52"/>
        <v>0</v>
      </c>
      <c r="AP254" s="29">
        <f t="shared" si="53"/>
        <v>0</v>
      </c>
      <c r="AQ254" s="29">
        <f t="shared" si="54"/>
        <v>1</v>
      </c>
      <c r="AR254" s="29">
        <f t="shared" si="55"/>
        <v>1</v>
      </c>
      <c r="AS254" s="35">
        <f t="shared" si="56"/>
        <v>1</v>
      </c>
    </row>
    <row r="255" spans="1:45">
      <c r="A255" t="str">
        <f>'Model output'!A254</f>
        <v>TCGA-FY-A3W9</v>
      </c>
      <c r="B255" s="44">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8"/>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output'!H254="","negative",IF('Model output'!H254="[]", "negative", IF(OR(ISNUMBER(SEARCH("lymph node",'Model output'!H254)),ISNUMBER(SEARCH("Not mentioned",'Model output'!H254)),ISNUMBER(SEARCH("neck",'Model output'!H254)),ISNUMBER(SEARCH("Not applicable",'Model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60">SUBSTITUTE(SUBSTITUTE(SUBSTITUTE(SUBSTITUTE(SUBSTITUTE(SUBSTITUTE(SUBSTITUTE(SUBSTITUTE(SUBSTITUTE(SUBSTITUTE(K255,"cm.","cm"), "up to", ""), "x", ","), "(LEVEL 4)", ""), "/", ","), "'',",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v>
      </c>
      <c r="Q255" t="str">
        <f t="shared" si="59"/>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t="str">
        <f>IF('Model output'!O254="","",'Model output'!O254)</f>
        <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t="str">
        <f>IF('Model output'!S254="","", IF('Model output'!S254= "[]", "", 'Model output'!S254))</f>
        <v>Not identified</v>
      </c>
      <c r="Y255" t="str">
        <f>IF(OR('Model output'!S254="",ISNUMBER(SEARCH("Absent",'Model output'!S254)),ISNUMBER(SEARCH("Not identified",'Model output'!S254)),ISNUMBER(SEARCH("No",'Model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 IF('Model output'!T254="[]", "", IF('Model output'!T254="Not mentioned", "No", "Yes")))</f>
        <v/>
      </c>
      <c r="AB255" t="str">
        <f>IF(AA255&lt;&gt;"Yes","",IF(OR('Model output'!U254="",'Model output'!U254="[]",ISNUMBER(SEARCH("Not identified",'Model output'!U254))),"",'Model output'!U254))</f>
        <v/>
      </c>
      <c r="AC255" s="9" t="str">
        <f>IF(OR('Model output'!V254="", AND(ISERROR(SEARCH("Positive",'Model output'!V254)), ISNUMBER(SEARCH("Negative",'Model output'!V254))), 'Model output'!V254="No", ISNUMBER(SEARCH("Uninvolved",'Model output'!V254)), ISNUMBER(SEARCH("Not involved",'Model output'!V254)), ISNUMBER(SEARCH("Free",'Model output'!V254)), ISNUMBER(SEARCH("Cannot be assessed",'Model output'!V254)), ISNUMBER(SEARCH("1 mm",'Model output'!V254)), ISNUMBER(SEARCH("0.1 CM",'Model output'!V254)), ISNUMBER(SEARCH("less than 0.2 mm",'Model output'!V254)), ISNUMBER(SEARCH("less than 0.5 mm",'Model output'!V254)), ISNUMBER(SEARCH("none",'Model output'!V254)), ISNUMBER(SEARCH("abut",'Model output'!V254))), "negative", "positive")</f>
        <v>positive</v>
      </c>
      <c r="AE255" s="28"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29" t="str">
        <f t="shared" ref="AF255:AF291" si="61">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29" t="str">
        <f t="shared" ref="AG255:AG291" si="62">IF(AND(ISNUMBER(J255),J255&gt;0),
IF(G255="lateral", "1b","1a"), "0")</f>
        <v>0</v>
      </c>
      <c r="AH255" s="29" t="str">
        <f t="shared" si="50"/>
        <v>0</v>
      </c>
      <c r="AI255" s="36" t="str">
        <f t="shared" si="51"/>
        <v>I</v>
      </c>
      <c r="AJ255" s="28" t="s">
        <v>684</v>
      </c>
      <c r="AK255" s="33" t="s">
        <v>970</v>
      </c>
      <c r="AL255" s="33" t="s">
        <v>968</v>
      </c>
      <c r="AM255" s="33" t="s">
        <v>971</v>
      </c>
      <c r="AN255" s="33" t="s">
        <v>66</v>
      </c>
      <c r="AO255" s="34">
        <f t="shared" si="52"/>
        <v>1</v>
      </c>
      <c r="AP255" s="29">
        <f t="shared" si="53"/>
        <v>1</v>
      </c>
      <c r="AQ255" s="29">
        <f t="shared" si="54"/>
        <v>1</v>
      </c>
      <c r="AR255" s="29">
        <f t="shared" si="55"/>
        <v>1</v>
      </c>
      <c r="AS255" s="35">
        <f t="shared" si="56"/>
        <v>1</v>
      </c>
    </row>
    <row r="256" spans="1:45">
      <c r="A256" t="str">
        <f>'Model output'!A255</f>
        <v>TCGA-FY-A3WA</v>
      </c>
      <c r="B256" s="44">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X</v>
      </c>
      <c r="F256" t="str">
        <f t="shared" si="58"/>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output'!H255="","negative",IF('Model output'!H255="[]", "negative", IF(OR(ISNUMBER(SEARCH("lymph node",'Model output'!H255)),ISNUMBER(SEARCH("Not mentioned",'Model output'!H255)),ISNUMBER(SEARCH("neck",'Model output'!H255)),ISNUMBER(SEARCH("Not applicable",'Model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60"/>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9"/>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t="str">
        <f>IF('Model output'!S255="","", IF('Model output'!S255= "[]", "", 'Model output'!S255))</f>
        <v/>
      </c>
      <c r="Y256" t="str">
        <f>IF(OR('Model output'!S255="",ISNUMBER(SEARCH("Absent",'Model output'!S255)),ISNUMBER(SEARCH("Not identified",'Model output'!S255)),ISNUMBER(SEARCH("No",'Model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 IF('Model output'!T255="[]", "", IF('Model output'!T255="Not mentioned", "No", "Yes")))</f>
        <v/>
      </c>
      <c r="AB256" t="str">
        <f>IF(AA256&lt;&gt;"Yes","",IF(OR('Model output'!U255="",'Model output'!U255="[]",ISNUMBER(SEARCH("Not identified",'Model output'!U255))),"",'Model output'!U255))</f>
        <v/>
      </c>
      <c r="AC256" s="9" t="str">
        <f>IF(OR('Model output'!V255="", AND(ISERROR(SEARCH("Positive",'Model output'!V255)), ISNUMBER(SEARCH("Negative",'Model output'!V255))), 'Model output'!V255="No", ISNUMBER(SEARCH("Uninvolved",'Model output'!V255)), ISNUMBER(SEARCH("Not involved",'Model output'!V255)), ISNUMBER(SEARCH("Free",'Model output'!V255)), ISNUMBER(SEARCH("Cannot be assessed",'Model output'!V255)), ISNUMBER(SEARCH("1 mm",'Model output'!V255)), ISNUMBER(SEARCH("0.1 CM",'Model output'!V255)), ISNUMBER(SEARCH("less than 0.2 mm",'Model output'!V255)), ISNUMBER(SEARCH("less than 0.5 mm",'Model output'!V255)), ISNUMBER(SEARCH("none",'Model output'!V255)), ISNUMBER(SEARCH("abut",'Model output'!V255))), "negative", "positive")</f>
        <v>negative</v>
      </c>
      <c r="AE256" s="28"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29" t="str">
        <f t="shared" si="61"/>
        <v>2</v>
      </c>
      <c r="AG256" s="29" t="str">
        <f t="shared" si="62"/>
        <v>0</v>
      </c>
      <c r="AH256" s="29" t="str">
        <f t="shared" ref="AH256:AH291" si="63">IF(OR(H256="unknown"),"x",IF(H256="negative","0","1"))</f>
        <v>0</v>
      </c>
      <c r="AI256" s="36" t="str">
        <f t="shared" ref="AI256:AI291" si="64">IF(AND(B256&lt;55,AH256="0"),"I",
IF(AND(B256&lt;55,AH256="1"),"II",
IF(AH256="1","IVB",
IF(AND(AF256="4b",AH256="0"),"IVA",
IF(AND(AF256="4a",AH256="0"),"III",
IF(AND(OR(AF256="3a",AF256="3b",AF256="3"),AH256="0"),"II",
IF(AND(AF256="2",OR(AG256="1",AG256="1a",AG256="1b"),AH256="0"),"II",
IF(AND(OR(AF256="1a",AF256="1b",AF256="1"),OR(AG256="1",AG256="1a",AG256="1b"),AH256="0"),"II","I"
))))))))</f>
        <v>I</v>
      </c>
      <c r="AJ256" s="28" t="s">
        <v>685</v>
      </c>
      <c r="AK256" s="33" t="s">
        <v>972</v>
      </c>
      <c r="AL256" s="33" t="s">
        <v>971</v>
      </c>
      <c r="AM256" s="33" t="s">
        <v>971</v>
      </c>
      <c r="AN256" s="33" t="s">
        <v>66</v>
      </c>
      <c r="AO256" s="34">
        <f t="shared" ref="AO256:AO291" ca="1" si="65">IF(AE256=AJ256,1,0)</f>
        <v>1</v>
      </c>
      <c r="AP256" s="29">
        <f t="shared" ref="AP256:AP291" si="66">IF(AF256=AK256, 1, IF(AND(AF256="x", AK256="0"), 1, IF(AND(AF256="0", AK256="x"), 1, 0)))</f>
        <v>0</v>
      </c>
      <c r="AQ256" s="29">
        <f t="shared" ref="AQ256:AQ291" si="67">IF(AG256=AL256, 1, IF(AND(AG256="x", AL256="0"), 1, IF(AND(AG256="0", AL256="x"), 1, 0)))</f>
        <v>1</v>
      </c>
      <c r="AR256" s="29">
        <f t="shared" ref="AR256:AR291" si="68">IF(AH256=AM256, 1, IF(AND(AH256="x", AM256="0"), 1, IF(AND(AH256="0", AM256="x"), 1, 0)))</f>
        <v>1</v>
      </c>
      <c r="AS256" s="35">
        <f t="shared" si="56"/>
        <v>1</v>
      </c>
    </row>
    <row r="257" spans="1:45">
      <c r="A257" t="str">
        <f>'Model output'!A256</f>
        <v>TCGA-FY-A3YR</v>
      </c>
      <c r="B257" s="44">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8"/>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central</v>
      </c>
      <c r="H257" t="str">
        <f>IF('Model output'!H256="","negative",IF('Model output'!H256="[]", "negative", IF(OR(ISNUMBER(SEARCH("lymph node",'Model output'!H256)),ISNUMBER(SEARCH("Not mentioned",'Model output'!H256)),ISNUMBER(SEARCH("neck",'Model output'!H256)),ISNUMBER(SEARCH("Not applicable",'Model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0.6 cm</v>
      </c>
      <c r="L257" s="8" t="str">
        <f t="shared" si="60"/>
        <v>0.6cm</v>
      </c>
      <c r="M257" cm="1">
        <f t="array" ref="M257">IF(L257="","",IF(ISNUMBER(SEARCH("cm",L257)),MAX(VALUE(SUBSTITUTE(_xlfn.FILTERXML("&lt;t&gt;&lt;s&gt;"&amp;SUBSTITUTE(L257,",","&lt;/s&gt;&lt;s&gt;")&amp;"&lt;/s&gt;&lt;/t&gt;","//s"),"cm",""))),MAX(VALUE(SUBSTITUTE(_xlfn.FILTERXML("&lt;t&gt;&lt;s&gt;"&amp;SUBSTITUTE(L257,",","&lt;/s&gt;&lt;s&gt;")&amp;"&lt;/s&gt;&lt;/t&gt;","//s"),"mm","")))/10))</f>
        <v>0.6</v>
      </c>
      <c r="N257" t="str">
        <f>IF('Model output'!L256="","",'Model output'!L256)</f>
        <v>Papillary</v>
      </c>
      <c r="O257" t="str">
        <f>IF('Model output'!M256="","",'Model output'!M256)</f>
        <v>Classical</v>
      </c>
      <c r="P257" t="str">
        <f>IF('Model output'!N256="","",'Model output'!N256)</f>
        <v>1.7 cm</v>
      </c>
      <c r="Q257" t="str">
        <f t="shared" si="59"/>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t="str">
        <f>IF('Model output'!O256="","",'Model output'!O256)</f>
        <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t="str">
        <f>IF('Model output'!S256="","", IF('Model output'!S256= "[]", "", 'Model output'!S256))</f>
        <v>Minimal, extending into perithyroidal adipose tissue</v>
      </c>
      <c r="Y257" t="str">
        <f>IF(OR('Model output'!S256="",ISNUMBER(SEARCH("Absent",'Model output'!S256)),ISNUMBER(SEARCH("Not identified",'Model output'!S256)),ISNUMBER(SEARCH("No",'Model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 IF('Model output'!T256="[]", "", IF('Model output'!T256="Not mentioned", "No", "Yes")))</f>
        <v/>
      </c>
      <c r="AB257" t="str">
        <f>IF(AA257&lt;&gt;"Yes","",IF(OR('Model output'!U256="",'Model output'!U256="[]",ISNUMBER(SEARCH("Not identified",'Model output'!U256))),"",'Model output'!U256))</f>
        <v/>
      </c>
      <c r="AC257" s="9" t="str">
        <f>IF(OR('Model output'!V256="", AND(ISERROR(SEARCH("Positive",'Model output'!V256)), ISNUMBER(SEARCH("Negative",'Model output'!V256))), 'Model output'!V256="No", ISNUMBER(SEARCH("Uninvolved",'Model output'!V256)), ISNUMBER(SEARCH("Not involved",'Model output'!V256)), ISNUMBER(SEARCH("Free",'Model output'!V256)), ISNUMBER(SEARCH("Cannot be assessed",'Model output'!V256)), ISNUMBER(SEARCH("1 mm",'Model output'!V256)), ISNUMBER(SEARCH("0.1 CM",'Model output'!V256)), ISNUMBER(SEARCH("less than 0.2 mm",'Model output'!V256)), ISNUMBER(SEARCH("less than 0.5 mm",'Model output'!V256)), ISNUMBER(SEARCH("none",'Model output'!V256)), ISNUMBER(SEARCH("abut",'Model output'!V256))), "negative", "positive")</f>
        <v>negative</v>
      </c>
      <c r="AE257" s="28"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29" t="str">
        <f t="shared" si="61"/>
        <v>1b</v>
      </c>
      <c r="AG257" s="29" t="str">
        <f t="shared" si="62"/>
        <v>1a</v>
      </c>
      <c r="AH257" s="29" t="str">
        <f t="shared" si="63"/>
        <v>0</v>
      </c>
      <c r="AI257" s="36" t="str">
        <f t="shared" si="64"/>
        <v>II</v>
      </c>
      <c r="AJ257" s="28" t="s">
        <v>687</v>
      </c>
      <c r="AK257" s="33" t="s">
        <v>967</v>
      </c>
      <c r="AL257" s="33" t="s">
        <v>972</v>
      </c>
      <c r="AM257" s="33" t="s">
        <v>971</v>
      </c>
      <c r="AN257" s="33" t="s">
        <v>969</v>
      </c>
      <c r="AO257" s="34">
        <f t="shared" ca="1" si="65"/>
        <v>1</v>
      </c>
      <c r="AP257" s="29">
        <f t="shared" si="66"/>
        <v>1</v>
      </c>
      <c r="AQ257" s="29">
        <f t="shared" si="67"/>
        <v>1</v>
      </c>
      <c r="AR257" s="29">
        <f t="shared" si="68"/>
        <v>1</v>
      </c>
      <c r="AS257" s="35">
        <f t="shared" si="56"/>
        <v>1</v>
      </c>
    </row>
    <row r="258" spans="1:45">
      <c r="A258" t="str">
        <f>'Model output'!A257</f>
        <v>TCGA-FY-A40M</v>
      </c>
      <c r="B258" s="44">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8"/>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output'!H257="","negative",IF('Model output'!H257="[]", "negative", IF(OR(ISNUMBER(SEARCH("lymph node",'Model output'!H257)),ISNUMBER(SEARCH("Not mentioned",'Model output'!H257)),ISNUMBER(SEARCH("neck",'Model output'!H257)),ISNUMBER(SEARCH("Not applicable",'Model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0"/>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Follicular variant</v>
      </c>
      <c r="P258" t="str">
        <f>IF('Model output'!N257="","",'Model output'!N257)</f>
        <v>1.7 cm</v>
      </c>
      <c r="Q258" t="str">
        <f t="shared" si="59"/>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t="str">
        <f>IF('Model output'!S257="","", IF('Model output'!S257= "[]", "", 'Model output'!S257))</f>
        <v>Not identified</v>
      </c>
      <c r="Y258" t="str">
        <f>IF(OR('Model output'!S257="",ISNUMBER(SEARCH("Absent",'Model output'!S257)),ISNUMBER(SEARCH("Not identified",'Model output'!S257)),ISNUMBER(SEARCH("No",'Model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 IF('Model output'!T257="[]", "", IF('Model output'!T257="Not mentioned", "No", "Yes")))</f>
        <v/>
      </c>
      <c r="AB258" t="str">
        <f>IF(AA258&lt;&gt;"Yes","",IF(OR('Model output'!U257="",'Model output'!U257="[]",ISNUMBER(SEARCH("Not identified",'Model output'!U257))),"",'Model output'!U257))</f>
        <v/>
      </c>
      <c r="AC258" s="9" t="str">
        <f>IF(OR('Model output'!V257="", AND(ISERROR(SEARCH("Positive",'Model output'!V257)), ISNUMBER(SEARCH("Negative",'Model output'!V257))), 'Model output'!V257="No", ISNUMBER(SEARCH("Uninvolved",'Model output'!V257)), ISNUMBER(SEARCH("Not involved",'Model output'!V257)), ISNUMBER(SEARCH("Free",'Model output'!V257)), ISNUMBER(SEARCH("Cannot be assessed",'Model output'!V257)), ISNUMBER(SEARCH("1 mm",'Model output'!V257)), ISNUMBER(SEARCH("0.1 CM",'Model output'!V257)), ISNUMBER(SEARCH("less than 0.2 mm",'Model output'!V257)), ISNUMBER(SEARCH("less than 0.5 mm",'Model output'!V257)), ISNUMBER(SEARCH("none",'Model output'!V257)), ISNUMBER(SEARCH("abut",'Model output'!V257))), "negative", "positive")</f>
        <v>negative</v>
      </c>
      <c r="AE258" s="28"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29" t="str">
        <f t="shared" si="61"/>
        <v>1b</v>
      </c>
      <c r="AG258" s="29" t="str">
        <f t="shared" si="62"/>
        <v>0</v>
      </c>
      <c r="AH258" s="29" t="str">
        <f t="shared" si="63"/>
        <v>0</v>
      </c>
      <c r="AI258" s="36" t="str">
        <f t="shared" si="64"/>
        <v>I</v>
      </c>
      <c r="AJ258" s="28" t="s">
        <v>685</v>
      </c>
      <c r="AK258" s="33" t="s">
        <v>967</v>
      </c>
      <c r="AL258" s="33" t="s">
        <v>968</v>
      </c>
      <c r="AM258" s="33" t="s">
        <v>971</v>
      </c>
      <c r="AN258" s="33" t="s">
        <v>66</v>
      </c>
      <c r="AO258" s="34">
        <f t="shared" ca="1" si="65"/>
        <v>1</v>
      </c>
      <c r="AP258" s="29">
        <f t="shared" si="66"/>
        <v>1</v>
      </c>
      <c r="AQ258" s="29">
        <f t="shared" si="67"/>
        <v>1</v>
      </c>
      <c r="AR258" s="29">
        <f t="shared" si="68"/>
        <v>1</v>
      </c>
      <c r="AS258" s="35">
        <f t="shared" si="56"/>
        <v>1</v>
      </c>
    </row>
    <row r="259" spans="1:45">
      <c r="A259" t="str">
        <f>'Model output'!A258</f>
        <v>TCGA-FY-A40N</v>
      </c>
      <c r="B259" s="44">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X</v>
      </c>
      <c r="F259" t="str">
        <f t="shared" si="58"/>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output'!H258="","negative",IF('Model output'!H258="[]", "negative", IF(OR(ISNUMBER(SEARCH("lymph node",'Model output'!H258)),ISNUMBER(SEARCH("Not mentioned",'Model output'!H258)),ISNUMBER(SEARCH("neck",'Model output'!H258)),ISNUMBER(SEARCH("Not applicable",'Model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0"/>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Multifocal</v>
      </c>
      <c r="P259" t="str">
        <f>IF('Model output'!N258="","",'Model output'!N258)</f>
        <v>0.9 cm</v>
      </c>
      <c r="Q259" t="str">
        <f t="shared" si="59"/>
        <v>0.9cm</v>
      </c>
      <c r="R259" cm="1">
        <f t="array" ref="R259">IF(Q259="","",IF(ISNUMBER(SEARCH("cm",Q259)),MAX(VALUE(SUBSTITUTE(_xlfn.FILTERXML("&lt;t&gt;&lt;s&gt;"&amp;SUBSTITUTE(Q259,",","&lt;/s&gt;&lt;s&gt;")&amp;"&lt;/s&gt;&lt;/t&gt;","//s"),"cm",""))),MAX(VALUE(SUBSTITUTE(_xlfn.FILTERXML("&lt;t&gt;&lt;s&gt;"&amp;SUBSTITUTE(Q259,",","&lt;/s&gt;&lt;s&gt;")&amp;"&lt;/s&gt;&lt;/t&gt;","//s"),"mm","")))/10))</f>
        <v>0.9</v>
      </c>
      <c r="S259" t="str">
        <f>IF(OR('Model output'!P258="",ISNUMBER(SEARCH("Not identified", 'Model output'!P258)),ISNUMBER(SEARCH("Absent",'Model output'!P258)),AND(ISNUMBER(SEARCH("No",'Model output'!P258)),NOT(ISNUMBER(SEARCH("diagnostic",'Model output'!P258)))),ISNUMBER(SEARCH("Negative",'Model output'!P258))),"negative","positive")</f>
        <v>negative</v>
      </c>
      <c r="T259" t="str">
        <f>IF('Model output'!O258="","",'Model output'!O258)</f>
        <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t="str">
        <f>IF('Model output'!S258="","", IF('Model output'!S258= "[]", "", 'Model output'!S258))</f>
        <v/>
      </c>
      <c r="Y259" t="str">
        <f>IF(OR('Model output'!S258="",ISNUMBER(SEARCH("Absent",'Model output'!S258)),ISNUMBER(SEARCH("Not identified",'Model output'!S258)),ISNUMBER(SEARCH("No",'Model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 IF('Model output'!T258="[]", "", IF('Model output'!T258="Not mentioned", "No", "Yes")))</f>
        <v/>
      </c>
      <c r="AB259" t="str">
        <f>IF(AA259&lt;&gt;"Yes","",IF(OR('Model output'!U258="",'Model output'!U258="[]",ISNUMBER(SEARCH("Not identified",'Model output'!U258))),"",'Model output'!U258))</f>
        <v/>
      </c>
      <c r="AC259" s="9" t="str">
        <f>IF(OR('Model output'!V258="", AND(ISERROR(SEARCH("Positive",'Model output'!V258)), ISNUMBER(SEARCH("Negative",'Model output'!V258))), 'Model output'!V258="No", ISNUMBER(SEARCH("Uninvolved",'Model output'!V258)), ISNUMBER(SEARCH("Not involved",'Model output'!V258)), ISNUMBER(SEARCH("Free",'Model output'!V258)), ISNUMBER(SEARCH("Cannot be assessed",'Model output'!V258)), ISNUMBER(SEARCH("1 mm",'Model output'!V258)), ISNUMBER(SEARCH("0.1 CM",'Model output'!V258)), ISNUMBER(SEARCH("less than 0.2 mm",'Model output'!V258)), ISNUMBER(SEARCH("less than 0.5 mm",'Model output'!V258)), ISNUMBER(SEARCH("none",'Model output'!V258)), ISNUMBER(SEARCH("abut",'Model output'!V258))), "negative", "positive")</f>
        <v>negative</v>
      </c>
      <c r="AE259" s="28"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29" t="str">
        <f t="shared" si="61"/>
        <v>1a</v>
      </c>
      <c r="AG259" s="29" t="str">
        <f t="shared" si="62"/>
        <v>0</v>
      </c>
      <c r="AH259" s="29" t="str">
        <f t="shared" si="63"/>
        <v>0</v>
      </c>
      <c r="AI259" s="36" t="str">
        <f t="shared" si="64"/>
        <v>I</v>
      </c>
      <c r="AJ259" s="28" t="s">
        <v>685</v>
      </c>
      <c r="AK259" s="33" t="s">
        <v>972</v>
      </c>
      <c r="AL259" s="33" t="s">
        <v>968</v>
      </c>
      <c r="AM259" s="33" t="s">
        <v>971</v>
      </c>
      <c r="AN259" s="33" t="s">
        <v>66</v>
      </c>
      <c r="AO259" s="34">
        <f t="shared" ca="1" si="65"/>
        <v>1</v>
      </c>
      <c r="AP259" s="29">
        <f t="shared" si="66"/>
        <v>1</v>
      </c>
      <c r="AQ259" s="29">
        <f t="shared" si="67"/>
        <v>1</v>
      </c>
      <c r="AR259" s="29">
        <f t="shared" si="68"/>
        <v>1</v>
      </c>
      <c r="AS259" s="35">
        <f t="shared" ref="AS259:AS291" si="69">IF(AI259=AN259,1,0)</f>
        <v>1</v>
      </c>
    </row>
    <row r="260" spans="1:45">
      <c r="A260" t="str">
        <f>'Model output'!A259</f>
        <v>TCGA-FY-A4B0</v>
      </c>
      <c r="B260" s="44">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X</v>
      </c>
      <c r="F260" t="str">
        <f t="shared" si="58"/>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output'!H259="","negative",IF('Model output'!H259="[]", "negative", IF(OR(ISNUMBER(SEARCH("lymph node",'Model output'!H259)),ISNUMBER(SEARCH("Not mentioned",'Model output'!H259)),ISNUMBER(SEARCH("neck",'Model output'!H259)),ISNUMBER(SEARCH("Not applicable",'Model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0"/>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59"/>
        <v>1.0cm</v>
      </c>
      <c r="R260" cm="1">
        <f t="array" ref="R260">IF(Q260="","",IF(ISNUMBER(SEARCH("cm",Q260)),MAX(VALUE(SUBSTITUTE(_xlfn.FILTERXML("&lt;t&gt;&lt;s&gt;"&amp;SUBSTITUTE(Q260,",","&lt;/s&gt;&lt;s&gt;")&amp;"&lt;/s&gt;&lt;/t&gt;","//s"),"cm",""))),MAX(VALUE(SUBSTITUTE(_xlfn.FILTERXML("&lt;t&gt;&lt;s&gt;"&amp;SUBSTITUTE(Q260,",","&lt;/s&gt;&lt;s&gt;")&amp;"&lt;/s&gt;&lt;/t&gt;","//s"),"mm","")))/10))</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t="str">
        <f>IF('Model output'!S259="","", IF('Model output'!S259= "[]", "", 'Model output'!S259))</f>
        <v>Not identified</v>
      </c>
      <c r="Y260" t="str">
        <f>IF(OR('Model output'!S259="",ISNUMBER(SEARCH("Absent",'Model output'!S259)),ISNUMBER(SEARCH("Not identified",'Model output'!S259)),ISNUMBER(SEARCH("No",'Model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 IF('Model output'!T259="[]", "", IF('Model output'!T259="Not mentioned", "No", "Yes")))</f>
        <v/>
      </c>
      <c r="AB260" t="str">
        <f>IF(AA260&lt;&gt;"Yes","",IF(OR('Model output'!U259="",'Model output'!U259="[]",ISNUMBER(SEARCH("Not identified",'Model output'!U259))),"",'Model output'!U259))</f>
        <v/>
      </c>
      <c r="AC260" s="9" t="str">
        <f>IF(OR('Model output'!V259="", AND(ISERROR(SEARCH("Positive",'Model output'!V259)), ISNUMBER(SEARCH("Negative",'Model output'!V259))), 'Model output'!V259="No", ISNUMBER(SEARCH("Uninvolved",'Model output'!V259)), ISNUMBER(SEARCH("Not involved",'Model output'!V259)), ISNUMBER(SEARCH("Free",'Model output'!V259)), ISNUMBER(SEARCH("Cannot be assessed",'Model output'!V259)), ISNUMBER(SEARCH("1 mm",'Model output'!V259)), ISNUMBER(SEARCH("0.1 CM",'Model output'!V259)), ISNUMBER(SEARCH("less than 0.2 mm",'Model output'!V259)), ISNUMBER(SEARCH("less than 0.5 mm",'Model output'!V259)), ISNUMBER(SEARCH("none",'Model output'!V259)), ISNUMBER(SEARCH("abut",'Model output'!V259))), "negative", "positive")</f>
        <v>positive</v>
      </c>
      <c r="AE260" s="28"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29" t="str">
        <f t="shared" si="61"/>
        <v>1a</v>
      </c>
      <c r="AG260" s="29" t="str">
        <f t="shared" si="62"/>
        <v>0</v>
      </c>
      <c r="AH260" s="29" t="str">
        <f t="shared" si="63"/>
        <v>0</v>
      </c>
      <c r="AI260" s="36" t="str">
        <f t="shared" si="64"/>
        <v>I</v>
      </c>
      <c r="AJ260" s="28" t="s">
        <v>684</v>
      </c>
      <c r="AK260" s="33" t="s">
        <v>972</v>
      </c>
      <c r="AL260" s="33" t="s">
        <v>971</v>
      </c>
      <c r="AM260" s="33" t="s">
        <v>971</v>
      </c>
      <c r="AN260" s="33" t="s">
        <v>66</v>
      </c>
      <c r="AO260" s="34">
        <f t="shared" si="65"/>
        <v>1</v>
      </c>
      <c r="AP260" s="29">
        <f t="shared" si="66"/>
        <v>1</v>
      </c>
      <c r="AQ260" s="29">
        <f t="shared" si="67"/>
        <v>1</v>
      </c>
      <c r="AR260" s="29">
        <f t="shared" si="68"/>
        <v>1</v>
      </c>
      <c r="AS260" s="35">
        <f t="shared" si="69"/>
        <v>1</v>
      </c>
    </row>
    <row r="261" spans="1:45">
      <c r="A261" t="str">
        <f>'Model output'!A260</f>
        <v>TCGA-FY-A4B3</v>
      </c>
      <c r="B261" s="44">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X</v>
      </c>
      <c r="F261" t="str">
        <f t="shared" si="58"/>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output'!H260="","negative",IF('Model output'!H260="[]", "negative", IF(OR(ISNUMBER(SEARCH("lymph node",'Model output'!H260)),ISNUMBER(SEARCH("Not mentioned",'Model output'!H260)),ISNUMBER(SEARCH("neck",'Model output'!H260)),ISNUMBER(SEARCH("Not applicable",'Model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60"/>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59"/>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5</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t="str">
        <f>IF('Model output'!S260="","", IF('Model output'!S260= "[]", "", 'Model output'!S260))</f>
        <v>Present, minimal</v>
      </c>
      <c r="Y261" t="str">
        <f>IF(OR('Model output'!S260="",ISNUMBER(SEARCH("Absent",'Model output'!S260)),ISNUMBER(SEARCH("Not identified",'Model output'!S260)),ISNUMBER(SEARCH("No",'Model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 IF('Model output'!T260="[]", "", IF('Model output'!T260="Not mentioned", "No", "Yes")))</f>
        <v/>
      </c>
      <c r="AB261" t="str">
        <f>IF(AA261&lt;&gt;"Yes","",IF(OR('Model output'!U260="",'Model output'!U260="[]",ISNUMBER(SEARCH("Not identified",'Model output'!U260))),"",'Model output'!U260))</f>
        <v/>
      </c>
      <c r="AC261" s="9" t="str">
        <f>IF(OR('Model output'!V260="", AND(ISERROR(SEARCH("Positive",'Model output'!V260)), ISNUMBER(SEARCH("Negative",'Model output'!V260))), 'Model output'!V260="No", ISNUMBER(SEARCH("Uninvolved",'Model output'!V260)), ISNUMBER(SEARCH("Not involved",'Model output'!V260)), ISNUMBER(SEARCH("Free",'Model output'!V260)), ISNUMBER(SEARCH("Cannot be assessed",'Model output'!V260)), ISNUMBER(SEARCH("1 mm",'Model output'!V260)), ISNUMBER(SEARCH("0.1 CM",'Model output'!V260)), ISNUMBER(SEARCH("less than 0.2 mm",'Model output'!V260)), ISNUMBER(SEARCH("less than 0.5 mm",'Model output'!V260)), ISNUMBER(SEARCH("none",'Model output'!V260)), ISNUMBER(SEARCH("abut",'Model output'!V260))), "negative", "positive")</f>
        <v>positive</v>
      </c>
      <c r="AE261" s="28"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29" t="str">
        <f t="shared" si="61"/>
        <v>2</v>
      </c>
      <c r="AG261" s="29" t="str">
        <f t="shared" si="62"/>
        <v>1a</v>
      </c>
      <c r="AH261" s="29" t="str">
        <f t="shared" si="63"/>
        <v>0</v>
      </c>
      <c r="AI261" s="36" t="str">
        <f t="shared" si="64"/>
        <v>I</v>
      </c>
      <c r="AJ261" s="28" t="s">
        <v>684</v>
      </c>
      <c r="AK261" s="33" t="s">
        <v>970</v>
      </c>
      <c r="AL261" s="33" t="s">
        <v>972</v>
      </c>
      <c r="AM261" s="33" t="s">
        <v>971</v>
      </c>
      <c r="AN261" s="33" t="s">
        <v>66</v>
      </c>
      <c r="AO261" s="34">
        <f t="shared" si="65"/>
        <v>1</v>
      </c>
      <c r="AP261" s="29">
        <f t="shared" si="66"/>
        <v>1</v>
      </c>
      <c r="AQ261" s="29">
        <f t="shared" si="67"/>
        <v>1</v>
      </c>
      <c r="AR261" s="29">
        <f t="shared" si="68"/>
        <v>1</v>
      </c>
      <c r="AS261" s="35">
        <f t="shared" si="69"/>
        <v>1</v>
      </c>
    </row>
    <row r="262" spans="1:45">
      <c r="A262" t="str">
        <f>'Model output'!A261</f>
        <v>TCGA-FY-A76V</v>
      </c>
      <c r="B262" s="44">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58"/>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output'!H261="","negative",IF('Model output'!H261="[]", "negative", IF(OR(ISNUMBER(SEARCH("lymph node",'Model output'!H261)),ISNUMBER(SEARCH("Not mentioned",'Model output'!H261)),ISNUMBER(SEARCH("neck",'Model output'!H261)),ISNUMBER(SEARCH("Not applicable",'Model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0"/>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59"/>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t="str">
        <f>IF('Model output'!S261="","", IF('Model output'!S261= "[]", "", 'Model output'!S261))</f>
        <v>Not identified</v>
      </c>
      <c r="Y262" t="str">
        <f>IF(OR('Model output'!S261="",ISNUMBER(SEARCH("Absent",'Model output'!S261)),ISNUMBER(SEARCH("Not identified",'Model output'!S261)),ISNUMBER(SEARCH("No",'Model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 IF('Model output'!T261="[]", "", IF('Model output'!T261="Not mentioned", "No", "Yes")))</f>
        <v/>
      </c>
      <c r="AB262" t="str">
        <f>IF(AA262&lt;&gt;"Yes","",IF(OR('Model output'!U261="",'Model output'!U261="[]",ISNUMBER(SEARCH("Not identified",'Model output'!U261))),"",'Model output'!U261))</f>
        <v/>
      </c>
      <c r="AC262" s="9" t="str">
        <f>IF(OR('Model output'!V261="", AND(ISERROR(SEARCH("Positive",'Model output'!V261)), ISNUMBER(SEARCH("Negative",'Model output'!V261))), 'Model output'!V261="No", ISNUMBER(SEARCH("Uninvolved",'Model output'!V261)), ISNUMBER(SEARCH("Not involved",'Model output'!V261)), ISNUMBER(SEARCH("Free",'Model output'!V261)), ISNUMBER(SEARCH("Cannot be assessed",'Model output'!V261)), ISNUMBER(SEARCH("1 mm",'Model output'!V261)), ISNUMBER(SEARCH("0.1 CM",'Model output'!V261)), ISNUMBER(SEARCH("less than 0.2 mm",'Model output'!V261)), ISNUMBER(SEARCH("less than 0.5 mm",'Model output'!V261)), ISNUMBER(SEARCH("none",'Model output'!V261)), ISNUMBER(SEARCH("abut",'Model output'!V261))), "negative", "positive")</f>
        <v>negative</v>
      </c>
      <c r="AE262" s="28"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29" t="str">
        <f t="shared" si="61"/>
        <v>2</v>
      </c>
      <c r="AG262" s="29" t="str">
        <f t="shared" si="62"/>
        <v>0</v>
      </c>
      <c r="AH262" s="29" t="str">
        <f t="shared" si="63"/>
        <v>0</v>
      </c>
      <c r="AI262" s="36" t="str">
        <f t="shared" si="64"/>
        <v>I</v>
      </c>
      <c r="AJ262" s="28" t="s">
        <v>685</v>
      </c>
      <c r="AK262" s="33" t="s">
        <v>970</v>
      </c>
      <c r="AL262" s="33" t="s">
        <v>971</v>
      </c>
      <c r="AM262" s="33" t="s">
        <v>971</v>
      </c>
      <c r="AN262" s="33" t="s">
        <v>66</v>
      </c>
      <c r="AO262" s="34">
        <f t="shared" ca="1" si="65"/>
        <v>1</v>
      </c>
      <c r="AP262" s="29">
        <f t="shared" si="66"/>
        <v>1</v>
      </c>
      <c r="AQ262" s="29">
        <f t="shared" si="67"/>
        <v>1</v>
      </c>
      <c r="AR262" s="29">
        <f t="shared" si="68"/>
        <v>1</v>
      </c>
      <c r="AS262" s="35">
        <f t="shared" si="69"/>
        <v>1</v>
      </c>
    </row>
    <row r="263" spans="1:45">
      <c r="A263" t="str">
        <f>'Model output'!A262</f>
        <v>TCGA-GE-A2C6</v>
      </c>
      <c r="B263" s="44">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8"/>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output'!H262="","negative",IF('Model output'!H262="[]", "negative", IF(OR(ISNUMBER(SEARCH("lymph node",'Model output'!H262)),ISNUMBER(SEARCH("Not mentioned",'Model output'!H262)),ISNUMBER(SEARCH("neck",'Model output'!H262)),ISNUMBER(SEARCH("Not applicable",'Model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8" t="str">
        <f t="shared" si="60"/>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classical</v>
      </c>
      <c r="P263" t="str">
        <f>IF('Model output'!N262="","",'Model output'!N262)</f>
        <v>2.5 cm</v>
      </c>
      <c r="Q263" t="str">
        <f t="shared" si="59"/>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t="str">
        <f>IF('Model output'!O262="","",'Model output'!O262)</f>
        <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t="str">
        <f>IF('Model output'!S262="","", IF('Model output'!S262= "[]", "", 'Model output'!S262))</f>
        <v>Focally Present</v>
      </c>
      <c r="Y263" t="str">
        <f>IF(OR('Model output'!S262="",ISNUMBER(SEARCH("Absent",'Model output'!S262)),ISNUMBER(SEARCH("Not identified",'Model output'!S262)),ISNUMBER(SEARCH("No",'Model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 IF('Model output'!T262="[]", "", IF('Model output'!T262="Not mentioned", "No", "Yes")))</f>
        <v/>
      </c>
      <c r="AB263" t="str">
        <f>IF(AA263&lt;&gt;"Yes","",IF(OR('Model output'!U262="",'Model output'!U262="[]",ISNUMBER(SEARCH("Not identified",'Model output'!U262))),"",'Model output'!U262))</f>
        <v/>
      </c>
      <c r="AC263" s="9" t="str">
        <f>IF(OR('Model output'!V262="", AND(ISERROR(SEARCH("Positive",'Model output'!V262)), ISNUMBER(SEARCH("Negative",'Model output'!V262))), 'Model output'!V262="No", ISNUMBER(SEARCH("Uninvolved",'Model output'!V262)), ISNUMBER(SEARCH("Not involved",'Model output'!V262)), ISNUMBER(SEARCH("Free",'Model output'!V262)), ISNUMBER(SEARCH("Cannot be assessed",'Model output'!V262)), ISNUMBER(SEARCH("1 mm",'Model output'!V262)), ISNUMBER(SEARCH("0.1 CM",'Model output'!V262)), ISNUMBER(SEARCH("less than 0.2 mm",'Model output'!V262)), ISNUMBER(SEARCH("less than 0.5 mm",'Model output'!V262)), ISNUMBER(SEARCH("none",'Model output'!V262)), ISNUMBER(SEARCH("abut",'Model output'!V262))), "negative", "positive")</f>
        <v>negative</v>
      </c>
      <c r="AE263" s="28"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29" t="str">
        <f t="shared" si="61"/>
        <v>2</v>
      </c>
      <c r="AG263" s="29" t="str">
        <f t="shared" si="62"/>
        <v>1b</v>
      </c>
      <c r="AH263" s="29" t="str">
        <f t="shared" si="63"/>
        <v>0</v>
      </c>
      <c r="AI263" s="36" t="str">
        <f t="shared" si="64"/>
        <v>I</v>
      </c>
      <c r="AJ263" s="28" t="s">
        <v>684</v>
      </c>
      <c r="AK263" s="33" t="s">
        <v>970</v>
      </c>
      <c r="AL263" s="33" t="s">
        <v>967</v>
      </c>
      <c r="AM263" s="33" t="s">
        <v>971</v>
      </c>
      <c r="AN263" s="33" t="s">
        <v>66</v>
      </c>
      <c r="AO263" s="34">
        <f t="shared" si="65"/>
        <v>1</v>
      </c>
      <c r="AP263" s="29">
        <f t="shared" si="66"/>
        <v>1</v>
      </c>
      <c r="AQ263" s="29">
        <f t="shared" si="67"/>
        <v>1</v>
      </c>
      <c r="AR263" s="29">
        <f t="shared" si="68"/>
        <v>1</v>
      </c>
      <c r="AS263" s="35">
        <f t="shared" si="69"/>
        <v>1</v>
      </c>
    </row>
    <row r="264" spans="1:45">
      <c r="A264" t="str">
        <f>'Model output'!A263</f>
        <v>TCGA-H2-A26U</v>
      </c>
      <c r="B264" s="44">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8"/>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output'!H263="","negative",IF('Model output'!H263="[]", "negative", IF(OR(ISNUMBER(SEARCH("lymph node",'Model output'!H263)),ISNUMBER(SEARCH("Not mentioned",'Model output'!H263)),ISNUMBER(SEARCH("neck",'Model output'!H263)),ISNUMBER(SEARCH("Not applicable",'Model output'!H263))),"negative","positive")))</f>
        <v>negative</v>
      </c>
      <c r="I264">
        <f>IF('Model output'!I263="","",IF(ISNUMBER('Model output'!I263),'Model output'!I263,1))</f>
        <v>7</v>
      </c>
      <c r="J264">
        <f>IF('Model output'!J263="","",IF(AND(ISNUMBER('Model output'!J263),'Model output'!J263&lt;=I264),'Model output'!J263,IF(ISNUMBER(SEARCH("0/",'Model output'!J263)),0,1)))</f>
        <v>0</v>
      </c>
      <c r="K264" t="str" cm="1">
        <f t="array" ref="K264">IF(COUNT(FIND({0,1,2,3,4,5,6,7,8,9},'Model output'!K263))&gt;0,'Model output'!K263,"")</f>
        <v/>
      </c>
      <c r="L264" s="8" t="str">
        <f t="shared" si="60"/>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v>
      </c>
      <c r="Q264" t="str">
        <f t="shared" si="59"/>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t="str">
        <f>IF('Model output'!S263="","", IF('Model output'!S263= "[]", "", 'Model output'!S263))</f>
        <v>Minimal extrathyroidal extension in the right lobe</v>
      </c>
      <c r="Y264" t="str">
        <f>IF(OR('Model output'!S263="",ISNUMBER(SEARCH("Absent",'Model output'!S263)),ISNUMBER(SEARCH("Not identified",'Model output'!S263)),ISNUMBER(SEARCH("No",'Model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 IF('Model output'!T263="[]", "", IF('Model output'!T263="Not mentioned", "No", "Yes")))</f>
        <v/>
      </c>
      <c r="AB264" t="str">
        <f>IF(AA264&lt;&gt;"Yes","",IF(OR('Model output'!U263="",'Model output'!U263="[]",ISNUMBER(SEARCH("Not identified",'Model output'!U263))),"",'Model output'!U263))</f>
        <v/>
      </c>
      <c r="AC264" s="9" t="str">
        <f>IF(OR('Model output'!V263="", AND(ISERROR(SEARCH("Positive",'Model output'!V263)), ISNUMBER(SEARCH("Negative",'Model output'!V263))), 'Model output'!V263="No", ISNUMBER(SEARCH("Uninvolved",'Model output'!V263)), ISNUMBER(SEARCH("Not involved",'Model output'!V263)), ISNUMBER(SEARCH("Free",'Model output'!V263)), ISNUMBER(SEARCH("Cannot be assessed",'Model output'!V263)), ISNUMBER(SEARCH("1 mm",'Model output'!V263)), ISNUMBER(SEARCH("0.1 CM",'Model output'!V263)), ISNUMBER(SEARCH("less than 0.2 mm",'Model output'!V263)), ISNUMBER(SEARCH("less than 0.5 mm",'Model output'!V263)), ISNUMBER(SEARCH("none",'Model output'!V263)), ISNUMBER(SEARCH("abut",'Model output'!V263))), "negative", "positive")</f>
        <v>positive</v>
      </c>
      <c r="AE264" s="28"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29" t="str">
        <f t="shared" si="61"/>
        <v>1b</v>
      </c>
      <c r="AG264" s="29" t="str">
        <f t="shared" si="62"/>
        <v>0</v>
      </c>
      <c r="AH264" s="29" t="str">
        <f t="shared" si="63"/>
        <v>0</v>
      </c>
      <c r="AI264" s="36" t="str">
        <f t="shared" si="64"/>
        <v>I</v>
      </c>
      <c r="AJ264" s="28" t="s">
        <v>684</v>
      </c>
      <c r="AK264" s="33" t="s">
        <v>967</v>
      </c>
      <c r="AL264" s="33" t="s">
        <v>968</v>
      </c>
      <c r="AM264" s="33" t="s">
        <v>971</v>
      </c>
      <c r="AN264" s="33" t="s">
        <v>66</v>
      </c>
      <c r="AO264" s="34">
        <f t="shared" si="65"/>
        <v>1</v>
      </c>
      <c r="AP264" s="29">
        <f t="shared" si="66"/>
        <v>1</v>
      </c>
      <c r="AQ264" s="29">
        <f t="shared" si="67"/>
        <v>1</v>
      </c>
      <c r="AR264" s="29">
        <f t="shared" si="68"/>
        <v>1</v>
      </c>
      <c r="AS264" s="35">
        <f t="shared" si="69"/>
        <v>1</v>
      </c>
    </row>
    <row r="265" spans="1:45">
      <c r="A265" t="str">
        <f>'Model output'!A264</f>
        <v>TCGA-H2-A2K9</v>
      </c>
      <c r="B265" s="44">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8"/>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output'!H264="","negative",IF('Model output'!H264="[]", "negative", IF(OR(ISNUMBER(SEARCH("lymph node",'Model output'!H264)),ISNUMBER(SEARCH("Not mentioned",'Model output'!H264)),ISNUMBER(SEARCH("neck",'Model output'!H264)),ISNUMBER(SEARCH("Not applicable",'Model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0.8 cm</v>
      </c>
      <c r="L265" s="8" t="str">
        <f t="shared" si="60"/>
        <v>0.8cm</v>
      </c>
      <c r="M265" cm="1">
        <f t="array" ref="M265">IF(L265="","",IF(ISNUMBER(SEARCH("cm",L265)),MAX(VALUE(SUBSTITUTE(_xlfn.FILTERXML("&lt;t&gt;&lt;s&gt;"&amp;SUBSTITUTE(L265,",","&lt;/s&gt;&lt;s&gt;")&amp;"&lt;/s&gt;&lt;/t&gt;","//s"),"cm",""))),MAX(VALUE(SUBSTITUTE(_xlfn.FILTERXML("&lt;t&gt;&lt;s&gt;"&amp;SUBSTITUTE(L265,",","&lt;/s&gt;&lt;s&gt;")&amp;"&lt;/s&gt;&lt;/t&gt;","//s"),"mm","")))/10))</f>
        <v>0.8</v>
      </c>
      <c r="N265" t="str">
        <f>IF('Model output'!L264="","",'Model output'!L264)</f>
        <v>Papillary carcinoma</v>
      </c>
      <c r="O265" t="str">
        <f>IF('Model output'!M264="","",'Model output'!M264)</f>
        <v>papillary and follicular variant, multifocal</v>
      </c>
      <c r="P265" t="str">
        <f>IF('Model output'!N264="","",'Model output'!N264)</f>
        <v>2.8 cm</v>
      </c>
      <c r="Q265" t="str">
        <f t="shared" si="59"/>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t="str">
        <f>IF('Model output'!S264="","", IF('Model output'!S264= "[]", "", 'Model output'!S264))</f>
        <v/>
      </c>
      <c r="Y265" t="str">
        <f>IF(OR('Model output'!S264="",ISNUMBER(SEARCH("Absent",'Model output'!S264)),ISNUMBER(SEARCH("Not identified",'Model output'!S264)),ISNUMBER(SEARCH("No",'Model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 IF('Model output'!T264="[]", "", IF('Model output'!T264="Not mentioned", "No", "Yes")))</f>
        <v/>
      </c>
      <c r="AB265" t="str">
        <f>IF(AA265&lt;&gt;"Yes","",IF(OR('Model output'!U264="",'Model output'!U264="[]",ISNUMBER(SEARCH("Not identified",'Model output'!U264))),"",'Model output'!U264))</f>
        <v/>
      </c>
      <c r="AC265" s="9" t="str">
        <f>IF(OR('Model output'!V264="", AND(ISERROR(SEARCH("Positive",'Model output'!V264)), ISNUMBER(SEARCH("Negative",'Model output'!V264))), 'Model output'!V264="No", ISNUMBER(SEARCH("Uninvolved",'Model output'!V264)), ISNUMBER(SEARCH("Not involved",'Model output'!V264)), ISNUMBER(SEARCH("Free",'Model output'!V264)), ISNUMBER(SEARCH("Cannot be assessed",'Model output'!V264)), ISNUMBER(SEARCH("1 mm",'Model output'!V264)), ISNUMBER(SEARCH("0.1 CM",'Model output'!V264)), ISNUMBER(SEARCH("less than 0.2 mm",'Model output'!V264)), ISNUMBER(SEARCH("less than 0.5 mm",'Model output'!V264)), ISNUMBER(SEARCH("none",'Model output'!V264)), ISNUMBER(SEARCH("abut",'Model output'!V264))), "negative", "positive")</f>
        <v>negative</v>
      </c>
      <c r="AE265" s="28"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29" t="str">
        <f t="shared" si="61"/>
        <v>2</v>
      </c>
      <c r="AG265" s="29" t="str">
        <f t="shared" si="62"/>
        <v>1b</v>
      </c>
      <c r="AH265" s="29" t="str">
        <f t="shared" si="63"/>
        <v>0</v>
      </c>
      <c r="AI265" s="36" t="str">
        <f t="shared" si="64"/>
        <v>I</v>
      </c>
      <c r="AJ265" s="28" t="s">
        <v>687</v>
      </c>
      <c r="AK265" s="33" t="s">
        <v>970</v>
      </c>
      <c r="AL265" s="33" t="s">
        <v>972</v>
      </c>
      <c r="AM265" s="33" t="s">
        <v>971</v>
      </c>
      <c r="AN265" s="33" t="s">
        <v>66</v>
      </c>
      <c r="AO265" s="34">
        <f t="shared" ca="1" si="65"/>
        <v>1</v>
      </c>
      <c r="AP265" s="29">
        <f t="shared" si="66"/>
        <v>1</v>
      </c>
      <c r="AQ265" s="29">
        <f t="shared" si="67"/>
        <v>0</v>
      </c>
      <c r="AR265" s="29">
        <f t="shared" si="68"/>
        <v>1</v>
      </c>
      <c r="AS265" s="35">
        <f t="shared" si="69"/>
        <v>1</v>
      </c>
    </row>
    <row r="266" spans="1:45">
      <c r="A266" t="str">
        <f>'Model output'!A265</f>
        <v>TCGA-H2-A3RI</v>
      </c>
      <c r="B266" s="44">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8"/>
        <v>positive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output'!H265="","negative",IF('Model output'!H265="[]", "negative", IF(OR(ISNUMBER(SEARCH("lymph node",'Model output'!H265)),ISNUMBER(SEARCH("Not mentioned",'Model output'!H265)),ISNUMBER(SEARCH("neck",'Model output'!H265)),ISNUMBER(SEARCH("Not applicable",'Model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1.8 cm</v>
      </c>
      <c r="L266" s="8" t="str">
        <f t="shared" si="60"/>
        <v>1.8cm</v>
      </c>
      <c r="M266" cm="1">
        <f t="array" ref="M266">IF(L266="","",IF(ISNUMBER(SEARCH("cm",L266)),MAX(VALUE(SUBSTITUTE(_xlfn.FILTERXML("&lt;t&gt;&lt;s&gt;"&amp;SUBSTITUTE(L266,",","&lt;/s&gt;&lt;s&gt;")&amp;"&lt;/s&gt;&lt;/t&gt;","//s"),"cm",""))),MAX(VALUE(SUBSTITUTE(_xlfn.FILTERXML("&lt;t&gt;&lt;s&gt;"&amp;SUBSTITUTE(L266,",","&lt;/s&gt;&lt;s&gt;")&amp;"&lt;/s&gt;&lt;/t&gt;","//s"),"mm","")))/10))</f>
        <v>1.8</v>
      </c>
      <c r="N266" t="str">
        <f>IF('Model output'!L265="","",'Model output'!L265)</f>
        <v>Papillary carcinoma</v>
      </c>
      <c r="O266" t="str">
        <f>IF('Model output'!M265="","",'Model output'!M265)</f>
        <v/>
      </c>
      <c r="P266" t="str">
        <f>IF('Model output'!N265="","",'Model output'!N265)</f>
        <v>2.7 cm</v>
      </c>
      <c r="Q266" t="str">
        <f t="shared" si="59"/>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t="str">
        <f>IF('Model output'!S265="","", IF('Model output'!S265= "[]", "", 'Model output'!S265))</f>
        <v>perithyroidal fat</v>
      </c>
      <c r="Y266" t="str">
        <f>IF(OR('Model output'!S265="",ISNUMBER(SEARCH("Absent",'Model output'!S265)),ISNUMBER(SEARCH("Not identified",'Model output'!S265)),ISNUMBER(SEARCH("No",'Model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 IF('Model output'!T265="[]", "", IF('Model output'!T265="Not mentioned", "No", "Yes")))</f>
        <v/>
      </c>
      <c r="AB266" t="str">
        <f>IF(AA266&lt;&gt;"Yes","",IF(OR('Model output'!U265="",'Model output'!U265="[]",ISNUMBER(SEARCH("Not identified",'Model output'!U265))),"",'Model output'!U265))</f>
        <v/>
      </c>
      <c r="AC266" s="9" t="str">
        <f>IF(OR('Model output'!V265="", AND(ISERROR(SEARCH("Positive",'Model output'!V265)), ISNUMBER(SEARCH("Negative",'Model output'!V265))), 'Model output'!V265="No", ISNUMBER(SEARCH("Uninvolved",'Model output'!V265)), ISNUMBER(SEARCH("Not involved",'Model output'!V265)), ISNUMBER(SEARCH("Free",'Model output'!V265)), ISNUMBER(SEARCH("Cannot be assessed",'Model output'!V265)), ISNUMBER(SEARCH("1 mm",'Model output'!V265)), ISNUMBER(SEARCH("0.1 CM",'Model output'!V265)), ISNUMBER(SEARCH("less than 0.2 mm",'Model output'!V265)), ISNUMBER(SEARCH("less than 0.5 mm",'Model output'!V265)), ISNUMBER(SEARCH("none",'Model output'!V265)), ISNUMBER(SEARCH("abut",'Model output'!V265))), "negative", "positive")</f>
        <v>negative</v>
      </c>
      <c r="AE266" s="28"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29" t="str">
        <f t="shared" si="61"/>
        <v>2</v>
      </c>
      <c r="AG266" s="29" t="str">
        <f t="shared" si="62"/>
        <v>0</v>
      </c>
      <c r="AH266" s="29" t="str">
        <f t="shared" si="63"/>
        <v>0</v>
      </c>
      <c r="AI266" s="36" t="str">
        <f t="shared" si="64"/>
        <v>I</v>
      </c>
      <c r="AJ266" s="28" t="s">
        <v>687</v>
      </c>
      <c r="AK266" s="33" t="s">
        <v>970</v>
      </c>
      <c r="AL266" s="33" t="s">
        <v>968</v>
      </c>
      <c r="AM266" s="33" t="s">
        <v>971</v>
      </c>
      <c r="AN266" s="33" t="s">
        <v>66</v>
      </c>
      <c r="AO266" s="34">
        <f t="shared" ca="1" si="65"/>
        <v>1</v>
      </c>
      <c r="AP266" s="29">
        <f t="shared" si="66"/>
        <v>1</v>
      </c>
      <c r="AQ266" s="29">
        <f t="shared" si="67"/>
        <v>1</v>
      </c>
      <c r="AR266" s="29">
        <f t="shared" si="68"/>
        <v>1</v>
      </c>
      <c r="AS266" s="35">
        <f t="shared" si="69"/>
        <v>1</v>
      </c>
    </row>
    <row r="267" spans="1:45">
      <c r="A267" t="str">
        <f>'Model output'!A266</f>
        <v>TCGA-H2-A421</v>
      </c>
      <c r="B267" s="44">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X</v>
      </c>
      <c r="F267" t="str">
        <f t="shared" si="58"/>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central</v>
      </c>
      <c r="H267" t="str">
        <f>IF('Model output'!H266="","negative",IF('Model output'!H266="[]", "negative", IF(OR(ISNUMBER(SEARCH("lymph node",'Model output'!H266)),ISNUMBER(SEARCH("Not mentioned",'Model output'!H266)),ISNUMBER(SEARCH("neck",'Model output'!H266)),ISNUMBER(SEARCH("Not applicable",'Model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0"/>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Tall cell, Columnar cell</v>
      </c>
      <c r="P267" t="str">
        <f>IF('Model output'!N266="","",'Model output'!N266)</f>
        <v>1.5 cm</v>
      </c>
      <c r="Q267" t="str">
        <f t="shared" si="59"/>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t="str">
        <f>IF('Model output'!S266="","", IF('Model output'!S266= "[]", "", 'Model output'!S266))</f>
        <v/>
      </c>
      <c r="Y267" t="str">
        <f>IF(OR('Model output'!S266="",ISNUMBER(SEARCH("Absent",'Model output'!S266)),ISNUMBER(SEARCH("Not identified",'Model output'!S266)),ISNUMBER(SEARCH("No",'Model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 IF('Model output'!T266="[]", "", IF('Model output'!T266="Not mentioned", "No", "Yes")))</f>
        <v/>
      </c>
      <c r="AB267" t="str">
        <f>IF(AA267&lt;&gt;"Yes","",IF(OR('Model output'!U266="",'Model output'!U266="[]",ISNUMBER(SEARCH("Not identified",'Model output'!U266))),"",'Model output'!U266))</f>
        <v/>
      </c>
      <c r="AC267" s="9" t="str">
        <f>IF(OR('Model output'!V266="", AND(ISERROR(SEARCH("Positive",'Model output'!V266)), ISNUMBER(SEARCH("Negative",'Model output'!V266))), 'Model output'!V266="No", ISNUMBER(SEARCH("Uninvolved",'Model output'!V266)), ISNUMBER(SEARCH("Not involved",'Model output'!V266)), ISNUMBER(SEARCH("Free",'Model output'!V266)), ISNUMBER(SEARCH("Cannot be assessed",'Model output'!V266)), ISNUMBER(SEARCH("1 mm",'Model output'!V266)), ISNUMBER(SEARCH("0.1 CM",'Model output'!V266)), ISNUMBER(SEARCH("less than 0.2 mm",'Model output'!V266)), ISNUMBER(SEARCH("less than 0.5 mm",'Model output'!V266)), ISNUMBER(SEARCH("none",'Model output'!V266)), ISNUMBER(SEARCH("abut",'Model output'!V266))), "negative", "positive")</f>
        <v>positive</v>
      </c>
      <c r="AE267" s="28"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29" t="str">
        <f t="shared" si="61"/>
        <v>1b</v>
      </c>
      <c r="AG267" s="29" t="str">
        <f t="shared" si="62"/>
        <v>1a</v>
      </c>
      <c r="AH267" s="29" t="str">
        <f t="shared" si="63"/>
        <v>0</v>
      </c>
      <c r="AI267" s="36" t="str">
        <f t="shared" si="64"/>
        <v>I</v>
      </c>
      <c r="AJ267" s="28" t="s">
        <v>684</v>
      </c>
      <c r="AK267" s="33" t="s">
        <v>967</v>
      </c>
      <c r="AL267" s="33" t="s">
        <v>972</v>
      </c>
      <c r="AM267" s="33" t="s">
        <v>968</v>
      </c>
      <c r="AN267" s="33" t="s">
        <v>66</v>
      </c>
      <c r="AO267" s="34">
        <f t="shared" si="65"/>
        <v>1</v>
      </c>
      <c r="AP267" s="29">
        <f t="shared" si="66"/>
        <v>1</v>
      </c>
      <c r="AQ267" s="29">
        <f t="shared" si="67"/>
        <v>1</v>
      </c>
      <c r="AR267" s="29">
        <f t="shared" si="68"/>
        <v>1</v>
      </c>
      <c r="AS267" s="35">
        <f t="shared" si="69"/>
        <v>1</v>
      </c>
    </row>
    <row r="268" spans="1:45">
      <c r="A268" t="str">
        <f>'Model output'!A267</f>
        <v>TCGA-H2-A422</v>
      </c>
      <c r="B268" s="44">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8"/>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output'!H267="","negative",IF('Model output'!H267="[]", "negative", IF(OR(ISNUMBER(SEARCH("lymph node",'Model output'!H267)),ISNUMBER(SEARCH("Not mentioned",'Model output'!H267)),ISNUMBER(SEARCH("neck",'Model output'!H267)),ISNUMBER(SEARCH("Not applicable",'Model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0"/>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 carcinoma</v>
      </c>
      <c r="O268" t="str">
        <f>IF('Model output'!M267="","",'Model output'!M267)</f>
        <v>Classical type</v>
      </c>
      <c r="P268" t="str">
        <f>IF('Model output'!N267="","",'Model output'!N267)</f>
        <v>3 cm</v>
      </c>
      <c r="Q268" t="str">
        <f t="shared" si="59"/>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t="str">
        <f>IF('Model output'!S267="","", IF('Model output'!S267= "[]", "", 'Model output'!S267))</f>
        <v/>
      </c>
      <c r="Y268" t="str">
        <f>IF(OR('Model output'!S267="",ISNUMBER(SEARCH("Absent",'Model output'!S267)),ISNUMBER(SEARCH("Not identified",'Model output'!S267)),ISNUMBER(SEARCH("No",'Model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 IF('Model output'!T267="[]", "", IF('Model output'!T267="Not mentioned", "No", "Yes")))</f>
        <v/>
      </c>
      <c r="AB268" t="str">
        <f>IF(AA268&lt;&gt;"Yes","",IF(OR('Model output'!U267="",'Model output'!U267="[]",ISNUMBER(SEARCH("Not identified",'Model output'!U267))),"",'Model output'!U267))</f>
        <v/>
      </c>
      <c r="AC268" s="9" t="str">
        <f>IF(OR('Model output'!V267="", AND(ISERROR(SEARCH("Positive",'Model output'!V267)), ISNUMBER(SEARCH("Negative",'Model output'!V267))), 'Model output'!V267="No", ISNUMBER(SEARCH("Uninvolved",'Model output'!V267)), ISNUMBER(SEARCH("Not involved",'Model output'!V267)), ISNUMBER(SEARCH("Free",'Model output'!V267)), ISNUMBER(SEARCH("Cannot be assessed",'Model output'!V267)), ISNUMBER(SEARCH("1 mm",'Model output'!V267)), ISNUMBER(SEARCH("0.1 CM",'Model output'!V267)), ISNUMBER(SEARCH("less than 0.2 mm",'Model output'!V267)), ISNUMBER(SEARCH("less than 0.5 mm",'Model output'!V267)), ISNUMBER(SEARCH("none",'Model output'!V267)), ISNUMBER(SEARCH("abut",'Model output'!V267))), "negative", "positive")</f>
        <v>negative</v>
      </c>
      <c r="AE268" s="28"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29" t="str">
        <f t="shared" si="61"/>
        <v>2</v>
      </c>
      <c r="AG268" s="29" t="str">
        <f t="shared" si="62"/>
        <v>0</v>
      </c>
      <c r="AH268" s="29" t="str">
        <f t="shared" si="63"/>
        <v>0</v>
      </c>
      <c r="AI268" s="36" t="str">
        <f t="shared" si="64"/>
        <v>I</v>
      </c>
      <c r="AJ268" s="28" t="s">
        <v>687</v>
      </c>
      <c r="AK268" s="33" t="s">
        <v>970</v>
      </c>
      <c r="AL268" s="33" t="s">
        <v>968</v>
      </c>
      <c r="AM268" s="33" t="s">
        <v>971</v>
      </c>
      <c r="AN268" s="33" t="s">
        <v>66</v>
      </c>
      <c r="AO268" s="34">
        <f t="shared" ca="1" si="65"/>
        <v>1</v>
      </c>
      <c r="AP268" s="29">
        <f t="shared" si="66"/>
        <v>1</v>
      </c>
      <c r="AQ268" s="29">
        <f t="shared" si="67"/>
        <v>1</v>
      </c>
      <c r="AR268" s="29">
        <f t="shared" si="68"/>
        <v>1</v>
      </c>
      <c r="AS268" s="35">
        <f t="shared" si="69"/>
        <v>1</v>
      </c>
    </row>
    <row r="269" spans="1:45">
      <c r="A269" t="str">
        <f>'Model output'!A268</f>
        <v>TCGA-IM-A41Y</v>
      </c>
      <c r="B269" s="44">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X</v>
      </c>
      <c r="F269" t="str">
        <f t="shared" si="58"/>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output'!H268="","negative",IF('Model output'!H268="[]", "negative", IF(OR(ISNUMBER(SEARCH("lymph node",'Model output'!H268)),ISNUMBER(SEARCH("Not mentioned",'Model output'!H268)),ISNUMBER(SEARCH("neck",'Model output'!H268)),ISNUMBER(SEARCH("Not applicable",'Model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0.1 cm</v>
      </c>
      <c r="L269" s="8" t="str">
        <f t="shared" si="60"/>
        <v>0.1cm</v>
      </c>
      <c r="M269" cm="1">
        <f t="array" ref="M269">IF(L269="","",IF(ISNUMBER(SEARCH("cm",L269)),MAX(VALUE(SUBSTITUTE(_xlfn.FILTERXML("&lt;t&gt;&lt;s&gt;"&amp;SUBSTITUTE(L269,",","&lt;/s&gt;&lt;s&gt;")&amp;"&lt;/s&gt;&lt;/t&gt;","//s"),"cm",""))),MAX(VALUE(SUBSTITUTE(_xlfn.FILTERXML("&lt;t&gt;&lt;s&gt;"&amp;SUBSTITUTE(L269,",","&lt;/s&gt;&lt;s&gt;")&amp;"&lt;/s&gt;&lt;/t&gt;","//s"),"mm","")))/10))</f>
        <v>0.1</v>
      </c>
      <c r="N269" t="str">
        <f>IF('Model output'!L268="","",'Model output'!L268)</f>
        <v>Papillary carcinoma</v>
      </c>
      <c r="O269" t="str">
        <f>IF('Model output'!M268="","",'Model output'!M268)</f>
        <v>Diffuse sclerosing variant, Classical (papillary), Follicular, Tall cell</v>
      </c>
      <c r="P269" t="str">
        <f>IF('Model output'!N268="","",'Model output'!N268)</f>
        <v>6.8 cm</v>
      </c>
      <c r="Q269" t="str">
        <f t="shared" si="59"/>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t="str">
        <f>IF('Model output'!O268="","",'Model output'!O268)</f>
        <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t="str">
        <f>IF('Model output'!S268="","", IF('Model output'!S268= "[]", "", 'Model output'!S268))</f>
        <v>Minimal</v>
      </c>
      <c r="Y269" t="str">
        <f>IF(OR('Model output'!S268="",ISNUMBER(SEARCH("Absent",'Model output'!S268)),ISNUMBER(SEARCH("Not identified",'Model output'!S268)),ISNUMBER(SEARCH("No",'Model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 IF('Model output'!T268="[]", "", IF('Model output'!T268="Not mentioned", "No", "Yes")))</f>
        <v/>
      </c>
      <c r="AB269" t="str">
        <f>IF(AA269&lt;&gt;"Yes","",IF(OR('Model output'!U268="",'Model output'!U268="[]",ISNUMBER(SEARCH("Not identified",'Model output'!U268))),"",'Model output'!U268))</f>
        <v/>
      </c>
      <c r="AC269" s="9" t="str">
        <f>IF(OR('Model output'!V268="", AND(ISERROR(SEARCH("Positive",'Model output'!V268)), ISNUMBER(SEARCH("Negative",'Model output'!V268))), 'Model output'!V268="No", ISNUMBER(SEARCH("Uninvolved",'Model output'!V268)), ISNUMBER(SEARCH("Not involved",'Model output'!V268)), ISNUMBER(SEARCH("Free",'Model output'!V268)), ISNUMBER(SEARCH("Cannot be assessed",'Model output'!V268)), ISNUMBER(SEARCH("1 mm",'Model output'!V268)), ISNUMBER(SEARCH("0.1 CM",'Model output'!V268)), ISNUMBER(SEARCH("less than 0.2 mm",'Model output'!V268)), ISNUMBER(SEARCH("less than 0.5 mm",'Model output'!V268)), ISNUMBER(SEARCH("none",'Model output'!V268)), ISNUMBER(SEARCH("abut",'Model output'!V268))), "negative", "positive")</f>
        <v>negative</v>
      </c>
      <c r="AE269" s="28"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29" t="str">
        <f t="shared" si="61"/>
        <v>3a</v>
      </c>
      <c r="AG269" s="29" t="str">
        <f t="shared" si="62"/>
        <v>1a</v>
      </c>
      <c r="AH269" s="29" t="str">
        <f t="shared" si="63"/>
        <v>0</v>
      </c>
      <c r="AI269" s="36" t="str">
        <f t="shared" si="64"/>
        <v>I</v>
      </c>
      <c r="AJ269" s="28" t="s">
        <v>684</v>
      </c>
      <c r="AK269" s="33" t="s">
        <v>973</v>
      </c>
      <c r="AL269" s="33" t="s">
        <v>972</v>
      </c>
      <c r="AM269" s="33" t="s">
        <v>971</v>
      </c>
      <c r="AN269" s="33" t="s">
        <v>66</v>
      </c>
      <c r="AO269" s="34">
        <f t="shared" ca="1" si="65"/>
        <v>0</v>
      </c>
      <c r="AP269" s="29">
        <f t="shared" si="66"/>
        <v>1</v>
      </c>
      <c r="AQ269" s="29">
        <f t="shared" si="67"/>
        <v>1</v>
      </c>
      <c r="AR269" s="29">
        <f t="shared" si="68"/>
        <v>1</v>
      </c>
      <c r="AS269" s="35">
        <f t="shared" si="69"/>
        <v>1</v>
      </c>
    </row>
    <row r="270" spans="1:45">
      <c r="A270" t="str">
        <f>'Model output'!A269</f>
        <v>TCGA-IM-A41Z</v>
      </c>
      <c r="B270" s="44">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8"/>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central</v>
      </c>
      <c r="H270" t="str">
        <f>IF('Model output'!H269="","negative",IF('Model output'!H269="[]", "negative", IF(OR(ISNUMBER(SEARCH("lymph node",'Model output'!H269)),ISNUMBER(SEARCH("Not mentioned",'Model output'!H269)),ISNUMBER(SEARCH("neck",'Model output'!H269)),ISNUMBER(SEARCH("Not applicable",'Model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0.5 cm</v>
      </c>
      <c r="L270" s="8" t="str">
        <f t="shared" si="60"/>
        <v>0.5cm</v>
      </c>
      <c r="M270" cm="1">
        <f t="array" ref="M270">IF(L270="","",IF(ISNUMBER(SEARCH("cm",L270)),MAX(VALUE(SUBSTITUTE(_xlfn.FILTERXML("&lt;t&gt;&lt;s&gt;"&amp;SUBSTITUTE(L270,",","&lt;/s&gt;&lt;s&gt;")&amp;"&lt;/s&gt;&lt;/t&gt;","//s"),"cm",""))),MAX(VALUE(SUBSTITUTE(_xlfn.FILTERXML("&lt;t&gt;&lt;s&gt;"&amp;SUBSTITUTE(L270,",","&lt;/s&gt;&lt;s&gt;")&amp;"&lt;/s&gt;&lt;/t&gt;","//s"),"mm","")))/10))</f>
        <v>0.5</v>
      </c>
      <c r="N270" t="str">
        <f>IF('Model output'!L269="","",'Model output'!L269)</f>
        <v>Papillary carcinoma</v>
      </c>
      <c r="O270" t="str">
        <f>IF('Model output'!M269="","",'Model output'!M269)</f>
        <v>Follicular variant</v>
      </c>
      <c r="P270" t="str">
        <f>IF('Model output'!N269="","",'Model output'!N269)</f>
        <v>1.5 cm</v>
      </c>
      <c r="Q270" t="str">
        <f t="shared" si="59"/>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t="str">
        <f>IF('Model output'!O269="","",'Model output'!O269)</f>
        <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t="str">
        <f>IF('Model output'!S269="","", IF('Model output'!S269= "[]", "", 'Model output'!S269))</f>
        <v>Not identified</v>
      </c>
      <c r="Y270" t="str">
        <f>IF(OR('Model output'!S269="",ISNUMBER(SEARCH("Absent",'Model output'!S269)),ISNUMBER(SEARCH("Not identified",'Model output'!S269)),ISNUMBER(SEARCH("No",'Model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 IF('Model output'!T269="[]", "", IF('Model output'!T269="Not mentioned", "No", "Yes")))</f>
        <v/>
      </c>
      <c r="AB270" t="str">
        <f>IF(AA270&lt;&gt;"Yes","",IF(OR('Model output'!U269="",'Model output'!U269="[]",ISNUMBER(SEARCH("Not identified",'Model output'!U269))),"",'Model output'!U269))</f>
        <v/>
      </c>
      <c r="AC270" s="9" t="str">
        <f>IF(OR('Model output'!V269="", AND(ISERROR(SEARCH("Positive",'Model output'!V269)), ISNUMBER(SEARCH("Negative",'Model output'!V269))), 'Model output'!V269="No", ISNUMBER(SEARCH("Uninvolved",'Model output'!V269)), ISNUMBER(SEARCH("Not involved",'Model output'!V269)), ISNUMBER(SEARCH("Free",'Model output'!V269)), ISNUMBER(SEARCH("Cannot be assessed",'Model output'!V269)), ISNUMBER(SEARCH("1 mm",'Model output'!V269)), ISNUMBER(SEARCH("0.1 CM",'Model output'!V269)), ISNUMBER(SEARCH("less than 0.2 mm",'Model output'!V269)), ISNUMBER(SEARCH("less than 0.5 mm",'Model output'!V269)), ISNUMBER(SEARCH("none",'Model output'!V269)), ISNUMBER(SEARCH("abut",'Model output'!V269))), "negative", "positive")</f>
        <v>negative</v>
      </c>
      <c r="AE270" s="28"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29" t="str">
        <f t="shared" si="61"/>
        <v>1b</v>
      </c>
      <c r="AG270" s="29" t="str">
        <f t="shared" si="62"/>
        <v>1a</v>
      </c>
      <c r="AH270" s="29" t="str">
        <f t="shared" si="63"/>
        <v>0</v>
      </c>
      <c r="AI270" s="36" t="str">
        <f t="shared" si="64"/>
        <v>I</v>
      </c>
      <c r="AJ270" s="28" t="s">
        <v>685</v>
      </c>
      <c r="AK270" s="33" t="s">
        <v>967</v>
      </c>
      <c r="AL270" s="33" t="s">
        <v>968</v>
      </c>
      <c r="AM270" s="33" t="s">
        <v>971</v>
      </c>
      <c r="AN270" s="33" t="s">
        <v>66</v>
      </c>
      <c r="AO270" s="34">
        <f t="shared" ca="1" si="65"/>
        <v>1</v>
      </c>
      <c r="AP270" s="29">
        <f t="shared" si="66"/>
        <v>1</v>
      </c>
      <c r="AQ270" s="29">
        <f t="shared" si="67"/>
        <v>0</v>
      </c>
      <c r="AR270" s="29">
        <f t="shared" si="68"/>
        <v>1</v>
      </c>
      <c r="AS270" s="35">
        <f t="shared" si="69"/>
        <v>1</v>
      </c>
    </row>
    <row r="271" spans="1:45">
      <c r="A271" t="str">
        <f>'Model output'!A270</f>
        <v>TCGA-IM-A420</v>
      </c>
      <c r="B271" s="44">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8"/>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output'!H270="","negative",IF('Model output'!H270="[]", "negative", IF(OR(ISNUMBER(SEARCH("lymph node",'Model output'!H270)),ISNUMBER(SEARCH("Not mentioned",'Model output'!H270)),ISNUMBER(SEARCH("neck",'Model output'!H270)),ISNUMBER(SEARCH("Not applicable",'Model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0.9 cm</v>
      </c>
      <c r="L271" s="8" t="str">
        <f t="shared" si="60"/>
        <v>0.9cm</v>
      </c>
      <c r="M271" cm="1">
        <f t="array" ref="M271">IF(L271="","",IF(ISNUMBER(SEARCH("cm",L271)),MAX(VALUE(SUBSTITUTE(_xlfn.FILTERXML("&lt;t&gt;&lt;s&gt;"&amp;SUBSTITUTE(L271,",","&lt;/s&gt;&lt;s&gt;")&amp;"&lt;/s&gt;&lt;/t&gt;","//s"),"cm",""))),MAX(VALUE(SUBSTITUTE(_xlfn.FILTERXML("&lt;t&gt;&lt;s&gt;"&amp;SUBSTITUTE(L271,",","&lt;/s&gt;&lt;s&gt;")&amp;"&lt;/s&gt;&lt;/t&gt;","//s"),"mm","")))/10))</f>
        <v>0.9</v>
      </c>
      <c r="N271" t="str">
        <f>IF('Model output'!L270="","",'Model output'!L270)</f>
        <v>Papillary carcinoma</v>
      </c>
      <c r="O271" t="str">
        <f>IF('Model output'!M270="","",'Model output'!M270)</f>
        <v>Classical (usual), Follicular variant, Tall cell variant</v>
      </c>
      <c r="P271" t="str">
        <f>IF('Model output'!N270="","",'Model output'!N270)</f>
        <v>4 cm</v>
      </c>
      <c r="Q271" t="str">
        <f t="shared" si="59"/>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t="str">
        <f>IF('Model output'!O270="","",'Model output'!O270)</f>
        <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t="str">
        <f>IF('Model output'!S270="","", IF('Model output'!S270= "[]", "", 'Model output'!S270))</f>
        <v/>
      </c>
      <c r="Y271" t="str">
        <f>IF(OR('Model output'!S270="",ISNUMBER(SEARCH("Absent",'Model output'!S270)),ISNUMBER(SEARCH("Not identified",'Model output'!S270)),ISNUMBER(SEARCH("No",'Model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 IF('Model output'!T270="[]", "", IF('Model output'!T270="Not mentioned", "No", "Yes")))</f>
        <v/>
      </c>
      <c r="AB271" t="str">
        <f>IF(AA271&lt;&gt;"Yes","",IF(OR('Model output'!U270="",'Model output'!U270="[]",ISNUMBER(SEARCH("Not identified",'Model output'!U270))),"",'Model output'!U270))</f>
        <v/>
      </c>
      <c r="AC271" s="9" t="str">
        <f>IF(OR('Model output'!V270="", AND(ISERROR(SEARCH("Positive",'Model output'!V270)), ISNUMBER(SEARCH("Negative",'Model output'!V270))), 'Model output'!V270="No", ISNUMBER(SEARCH("Uninvolved",'Model output'!V270)), ISNUMBER(SEARCH("Not involved",'Model output'!V270)), ISNUMBER(SEARCH("Free",'Model output'!V270)), ISNUMBER(SEARCH("Cannot be assessed",'Model output'!V270)), ISNUMBER(SEARCH("1 mm",'Model output'!V270)), ISNUMBER(SEARCH("0.1 CM",'Model output'!V270)), ISNUMBER(SEARCH("less than 0.2 mm",'Model output'!V270)), ISNUMBER(SEARCH("less than 0.5 mm",'Model output'!V270)), ISNUMBER(SEARCH("none",'Model output'!V270)), ISNUMBER(SEARCH("abut",'Model output'!V270))), "negative", "positive")</f>
        <v>negative</v>
      </c>
      <c r="AE271" s="28"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29" t="str">
        <f t="shared" si="61"/>
        <v>2</v>
      </c>
      <c r="AG271" s="29" t="str">
        <f t="shared" si="62"/>
        <v>1a</v>
      </c>
      <c r="AH271" s="29" t="str">
        <f t="shared" si="63"/>
        <v>0</v>
      </c>
      <c r="AI271" s="36" t="str">
        <f t="shared" si="64"/>
        <v>I</v>
      </c>
      <c r="AJ271" s="28" t="s">
        <v>687</v>
      </c>
      <c r="AK271" s="33" t="s">
        <v>970</v>
      </c>
      <c r="AL271" s="33" t="s">
        <v>972</v>
      </c>
      <c r="AM271" s="33" t="s">
        <v>971</v>
      </c>
      <c r="AN271" s="33" t="s">
        <v>66</v>
      </c>
      <c r="AO271" s="34">
        <f t="shared" ca="1" si="65"/>
        <v>1</v>
      </c>
      <c r="AP271" s="29">
        <f t="shared" si="66"/>
        <v>1</v>
      </c>
      <c r="AQ271" s="29">
        <f t="shared" si="67"/>
        <v>1</v>
      </c>
      <c r="AR271" s="29">
        <f t="shared" si="68"/>
        <v>1</v>
      </c>
      <c r="AS271" s="35">
        <f t="shared" si="69"/>
        <v>1</v>
      </c>
    </row>
    <row r="272" spans="1:45">
      <c r="A272" t="str">
        <f>'Model output'!A271</f>
        <v>TCGA-IM-A4EB</v>
      </c>
      <c r="B272" s="44">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8"/>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lateral</v>
      </c>
      <c r="H272" t="str">
        <f>IF('Model output'!H271="","negative",IF('Model output'!H271="[]", "negative", IF(OR(ISNUMBER(SEARCH("lymph node",'Model output'!H271)),ISNUMBER(SEARCH("Not mentioned",'Model output'!H271)),ISNUMBER(SEARCH("neck",'Model output'!H271)),ISNUMBER(SEARCH("Not applicable",'Model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60"/>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(usual), Diffuse sclerosing, Tall cell</v>
      </c>
      <c r="P272" t="str">
        <f>IF('Model output'!N271="","",'Model output'!N271)</f>
        <v>3 cm</v>
      </c>
      <c r="Q272" t="str">
        <f t="shared" si="59"/>
        <v>3cm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t="str">
        <f>IF('Model output'!O271="","",'Model output'!O271)</f>
        <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t="str">
        <f>IF('Model output'!S271="","", IF('Model output'!S271= "[]", "", 'Model output'!S271))</f>
        <v>Present, Minimal</v>
      </c>
      <c r="Y272" t="str">
        <f>IF(OR('Model output'!S271="",ISNUMBER(SEARCH("Absent",'Model output'!S271)),ISNUMBER(SEARCH("Not identified",'Model output'!S271)),ISNUMBER(SEARCH("No",'Model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 IF('Model output'!T271="[]", "", IF('Model output'!T271="Not mentioned", "No", "Yes")))</f>
        <v/>
      </c>
      <c r="AB272" t="str">
        <f>IF(AA272&lt;&gt;"Yes","",IF(OR('Model output'!U271="",'Model output'!U271="[]",ISNUMBER(SEARCH("Not identified",'Model output'!U271))),"",'Model output'!U271))</f>
        <v/>
      </c>
      <c r="AC272" s="9" t="str">
        <f>IF(OR('Model output'!V271="", AND(ISERROR(SEARCH("Positive",'Model output'!V271)), ISNUMBER(SEARCH("Negative",'Model output'!V271))), 'Model output'!V271="No", ISNUMBER(SEARCH("Uninvolved",'Model output'!V271)), ISNUMBER(SEARCH("Not involved",'Model output'!V271)), ISNUMBER(SEARCH("Free",'Model output'!V271)), ISNUMBER(SEARCH("Cannot be assessed",'Model output'!V271)), ISNUMBER(SEARCH("1 mm",'Model output'!V271)), ISNUMBER(SEARCH("0.1 CM",'Model output'!V271)), ISNUMBER(SEARCH("less than 0.2 mm",'Model output'!V271)), ISNUMBER(SEARCH("less than 0.5 mm",'Model output'!V271)), ISNUMBER(SEARCH("none",'Model output'!V271)), ISNUMBER(SEARCH("abut",'Model output'!V271))), "negative", "positive")</f>
        <v>negative</v>
      </c>
      <c r="AE272" s="28"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29" t="str">
        <f t="shared" si="61"/>
        <v>2</v>
      </c>
      <c r="AG272" s="29" t="str">
        <f t="shared" si="62"/>
        <v>1b</v>
      </c>
      <c r="AH272" s="29" t="str">
        <f t="shared" si="63"/>
        <v>0</v>
      </c>
      <c r="AI272" s="36" t="str">
        <f t="shared" si="64"/>
        <v>I</v>
      </c>
      <c r="AJ272" s="28" t="s">
        <v>687</v>
      </c>
      <c r="AK272" s="33" t="s">
        <v>970</v>
      </c>
      <c r="AL272" s="33" t="s">
        <v>972</v>
      </c>
      <c r="AM272" s="33" t="s">
        <v>971</v>
      </c>
      <c r="AN272" s="33" t="s">
        <v>66</v>
      </c>
      <c r="AO272" s="34">
        <f t="shared" ca="1" si="65"/>
        <v>1</v>
      </c>
      <c r="AP272" s="29">
        <f t="shared" si="66"/>
        <v>1</v>
      </c>
      <c r="AQ272" s="29">
        <f t="shared" si="67"/>
        <v>0</v>
      </c>
      <c r="AR272" s="29">
        <f t="shared" si="68"/>
        <v>1</v>
      </c>
      <c r="AS272" s="35">
        <f t="shared" si="69"/>
        <v>1</v>
      </c>
    </row>
    <row r="273" spans="1:45">
      <c r="A273" t="str">
        <f>'Model output'!A272</f>
        <v>TCGA-J8-A3NZ</v>
      </c>
      <c r="B273" s="44">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X</v>
      </c>
      <c r="F273" t="str">
        <f t="shared" si="58"/>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output'!H272="","negative",IF('Model output'!H272="[]", "negative", IF(OR(ISNUMBER(SEARCH("lymph node",'Model output'!H272)),ISNUMBER(SEARCH("Not mentioned",'Model output'!H272)),ISNUMBER(SEARCH("neck",'Model output'!H272)),ISNUMBER(SEARCH("Not applicable",'Model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
      </c>
      <c r="L273" s="8" t="str">
        <f t="shared" si="60"/>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 carcinoma</v>
      </c>
      <c r="O273" t="str">
        <f>IF('Model output'!M272="","",'Model output'!M272)</f>
        <v>Well differentiated, Unifocal</v>
      </c>
      <c r="P273" t="str">
        <f>IF('Model output'!N272="","",'Model output'!N272)</f>
        <v>3.5 cm</v>
      </c>
      <c r="Q273" t="str">
        <f t="shared" si="59"/>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t="str">
        <f>IF('Model output'!S272="","", IF('Model output'!S272= "[]", "", 'Model output'!S272))</f>
        <v>Minimal, Present</v>
      </c>
      <c r="Y273" t="str">
        <f>IF(OR('Model output'!S272="",ISNUMBER(SEARCH("Absent",'Model output'!S272)),ISNUMBER(SEARCH("Not identified",'Model output'!S272)),ISNUMBER(SEARCH("No",'Model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 IF('Model output'!T272="[]", "", IF('Model output'!T272="Not mentioned", "No", "Yes")))</f>
        <v/>
      </c>
      <c r="AB273" t="str">
        <f>IF(AA273&lt;&gt;"Yes","",IF(OR('Model output'!U272="",'Model output'!U272="[]",ISNUMBER(SEARCH("Not identified",'Model output'!U272))),"",'Model output'!U272))</f>
        <v/>
      </c>
      <c r="AC273" s="9" t="str">
        <f>IF(OR('Model output'!V272="", AND(ISERROR(SEARCH("Positive",'Model output'!V272)), ISNUMBER(SEARCH("Negative",'Model output'!V272))), 'Model output'!V272="No", ISNUMBER(SEARCH("Uninvolved",'Model output'!V272)), ISNUMBER(SEARCH("Not involved",'Model output'!V272)), ISNUMBER(SEARCH("Free",'Model output'!V272)), ISNUMBER(SEARCH("Cannot be assessed",'Model output'!V272)), ISNUMBER(SEARCH("1 mm",'Model output'!V272)), ISNUMBER(SEARCH("0.1 CM",'Model output'!V272)), ISNUMBER(SEARCH("less than 0.2 mm",'Model output'!V272)), ISNUMBER(SEARCH("less than 0.5 mm",'Model output'!V272)), ISNUMBER(SEARCH("none",'Model output'!V272)), ISNUMBER(SEARCH("abut",'Model output'!V272))), "negative", "positive")</f>
        <v>negative</v>
      </c>
      <c r="AE273" s="28"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29" t="str">
        <f t="shared" si="61"/>
        <v>2</v>
      </c>
      <c r="AG273" s="29" t="str">
        <f t="shared" si="62"/>
        <v>1a</v>
      </c>
      <c r="AH273" s="29" t="str">
        <f t="shared" si="63"/>
        <v>0</v>
      </c>
      <c r="AI273" s="36" t="str">
        <f t="shared" si="64"/>
        <v>I</v>
      </c>
      <c r="AJ273" s="28" t="s">
        <v>687</v>
      </c>
      <c r="AK273" s="33" t="s">
        <v>970</v>
      </c>
      <c r="AL273" s="33" t="s">
        <v>972</v>
      </c>
      <c r="AM273" s="33" t="s">
        <v>971</v>
      </c>
      <c r="AN273" s="33" t="s">
        <v>66</v>
      </c>
      <c r="AO273" s="34">
        <f t="shared" ca="1" si="65"/>
        <v>1</v>
      </c>
      <c r="AP273" s="29">
        <f t="shared" si="66"/>
        <v>1</v>
      </c>
      <c r="AQ273" s="29">
        <f t="shared" si="67"/>
        <v>1</v>
      </c>
      <c r="AR273" s="29">
        <f t="shared" si="68"/>
        <v>1</v>
      </c>
      <c r="AS273" s="35">
        <f t="shared" si="69"/>
        <v>1</v>
      </c>
    </row>
    <row r="274" spans="1:45">
      <c r="A274" t="str">
        <f>'Model output'!A273</f>
        <v>TCGA-J8-A3O1</v>
      </c>
      <c r="B274" s="44">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8"/>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output'!H273="","negative",IF('Model output'!H273="[]", "negative", IF(OR(ISNUMBER(SEARCH("lymph node",'Model output'!H273)),ISNUMBER(SEARCH("Not mentioned",'Model output'!H273)),ISNUMBER(SEARCH("neck",'Model output'!H273)),ISNUMBER(SEARCH("Not applicable",'Model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
      </c>
      <c r="L274" s="8" t="str">
        <f t="shared" si="60"/>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 carcinoma</v>
      </c>
      <c r="O274" t="str">
        <f>IF('Model output'!M273="","",'Model output'!M273)</f>
        <v>Classical</v>
      </c>
      <c r="P274" t="str">
        <f>IF('Model output'!N273="","",'Model output'!N273)</f>
        <v>6.5 cm</v>
      </c>
      <c r="Q274" t="str">
        <f t="shared" si="59"/>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t="str">
        <f>IF('Model output'!O273="","",'Model output'!O273)</f>
        <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t="str">
        <f>IF('Model output'!S273="","", IF('Model output'!S273= "[]", "", 'Model output'!S273))</f>
        <v>Not identified</v>
      </c>
      <c r="Y274" t="str">
        <f>IF(OR('Model output'!S273="",ISNUMBER(SEARCH("Absent",'Model output'!S273)),ISNUMBER(SEARCH("Not identified",'Model output'!S273)),ISNUMBER(SEARCH("No",'Model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 IF('Model output'!T273="[]", "", IF('Model output'!T273="Not mentioned", "No", "Yes")))</f>
        <v/>
      </c>
      <c r="AB274" t="str">
        <f>IF(AA274&lt;&gt;"Yes","",IF(OR('Model output'!U273="",'Model output'!U273="[]",ISNUMBER(SEARCH("Not identified",'Model output'!U273))),"",'Model output'!U273))</f>
        <v/>
      </c>
      <c r="AC274" s="9" t="str">
        <f>IF(OR('Model output'!V273="", AND(ISERROR(SEARCH("Positive",'Model output'!V273)), ISNUMBER(SEARCH("Negative",'Model output'!V273))), 'Model output'!V273="No", ISNUMBER(SEARCH("Uninvolved",'Model output'!V273)), ISNUMBER(SEARCH("Not involved",'Model output'!V273)), ISNUMBER(SEARCH("Free",'Model output'!V273)), ISNUMBER(SEARCH("Cannot be assessed",'Model output'!V273)), ISNUMBER(SEARCH("1 mm",'Model output'!V273)), ISNUMBER(SEARCH("0.1 CM",'Model output'!V273)), ISNUMBER(SEARCH("less than 0.2 mm",'Model output'!V273)), ISNUMBER(SEARCH("less than 0.5 mm",'Model output'!V273)), ISNUMBER(SEARCH("none",'Model output'!V273)), ISNUMBER(SEARCH("abut",'Model output'!V273))), "negative", "positive")</f>
        <v>negative</v>
      </c>
      <c r="AE274" s="28"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29" t="str">
        <f t="shared" si="61"/>
        <v>3a</v>
      </c>
      <c r="AG274" s="29" t="str">
        <f t="shared" si="62"/>
        <v>1b</v>
      </c>
      <c r="AH274" s="29" t="str">
        <f t="shared" si="63"/>
        <v>0</v>
      </c>
      <c r="AI274" s="36" t="str">
        <f t="shared" si="64"/>
        <v>I</v>
      </c>
      <c r="AJ274" s="28" t="s">
        <v>687</v>
      </c>
      <c r="AK274" s="33" t="s">
        <v>973</v>
      </c>
      <c r="AL274" s="33" t="s">
        <v>967</v>
      </c>
      <c r="AM274" s="33" t="s">
        <v>971</v>
      </c>
      <c r="AN274" s="33" t="s">
        <v>66</v>
      </c>
      <c r="AO274" s="34">
        <f t="shared" ca="1" si="65"/>
        <v>1</v>
      </c>
      <c r="AP274" s="29">
        <f t="shared" si="66"/>
        <v>1</v>
      </c>
      <c r="AQ274" s="29">
        <f t="shared" si="67"/>
        <v>1</v>
      </c>
      <c r="AR274" s="29">
        <f t="shared" si="68"/>
        <v>1</v>
      </c>
      <c r="AS274" s="35">
        <f t="shared" si="69"/>
        <v>1</v>
      </c>
    </row>
    <row r="275" spans="1:45">
      <c r="A275" t="str">
        <f>'Model output'!A274</f>
        <v>TCGA-J8-A3O2</v>
      </c>
      <c r="B275" s="44">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58"/>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output'!H274="","negative",IF('Model output'!H274="[]", "negative", IF(OR(ISNUMBER(SEARCH("lymph node",'Model output'!H274)),ISNUMBER(SEARCH("Not mentioned",'Model output'!H274)),ISNUMBER(SEARCH("neck",'Model output'!H274)),ISNUMBER(SEARCH("Not applicable",'Model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
      </c>
      <c r="L275" s="8" t="str">
        <f t="shared" si="60"/>
        <v/>
      </c>
      <c r="M275" t="str" cm="1">
        <f t="array" ref="M275">IF(L275="","",IF(ISNUMBER(SEARCH("cm",L275)),MAX(VALUE(SUBSTITUTE(_xlfn.FILTERXML("&lt;t&gt;&lt;s&gt;"&amp;SUBSTITUTE(L275,",","&lt;/s&gt;&lt;s&gt;")&amp;"&lt;/s&gt;&lt;/t&gt;","//s"),"cm",""))),MAX(VALUE(SUBSTITUTE(_xlfn.FILTERXML("&lt;t&gt;&lt;s&gt;"&amp;SUBSTITUTE(L275,",","&lt;/s&gt;&lt;s&gt;")&amp;"&lt;/s&gt;&lt;/t&gt;","//s"),"mm","")))/10))</f>
        <v/>
      </c>
      <c r="N275" t="str">
        <f>IF('Model output'!L274="","",'Model output'!L274)</f>
        <v>Papillary carcinoma</v>
      </c>
      <c r="O275" t="str">
        <f>IF('Model output'!M274="","",'Model output'!M274)</f>
        <v>Classical (usual)</v>
      </c>
      <c r="P275" t="str">
        <f>IF('Model output'!N274="","",'Model output'!N274)</f>
        <v>3.5 cm</v>
      </c>
      <c r="Q275" t="str">
        <f t="shared" si="59"/>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negative</v>
      </c>
      <c r="T275" t="str">
        <f>IF('Model output'!O274="","",'Model output'!O274)</f>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negative</v>
      </c>
      <c r="X275" t="str">
        <f>IF('Model output'!S274="","", IF('Model output'!S274= "[]", "", 'Model output'!S274))</f>
        <v>Minimal, present</v>
      </c>
      <c r="Y275" t="str">
        <f>IF(OR('Model output'!S274="",ISNUMBER(SEARCH("Absent",'Model output'!S274)),ISNUMBER(SEARCH("Not identified",'Model output'!S274)),ISNUMBER(SEARCH("No",'Model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 IF('Model output'!T274="[]", "", IF('Model output'!T274="Not mentioned", "No", "Yes")))</f>
        <v/>
      </c>
      <c r="AB275" t="str">
        <f>IF(AA275&lt;&gt;"Yes","",IF(OR('Model output'!U274="",'Model output'!U274="[]",ISNUMBER(SEARCH("Not identified",'Model output'!U274))),"",'Model output'!U274))</f>
        <v/>
      </c>
      <c r="AC275" s="9" t="str">
        <f>IF(OR('Model output'!V274="", AND(ISERROR(SEARCH("Positive",'Model output'!V274)), ISNUMBER(SEARCH("Negative",'Model output'!V274))), 'Model output'!V274="No", ISNUMBER(SEARCH("Uninvolved",'Model output'!V274)), ISNUMBER(SEARCH("Not involved",'Model output'!V274)), ISNUMBER(SEARCH("Free",'Model output'!V274)), ISNUMBER(SEARCH("Cannot be assessed",'Model output'!V274)), ISNUMBER(SEARCH("1 mm",'Model output'!V274)), ISNUMBER(SEARCH("0.1 CM",'Model output'!V274)), ISNUMBER(SEARCH("less than 0.2 mm",'Model output'!V274)), ISNUMBER(SEARCH("less than 0.5 mm",'Model output'!V274)), ISNUMBER(SEARCH("none",'Model output'!V274)), ISNUMBER(SEARCH("abut",'Model output'!V274))), "negative", "positive")</f>
        <v>positive</v>
      </c>
      <c r="AE275" s="28"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29" t="str">
        <f t="shared" si="61"/>
        <v>2</v>
      </c>
      <c r="AG275" s="29" t="str">
        <f t="shared" si="62"/>
        <v>1b</v>
      </c>
      <c r="AH275" s="29" t="str">
        <f t="shared" si="63"/>
        <v>0</v>
      </c>
      <c r="AI275" s="36" t="str">
        <f t="shared" si="64"/>
        <v>I</v>
      </c>
      <c r="AJ275" s="28" t="s">
        <v>684</v>
      </c>
      <c r="AK275" s="33" t="s">
        <v>970</v>
      </c>
      <c r="AL275" s="33" t="s">
        <v>967</v>
      </c>
      <c r="AM275" s="33" t="s">
        <v>971</v>
      </c>
      <c r="AN275" s="33" t="s">
        <v>66</v>
      </c>
      <c r="AO275" s="34">
        <f t="shared" si="65"/>
        <v>1</v>
      </c>
      <c r="AP275" s="29">
        <f t="shared" si="66"/>
        <v>1</v>
      </c>
      <c r="AQ275" s="29">
        <f t="shared" si="67"/>
        <v>1</v>
      </c>
      <c r="AR275" s="29">
        <f t="shared" si="68"/>
        <v>1</v>
      </c>
      <c r="AS275" s="35">
        <f t="shared" si="69"/>
        <v>1</v>
      </c>
    </row>
    <row r="276" spans="1:45">
      <c r="A276" t="str">
        <f>'Model output'!A275</f>
        <v>TCGA-J8-A3YE</v>
      </c>
      <c r="B276" s="44">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X</v>
      </c>
      <c r="F276" t="str">
        <f t="shared" si="58"/>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output'!H275="","negative",IF('Model output'!H275="[]", "negative", IF(OR(ISNUMBER(SEARCH("lymph node",'Model output'!H275)),ISNUMBER(SEARCH("Not mentioned",'Model output'!H275)),ISNUMBER(SEARCH("neck",'Model output'!H275)),ISNUMBER(SEARCH("Not applicable",'Model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0.8 cm</v>
      </c>
      <c r="L276" s="8" t="str">
        <f t="shared" si="60"/>
        <v>0.8cm</v>
      </c>
      <c r="M276" cm="1">
        <f t="array" ref="M276">IF(L276="","",IF(ISNUMBER(SEARCH("cm",L276)),MAX(VALUE(SUBSTITUTE(_xlfn.FILTERXML("&lt;t&gt;&lt;s&gt;"&amp;SUBSTITUTE(L276,",","&lt;/s&gt;&lt;s&gt;")&amp;"&lt;/s&gt;&lt;/t&gt;","//s"),"cm",""))),MAX(VALUE(SUBSTITUTE(_xlfn.FILTERXML("&lt;t&gt;&lt;s&gt;"&amp;SUBSTITUTE(L276,",","&lt;/s&gt;&lt;s&gt;")&amp;"&lt;/s&gt;&lt;/t&gt;","//s"),"mm","")))/10))</f>
        <v>0.8</v>
      </c>
      <c r="N276" t="str">
        <f>IF('Model output'!L275="","",'Model output'!L275)</f>
        <v>Papillary carcinoma</v>
      </c>
      <c r="O276" t="str">
        <f>IF('Model output'!M275="","",'Model output'!M275)</f>
        <v>Classical (usual)</v>
      </c>
      <c r="P276" t="str">
        <f>IF('Model output'!N275="","",'Model output'!N275)</f>
        <v>3.5 cm</v>
      </c>
      <c r="Q276" t="str">
        <f t="shared" si="59"/>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t="str">
        <f>IF('Model output'!O275="","",'Model output'!O275)</f>
        <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negative</v>
      </c>
      <c r="X276" t="str">
        <f>IF('Model output'!S275="","", IF('Model output'!S275= "[]", "", 'Model output'!S275))</f>
        <v>Present, Minimal</v>
      </c>
      <c r="Y276" t="str">
        <f>IF(OR('Model output'!S275="",ISNUMBER(SEARCH("Absent",'Model output'!S275)),ISNUMBER(SEARCH("Not identified",'Model output'!S275)),ISNUMBER(SEARCH("No",'Model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 IF('Model output'!T275="[]", "", IF('Model output'!T275="Not mentioned", "No", "Yes")))</f>
        <v/>
      </c>
      <c r="AB276" t="str">
        <f>IF(AA276&lt;&gt;"Yes","",IF(OR('Model output'!U275="",'Model output'!U275="[]",ISNUMBER(SEARCH("Not identified",'Model output'!U275))),"",'Model output'!U275))</f>
        <v/>
      </c>
      <c r="AC276" s="9" t="str">
        <f>IF(OR('Model output'!V275="", AND(ISERROR(SEARCH("Positive",'Model output'!V275)), ISNUMBER(SEARCH("Negative",'Model output'!V275))), 'Model output'!V275="No", ISNUMBER(SEARCH("Uninvolved",'Model output'!V275)), ISNUMBER(SEARCH("Not involved",'Model output'!V275)), ISNUMBER(SEARCH("Free",'Model output'!V275)), ISNUMBER(SEARCH("Cannot be assessed",'Model output'!V275)), ISNUMBER(SEARCH("1 mm",'Model output'!V275)), ISNUMBER(SEARCH("0.1 CM",'Model output'!V275)), ISNUMBER(SEARCH("less than 0.2 mm",'Model output'!V275)), ISNUMBER(SEARCH("less than 0.5 mm",'Model output'!V275)), ISNUMBER(SEARCH("none",'Model output'!V275)), ISNUMBER(SEARCH("abut",'Model output'!V275))), "negative", "positive")</f>
        <v>negative</v>
      </c>
      <c r="AE276" s="28"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29" t="str">
        <f t="shared" si="61"/>
        <v>2</v>
      </c>
      <c r="AG276" s="29" t="str">
        <f t="shared" si="62"/>
        <v>1a</v>
      </c>
      <c r="AH276" s="29" t="str">
        <f t="shared" si="63"/>
        <v>0</v>
      </c>
      <c r="AI276" s="36" t="str">
        <f t="shared" si="64"/>
        <v>I</v>
      </c>
      <c r="AJ276" s="28" t="s">
        <v>684</v>
      </c>
      <c r="AK276" s="33" t="s">
        <v>966</v>
      </c>
      <c r="AL276" s="33" t="s">
        <v>972</v>
      </c>
      <c r="AM276" s="33" t="s">
        <v>971</v>
      </c>
      <c r="AN276" s="33" t="s">
        <v>66</v>
      </c>
      <c r="AO276" s="34">
        <f t="shared" ca="1" si="65"/>
        <v>0</v>
      </c>
      <c r="AP276" s="29">
        <f t="shared" si="66"/>
        <v>0</v>
      </c>
      <c r="AQ276" s="29">
        <f t="shared" si="67"/>
        <v>1</v>
      </c>
      <c r="AR276" s="29">
        <f t="shared" si="68"/>
        <v>1</v>
      </c>
      <c r="AS276" s="35">
        <f t="shared" si="69"/>
        <v>1</v>
      </c>
    </row>
    <row r="277" spans="1:45">
      <c r="A277" t="str">
        <f>'Model output'!A276</f>
        <v>TCGA-J8-A3YH</v>
      </c>
      <c r="B277" s="44">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58"/>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output'!H276="","negative",IF('Model output'!H276="[]", "negative", IF(OR(ISNUMBER(SEARCH("lymph node",'Model output'!H276)),ISNUMBER(SEARCH("Not mentioned",'Model output'!H276)),ISNUMBER(SEARCH("neck",'Model output'!H276)),ISNUMBER(SEARCH("Not applicable",'Model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60"/>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 carcinoma</v>
      </c>
      <c r="O277" t="str">
        <f>IF('Model output'!M276="","",'Model output'!M276)</f>
        <v>Classical (usual)</v>
      </c>
      <c r="P277" t="str">
        <f>IF('Model output'!N276="","",'Model output'!N276)</f>
        <v>4.5 cm</v>
      </c>
      <c r="Q277" t="str">
        <f t="shared" si="59"/>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t="str">
        <f>IF('Model output'!S276="","", IF('Model output'!S276= "[]", "", 'Model output'!S276))</f>
        <v>Not identified</v>
      </c>
      <c r="Y277" t="str">
        <f>IF(OR('Model output'!S276="",ISNUMBER(SEARCH("Absent",'Model output'!S276)),ISNUMBER(SEARCH("Not identified",'Model output'!S276)),ISNUMBER(SEARCH("No",'Model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 IF('Model output'!T276="[]", "", IF('Model output'!T276="Not mentioned", "No", "Yes")))</f>
        <v/>
      </c>
      <c r="AB277" t="str">
        <f>IF(AA277&lt;&gt;"Yes","",IF(OR('Model output'!U276="",'Model output'!U276="[]",ISNUMBER(SEARCH("Not identified",'Model output'!U276))),"",'Model output'!U276))</f>
        <v/>
      </c>
      <c r="AC277" s="9" t="str">
        <f>IF(OR('Model output'!V276="", AND(ISERROR(SEARCH("Positive",'Model output'!V276)), ISNUMBER(SEARCH("Negative",'Model output'!V276))), 'Model output'!V276="No", ISNUMBER(SEARCH("Uninvolved",'Model output'!V276)), ISNUMBER(SEARCH("Not involved",'Model output'!V276)), ISNUMBER(SEARCH("Free",'Model output'!V276)), ISNUMBER(SEARCH("Cannot be assessed",'Model output'!V276)), ISNUMBER(SEARCH("1 mm",'Model output'!V276)), ISNUMBER(SEARCH("0.1 CM",'Model output'!V276)), ISNUMBER(SEARCH("less than 0.2 mm",'Model output'!V276)), ISNUMBER(SEARCH("less than 0.5 mm",'Model output'!V276)), ISNUMBER(SEARCH("none",'Model output'!V276)), ISNUMBER(SEARCH("abut",'Model output'!V276))), "negative", "positive")</f>
        <v>negative</v>
      </c>
      <c r="AE277" s="28"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29" t="str">
        <f t="shared" si="61"/>
        <v>3a</v>
      </c>
      <c r="AG277" s="29" t="str">
        <f t="shared" si="62"/>
        <v>1b</v>
      </c>
      <c r="AH277" s="29" t="str">
        <f t="shared" si="63"/>
        <v>0</v>
      </c>
      <c r="AI277" s="36" t="str">
        <f t="shared" si="64"/>
        <v>I</v>
      </c>
      <c r="AJ277" s="28" t="s">
        <v>687</v>
      </c>
      <c r="AK277" s="33" t="s">
        <v>973</v>
      </c>
      <c r="AL277" s="33" t="s">
        <v>967</v>
      </c>
      <c r="AM277" s="33" t="s">
        <v>971</v>
      </c>
      <c r="AN277" s="33" t="s">
        <v>66</v>
      </c>
      <c r="AO277" s="34">
        <f t="shared" ca="1" si="65"/>
        <v>1</v>
      </c>
      <c r="AP277" s="29">
        <f t="shared" si="66"/>
        <v>1</v>
      </c>
      <c r="AQ277" s="29">
        <f t="shared" si="67"/>
        <v>1</v>
      </c>
      <c r="AR277" s="29">
        <f t="shared" si="68"/>
        <v>1</v>
      </c>
      <c r="AS277" s="35">
        <f t="shared" si="69"/>
        <v>1</v>
      </c>
    </row>
    <row r="278" spans="1:45">
      <c r="A278" t="str">
        <f>'Model output'!A277</f>
        <v>TCGA-KS-A4I1</v>
      </c>
      <c r="B278" s="44">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X</v>
      </c>
      <c r="F278" t="str">
        <f t="shared" si="58"/>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output'!H277="","negative",IF('Model output'!H277="[]", "negative", IF(OR(ISNUMBER(SEARCH("lymph node",'Model output'!H277)),ISNUMBER(SEARCH("Not mentioned",'Model output'!H277)),ISNUMBER(SEARCH("neck",'Model output'!H277)),ISNUMBER(SEARCH("Not applicable",'Model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0"/>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9"/>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t="str">
        <f>IF('Model output'!S277="","", IF('Model output'!S277= "[]", "", 'Model output'!S277))</f>
        <v>No</v>
      </c>
      <c r="Y278" t="str">
        <f>IF(OR('Model output'!S277="",ISNUMBER(SEARCH("Absent",'Model output'!S277)),ISNUMBER(SEARCH("Not identified",'Model output'!S277)),ISNUMBER(SEARCH("No",'Model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 IF('Model output'!T277="[]", "", IF('Model output'!T277="Not mentioned", "No", "Yes")))</f>
        <v/>
      </c>
      <c r="AB278" t="str">
        <f>IF(AA278&lt;&gt;"Yes","",IF(OR('Model output'!U277="",'Model output'!U277="[]",ISNUMBER(SEARCH("Not identified",'Model output'!U277))),"",'Model output'!U277))</f>
        <v/>
      </c>
      <c r="AC278" s="9" t="str">
        <f>IF(OR('Model output'!V277="", AND(ISERROR(SEARCH("Positive",'Model output'!V277)), ISNUMBER(SEARCH("Negative",'Model output'!V277))), 'Model output'!V277="No", ISNUMBER(SEARCH("Uninvolved",'Model output'!V277)), ISNUMBER(SEARCH("Not involved",'Model output'!V277)), ISNUMBER(SEARCH("Free",'Model output'!V277)), ISNUMBER(SEARCH("Cannot be assessed",'Model output'!V277)), ISNUMBER(SEARCH("1 mm",'Model output'!V277)), ISNUMBER(SEARCH("0.1 CM",'Model output'!V277)), ISNUMBER(SEARCH("less than 0.2 mm",'Model output'!V277)), ISNUMBER(SEARCH("less than 0.5 mm",'Model output'!V277)), ISNUMBER(SEARCH("none",'Model output'!V277)), ISNUMBER(SEARCH("abut",'Model output'!V277))), "negative", "positive")</f>
        <v>positive</v>
      </c>
      <c r="AE278" s="28"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29" t="str">
        <f t="shared" si="61"/>
        <v>2</v>
      </c>
      <c r="AG278" s="29" t="str">
        <f t="shared" si="62"/>
        <v>0</v>
      </c>
      <c r="AH278" s="29" t="str">
        <f t="shared" si="63"/>
        <v>0</v>
      </c>
      <c r="AI278" s="36" t="str">
        <f t="shared" si="64"/>
        <v>I</v>
      </c>
      <c r="AJ278" s="28" t="s">
        <v>684</v>
      </c>
      <c r="AK278" s="33" t="s">
        <v>970</v>
      </c>
      <c r="AL278" s="33" t="s">
        <v>968</v>
      </c>
      <c r="AM278" s="33" t="s">
        <v>971</v>
      </c>
      <c r="AN278" s="33" t="s">
        <v>66</v>
      </c>
      <c r="AO278" s="34">
        <f t="shared" si="65"/>
        <v>1</v>
      </c>
      <c r="AP278" s="29">
        <f t="shared" si="66"/>
        <v>1</v>
      </c>
      <c r="AQ278" s="29">
        <f t="shared" si="67"/>
        <v>1</v>
      </c>
      <c r="AR278" s="29">
        <f t="shared" si="68"/>
        <v>1</v>
      </c>
      <c r="AS278" s="35">
        <f t="shared" si="69"/>
        <v>1</v>
      </c>
    </row>
    <row r="279" spans="1:45">
      <c r="A279" t="str">
        <f>'Model output'!A278</f>
        <v>TCGA-KS-A4I3</v>
      </c>
      <c r="B279" s="44">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58"/>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output'!H278="","negative",IF('Model output'!H278="[]", "negative", IF(OR(ISNUMBER(SEARCH("lymph node",'Model output'!H278)),ISNUMBER(SEARCH("Not mentioned",'Model output'!H278)),ISNUMBER(SEARCH("neck",'Model output'!H278)),ISNUMBER(SEARCH("Not applicable",'Model output'!H278))),"negative","positive")))</f>
        <v>negative</v>
      </c>
      <c r="I279">
        <f>IF('Model output'!I278="","",IF(ISNUMBER('Model output'!I278),'Model output'!I278,1))</f>
        <v>11</v>
      </c>
      <c r="J279">
        <f>IF('Model output'!J278="","",IF(AND(ISNUMBER('Model output'!J278),'Model output'!J278&lt;=I279),'Model output'!J278,IF(ISNUMBER(SEARCH("0/",'Model output'!J278)),0,1)))</f>
        <v>10</v>
      </c>
      <c r="K279" t="str" cm="1">
        <f t="array" ref="K279">IF(COUNT(FIND({0,1,2,3,4,5,6,7,8,9},'Model output'!K278))&gt;0,'Model output'!K278,"")</f>
        <v>0.6 cm</v>
      </c>
      <c r="L279" s="8" t="str">
        <f t="shared" si="60"/>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59"/>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t="str">
        <f>IF('Model output'!O278="","",'Model output'!O278)</f>
        <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t="str">
        <f>IF('Model output'!S278="","", IF('Model output'!S278= "[]", "", 'Model output'!S278))</f>
        <v>Yes, perithyroidal fibradipose tissue, skeletal muscle, subcutaneous soft tissues, larynx, trachea, esophagus, recurrent laryngeal nerve and RLN</v>
      </c>
      <c r="Y279" t="str">
        <f>IF(OR('Model output'!S278="",ISNUMBER(SEARCH("Absent",'Model output'!S278)),ISNUMBER(SEARCH("Not identified",'Model output'!S278)),ISNUMBER(SEARCH("No",'Model output'!S278)),ISNUMBER(SEARCH("negative",'Model output'!S278))),"negative",IF(Z279="positive","gETE", "positive"))</f>
        <v>gETE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positive</v>
      </c>
      <c r="AA279" t="str">
        <f>IF('Model output'!T278="","", IF('Model output'!T278="[]", "", IF('Model output'!T278="Not mentioned", "No", "Yes")))</f>
        <v/>
      </c>
      <c r="AB279" t="str">
        <f>IF(AA279&lt;&gt;"Yes","",IF(OR('Model output'!U278="",'Model output'!U278="[]",ISNUMBER(SEARCH("Not identified",'Model output'!U278))),"",'Model output'!U278))</f>
        <v/>
      </c>
      <c r="AC279" s="9" t="str">
        <f>IF(OR('Model output'!V278="", AND(ISERROR(SEARCH("Positive",'Model output'!V278)), ISNUMBER(SEARCH("Negative",'Model output'!V278))), 'Model output'!V278="No", ISNUMBER(SEARCH("Uninvolved",'Model output'!V278)), ISNUMBER(SEARCH("Not involved",'Model output'!V278)), ISNUMBER(SEARCH("Free",'Model output'!V278)), ISNUMBER(SEARCH("Cannot be assessed",'Model output'!V278)), ISNUMBER(SEARCH("1 mm",'Model output'!V278)), ISNUMBER(SEARCH("0.1 CM",'Model output'!V278)), ISNUMBER(SEARCH("less than 0.2 mm",'Model output'!V278)), ISNUMBER(SEARCH("less than 0.5 mm",'Model output'!V278)), ISNUMBER(SEARCH("none",'Model output'!V278)), ISNUMBER(SEARCH("abut",'Model output'!V278))), "negative", "positive")</f>
        <v>positive</v>
      </c>
      <c r="AE279" s="28"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29" t="str">
        <f t="shared" si="61"/>
        <v>4a</v>
      </c>
      <c r="AG279" s="29" t="str">
        <f t="shared" si="62"/>
        <v>1a</v>
      </c>
      <c r="AH279" s="29" t="str">
        <f t="shared" si="63"/>
        <v>0</v>
      </c>
      <c r="AI279" s="36" t="str">
        <f t="shared" si="64"/>
        <v>I</v>
      </c>
      <c r="AJ279" s="28" t="s">
        <v>684</v>
      </c>
      <c r="AK279" s="33" t="s">
        <v>966</v>
      </c>
      <c r="AL279" s="33" t="s">
        <v>972</v>
      </c>
      <c r="AM279" s="33" t="s">
        <v>971</v>
      </c>
      <c r="AN279" s="33" t="s">
        <v>66</v>
      </c>
      <c r="AO279" s="34">
        <f t="shared" si="65"/>
        <v>1</v>
      </c>
      <c r="AP279" s="29">
        <f t="shared" si="66"/>
        <v>0</v>
      </c>
      <c r="AQ279" s="29">
        <f t="shared" si="67"/>
        <v>1</v>
      </c>
      <c r="AR279" s="29">
        <f t="shared" si="68"/>
        <v>1</v>
      </c>
      <c r="AS279" s="35">
        <f t="shared" si="69"/>
        <v>1</v>
      </c>
    </row>
    <row r="280" spans="1:45">
      <c r="A280" t="str">
        <f>'Model output'!A279</f>
        <v>TCGA-KS-A4I5</v>
      </c>
      <c r="B280" s="44">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X</v>
      </c>
      <c r="F280" t="str">
        <f t="shared" si="58"/>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output'!H279="","negative",IF('Model output'!H279="[]", "negative", IF(OR(ISNUMBER(SEARCH("lymph node",'Model output'!H279)),ISNUMBER(SEARCH("Not mentioned",'Model output'!H279)),ISNUMBER(SEARCH("neck",'Model output'!H279)),ISNUMBER(SEARCH("Not applicable",'Model output'!H279))),"negative","positive")))</f>
        <v>negative</v>
      </c>
      <c r="I280">
        <f>IF('Model output'!I279="","",IF(ISNUMBER('Model output'!I279),'Model output'!I279,1))</f>
        <v>2</v>
      </c>
      <c r="J280">
        <f>IF('Model output'!J279="","",IF(AND(ISNUMBER('Model output'!J279),'Model output'!J279&lt;=I280),'Model output'!J279,IF(ISNUMBER(SEARCH("0/",'Model output'!J279)),0,1)))</f>
        <v>0</v>
      </c>
      <c r="K280" t="str" cm="1">
        <f t="array" ref="K280">IF(COUNT(FIND({0,1,2,3,4,5,6,7,8,9},'Model output'!K279))&gt;0,'Model output'!K279,"")</f>
        <v/>
      </c>
      <c r="L280" s="8" t="str">
        <f t="shared" si="60"/>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9"/>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t="str">
        <f>IF('Model output'!S279="","", IF('Model output'!S279= "[]", "", 'Model output'!S279))</f>
        <v>No</v>
      </c>
      <c r="Y280" t="str">
        <f>IF(OR('Model output'!S279="",ISNUMBER(SEARCH("Absent",'Model output'!S279)),ISNUMBER(SEARCH("Not identified",'Model output'!S279)),ISNUMBER(SEARCH("No",'Model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 IF('Model output'!T279="[]", "", IF('Model output'!T279="Not mentioned", "No", "Yes")))</f>
        <v/>
      </c>
      <c r="AB280" t="str">
        <f>IF(AA280&lt;&gt;"Yes","",IF(OR('Model output'!U279="",'Model output'!U279="[]",ISNUMBER(SEARCH("Not identified",'Model output'!U279))),"",'Model output'!U279))</f>
        <v/>
      </c>
      <c r="AC280" s="9" t="str">
        <f>IF(OR('Model output'!V279="", AND(ISERROR(SEARCH("Positive",'Model output'!V279)), ISNUMBER(SEARCH("Negative",'Model output'!V279))), 'Model output'!V279="No", ISNUMBER(SEARCH("Uninvolved",'Model output'!V279)), ISNUMBER(SEARCH("Not involved",'Model output'!V279)), ISNUMBER(SEARCH("Free",'Model output'!V279)), ISNUMBER(SEARCH("Cannot be assessed",'Model output'!V279)), ISNUMBER(SEARCH("1 mm",'Model output'!V279)), ISNUMBER(SEARCH("0.1 CM",'Model output'!V279)), ISNUMBER(SEARCH("less than 0.2 mm",'Model output'!V279)), ISNUMBER(SEARCH("less than 0.5 mm",'Model output'!V279)), ISNUMBER(SEARCH("none",'Model output'!V279)), ISNUMBER(SEARCH("abut",'Model output'!V279))), "negative", "positive")</f>
        <v>negative</v>
      </c>
      <c r="AE280" s="28"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29" t="str">
        <f t="shared" si="61"/>
        <v>1b</v>
      </c>
      <c r="AG280" s="29" t="str">
        <f t="shared" si="62"/>
        <v>0</v>
      </c>
      <c r="AH280" s="29" t="str">
        <f t="shared" si="63"/>
        <v>0</v>
      </c>
      <c r="AI280" s="36" t="str">
        <f t="shared" si="64"/>
        <v>I</v>
      </c>
      <c r="AJ280" s="28" t="s">
        <v>685</v>
      </c>
      <c r="AK280" s="33" t="s">
        <v>967</v>
      </c>
      <c r="AL280" s="33" t="s">
        <v>968</v>
      </c>
      <c r="AM280" s="33" t="s">
        <v>971</v>
      </c>
      <c r="AN280" s="33" t="s">
        <v>66</v>
      </c>
      <c r="AO280" s="34">
        <f t="shared" ca="1" si="65"/>
        <v>1</v>
      </c>
      <c r="AP280" s="29">
        <f t="shared" si="66"/>
        <v>1</v>
      </c>
      <c r="AQ280" s="29">
        <f t="shared" si="67"/>
        <v>1</v>
      </c>
      <c r="AR280" s="29">
        <f t="shared" si="68"/>
        <v>1</v>
      </c>
      <c r="AS280" s="35">
        <f t="shared" si="69"/>
        <v>1</v>
      </c>
    </row>
    <row r="281" spans="1:45">
      <c r="A281" t="str">
        <f>'Model output'!A280</f>
        <v>TCGA-KS-A4I7</v>
      </c>
      <c r="B281" s="44">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X</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X</v>
      </c>
      <c r="F281" t="str">
        <f t="shared" si="58"/>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
      </c>
      <c r="H281" t="str">
        <f>IF('Model output'!H280="","negative",IF('Model output'!H280="[]", "negative", IF(OR(ISNUMBER(SEARCH("lymph node",'Model output'!H280)),ISNUMBER(SEARCH("Not mentioned",'Model output'!H280)),ISNUMBER(SEARCH("neck",'Model output'!H280)),ISNUMBER(SEARCH("Not applicable",'Model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0"/>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9"/>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t="str">
        <f>IF('Model output'!S280="","", IF('Model output'!S280= "[]", "", 'Model output'!S280))</f>
        <v>No</v>
      </c>
      <c r="Y281" t="str">
        <f>IF(OR('Model output'!S280="",ISNUMBER(SEARCH("Absent",'Model output'!S280)),ISNUMBER(SEARCH("Not identified",'Model output'!S280)),ISNUMBER(SEARCH("No",'Model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 IF('Model output'!T280="[]", "", IF('Model output'!T280="Not mentioned", "No", "Yes")))</f>
        <v/>
      </c>
      <c r="AB281" t="str">
        <f>IF(AA281&lt;&gt;"Yes","",IF(OR('Model output'!U280="",'Model output'!U280="[]",ISNUMBER(SEARCH("Not identified",'Model output'!U280))),"",'Model output'!U280))</f>
        <v/>
      </c>
      <c r="AC281" s="9" t="str">
        <f>IF(OR('Model output'!V280="", AND(ISERROR(SEARCH("Positive",'Model output'!V280)), ISNUMBER(SEARCH("Negative",'Model output'!V280))), 'Model output'!V280="No", ISNUMBER(SEARCH("Uninvolved",'Model output'!V280)), ISNUMBER(SEARCH("Not involved",'Model output'!V280)), ISNUMBER(SEARCH("Free",'Model output'!V280)), ISNUMBER(SEARCH("Cannot be assessed",'Model output'!V280)), ISNUMBER(SEARCH("1 mm",'Model output'!V280)), ISNUMBER(SEARCH("0.1 CM",'Model output'!V280)), ISNUMBER(SEARCH("less than 0.2 mm",'Model output'!V280)), ISNUMBER(SEARCH("less than 0.5 mm",'Model output'!V280)), ISNUMBER(SEARCH("none",'Model output'!V280)), ISNUMBER(SEARCH("abut",'Model output'!V280))), "negative", "positive")</f>
        <v>negative</v>
      </c>
      <c r="AE281" s="28"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29" t="str">
        <f t="shared" si="61"/>
        <v>1b</v>
      </c>
      <c r="AG281" s="29" t="str">
        <f t="shared" si="62"/>
        <v>0</v>
      </c>
      <c r="AH281" s="29" t="str">
        <f t="shared" si="63"/>
        <v>0</v>
      </c>
      <c r="AI281" s="36" t="str">
        <f t="shared" si="64"/>
        <v>I</v>
      </c>
      <c r="AJ281" s="28" t="s">
        <v>685</v>
      </c>
      <c r="AK281" s="33" t="s">
        <v>967</v>
      </c>
      <c r="AL281" s="33" t="s">
        <v>968</v>
      </c>
      <c r="AM281" s="33" t="s">
        <v>971</v>
      </c>
      <c r="AN281" s="33" t="s">
        <v>66</v>
      </c>
      <c r="AO281" s="34">
        <f t="shared" ca="1" si="65"/>
        <v>1</v>
      </c>
      <c r="AP281" s="29">
        <f t="shared" si="66"/>
        <v>1</v>
      </c>
      <c r="AQ281" s="29">
        <f t="shared" si="67"/>
        <v>1</v>
      </c>
      <c r="AR281" s="29">
        <f t="shared" si="68"/>
        <v>1</v>
      </c>
      <c r="AS281" s="35">
        <f t="shared" si="69"/>
        <v>1</v>
      </c>
    </row>
    <row r="282" spans="1:45">
      <c r="A282" t="str">
        <f>'Model output'!A281</f>
        <v>TCGA-KS-A4IC</v>
      </c>
      <c r="B282" s="44">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0</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X</v>
      </c>
      <c r="F282" t="str">
        <f t="shared" si="58"/>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output'!H281="","negative",IF('Model output'!H281="[]", "negative", IF(OR(ISNUMBER(SEARCH("lymph node",'Model output'!H281)),ISNUMBER(SEARCH("Not mentioned",'Model output'!H281)),ISNUMBER(SEARCH("neck",'Model output'!H281)),ISNUMBER(SEARCH("Not applicable",'Model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0.5 cm</v>
      </c>
      <c r="L282" s="8" t="str">
        <f t="shared" si="60"/>
        <v>0.5cm</v>
      </c>
      <c r="M282" cm="1">
        <f t="array" ref="M282">IF(L282="","",IF(ISNUMBER(SEARCH("cm",L282)),MAX(VALUE(SUBSTITUTE(_xlfn.FILTERXML("&lt;t&gt;&lt;s&gt;"&amp;SUBSTITUTE(L282,",","&lt;/s&gt;&lt;s&gt;")&amp;"&lt;/s&gt;&lt;/t&gt;","//s"),"cm",""))),MAX(VALUE(SUBSTITUTE(_xlfn.FILTERXML("&lt;t&gt;&lt;s&gt;"&amp;SUBSTITUTE(L282,",","&lt;/s&gt;&lt;s&gt;")&amp;"&lt;/s&gt;&lt;/t&gt;","//s"),"mm","")))/10))</f>
        <v>0.5</v>
      </c>
      <c r="N282" t="str">
        <f>IF('Model output'!L281="","",'Model output'!L281)</f>
        <v>Papillary</v>
      </c>
      <c r="O282" t="str">
        <f>IF('Model output'!M281="","",'Model output'!M281)</f>
        <v>Classical</v>
      </c>
      <c r="P282" t="str">
        <f>IF('Model output'!N281="","",'Model output'!N281)</f>
        <v>1.1 x 1.1 x 1.0 cm</v>
      </c>
      <c r="Q282" t="str">
        <f t="shared" si="59"/>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t="str">
        <f>IF('Model output'!O281="","",'Model output'!O281)</f>
        <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t="str">
        <f>IF('Model output'!S281="","", IF('Model output'!S281= "[]", "", 'Model output'!S281))</f>
        <v>No</v>
      </c>
      <c r="Y282" t="str">
        <f>IF(OR('Model output'!S281="",ISNUMBER(SEARCH("Absent",'Model output'!S281)),ISNUMBER(SEARCH("Not identified",'Model output'!S281)),ISNUMBER(SEARCH("No",'Model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 IF('Model output'!T281="[]", "", IF('Model output'!T281="Not mentioned", "No", "Yes")))</f>
        <v/>
      </c>
      <c r="AB282" t="str">
        <f>IF(AA282&lt;&gt;"Yes","",IF(OR('Model output'!U281="",'Model output'!U281="[]",ISNUMBER(SEARCH("Not identified",'Model output'!U281))),"",'Model output'!U281))</f>
        <v/>
      </c>
      <c r="AC282" s="9" t="str">
        <f>IF(OR('Model output'!V281="", AND(ISERROR(SEARCH("Positive",'Model output'!V281)), ISNUMBER(SEARCH("Negative",'Model output'!V281))), 'Model output'!V281="No", ISNUMBER(SEARCH("Uninvolved",'Model output'!V281)), ISNUMBER(SEARCH("Not involved",'Model output'!V281)), ISNUMBER(SEARCH("Free",'Model output'!V281)), ISNUMBER(SEARCH("Cannot be assessed",'Model output'!V281)), ISNUMBER(SEARCH("1 mm",'Model output'!V281)), ISNUMBER(SEARCH("0.1 CM",'Model output'!V281)), ISNUMBER(SEARCH("less than 0.2 mm",'Model output'!V281)), ISNUMBER(SEARCH("less than 0.5 mm",'Model output'!V281)), ISNUMBER(SEARCH("none",'Model output'!V281)), ISNUMBER(SEARCH("abut",'Model output'!V281))), "negative", "positive")</f>
        <v>negative</v>
      </c>
      <c r="AE282" s="28"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29" t="str">
        <f t="shared" si="61"/>
        <v>1b</v>
      </c>
      <c r="AG282" s="29" t="str">
        <f t="shared" si="62"/>
        <v>1a</v>
      </c>
      <c r="AH282" s="29" t="str">
        <f t="shared" si="63"/>
        <v>0</v>
      </c>
      <c r="AI282" s="36" t="str">
        <f t="shared" si="64"/>
        <v>I</v>
      </c>
      <c r="AJ282" s="28" t="s">
        <v>685</v>
      </c>
      <c r="AK282" s="33" t="s">
        <v>967</v>
      </c>
      <c r="AL282" s="33" t="s">
        <v>972</v>
      </c>
      <c r="AM282" s="33" t="s">
        <v>971</v>
      </c>
      <c r="AN282" s="33" t="s">
        <v>66</v>
      </c>
      <c r="AO282" s="34">
        <f t="shared" ca="1" si="65"/>
        <v>1</v>
      </c>
      <c r="AP282" s="29">
        <f t="shared" si="66"/>
        <v>1</v>
      </c>
      <c r="AQ282" s="29">
        <f t="shared" si="67"/>
        <v>1</v>
      </c>
      <c r="AR282" s="29">
        <f t="shared" si="68"/>
        <v>1</v>
      </c>
      <c r="AS282" s="35">
        <f t="shared" si="69"/>
        <v>1</v>
      </c>
    </row>
    <row r="283" spans="1:45">
      <c r="A283" t="str">
        <f>'Model output'!A282</f>
        <v>TCGA-KS-A4ID</v>
      </c>
      <c r="B283" s="44">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X</v>
      </c>
      <c r="F283" t="str">
        <f t="shared" si="58"/>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output'!H282="","negative",IF('Model output'!H282="[]", "negative", IF(OR(ISNUMBER(SEARCH("lymph node",'Model output'!H282)),ISNUMBER(SEARCH("Not mentioned",'Model output'!H282)),ISNUMBER(SEARCH("neck",'Model output'!H282)),ISNUMBER(SEARCH("Not applicable",'Model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0"/>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9"/>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t="str">
        <f>IF('Model output'!S282="","", IF('Model output'!S282= "[]", "", 'Model output'!S282))</f>
        <v>No</v>
      </c>
      <c r="Y283" t="str">
        <f>IF(OR('Model output'!S282="",ISNUMBER(SEARCH("Absent",'Model output'!S282)),ISNUMBER(SEARCH("Not identified",'Model output'!S282)),ISNUMBER(SEARCH("No",'Model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 IF('Model output'!T282="[]", "", IF('Model output'!T282="Not mentioned", "No", "Yes")))</f>
        <v/>
      </c>
      <c r="AB283" t="str">
        <f>IF(AA283&lt;&gt;"Yes","",IF(OR('Model output'!U282="",'Model output'!U282="[]",ISNUMBER(SEARCH("Not identified",'Model output'!U282))),"",'Model output'!U282))</f>
        <v/>
      </c>
      <c r="AC283" s="9" t="str">
        <f>IF(OR('Model output'!V282="", AND(ISERROR(SEARCH("Positive",'Model output'!V282)), ISNUMBER(SEARCH("Negative",'Model output'!V282))), 'Model output'!V282="No", ISNUMBER(SEARCH("Uninvolved",'Model output'!V282)), ISNUMBER(SEARCH("Not involved",'Model output'!V282)), ISNUMBER(SEARCH("Free",'Model output'!V282)), ISNUMBER(SEARCH("Cannot be assessed",'Model output'!V282)), ISNUMBER(SEARCH("1 mm",'Model output'!V282)), ISNUMBER(SEARCH("0.1 CM",'Model output'!V282)), ISNUMBER(SEARCH("less than 0.2 mm",'Model output'!V282)), ISNUMBER(SEARCH("less than 0.5 mm",'Model output'!V282)), ISNUMBER(SEARCH("none",'Model output'!V282)), ISNUMBER(SEARCH("abut",'Model output'!V282))), "negative", "positive")</f>
        <v>negative</v>
      </c>
      <c r="AE283" s="28"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29" t="str">
        <f t="shared" si="61"/>
        <v>1b</v>
      </c>
      <c r="AG283" s="29" t="str">
        <f t="shared" si="62"/>
        <v>0</v>
      </c>
      <c r="AH283" s="29" t="str">
        <f t="shared" si="63"/>
        <v>0</v>
      </c>
      <c r="AI283" s="36" t="str">
        <f t="shared" si="64"/>
        <v>I</v>
      </c>
      <c r="AJ283" s="28" t="s">
        <v>685</v>
      </c>
      <c r="AK283" s="33" t="s">
        <v>967</v>
      </c>
      <c r="AL283" s="33" t="s">
        <v>968</v>
      </c>
      <c r="AM283" s="33" t="s">
        <v>971</v>
      </c>
      <c r="AN283" s="33" t="s">
        <v>66</v>
      </c>
      <c r="AO283" s="34">
        <f t="shared" ca="1" si="65"/>
        <v>1</v>
      </c>
      <c r="AP283" s="29">
        <f t="shared" si="66"/>
        <v>1</v>
      </c>
      <c r="AQ283" s="29">
        <f t="shared" si="67"/>
        <v>1</v>
      </c>
      <c r="AR283" s="29">
        <f t="shared" si="68"/>
        <v>1</v>
      </c>
      <c r="AS283" s="35">
        <f t="shared" si="69"/>
        <v>1</v>
      </c>
    </row>
    <row r="284" spans="1:45">
      <c r="A284" t="str">
        <f>'Model output'!A283</f>
        <v>TCGA-L6-A4EP</v>
      </c>
      <c r="B284" s="44">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X</v>
      </c>
      <c r="F284" t="str">
        <f t="shared" si="58"/>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output'!H283="","negative",IF('Model output'!H283="[]", "negative", IF(OR(ISNUMBER(SEARCH("lymph node",'Model output'!H283)),ISNUMBER(SEARCH("Not mentioned",'Model output'!H283)),ISNUMBER(SEARCH("neck",'Model output'!H283)),ISNUMBER(SEARCH("Not applicable",'Model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0"/>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9"/>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t="str">
        <f>IF('Model output'!S283="","", IF('Model output'!S283= "[]", "", 'Model output'!S283))</f>
        <v>Not identified</v>
      </c>
      <c r="Y284" t="str">
        <f>IF(OR('Model output'!S283="",ISNUMBER(SEARCH("Absent",'Model output'!S283)),ISNUMBER(SEARCH("Not identified",'Model output'!S283)),ISNUMBER(SEARCH("No",'Model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 IF('Model output'!T283="[]", "", IF('Model output'!T283="Not mentioned", "No", "Yes")))</f>
        <v/>
      </c>
      <c r="AB284" t="str">
        <f>IF(AA284&lt;&gt;"Yes","",IF(OR('Model output'!U283="",'Model output'!U283="[]",ISNUMBER(SEARCH("Not identified",'Model output'!U283))),"",'Model output'!U283))</f>
        <v/>
      </c>
      <c r="AC284" s="9" t="str">
        <f>IF(OR('Model output'!V283="", AND(ISERROR(SEARCH("Positive",'Model output'!V283)), ISNUMBER(SEARCH("Negative",'Model output'!V283))), 'Model output'!V283="No", ISNUMBER(SEARCH("Uninvolved",'Model output'!V283)), ISNUMBER(SEARCH("Not involved",'Model output'!V283)), ISNUMBER(SEARCH("Free",'Model output'!V283)), ISNUMBER(SEARCH("Cannot be assessed",'Model output'!V283)), ISNUMBER(SEARCH("1 mm",'Model output'!V283)), ISNUMBER(SEARCH("0.1 CM",'Model output'!V283)), ISNUMBER(SEARCH("less than 0.2 mm",'Model output'!V283)), ISNUMBER(SEARCH("less than 0.5 mm",'Model output'!V283)), ISNUMBER(SEARCH("none",'Model output'!V283)), ISNUMBER(SEARCH("abut",'Model output'!V283))), "negative", "positive")</f>
        <v>negative</v>
      </c>
      <c r="AE284" s="28"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29" t="str">
        <f t="shared" si="61"/>
        <v>2</v>
      </c>
      <c r="AG284" s="29" t="str">
        <f t="shared" si="62"/>
        <v>0</v>
      </c>
      <c r="AH284" s="29" t="str">
        <f t="shared" si="63"/>
        <v>0</v>
      </c>
      <c r="AI284" s="36" t="str">
        <f t="shared" si="64"/>
        <v>I</v>
      </c>
      <c r="AJ284" s="28" t="s">
        <v>685</v>
      </c>
      <c r="AK284" s="33" t="s">
        <v>970</v>
      </c>
      <c r="AL284" s="33" t="s">
        <v>968</v>
      </c>
      <c r="AM284" s="33" t="s">
        <v>971</v>
      </c>
      <c r="AN284" s="33" t="s">
        <v>66</v>
      </c>
      <c r="AO284" s="34">
        <f t="shared" ca="1" si="65"/>
        <v>1</v>
      </c>
      <c r="AP284" s="29">
        <f t="shared" si="66"/>
        <v>1</v>
      </c>
      <c r="AQ284" s="29">
        <f t="shared" si="67"/>
        <v>1</v>
      </c>
      <c r="AR284" s="29">
        <f t="shared" si="68"/>
        <v>1</v>
      </c>
      <c r="AS284" s="35">
        <f t="shared" si="69"/>
        <v>1</v>
      </c>
    </row>
    <row r="285" spans="1:45">
      <c r="A285" t="str">
        <f>'Model output'!A284</f>
        <v>TCGA-L6-A4EQ</v>
      </c>
      <c r="B285" s="44">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1</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X</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X</v>
      </c>
      <c r="F285" t="str">
        <f t="shared" si="58"/>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central</v>
      </c>
      <c r="H285" t="str">
        <f>IF('Model output'!H284="","negative",IF('Model output'!H284="[]", "negative", IF(OR(ISNUMBER(SEARCH("lymph node",'Model output'!H284)),ISNUMBER(SEARCH("Not mentioned",'Model output'!H284)),ISNUMBER(SEARCH("neck",'Model output'!H284)),ISNUMBER(SEARCH("Not applicable",'Model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x 0.7 x 0.4 cm</v>
      </c>
      <c r="L285" s="8" t="str">
        <f t="shared" si="60"/>
        <v>0.8,0.7,0.4cm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
      </c>
      <c r="P285" t="str">
        <f>IF('Model output'!N284="","",'Model output'!N284)</f>
        <v>3.5cm</v>
      </c>
      <c r="Q285" t="str">
        <f t="shared" si="59"/>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t="str">
        <f>IF('Model output'!S284="","", IF('Model output'!S284= "[]", "", 'Model output'!S284))</f>
        <v/>
      </c>
      <c r="Y285" t="str">
        <f>IF(OR('Model output'!S284="",ISNUMBER(SEARCH("Absent",'Model output'!S284)),ISNUMBER(SEARCH("Not identified",'Model output'!S284)),ISNUMBER(SEARCH("No",'Model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 IF('Model output'!T284="[]", "", IF('Model output'!T284="Not mentioned", "No", "Yes")))</f>
        <v/>
      </c>
      <c r="AB285" t="str">
        <f>IF(AA285&lt;&gt;"Yes","",IF(OR('Model output'!U284="",'Model output'!U284="[]",ISNUMBER(SEARCH("Not identified",'Model output'!U284))),"",'Model output'!U284))</f>
        <v/>
      </c>
      <c r="AC285" s="9" t="str">
        <f>IF(OR('Model output'!V284="", AND(ISERROR(SEARCH("Positive",'Model output'!V284)), ISNUMBER(SEARCH("Negative",'Model output'!V284))), 'Model output'!V284="No", ISNUMBER(SEARCH("Uninvolved",'Model output'!V284)), ISNUMBER(SEARCH("Not involved",'Model output'!V284)), ISNUMBER(SEARCH("Free",'Model output'!V284)), ISNUMBER(SEARCH("Cannot be assessed",'Model output'!V284)), ISNUMBER(SEARCH("1 mm",'Model output'!V284)), ISNUMBER(SEARCH("0.1 CM",'Model output'!V284)), ISNUMBER(SEARCH("less than 0.2 mm",'Model output'!V284)), ISNUMBER(SEARCH("less than 0.5 mm",'Model output'!V284)), ISNUMBER(SEARCH("none",'Model output'!V284)), ISNUMBER(SEARCH("abut",'Model output'!V284))), "negative", "positive")</f>
        <v>negative</v>
      </c>
      <c r="AE285" s="28"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29" t="str">
        <f t="shared" si="61"/>
        <v>2</v>
      </c>
      <c r="AG285" s="29" t="str">
        <f t="shared" si="62"/>
        <v>1a</v>
      </c>
      <c r="AH285" s="29" t="str">
        <f t="shared" si="63"/>
        <v>0</v>
      </c>
      <c r="AI285" s="36" t="str">
        <f t="shared" si="64"/>
        <v>I</v>
      </c>
      <c r="AJ285" s="28" t="s">
        <v>685</v>
      </c>
      <c r="AK285" s="33" t="s">
        <v>970</v>
      </c>
      <c r="AL285" s="33" t="s">
        <v>972</v>
      </c>
      <c r="AM285" s="33" t="s">
        <v>971</v>
      </c>
      <c r="AN285" s="33" t="s">
        <v>66</v>
      </c>
      <c r="AO285" s="34">
        <f t="shared" ca="1" si="65"/>
        <v>1</v>
      </c>
      <c r="AP285" s="29">
        <f t="shared" si="66"/>
        <v>1</v>
      </c>
      <c r="AQ285" s="29">
        <f t="shared" si="67"/>
        <v>1</v>
      </c>
      <c r="AR285" s="29">
        <f t="shared" si="68"/>
        <v>1</v>
      </c>
      <c r="AS285" s="35">
        <f t="shared" si="69"/>
        <v>1</v>
      </c>
    </row>
    <row r="286" spans="1:45">
      <c r="A286" t="str">
        <f>'Model output'!A285</f>
        <v>TCGA-L6-A4ET</v>
      </c>
      <c r="B286" s="44">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8"/>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output'!H285="","negative",IF('Model output'!H285="[]", "negative", IF(OR(ISNUMBER(SEARCH("lymph node",'Model output'!H285)),ISNUMBER(SEARCH("Not mentioned",'Model output'!H285)),ISNUMBER(SEARCH("neck",'Model output'!H285)),ISNUMBER(SEARCH("Not applicable",'Model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0"/>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Classical</v>
      </c>
      <c r="P286" t="str">
        <f>IF('Model output'!N285="","",'Model output'!N285)</f>
        <v>at least 6cm</v>
      </c>
      <c r="Q286" t="str">
        <f t="shared" si="59"/>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t="str">
        <f>IF('Model output'!O285="","",'Model output'!O285)</f>
        <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t="str">
        <f>IF('Model output'!S285="","", IF('Model output'!S285= "[]", "", 'Model output'!S285))</f>
        <v>Cannot be assessed</v>
      </c>
      <c r="Y286" t="str">
        <f>IF(OR('Model output'!S285="",ISNUMBER(SEARCH("Absent",'Model output'!S285)),ISNUMBER(SEARCH("Not identified",'Model output'!S285)),ISNUMBER(SEARCH("No",'Model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 IF('Model output'!T285="[]", "", IF('Model output'!T285="Not mentioned", "No", "Yes")))</f>
        <v/>
      </c>
      <c r="AB286" t="str">
        <f>IF(AA286&lt;&gt;"Yes","",IF(OR('Model output'!U285="",'Model output'!U285="[]",ISNUMBER(SEARCH("Not identified",'Model output'!U285))),"",'Model output'!U285))</f>
        <v/>
      </c>
      <c r="AC286" s="9" t="str">
        <f>IF(OR('Model output'!V285="", AND(ISERROR(SEARCH("Positive",'Model output'!V285)), ISNUMBER(SEARCH("Negative",'Model output'!V285))), 'Model output'!V285="No", ISNUMBER(SEARCH("Uninvolved",'Model output'!V285)), ISNUMBER(SEARCH("Not involved",'Model output'!V285)), ISNUMBER(SEARCH("Free",'Model output'!V285)), ISNUMBER(SEARCH("Cannot be assessed",'Model output'!V285)), ISNUMBER(SEARCH("1 mm",'Model output'!V285)), ISNUMBER(SEARCH("0.1 CM",'Model output'!V285)), ISNUMBER(SEARCH("less than 0.2 mm",'Model output'!V285)), ISNUMBER(SEARCH("less than 0.5 mm",'Model output'!V285)), ISNUMBER(SEARCH("none",'Model output'!V285)), ISNUMBER(SEARCH("abut",'Model output'!V285))), "negative", "positive")</f>
        <v>positive</v>
      </c>
      <c r="AE286" s="28"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29" t="str">
        <f t="shared" si="61"/>
        <v>3a</v>
      </c>
      <c r="AG286" s="29" t="str">
        <f t="shared" si="62"/>
        <v>0</v>
      </c>
      <c r="AH286" s="29" t="str">
        <f t="shared" si="63"/>
        <v>0</v>
      </c>
      <c r="AI286" s="36" t="str">
        <f t="shared" si="64"/>
        <v>I</v>
      </c>
      <c r="AJ286" s="28" t="s">
        <v>684</v>
      </c>
      <c r="AK286" s="33" t="s">
        <v>973</v>
      </c>
      <c r="AL286" s="33" t="s">
        <v>971</v>
      </c>
      <c r="AM286" s="33" t="s">
        <v>971</v>
      </c>
      <c r="AN286" s="33" t="s">
        <v>66</v>
      </c>
      <c r="AO286" s="34">
        <f t="shared" si="65"/>
        <v>1</v>
      </c>
      <c r="AP286" s="29">
        <f t="shared" si="66"/>
        <v>1</v>
      </c>
      <c r="AQ286" s="29">
        <f t="shared" si="67"/>
        <v>1</v>
      </c>
      <c r="AR286" s="29">
        <f t="shared" si="68"/>
        <v>1</v>
      </c>
      <c r="AS286" s="35">
        <f t="shared" si="69"/>
        <v>1</v>
      </c>
    </row>
    <row r="287" spans="1:45">
      <c r="A287" t="str">
        <f>'Model output'!A286</f>
        <v>TCGA-L6-A4EU</v>
      </c>
      <c r="B287" s="44">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8"/>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output'!H286="","negative",IF('Model output'!H286="[]", "negative", IF(OR(ISNUMBER(SEARCH("lymph node",'Model output'!H286)),ISNUMBER(SEARCH("Not mentioned",'Model output'!H286)),ISNUMBER(SEARCH("neck",'Model output'!H286)),ISNUMBER(SEARCH("Not applicable",'Model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60"/>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9"/>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t="str">
        <f>IF('Model output'!S286="","", IF('Model output'!S286= "[]", "", 'Model output'!S286))</f>
        <v>Present, to sternothyroid muscle or perithyroidal soft tissues</v>
      </c>
      <c r="Y287" t="str">
        <f>IF(OR('Model output'!S286="",ISNUMBER(SEARCH("Absent",'Model output'!S286)),ISNUMBER(SEARCH("Not identified",'Model output'!S286)),ISNUMBER(SEARCH("No",'Model output'!S286)),ISNUMBER(SEARCH("negative",'Model output'!S286))),"negative",IF(Z287="positive","gETE", "positive"))</f>
        <v>negative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 IF('Model output'!T286="[]", "", IF('Model output'!T286="Not mentioned", "No", "Yes")))</f>
        <v/>
      </c>
      <c r="AB287" t="str">
        <f>IF(AA287&lt;&gt;"Yes","",IF(OR('Model output'!U286="",'Model output'!U286="[]",ISNUMBER(SEARCH("Not identified",'Model output'!U286))),"",'Model output'!U286))</f>
        <v/>
      </c>
      <c r="AC287" s="9" t="str">
        <f>IF(OR('Model output'!V286="", AND(ISERROR(SEARCH("Positive",'Model output'!V286)), ISNUMBER(SEARCH("Negative",'Model output'!V286))), 'Model output'!V286="No", ISNUMBER(SEARCH("Uninvolved",'Model output'!V286)), ISNUMBER(SEARCH("Not involved",'Model output'!V286)), ISNUMBER(SEARCH("Free",'Model output'!V286)), ISNUMBER(SEARCH("Cannot be assessed",'Model output'!V286)), ISNUMBER(SEARCH("1 mm",'Model output'!V286)), ISNUMBER(SEARCH("0.1 CM",'Model output'!V286)), ISNUMBER(SEARCH("less than 0.2 mm",'Model output'!V286)), ISNUMBER(SEARCH("less than 0.5 mm",'Model output'!V286)), ISNUMBER(SEARCH("none",'Model output'!V286)), ISNUMBER(SEARCH("abut",'Model output'!V286))), "negative", "positive")</f>
        <v>positive</v>
      </c>
      <c r="AE287" s="28"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29" t="str">
        <f t="shared" si="61"/>
        <v>3b</v>
      </c>
      <c r="AG287" s="29" t="str">
        <f t="shared" si="62"/>
        <v>1a</v>
      </c>
      <c r="AH287" s="29" t="str">
        <f t="shared" si="63"/>
        <v>0</v>
      </c>
      <c r="AI287" s="36" t="str">
        <f t="shared" si="64"/>
        <v>II</v>
      </c>
      <c r="AJ287" s="28" t="s">
        <v>684</v>
      </c>
      <c r="AK287" s="33" t="s">
        <v>966</v>
      </c>
      <c r="AL287" s="33" t="s">
        <v>972</v>
      </c>
      <c r="AM287" s="33" t="s">
        <v>971</v>
      </c>
      <c r="AN287" s="33" t="s">
        <v>969</v>
      </c>
      <c r="AO287" s="34">
        <f t="shared" si="65"/>
        <v>1</v>
      </c>
      <c r="AP287" s="29">
        <f t="shared" si="66"/>
        <v>1</v>
      </c>
      <c r="AQ287" s="29">
        <f t="shared" si="67"/>
        <v>1</v>
      </c>
      <c r="AR287" s="29">
        <f t="shared" si="68"/>
        <v>1</v>
      </c>
      <c r="AS287" s="35">
        <f t="shared" si="69"/>
        <v>1</v>
      </c>
    </row>
    <row r="288" spans="1:45">
      <c r="A288" t="str">
        <f>'Model output'!A287</f>
        <v>TCGA-MK-A4N6</v>
      </c>
      <c r="B288" s="44">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8"/>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lateral</v>
      </c>
      <c r="H288" t="str">
        <f>IF('Model output'!H287="","negative",IF('Model output'!H287="[]", "negative", IF(OR(ISNUMBER(SEARCH("lymph node",'Model output'!H287)),ISNUMBER(SEARCH("Not mentioned",'Model output'!H287)),ISNUMBER(SEARCH("neck",'Model output'!H287)),ISNUMBER(SEARCH("Not applicable",'Model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2.5 cm</v>
      </c>
      <c r="L288" s="8" t="str">
        <f t="shared" si="60"/>
        <v>2.5cm</v>
      </c>
      <c r="M288" cm="1">
        <f t="array" ref="M288">IF(L288="","",IF(ISNUMBER(SEARCH("cm",L288)),MAX(VALUE(SUBSTITUTE(_xlfn.FILTERXML("&lt;t&gt;&lt;s&gt;"&amp;SUBSTITUTE(L288,",","&lt;/s&gt;&lt;s&gt;")&amp;"&lt;/s&gt;&lt;/t&gt;","//s"),"cm",""))),MAX(VALUE(SUBSTITUTE(_xlfn.FILTERXML("&lt;t&gt;&lt;s&gt;"&amp;SUBSTITUTE(L288,",","&lt;/s&gt;&lt;s&gt;")&amp;"&lt;/s&gt;&lt;/t&gt;","//s"),"mm","")))/10))</f>
        <v>2.5</v>
      </c>
      <c r="N288" t="str">
        <f>IF('Model output'!L287="","",'Model output'!L287)</f>
        <v>Papillary carcinoma</v>
      </c>
      <c r="O288" t="str">
        <f>IF('Model output'!M287="","",'Model output'!M287)</f>
        <v/>
      </c>
      <c r="P288" t="str">
        <f>IF('Model output'!N287="","",'Model output'!N287)</f>
        <v>8.2 cm</v>
      </c>
      <c r="Q288" t="str">
        <f t="shared" si="59"/>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t="str">
        <f>IF('Model output'!S287="","", IF('Model output'!S287= "[]", "", 'Model output'!S287))</f>
        <v>Present</v>
      </c>
      <c r="Y288" t="str">
        <f>IF(OR('Model output'!S287="",ISNUMBER(SEARCH("Absent",'Model output'!S287)),ISNUMBER(SEARCH("Not identified",'Model output'!S287)),ISNUMBER(SEARCH("No",'Model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 IF('Model output'!T287="[]", "", IF('Model output'!T287="Not mentioned", "No", "Yes")))</f>
        <v/>
      </c>
      <c r="AB288" t="str">
        <f>IF(AA288&lt;&gt;"Yes","",IF(OR('Model output'!U287="",'Model output'!U287="[]",ISNUMBER(SEARCH("Not identified",'Model output'!U287))),"",'Model output'!U287))</f>
        <v/>
      </c>
      <c r="AC288" s="9" t="str">
        <f>IF(OR('Model output'!V287="", AND(ISERROR(SEARCH("Positive",'Model output'!V287)), ISNUMBER(SEARCH("Negative",'Model output'!V287))), 'Model output'!V287="No", ISNUMBER(SEARCH("Uninvolved",'Model output'!V287)), ISNUMBER(SEARCH("Not involved",'Model output'!V287)), ISNUMBER(SEARCH("Free",'Model output'!V287)), ISNUMBER(SEARCH("Cannot be assessed",'Model output'!V287)), ISNUMBER(SEARCH("1 mm",'Model output'!V287)), ISNUMBER(SEARCH("0.1 CM",'Model output'!V287)), ISNUMBER(SEARCH("less than 0.2 mm",'Model output'!V287)), ISNUMBER(SEARCH("less than 0.5 mm",'Model output'!V287)), ISNUMBER(SEARCH("none",'Model output'!V287)), ISNUMBER(SEARCH("abut",'Model output'!V287))), "negative", "positive")</f>
        <v>negative</v>
      </c>
      <c r="AE288" s="28"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29" t="str">
        <f t="shared" si="61"/>
        <v>3a</v>
      </c>
      <c r="AG288" s="29" t="str">
        <f t="shared" si="62"/>
        <v>1b</v>
      </c>
      <c r="AH288" s="29" t="str">
        <f t="shared" si="63"/>
        <v>0</v>
      </c>
      <c r="AI288" s="36" t="str">
        <f t="shared" si="64"/>
        <v>I</v>
      </c>
      <c r="AJ288" s="28" t="s">
        <v>687</v>
      </c>
      <c r="AK288" s="33" t="s">
        <v>973</v>
      </c>
      <c r="AL288" s="33" t="s">
        <v>967</v>
      </c>
      <c r="AM288" s="33" t="s">
        <v>971</v>
      </c>
      <c r="AN288" s="33" t="s">
        <v>66</v>
      </c>
      <c r="AO288" s="34">
        <f t="shared" ca="1" si="65"/>
        <v>1</v>
      </c>
      <c r="AP288" s="29">
        <f t="shared" si="66"/>
        <v>1</v>
      </c>
      <c r="AQ288" s="29">
        <f t="shared" si="67"/>
        <v>1</v>
      </c>
      <c r="AR288" s="29">
        <f t="shared" si="68"/>
        <v>1</v>
      </c>
      <c r="AS288" s="35">
        <f t="shared" si="69"/>
        <v>1</v>
      </c>
    </row>
    <row r="289" spans="1:46">
      <c r="A289" t="str">
        <f>'Model output'!A288</f>
        <v>TCGA-MK-A4N7</v>
      </c>
      <c r="B289" s="44">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0">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output'!H288="","negative",IF('Model output'!H288="[]", "negative", IF(OR(ISNUMBER(SEARCH("lymph node",'Model output'!H288)),ISNUMBER(SEARCH("Not mentioned",'Model output'!H288)),ISNUMBER(SEARCH("neck",'Model output'!H288)),ISNUMBER(SEARCH("Not applicable",'Model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0"/>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si="59"/>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t="str">
        <f>IF('Model output'!S288="","", IF('Model output'!S288= "[]", "", 'Model output'!S288))</f>
        <v/>
      </c>
      <c r="Y289" t="str">
        <f>IF(OR('Model output'!S288="",ISNUMBER(SEARCH("Absent",'Model output'!S288)),ISNUMBER(SEARCH("Not identified",'Model output'!S288)),ISNUMBER(SEARCH("No",'Model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 IF('Model output'!T288="[]", "", IF('Model output'!T288="Not mentioned", "No", "Yes")))</f>
        <v/>
      </c>
      <c r="AB289" t="str">
        <f>IF(AA289&lt;&gt;"Yes","",IF(OR('Model output'!U288="",'Model output'!U288="[]",ISNUMBER(SEARCH("Not identified",'Model output'!U288))),"",'Model output'!U288))</f>
        <v/>
      </c>
      <c r="AC289" s="9" t="str">
        <f>IF(OR('Model output'!V288="", AND(ISERROR(SEARCH("Positive",'Model output'!V288)), ISNUMBER(SEARCH("Negative",'Model output'!V288))), 'Model output'!V288="No", ISNUMBER(SEARCH("Uninvolved",'Model output'!V288)), ISNUMBER(SEARCH("Not involved",'Model output'!V288)), ISNUMBER(SEARCH("Free",'Model output'!V288)), ISNUMBER(SEARCH("Cannot be assessed",'Model output'!V288)), ISNUMBER(SEARCH("1 mm",'Model output'!V288)), ISNUMBER(SEARCH("0.1 CM",'Model output'!V288)), ISNUMBER(SEARCH("less than 0.2 mm",'Model output'!V288)), ISNUMBER(SEARCH("less than 0.5 mm",'Model output'!V288)), ISNUMBER(SEARCH("none",'Model output'!V288)), ISNUMBER(SEARCH("abut",'Model output'!V288))), "negative", "positive")</f>
        <v>negative</v>
      </c>
      <c r="AE289" s="28"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29" t="str">
        <f t="shared" si="61"/>
        <v>2</v>
      </c>
      <c r="AG289" s="29" t="str">
        <f t="shared" si="62"/>
        <v>0</v>
      </c>
      <c r="AH289" s="29" t="str">
        <f t="shared" si="63"/>
        <v>0</v>
      </c>
      <c r="AI289" s="36" t="str">
        <f t="shared" si="64"/>
        <v>I</v>
      </c>
      <c r="AJ289" s="28" t="s">
        <v>687</v>
      </c>
      <c r="AK289" s="33" t="s">
        <v>970</v>
      </c>
      <c r="AL289" s="33" t="s">
        <v>968</v>
      </c>
      <c r="AM289" s="33" t="s">
        <v>971</v>
      </c>
      <c r="AN289" s="33" t="s">
        <v>66</v>
      </c>
      <c r="AO289" s="34">
        <f t="shared" ca="1" si="65"/>
        <v>1</v>
      </c>
      <c r="AP289" s="29">
        <f t="shared" si="66"/>
        <v>1</v>
      </c>
      <c r="AQ289" s="29">
        <f t="shared" si="67"/>
        <v>1</v>
      </c>
      <c r="AR289" s="29">
        <f t="shared" si="68"/>
        <v>1</v>
      </c>
      <c r="AS289" s="35">
        <f t="shared" si="69"/>
        <v>1</v>
      </c>
    </row>
    <row r="290" spans="1:46">
      <c r="A290" t="str">
        <f>'Model output'!A289</f>
        <v>TCGA-MK-A4N9</v>
      </c>
      <c r="B290" s="44">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0"/>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central</v>
      </c>
      <c r="H290" t="str">
        <f>IF('Model output'!H289="","negative",IF('Model output'!H289="[]", "negative", IF(OR(ISNUMBER(SEARCH("lymph node",'Model output'!H289)),ISNUMBER(SEARCH("Not mentioned",'Model output'!H289)),ISNUMBER(SEARCH("neck",'Model output'!H289)),ISNUMBER(SEARCH("Not applicable",'Model output'!H289))),"negative","positive")))</f>
        <v>negative</v>
      </c>
      <c r="I290">
        <f>IF('Model output'!I289="","",IF(ISNUMBER('Model output'!I289),'Model output'!I289,1))</f>
        <v>4</v>
      </c>
      <c r="J290">
        <f>IF('Model output'!J289="","",IF(AND(ISNUMBER('Model output'!J289),'Model output'!J289&lt;=I290),'Model output'!J289,IF(ISNUMBER(SEARCH("0/",'Model output'!J289)),0,1)))</f>
        <v>1</v>
      </c>
      <c r="K290" t="str" cm="1">
        <f t="array" ref="K290">IF(COUNT(FIND({0,1,2,3,4,5,6,7,8,9},'Model output'!K289))&gt;0,'Model output'!K289,"")</f>
        <v>2.4 x 2.3 x 1.3 cm</v>
      </c>
      <c r="L290" s="8" t="str">
        <f t="shared" si="60"/>
        <v>2.4,2.3,1.3cm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v>
      </c>
      <c r="O290" t="str">
        <f>IF('Model output'!M289="","",'Model output'!M289)</f>
        <v>Multifocal, classical</v>
      </c>
      <c r="P290" t="str">
        <f>IF('Model output'!N289="","",'Model output'!N289)</f>
        <v>2.6 cm</v>
      </c>
      <c r="Q290" t="str">
        <f t="shared" si="59"/>
        <v>2.6cm</v>
      </c>
      <c r="R290" cm="1">
        <f t="array" ref="R290">IF(Q290="","",IF(ISNUMBER(SEARCH("cm",Q290)),MAX(VALUE(SUBSTITUTE(_xlfn.FILTERXML("&lt;t&gt;&lt;s&gt;"&amp;SUBSTITUTE(Q290,",","&lt;/s&gt;&lt;s&gt;")&amp;"&lt;/s&gt;&lt;/t&gt;","//s"),"cm",""))),MAX(VALUE(SUBSTITUTE(_xlfn.FILTERXML("&lt;t&gt;&lt;s&gt;"&amp;SUBSTITUTE(Q290,",","&lt;/s&gt;&lt;s&gt;")&amp;"&lt;/s&gt;&lt;/t&gt;","//s"),"mm","")))/10))</f>
        <v>2.6</v>
      </c>
      <c r="S290" t="str">
        <f>IF(OR('Model output'!P289="",ISNUMBER(SEARCH("Not identified", 'Model output'!P289)),ISNUMBER(SEARCH("Absent",'Model output'!P289)),AND(ISNUMBER(SEARCH("No",'Model output'!P289)),NOT(ISNUMBER(SEARCH("diagnostic",'Model output'!P289)))),ISNUMBER(SEARCH("Negative",'Model output'!P289))),"negative","positive")</f>
        <v>positive</v>
      </c>
      <c r="T290" t="str">
        <f>IF('Model output'!O289="","",'Model output'!O289)</f>
        <v>Multiple</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t="str">
        <f>IF('Model output'!S289="","", IF('Model output'!S289= "[]", "", 'Model output'!S289))</f>
        <v>Yes</v>
      </c>
      <c r="Y290" t="str">
        <f>IF(OR('Model output'!S289="",ISNUMBER(SEARCH("Absent",'Model output'!S289)),ISNUMBER(SEARCH("Not identified",'Model output'!S289)),ISNUMBER(SEARCH("No",'Model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 IF('Model output'!T289="[]", "", IF('Model output'!T289="Not mentioned", "No", "Yes")))</f>
        <v/>
      </c>
      <c r="AB290" t="str">
        <f>IF(AA290&lt;&gt;"Yes","",IF(OR('Model output'!U289="",'Model output'!U289="[]",ISNUMBER(SEARCH("Not identified",'Model output'!U289))),"",'Model output'!U289))</f>
        <v/>
      </c>
      <c r="AC290" s="9" t="str">
        <f>IF(OR('Model output'!V289="", AND(ISERROR(SEARCH("Positive",'Model output'!V289)), ISNUMBER(SEARCH("Negative",'Model output'!V289))), 'Model output'!V289="No", ISNUMBER(SEARCH("Uninvolved",'Model output'!V289)), ISNUMBER(SEARCH("Not involved",'Model output'!V289)), ISNUMBER(SEARCH("Free",'Model output'!V289)), ISNUMBER(SEARCH("Cannot be assessed",'Model output'!V289)), ISNUMBER(SEARCH("1 mm",'Model output'!V289)), ISNUMBER(SEARCH("0.1 CM",'Model output'!V289)), ISNUMBER(SEARCH("less than 0.2 mm",'Model output'!V289)), ISNUMBER(SEARCH("less than 0.5 mm",'Model output'!V289)), ISNUMBER(SEARCH("none",'Model output'!V289)), ISNUMBER(SEARCH("abut",'Model output'!V289))), "negative", "positive")</f>
        <v>negative</v>
      </c>
      <c r="AE290" s="28"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29" t="str">
        <f t="shared" si="61"/>
        <v>2</v>
      </c>
      <c r="AG290" s="29" t="str">
        <f t="shared" si="62"/>
        <v>1a</v>
      </c>
      <c r="AH290" s="29" t="str">
        <f t="shared" si="63"/>
        <v>0</v>
      </c>
      <c r="AI290" s="36" t="str">
        <f t="shared" si="64"/>
        <v>I</v>
      </c>
      <c r="AJ290" s="28" t="s">
        <v>687</v>
      </c>
      <c r="AK290" s="33" t="s">
        <v>970</v>
      </c>
      <c r="AL290" s="33" t="s">
        <v>972</v>
      </c>
      <c r="AM290" s="33" t="s">
        <v>968</v>
      </c>
      <c r="AN290" s="33" t="s">
        <v>66</v>
      </c>
      <c r="AO290" s="34">
        <f t="shared" ca="1" si="65"/>
        <v>1</v>
      </c>
      <c r="AP290" s="29">
        <f t="shared" si="66"/>
        <v>1</v>
      </c>
      <c r="AQ290" s="29">
        <f t="shared" si="67"/>
        <v>1</v>
      </c>
      <c r="AR290" s="29">
        <f t="shared" si="68"/>
        <v>1</v>
      </c>
      <c r="AS290" s="35">
        <f t="shared" si="69"/>
        <v>1</v>
      </c>
    </row>
    <row r="291" spans="1:46">
      <c r="A291" s="15" t="str">
        <f>'Model output'!A290</f>
        <v>TCGA-MK-A84Z</v>
      </c>
      <c r="B291" s="45">
        <v>74</v>
      </c>
      <c r="C291" s="13"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3"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3"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5" t="str">
        <f t="shared" si="70"/>
        <v>negative</v>
      </c>
      <c r="G291" s="15"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15" t="str">
        <f>IF('Model output'!H290="","negative",IF('Model output'!H290="[]", "negative", IF(OR(ISNUMBER(SEARCH("lymph node",'Model output'!H290)),ISNUMBER(SEARCH("Not mentioned",'Model output'!H290)),ISNUMBER(SEARCH("neck",'Model output'!H290)),ISNUMBER(SEARCH("Not applicable",'Model output'!H290))),"negative","positive")))</f>
        <v>negative</v>
      </c>
      <c r="I291" s="15" t="str">
        <f>IF('Model output'!I290="","",IF(ISNUMBER('Model output'!I290),'Model output'!I290,1))</f>
        <v/>
      </c>
      <c r="J291" s="15" t="str">
        <f>IF('Model output'!J290="","",IF(AND(ISNUMBER('Model output'!J290),'Model output'!J290&lt;=I291),'Model output'!J290,IF(ISNUMBER(SEARCH("0/",'Model output'!J290)),0,1)))</f>
        <v/>
      </c>
      <c r="K291" s="15" t="str" cm="1">
        <f t="array" ref="K291">IF(COUNT(FIND({0,1,2,3,4,5,6,7,8,9},'Model output'!K290))&gt;0,'Model output'!K290,"")</f>
        <v/>
      </c>
      <c r="L291" s="16" t="str">
        <f t="shared" si="60"/>
        <v/>
      </c>
      <c r="M291" s="15" t="str" cm="1">
        <f t="array" ref="M291">IF(L291="","",IF(ISNUMBER(SEARCH("cm",L291)),MAX(VALUE(SUBSTITUTE(_xlfn.FILTERXML("&lt;t&gt;&lt;s&gt;"&amp;SUBSTITUTE(L291,",","&lt;/s&gt;&lt;s&gt;")&amp;"&lt;/s&gt;&lt;/t&gt;","//s"),"cm",""))),MAX(VALUE(SUBSTITUTE(_xlfn.FILTERXML("&lt;t&gt;&lt;s&gt;"&amp;SUBSTITUTE(L291,",","&lt;/s&gt;&lt;s&gt;")&amp;"&lt;/s&gt;&lt;/t&gt;","//s"),"mm","")))/10))</f>
        <v/>
      </c>
      <c r="N291" s="15" t="str">
        <f>IF('Model output'!L290="","",'Model output'!L290)</f>
        <v>Papillary carcinoma</v>
      </c>
      <c r="O291" s="15" t="str">
        <f>IF('Model output'!M290="","",'Model output'!M290)</f>
        <v>Follicular variant</v>
      </c>
      <c r="P291" s="15" t="str">
        <f>IF('Model output'!N290="","",'Model output'!N290)</f>
        <v>5.0 cm</v>
      </c>
      <c r="Q291" s="15" t="str">
        <f t="shared" si="59"/>
        <v>5.0cm</v>
      </c>
      <c r="R291" s="15" cm="1">
        <f t="array" ref="R291">IF(Q291="","",IF(ISNUMBER(SEARCH("cm",Q291)),MAX(VALUE(SUBSTITUTE(_xlfn.FILTERXML("&lt;t&gt;&lt;s&gt;"&amp;SUBSTITUTE(Q291,",","&lt;/s&gt;&lt;s&gt;")&amp;"&lt;/s&gt;&lt;/t&gt;","//s"),"cm",""))),MAX(VALUE(SUBSTITUTE(_xlfn.FILTERXML("&lt;t&gt;&lt;s&gt;"&amp;SUBSTITUTE(Q291,",","&lt;/s&gt;&lt;s&gt;")&amp;"&lt;/s&gt;&lt;/t&gt;","//s"),"mm","")))/10))</f>
        <v>5</v>
      </c>
      <c r="S291" s="15" t="str">
        <f>IF(OR('Model output'!P290="",ISNUMBER(SEARCH("Not identified", 'Model output'!P290)),ISNUMBER(SEARCH("Absent",'Model output'!P290)),AND(ISNUMBER(SEARCH("No",'Model output'!P290)),NOT(ISNUMBER(SEARCH("diagnostic",'Model output'!P290)))),ISNUMBER(SEARCH("Negative",'Model output'!P290))),"negative","positive")</f>
        <v>negative</v>
      </c>
      <c r="T291" s="15">
        <f>IF('Model output'!O290="","",'Model output'!O290)</f>
        <v>2</v>
      </c>
      <c r="U291" s="15"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5"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5"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15" t="str">
        <f>IF('Model output'!S290="","", IF('Model output'!S290= "[]", "", 'Model output'!S290))</f>
        <v/>
      </c>
      <c r="Y291" s="15" t="str">
        <f>IF(OR('Model output'!S290="",ISNUMBER(SEARCH("Absent",'Model output'!S290)),ISNUMBER(SEARCH("Not identified",'Model output'!S290)),ISNUMBER(SEARCH("No",'Model output'!S290)),ISNUMBER(SEARCH("negative",'Model output'!S290))),"negative",IF(Z291="positive","gETE", "positive"))</f>
        <v>negative</v>
      </c>
      <c r="Z291" s="15"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5" t="str">
        <f>IF('Model output'!T290="","", IF('Model output'!T290="[]", "", IF('Model output'!T290="Not mentioned", "No", "Yes")))</f>
        <v/>
      </c>
      <c r="AB291" s="15" t="str">
        <f>IF(AA291&lt;&gt;"Yes","",IF(OR('Model output'!U290="",'Model output'!U290="[]",ISNUMBER(SEARCH("Not identified",'Model output'!U290))),"",'Model output'!U290))</f>
        <v/>
      </c>
      <c r="AC291" s="22" t="str">
        <f>IF(OR('Model output'!V290="", AND(ISERROR(SEARCH("Positive",'Model output'!V290)), ISNUMBER(SEARCH("Negative",'Model output'!V290))), 'Model output'!V290="No", ISNUMBER(SEARCH("Uninvolved",'Model output'!V290)), ISNUMBER(SEARCH("Not involved",'Model output'!V290)), ISNUMBER(SEARCH("Free",'Model output'!V290)), ISNUMBER(SEARCH("Cannot be assessed",'Model output'!V290)), ISNUMBER(SEARCH("1 mm",'Model output'!V290)), ISNUMBER(SEARCH("0.1 CM",'Model output'!V290)), ISNUMBER(SEARCH("less than 0.2 mm",'Model output'!V290)), ISNUMBER(SEARCH("less than 0.5 mm",'Model output'!V290)), ISNUMBER(SEARCH("none",'Model output'!V290)), ISNUMBER(SEARCH("abut",'Model output'!V290))), "negative", "positive")</f>
        <v>negative</v>
      </c>
      <c r="AD291" s="17"/>
      <c r="AE291" s="37"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38" t="str">
        <f t="shared" si="61"/>
        <v>3a</v>
      </c>
      <c r="AG291" s="38" t="str">
        <f t="shared" si="62"/>
        <v>0</v>
      </c>
      <c r="AH291" s="38" t="str">
        <f t="shared" si="63"/>
        <v>0</v>
      </c>
      <c r="AI291" s="39" t="str">
        <f t="shared" si="64"/>
        <v>II</v>
      </c>
      <c r="AJ291" s="37" t="s">
        <v>685</v>
      </c>
      <c r="AK291" s="40" t="s">
        <v>973</v>
      </c>
      <c r="AL291" s="40" t="s">
        <v>971</v>
      </c>
      <c r="AM291" s="40" t="s">
        <v>971</v>
      </c>
      <c r="AN291" s="40" t="s">
        <v>969</v>
      </c>
      <c r="AO291" s="41">
        <f t="shared" ca="1" si="65"/>
        <v>1</v>
      </c>
      <c r="AP291" s="38">
        <f t="shared" si="66"/>
        <v>1</v>
      </c>
      <c r="AQ291" s="38">
        <f t="shared" si="67"/>
        <v>1</v>
      </c>
      <c r="AR291" s="38">
        <f t="shared" si="68"/>
        <v>1</v>
      </c>
      <c r="AS291" s="42">
        <f t="shared" si="69"/>
        <v>1</v>
      </c>
    </row>
    <row r="294" spans="1:46">
      <c r="AN294" s="20"/>
    </row>
    <row r="295" spans="1:46">
      <c r="AN295" s="20"/>
      <c r="AO295" s="21"/>
      <c r="AP295" s="21"/>
      <c r="AQ295" s="21"/>
      <c r="AR295" s="21"/>
      <c r="AS295" s="21"/>
    </row>
    <row r="296" spans="1:46">
      <c r="AO296" s="21"/>
    </row>
    <row r="299" spans="1:46">
      <c r="AS299" s="10"/>
    </row>
    <row r="300" spans="1:46">
      <c r="AS300" s="10"/>
    </row>
    <row r="302" spans="1:46">
      <c r="AT302" s="10"/>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AM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72</v>
      </c>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row>
    <row r="2" spans="1:22">
      <c r="A2" t="s">
        <v>13</v>
      </c>
      <c r="D2" t="s">
        <v>16</v>
      </c>
      <c r="E2" t="s">
        <v>15</v>
      </c>
      <c r="G2" t="s">
        <v>703</v>
      </c>
      <c r="I2">
        <v>2</v>
      </c>
      <c r="J2">
        <v>1</v>
      </c>
      <c r="K2" t="s">
        <v>94</v>
      </c>
      <c r="L2" t="s">
        <v>95</v>
      </c>
      <c r="N2" t="s">
        <v>96</v>
      </c>
      <c r="O2">
        <v>1</v>
      </c>
      <c r="P2" t="s">
        <v>18</v>
      </c>
      <c r="S2" t="s">
        <v>97</v>
      </c>
      <c r="V2" t="s">
        <v>19</v>
      </c>
    </row>
    <row r="3" spans="1:22">
      <c r="A3" t="s">
        <v>292</v>
      </c>
      <c r="D3" t="s">
        <v>35</v>
      </c>
      <c r="E3" t="s">
        <v>24</v>
      </c>
      <c r="F3" t="s">
        <v>23</v>
      </c>
      <c r="I3">
        <v>6</v>
      </c>
      <c r="J3">
        <v>0</v>
      </c>
      <c r="L3" t="s">
        <v>95</v>
      </c>
      <c r="M3" t="s">
        <v>704</v>
      </c>
      <c r="N3" t="s">
        <v>102</v>
      </c>
      <c r="P3" t="s">
        <v>31</v>
      </c>
      <c r="S3" t="s">
        <v>705</v>
      </c>
      <c r="V3" t="s">
        <v>100</v>
      </c>
    </row>
    <row r="4" spans="1:22">
      <c r="A4" t="s">
        <v>293</v>
      </c>
      <c r="D4" t="s">
        <v>25</v>
      </c>
      <c r="E4" t="s">
        <v>24</v>
      </c>
      <c r="F4" t="s">
        <v>23</v>
      </c>
      <c r="I4">
        <v>2</v>
      </c>
      <c r="J4">
        <v>0</v>
      </c>
      <c r="L4" t="s">
        <v>95</v>
      </c>
      <c r="M4" t="s">
        <v>169</v>
      </c>
      <c r="N4" t="s">
        <v>115</v>
      </c>
      <c r="O4">
        <v>2</v>
      </c>
      <c r="P4" t="s">
        <v>27</v>
      </c>
      <c r="R4" t="s">
        <v>21</v>
      </c>
      <c r="V4" t="s">
        <v>28</v>
      </c>
    </row>
    <row r="5" spans="1:22">
      <c r="A5" t="s">
        <v>294</v>
      </c>
      <c r="D5" t="s">
        <v>38</v>
      </c>
      <c r="E5" t="s">
        <v>101</v>
      </c>
      <c r="F5" t="s">
        <v>23</v>
      </c>
      <c r="L5" t="s">
        <v>95</v>
      </c>
      <c r="M5" t="s">
        <v>706</v>
      </c>
      <c r="N5" t="s">
        <v>94</v>
      </c>
      <c r="P5" t="s">
        <v>27</v>
      </c>
      <c r="T5" t="s">
        <v>100</v>
      </c>
      <c r="U5" t="s">
        <v>707</v>
      </c>
      <c r="V5" t="s">
        <v>28</v>
      </c>
    </row>
    <row r="6" spans="1:22">
      <c r="A6" t="s">
        <v>295</v>
      </c>
      <c r="D6" t="s">
        <v>98</v>
      </c>
      <c r="E6" t="s">
        <v>142</v>
      </c>
      <c r="G6" t="s">
        <v>688</v>
      </c>
      <c r="I6">
        <v>5</v>
      </c>
      <c r="J6">
        <v>1</v>
      </c>
      <c r="L6" t="s">
        <v>95</v>
      </c>
      <c r="M6" t="s">
        <v>114</v>
      </c>
      <c r="N6" t="s">
        <v>131</v>
      </c>
      <c r="T6" t="s">
        <v>708</v>
      </c>
      <c r="U6" t="s">
        <v>197</v>
      </c>
    </row>
    <row r="7" spans="1:22">
      <c r="A7" t="s">
        <v>296</v>
      </c>
      <c r="D7" t="s">
        <v>98</v>
      </c>
      <c r="E7" t="s">
        <v>108</v>
      </c>
      <c r="G7" t="s">
        <v>709</v>
      </c>
      <c r="I7">
        <v>8</v>
      </c>
      <c r="J7">
        <v>1</v>
      </c>
      <c r="L7" t="s">
        <v>95</v>
      </c>
      <c r="M7" t="s">
        <v>192</v>
      </c>
      <c r="N7" t="s">
        <v>112</v>
      </c>
      <c r="P7" t="s">
        <v>31</v>
      </c>
      <c r="S7" t="s">
        <v>37</v>
      </c>
      <c r="T7" t="s">
        <v>670</v>
      </c>
      <c r="V7" t="s">
        <v>100</v>
      </c>
    </row>
    <row r="8" spans="1:22">
      <c r="A8" t="s">
        <v>297</v>
      </c>
      <c r="D8" t="s">
        <v>43</v>
      </c>
      <c r="E8" t="s">
        <v>24</v>
      </c>
      <c r="F8" t="s">
        <v>23</v>
      </c>
      <c r="G8" t="s">
        <v>710</v>
      </c>
      <c r="I8">
        <v>5</v>
      </c>
      <c r="J8">
        <v>1</v>
      </c>
      <c r="K8" t="s">
        <v>200</v>
      </c>
      <c r="L8" t="s">
        <v>95</v>
      </c>
      <c r="M8" t="s">
        <v>192</v>
      </c>
      <c r="N8" t="s">
        <v>186</v>
      </c>
      <c r="O8">
        <v>2</v>
      </c>
      <c r="T8" t="s">
        <v>100</v>
      </c>
      <c r="U8" t="s">
        <v>103</v>
      </c>
    </row>
    <row r="9" spans="1:22">
      <c r="A9" t="s">
        <v>298</v>
      </c>
      <c r="D9" t="s">
        <v>107</v>
      </c>
      <c r="E9" t="s">
        <v>142</v>
      </c>
      <c r="F9" t="s">
        <v>23</v>
      </c>
      <c r="G9" t="s">
        <v>637</v>
      </c>
      <c r="I9">
        <v>37</v>
      </c>
      <c r="J9">
        <v>3</v>
      </c>
      <c r="K9" t="s">
        <v>119</v>
      </c>
      <c r="L9" t="s">
        <v>95</v>
      </c>
      <c r="M9" t="s">
        <v>711</v>
      </c>
      <c r="N9" t="s">
        <v>175</v>
      </c>
      <c r="P9" t="s">
        <v>31</v>
      </c>
      <c r="S9" t="s">
        <v>31</v>
      </c>
      <c r="T9" t="s">
        <v>100</v>
      </c>
      <c r="U9" t="s">
        <v>198</v>
      </c>
      <c r="V9" t="s">
        <v>100</v>
      </c>
    </row>
    <row r="10" spans="1:22">
      <c r="A10" t="s">
        <v>299</v>
      </c>
      <c r="D10" t="s">
        <v>43</v>
      </c>
      <c r="E10" t="s">
        <v>24</v>
      </c>
      <c r="F10" t="s">
        <v>23</v>
      </c>
      <c r="G10" t="s">
        <v>712</v>
      </c>
      <c r="I10">
        <v>3</v>
      </c>
      <c r="J10">
        <v>0</v>
      </c>
      <c r="L10" t="s">
        <v>95</v>
      </c>
      <c r="M10" t="s">
        <v>578</v>
      </c>
      <c r="N10" t="s">
        <v>134</v>
      </c>
      <c r="P10" t="s">
        <v>31</v>
      </c>
      <c r="R10" t="s">
        <v>31</v>
      </c>
    </row>
    <row r="11" spans="1:22">
      <c r="A11" t="s">
        <v>300</v>
      </c>
      <c r="D11" t="s">
        <v>35</v>
      </c>
      <c r="E11" t="s">
        <v>101</v>
      </c>
      <c r="L11" t="s">
        <v>17</v>
      </c>
      <c r="M11" t="s">
        <v>713</v>
      </c>
      <c r="N11" t="s">
        <v>203</v>
      </c>
      <c r="T11" t="s">
        <v>100</v>
      </c>
      <c r="U11" t="s">
        <v>638</v>
      </c>
    </row>
    <row r="12" spans="1:22">
      <c r="A12" t="s">
        <v>301</v>
      </c>
      <c r="D12" t="s">
        <v>43</v>
      </c>
      <c r="E12" t="s">
        <v>24</v>
      </c>
      <c r="F12" t="s">
        <v>23</v>
      </c>
      <c r="I12">
        <v>20</v>
      </c>
      <c r="J12">
        <v>0</v>
      </c>
      <c r="L12" t="s">
        <v>95</v>
      </c>
      <c r="M12" t="s">
        <v>714</v>
      </c>
      <c r="N12" t="s">
        <v>118</v>
      </c>
      <c r="O12">
        <v>1</v>
      </c>
      <c r="P12" t="s">
        <v>31</v>
      </c>
      <c r="V12" t="s">
        <v>28</v>
      </c>
    </row>
    <row r="13" spans="1:22">
      <c r="A13" t="s">
        <v>302</v>
      </c>
      <c r="D13" t="s">
        <v>98</v>
      </c>
      <c r="E13" t="s">
        <v>111</v>
      </c>
      <c r="F13" t="s">
        <v>23</v>
      </c>
      <c r="I13">
        <v>0</v>
      </c>
      <c r="J13">
        <v>0</v>
      </c>
      <c r="L13" t="s">
        <v>95</v>
      </c>
      <c r="M13" t="s">
        <v>192</v>
      </c>
      <c r="N13" t="s">
        <v>199</v>
      </c>
      <c r="O13">
        <v>2</v>
      </c>
      <c r="P13" t="s">
        <v>21</v>
      </c>
      <c r="R13" t="s">
        <v>21</v>
      </c>
      <c r="S13" t="s">
        <v>37</v>
      </c>
      <c r="T13" t="s">
        <v>100</v>
      </c>
      <c r="V13" t="s">
        <v>42</v>
      </c>
    </row>
    <row r="14" spans="1:22">
      <c r="A14" t="s">
        <v>303</v>
      </c>
      <c r="D14" t="s">
        <v>43</v>
      </c>
      <c r="E14" t="s">
        <v>34</v>
      </c>
      <c r="G14" t="s">
        <v>715</v>
      </c>
      <c r="I14">
        <v>9</v>
      </c>
      <c r="J14">
        <v>3</v>
      </c>
      <c r="L14" t="s">
        <v>95</v>
      </c>
      <c r="M14" t="s">
        <v>716</v>
      </c>
      <c r="N14" t="s">
        <v>106</v>
      </c>
      <c r="O14">
        <v>2</v>
      </c>
      <c r="P14" t="s">
        <v>18</v>
      </c>
    </row>
    <row r="15" spans="1:22">
      <c r="A15" t="s">
        <v>304</v>
      </c>
      <c r="D15" t="s">
        <v>35</v>
      </c>
      <c r="E15" t="s">
        <v>24</v>
      </c>
      <c r="F15" t="s">
        <v>23</v>
      </c>
      <c r="I15">
        <v>0</v>
      </c>
      <c r="J15">
        <v>0</v>
      </c>
      <c r="L15" t="s">
        <v>95</v>
      </c>
      <c r="M15" t="s">
        <v>192</v>
      </c>
      <c r="N15" t="s">
        <v>201</v>
      </c>
      <c r="O15">
        <v>2</v>
      </c>
      <c r="P15" t="s">
        <v>37</v>
      </c>
      <c r="R15" t="s">
        <v>21</v>
      </c>
      <c r="S15" t="s">
        <v>37</v>
      </c>
      <c r="V15" t="s">
        <v>183</v>
      </c>
    </row>
    <row r="16" spans="1:22">
      <c r="A16" t="s">
        <v>305</v>
      </c>
      <c r="D16" t="s">
        <v>107</v>
      </c>
      <c r="E16" t="s">
        <v>108</v>
      </c>
      <c r="G16" t="s">
        <v>717</v>
      </c>
      <c r="I16">
        <v>6</v>
      </c>
      <c r="J16">
        <v>2</v>
      </c>
      <c r="L16" t="s">
        <v>95</v>
      </c>
      <c r="M16" t="s">
        <v>114</v>
      </c>
      <c r="N16" t="s">
        <v>133</v>
      </c>
      <c r="O16">
        <v>2</v>
      </c>
      <c r="P16" t="s">
        <v>31</v>
      </c>
      <c r="S16" t="s">
        <v>718</v>
      </c>
      <c r="V16" t="s">
        <v>21</v>
      </c>
    </row>
    <row r="17" spans="1:22">
      <c r="A17" t="s">
        <v>306</v>
      </c>
      <c r="D17" t="s">
        <v>35</v>
      </c>
      <c r="E17" t="s">
        <v>34</v>
      </c>
      <c r="F17" t="s">
        <v>23</v>
      </c>
      <c r="G17" t="s">
        <v>719</v>
      </c>
      <c r="I17">
        <v>16</v>
      </c>
      <c r="J17">
        <v>1</v>
      </c>
      <c r="L17" t="s">
        <v>95</v>
      </c>
      <c r="M17" t="s">
        <v>720</v>
      </c>
      <c r="N17" t="s">
        <v>137</v>
      </c>
      <c r="O17">
        <v>3</v>
      </c>
      <c r="P17" t="s">
        <v>37</v>
      </c>
      <c r="S17" t="s">
        <v>721</v>
      </c>
      <c r="T17" t="s">
        <v>100</v>
      </c>
      <c r="U17" t="s">
        <v>202</v>
      </c>
      <c r="V17" t="s">
        <v>21</v>
      </c>
    </row>
    <row r="18" spans="1:22">
      <c r="A18" t="s">
        <v>307</v>
      </c>
      <c r="D18" t="s">
        <v>35</v>
      </c>
      <c r="E18" t="s">
        <v>34</v>
      </c>
      <c r="F18" t="s">
        <v>23</v>
      </c>
      <c r="I18">
        <v>3</v>
      </c>
      <c r="J18">
        <v>3</v>
      </c>
      <c r="L18" t="s">
        <v>95</v>
      </c>
      <c r="M18" t="s">
        <v>722</v>
      </c>
      <c r="N18" t="s">
        <v>201</v>
      </c>
      <c r="P18" t="s">
        <v>31</v>
      </c>
      <c r="S18" t="s">
        <v>723</v>
      </c>
      <c r="T18" t="s">
        <v>100</v>
      </c>
      <c r="U18" t="s">
        <v>724</v>
      </c>
      <c r="V18" t="s">
        <v>100</v>
      </c>
    </row>
    <row r="19" spans="1:22">
      <c r="A19" t="s">
        <v>308</v>
      </c>
      <c r="D19" t="s">
        <v>38</v>
      </c>
      <c r="E19" t="s">
        <v>24</v>
      </c>
      <c r="F19" t="s">
        <v>23</v>
      </c>
      <c r="I19">
        <v>9</v>
      </c>
      <c r="J19">
        <v>0</v>
      </c>
      <c r="L19" t="s">
        <v>95</v>
      </c>
      <c r="M19" t="s">
        <v>725</v>
      </c>
      <c r="N19" t="s">
        <v>118</v>
      </c>
      <c r="O19">
        <v>2</v>
      </c>
      <c r="R19" t="s">
        <v>180</v>
      </c>
      <c r="V19" t="s">
        <v>726</v>
      </c>
    </row>
    <row r="20" spans="1:22">
      <c r="A20" t="s">
        <v>309</v>
      </c>
      <c r="D20" t="s">
        <v>35</v>
      </c>
      <c r="E20" t="s">
        <v>101</v>
      </c>
      <c r="F20" t="s">
        <v>23</v>
      </c>
      <c r="L20" t="s">
        <v>95</v>
      </c>
      <c r="M20" t="s">
        <v>727</v>
      </c>
      <c r="N20" t="s">
        <v>203</v>
      </c>
      <c r="P20" t="s">
        <v>204</v>
      </c>
      <c r="R20" t="s">
        <v>205</v>
      </c>
      <c r="S20" t="s">
        <v>27</v>
      </c>
      <c r="T20" t="s">
        <v>100</v>
      </c>
      <c r="U20" t="s">
        <v>728</v>
      </c>
      <c r="V20" t="s">
        <v>729</v>
      </c>
    </row>
    <row r="21" spans="1:22">
      <c r="A21" t="s">
        <v>310</v>
      </c>
      <c r="D21" t="s">
        <v>43</v>
      </c>
      <c r="E21" t="s">
        <v>24</v>
      </c>
      <c r="F21" t="s">
        <v>23</v>
      </c>
      <c r="I21">
        <v>2</v>
      </c>
      <c r="J21">
        <v>0</v>
      </c>
      <c r="L21" t="s">
        <v>95</v>
      </c>
      <c r="M21" t="s">
        <v>730</v>
      </c>
      <c r="N21" t="s">
        <v>186</v>
      </c>
      <c r="O21">
        <v>2</v>
      </c>
      <c r="P21" t="s">
        <v>31</v>
      </c>
      <c r="T21" t="s">
        <v>100</v>
      </c>
      <c r="U21" t="s">
        <v>206</v>
      </c>
    </row>
    <row r="22" spans="1:22">
      <c r="A22" t="s">
        <v>311</v>
      </c>
      <c r="D22" t="s">
        <v>25</v>
      </c>
      <c r="E22" t="s">
        <v>24</v>
      </c>
      <c r="F22" t="s">
        <v>23</v>
      </c>
      <c r="I22">
        <v>11</v>
      </c>
      <c r="J22">
        <v>0</v>
      </c>
      <c r="L22" t="s">
        <v>95</v>
      </c>
      <c r="M22" t="s">
        <v>192</v>
      </c>
      <c r="N22" t="s">
        <v>112</v>
      </c>
      <c r="O22">
        <v>1</v>
      </c>
      <c r="P22" t="s">
        <v>21</v>
      </c>
      <c r="R22" t="s">
        <v>21</v>
      </c>
      <c r="T22" t="s">
        <v>100</v>
      </c>
      <c r="V22" t="s">
        <v>183</v>
      </c>
    </row>
    <row r="23" spans="1:22">
      <c r="A23" t="s">
        <v>312</v>
      </c>
      <c r="D23" t="s">
        <v>35</v>
      </c>
      <c r="E23" t="s">
        <v>24</v>
      </c>
      <c r="F23" t="s">
        <v>23</v>
      </c>
      <c r="I23">
        <v>1</v>
      </c>
      <c r="J23">
        <v>0</v>
      </c>
      <c r="L23" t="s">
        <v>95</v>
      </c>
      <c r="M23" t="s">
        <v>731</v>
      </c>
      <c r="N23" t="s">
        <v>118</v>
      </c>
      <c r="O23">
        <v>7</v>
      </c>
      <c r="P23" t="s">
        <v>732</v>
      </c>
      <c r="S23" t="s">
        <v>592</v>
      </c>
      <c r="T23" t="s">
        <v>100</v>
      </c>
      <c r="U23" t="s">
        <v>207</v>
      </c>
      <c r="V23" t="s">
        <v>100</v>
      </c>
    </row>
    <row r="24" spans="1:22">
      <c r="A24" t="s">
        <v>313</v>
      </c>
      <c r="D24" t="s">
        <v>25</v>
      </c>
      <c r="E24" t="s">
        <v>101</v>
      </c>
      <c r="F24" t="s">
        <v>23</v>
      </c>
      <c r="L24" t="s">
        <v>95</v>
      </c>
      <c r="N24" t="s">
        <v>208</v>
      </c>
      <c r="P24" t="s">
        <v>27</v>
      </c>
      <c r="T24" t="s">
        <v>100</v>
      </c>
      <c r="U24" t="s">
        <v>209</v>
      </c>
    </row>
    <row r="25" spans="1:22">
      <c r="A25" t="s">
        <v>314</v>
      </c>
      <c r="D25" t="s">
        <v>35</v>
      </c>
      <c r="E25" t="s">
        <v>15</v>
      </c>
      <c r="F25" t="s">
        <v>23</v>
      </c>
      <c r="G25" t="s">
        <v>733</v>
      </c>
      <c r="I25">
        <v>42</v>
      </c>
      <c r="J25">
        <v>6</v>
      </c>
      <c r="L25" t="s">
        <v>95</v>
      </c>
      <c r="M25" t="s">
        <v>734</v>
      </c>
      <c r="N25" t="s">
        <v>110</v>
      </c>
      <c r="O25">
        <v>3</v>
      </c>
      <c r="P25" t="s">
        <v>31</v>
      </c>
      <c r="S25" t="s">
        <v>735</v>
      </c>
      <c r="V25" t="s">
        <v>736</v>
      </c>
    </row>
    <row r="26" spans="1:22">
      <c r="A26" t="s">
        <v>315</v>
      </c>
      <c r="D26" t="s">
        <v>43</v>
      </c>
      <c r="E26" t="s">
        <v>101</v>
      </c>
      <c r="F26" t="s">
        <v>23</v>
      </c>
      <c r="L26" t="s">
        <v>95</v>
      </c>
      <c r="M26" t="s">
        <v>192</v>
      </c>
      <c r="N26" t="s">
        <v>186</v>
      </c>
      <c r="P26" t="s">
        <v>45</v>
      </c>
      <c r="R26" t="s">
        <v>21</v>
      </c>
      <c r="S26" t="s">
        <v>37</v>
      </c>
      <c r="V26" t="s">
        <v>28</v>
      </c>
    </row>
    <row r="27" spans="1:22">
      <c r="A27" t="s">
        <v>316</v>
      </c>
      <c r="D27" t="s">
        <v>38</v>
      </c>
      <c r="E27" t="s">
        <v>24</v>
      </c>
      <c r="F27" t="s">
        <v>23</v>
      </c>
      <c r="I27">
        <v>6</v>
      </c>
      <c r="J27">
        <v>0</v>
      </c>
      <c r="L27" t="s">
        <v>579</v>
      </c>
      <c r="M27" t="s">
        <v>700</v>
      </c>
      <c r="N27" t="s">
        <v>112</v>
      </c>
      <c r="O27">
        <v>1</v>
      </c>
      <c r="P27" t="s">
        <v>37</v>
      </c>
      <c r="S27" t="s">
        <v>31</v>
      </c>
      <c r="V27" t="s">
        <v>100</v>
      </c>
    </row>
    <row r="28" spans="1:22">
      <c r="A28" t="s">
        <v>317</v>
      </c>
      <c r="D28" t="s">
        <v>35</v>
      </c>
      <c r="E28" t="s">
        <v>101</v>
      </c>
      <c r="F28" t="s">
        <v>23</v>
      </c>
      <c r="I28">
        <v>0</v>
      </c>
      <c r="J28">
        <v>0</v>
      </c>
      <c r="L28" t="s">
        <v>95</v>
      </c>
      <c r="M28" t="s">
        <v>581</v>
      </c>
      <c r="N28" t="s">
        <v>118</v>
      </c>
      <c r="P28" t="s">
        <v>37</v>
      </c>
      <c r="S28" t="s">
        <v>737</v>
      </c>
      <c r="T28" t="s">
        <v>100</v>
      </c>
      <c r="U28" t="s">
        <v>103</v>
      </c>
      <c r="V28" t="s">
        <v>100</v>
      </c>
    </row>
    <row r="29" spans="1:22">
      <c r="A29" t="s">
        <v>318</v>
      </c>
      <c r="D29" t="s">
        <v>35</v>
      </c>
      <c r="E29" t="s">
        <v>34</v>
      </c>
      <c r="G29" t="s">
        <v>738</v>
      </c>
      <c r="I29">
        <v>7</v>
      </c>
      <c r="J29">
        <v>7</v>
      </c>
      <c r="L29" t="s">
        <v>95</v>
      </c>
      <c r="M29" t="s">
        <v>169</v>
      </c>
      <c r="N29" t="s">
        <v>174</v>
      </c>
      <c r="O29">
        <v>1</v>
      </c>
      <c r="P29" t="s">
        <v>31</v>
      </c>
      <c r="S29" t="s">
        <v>739</v>
      </c>
      <c r="V29" t="s">
        <v>100</v>
      </c>
    </row>
    <row r="30" spans="1:22">
      <c r="A30" t="s">
        <v>319</v>
      </c>
      <c r="D30" t="s">
        <v>98</v>
      </c>
      <c r="E30" t="s">
        <v>105</v>
      </c>
      <c r="F30" t="s">
        <v>23</v>
      </c>
      <c r="G30" t="s">
        <v>740</v>
      </c>
      <c r="I30">
        <v>1</v>
      </c>
      <c r="J30">
        <v>0</v>
      </c>
      <c r="L30" t="s">
        <v>95</v>
      </c>
      <c r="M30" t="s">
        <v>192</v>
      </c>
      <c r="N30" t="s">
        <v>112</v>
      </c>
      <c r="O30">
        <v>1</v>
      </c>
      <c r="P30" t="s">
        <v>18</v>
      </c>
      <c r="R30" t="s">
        <v>21</v>
      </c>
      <c r="V30" t="s">
        <v>183</v>
      </c>
    </row>
    <row r="31" spans="1:22">
      <c r="A31" t="s">
        <v>320</v>
      </c>
      <c r="D31" t="s">
        <v>49</v>
      </c>
      <c r="E31" t="s">
        <v>24</v>
      </c>
      <c r="F31" t="s">
        <v>23</v>
      </c>
      <c r="I31">
        <v>4</v>
      </c>
      <c r="J31">
        <v>0</v>
      </c>
      <c r="L31" t="s">
        <v>95</v>
      </c>
      <c r="M31" t="s">
        <v>210</v>
      </c>
      <c r="N31" t="s">
        <v>135</v>
      </c>
      <c r="P31" t="s">
        <v>31</v>
      </c>
      <c r="R31" t="s">
        <v>610</v>
      </c>
      <c r="T31" t="s">
        <v>100</v>
      </c>
      <c r="U31" t="s">
        <v>639</v>
      </c>
      <c r="V31" t="s">
        <v>28</v>
      </c>
    </row>
    <row r="32" spans="1:22">
      <c r="A32" t="s">
        <v>321</v>
      </c>
      <c r="D32" t="s">
        <v>98</v>
      </c>
      <c r="E32" t="s">
        <v>108</v>
      </c>
      <c r="F32" t="s">
        <v>23</v>
      </c>
      <c r="G32" t="s">
        <v>717</v>
      </c>
      <c r="I32">
        <v>7</v>
      </c>
      <c r="J32">
        <v>4</v>
      </c>
      <c r="L32" t="s">
        <v>95</v>
      </c>
      <c r="M32" t="s">
        <v>192</v>
      </c>
      <c r="N32" t="s">
        <v>112</v>
      </c>
      <c r="O32">
        <v>2</v>
      </c>
      <c r="P32" t="s">
        <v>31</v>
      </c>
      <c r="R32" t="s">
        <v>52</v>
      </c>
      <c r="S32" t="s">
        <v>45</v>
      </c>
      <c r="V32" t="s">
        <v>183</v>
      </c>
    </row>
    <row r="33" spans="1:22">
      <c r="A33" t="s">
        <v>322</v>
      </c>
      <c r="D33" t="s">
        <v>35</v>
      </c>
      <c r="E33" t="s">
        <v>101</v>
      </c>
      <c r="F33" t="s">
        <v>23</v>
      </c>
      <c r="L33" t="s">
        <v>95</v>
      </c>
      <c r="M33" t="s">
        <v>716</v>
      </c>
      <c r="N33" t="s">
        <v>118</v>
      </c>
      <c r="O33">
        <v>2</v>
      </c>
      <c r="P33" t="s">
        <v>31</v>
      </c>
      <c r="S33" t="s">
        <v>741</v>
      </c>
      <c r="T33" t="s">
        <v>100</v>
      </c>
      <c r="U33" t="s">
        <v>742</v>
      </c>
      <c r="V33" t="s">
        <v>185</v>
      </c>
    </row>
    <row r="34" spans="1:22">
      <c r="A34" t="s">
        <v>323</v>
      </c>
      <c r="D34" t="s">
        <v>35</v>
      </c>
      <c r="E34" t="s">
        <v>24</v>
      </c>
      <c r="F34" t="s">
        <v>23</v>
      </c>
      <c r="I34">
        <v>6</v>
      </c>
      <c r="J34">
        <v>0</v>
      </c>
      <c r="L34" t="s">
        <v>95</v>
      </c>
      <c r="M34" t="s">
        <v>114</v>
      </c>
      <c r="N34" t="s">
        <v>131</v>
      </c>
      <c r="P34" t="s">
        <v>37</v>
      </c>
      <c r="S34" t="s">
        <v>743</v>
      </c>
      <c r="T34" t="s">
        <v>100</v>
      </c>
      <c r="U34" t="s">
        <v>580</v>
      </c>
      <c r="V34" t="s">
        <v>100</v>
      </c>
    </row>
    <row r="35" spans="1:22">
      <c r="A35" t="s">
        <v>324</v>
      </c>
      <c r="D35" t="s">
        <v>49</v>
      </c>
      <c r="E35" t="s">
        <v>34</v>
      </c>
      <c r="F35" t="s">
        <v>23</v>
      </c>
      <c r="G35" t="s">
        <v>717</v>
      </c>
      <c r="I35">
        <v>2</v>
      </c>
      <c r="J35">
        <v>2</v>
      </c>
      <c r="K35" t="s">
        <v>640</v>
      </c>
      <c r="L35" t="s">
        <v>95</v>
      </c>
      <c r="M35" t="s">
        <v>114</v>
      </c>
      <c r="N35" t="s">
        <v>176</v>
      </c>
      <c r="P35" t="s">
        <v>31</v>
      </c>
      <c r="S35" t="s">
        <v>45</v>
      </c>
      <c r="T35" t="s">
        <v>100</v>
      </c>
      <c r="U35" t="s">
        <v>744</v>
      </c>
      <c r="V35" t="s">
        <v>183</v>
      </c>
    </row>
    <row r="36" spans="1:22">
      <c r="A36" t="s">
        <v>325</v>
      </c>
      <c r="D36" t="s">
        <v>98</v>
      </c>
      <c r="E36" t="s">
        <v>105</v>
      </c>
      <c r="F36" t="s">
        <v>23</v>
      </c>
      <c r="I36">
        <v>8</v>
      </c>
      <c r="J36">
        <v>0</v>
      </c>
      <c r="L36" t="s">
        <v>95</v>
      </c>
      <c r="M36" t="s">
        <v>581</v>
      </c>
      <c r="N36" t="s">
        <v>211</v>
      </c>
      <c r="O36">
        <v>2</v>
      </c>
    </row>
    <row r="37" spans="1:22">
      <c r="A37" t="s">
        <v>326</v>
      </c>
      <c r="D37" t="s">
        <v>107</v>
      </c>
      <c r="E37" t="s">
        <v>108</v>
      </c>
      <c r="G37" t="s">
        <v>641</v>
      </c>
      <c r="I37">
        <v>14</v>
      </c>
      <c r="J37">
        <v>6</v>
      </c>
      <c r="L37" t="s">
        <v>95</v>
      </c>
      <c r="M37" t="s">
        <v>745</v>
      </c>
      <c r="N37" t="s">
        <v>118</v>
      </c>
      <c r="O37">
        <v>2</v>
      </c>
      <c r="P37" t="s">
        <v>27</v>
      </c>
      <c r="S37" t="s">
        <v>592</v>
      </c>
      <c r="T37" t="s">
        <v>100</v>
      </c>
      <c r="U37" t="s">
        <v>212</v>
      </c>
      <c r="V37" t="s">
        <v>21</v>
      </c>
    </row>
    <row r="38" spans="1:22">
      <c r="A38" t="s">
        <v>327</v>
      </c>
      <c r="D38" t="s">
        <v>25</v>
      </c>
      <c r="E38" t="s">
        <v>24</v>
      </c>
      <c r="F38" t="s">
        <v>23</v>
      </c>
      <c r="G38" t="s">
        <v>746</v>
      </c>
      <c r="I38">
        <v>8</v>
      </c>
      <c r="J38">
        <v>0</v>
      </c>
      <c r="L38" t="s">
        <v>95</v>
      </c>
      <c r="M38" t="s">
        <v>192</v>
      </c>
      <c r="N38" t="s">
        <v>213</v>
      </c>
      <c r="O38">
        <v>1</v>
      </c>
      <c r="P38" t="s">
        <v>45</v>
      </c>
      <c r="R38" t="s">
        <v>21</v>
      </c>
      <c r="S38" t="s">
        <v>45</v>
      </c>
      <c r="T38" t="s">
        <v>100</v>
      </c>
      <c r="U38" t="s">
        <v>642</v>
      </c>
      <c r="V38" t="s">
        <v>183</v>
      </c>
    </row>
    <row r="39" spans="1:22">
      <c r="A39" t="s">
        <v>328</v>
      </c>
      <c r="D39" t="s">
        <v>25</v>
      </c>
      <c r="E39" t="s">
        <v>34</v>
      </c>
      <c r="F39" t="s">
        <v>23</v>
      </c>
      <c r="G39" t="s">
        <v>691</v>
      </c>
      <c r="I39">
        <v>10</v>
      </c>
      <c r="J39">
        <v>5</v>
      </c>
      <c r="K39" t="s">
        <v>214</v>
      </c>
      <c r="L39" t="s">
        <v>693</v>
      </c>
      <c r="M39" t="s">
        <v>700</v>
      </c>
      <c r="N39" t="s">
        <v>110</v>
      </c>
      <c r="P39" t="s">
        <v>67</v>
      </c>
      <c r="R39" t="s">
        <v>67</v>
      </c>
      <c r="V39" t="s">
        <v>747</v>
      </c>
    </row>
    <row r="40" spans="1:22">
      <c r="A40" t="s">
        <v>329</v>
      </c>
      <c r="D40" t="s">
        <v>25</v>
      </c>
      <c r="E40" t="s">
        <v>101</v>
      </c>
      <c r="F40" t="s">
        <v>23</v>
      </c>
      <c r="L40" t="s">
        <v>17</v>
      </c>
      <c r="M40" t="s">
        <v>748</v>
      </c>
      <c r="N40" t="s">
        <v>215</v>
      </c>
      <c r="P40" t="s">
        <v>42</v>
      </c>
      <c r="R40" t="s">
        <v>42</v>
      </c>
      <c r="S40" t="s">
        <v>42</v>
      </c>
      <c r="V40" t="s">
        <v>643</v>
      </c>
    </row>
    <row r="41" spans="1:22">
      <c r="A41" t="s">
        <v>330</v>
      </c>
      <c r="D41" t="s">
        <v>107</v>
      </c>
      <c r="E41" t="s">
        <v>15</v>
      </c>
      <c r="G41" t="s">
        <v>749</v>
      </c>
      <c r="I41">
        <v>9</v>
      </c>
      <c r="J41">
        <v>5</v>
      </c>
      <c r="K41" t="s">
        <v>127</v>
      </c>
      <c r="L41" t="s">
        <v>582</v>
      </c>
      <c r="M41" t="s">
        <v>692</v>
      </c>
      <c r="N41" t="s">
        <v>583</v>
      </c>
      <c r="P41" t="s">
        <v>67</v>
      </c>
      <c r="R41" t="s">
        <v>120</v>
      </c>
      <c r="S41" t="s">
        <v>584</v>
      </c>
      <c r="V41" t="s">
        <v>644</v>
      </c>
    </row>
    <row r="42" spans="1:22">
      <c r="A42" t="s">
        <v>331</v>
      </c>
      <c r="D42" t="s">
        <v>25</v>
      </c>
      <c r="E42" t="s">
        <v>101</v>
      </c>
      <c r="F42" t="s">
        <v>23</v>
      </c>
      <c r="L42" t="s">
        <v>17</v>
      </c>
      <c r="M42" t="s">
        <v>645</v>
      </c>
      <c r="N42" t="s">
        <v>126</v>
      </c>
      <c r="O42">
        <v>2</v>
      </c>
      <c r="P42" t="s">
        <v>31</v>
      </c>
      <c r="R42" t="s">
        <v>646</v>
      </c>
      <c r="S42" t="s">
        <v>37</v>
      </c>
      <c r="V42" t="s">
        <v>585</v>
      </c>
    </row>
    <row r="43" spans="1:22">
      <c r="A43" t="s">
        <v>332</v>
      </c>
      <c r="C43" t="s">
        <v>647</v>
      </c>
      <c r="D43" t="s">
        <v>107</v>
      </c>
      <c r="E43" t="s">
        <v>108</v>
      </c>
      <c r="F43" t="s">
        <v>166</v>
      </c>
      <c r="G43" t="s">
        <v>750</v>
      </c>
      <c r="I43">
        <v>8</v>
      </c>
      <c r="J43">
        <v>7</v>
      </c>
      <c r="K43" t="s">
        <v>135</v>
      </c>
      <c r="L43" t="s">
        <v>17</v>
      </c>
      <c r="M43" t="s">
        <v>751</v>
      </c>
      <c r="N43" t="s">
        <v>586</v>
      </c>
      <c r="O43">
        <v>1</v>
      </c>
      <c r="P43" t="s">
        <v>97</v>
      </c>
      <c r="R43" t="s">
        <v>217</v>
      </c>
      <c r="S43" t="s">
        <v>218</v>
      </c>
      <c r="V43" t="s">
        <v>219</v>
      </c>
    </row>
    <row r="44" spans="1:22">
      <c r="A44" t="s">
        <v>333</v>
      </c>
      <c r="D44" t="s">
        <v>35</v>
      </c>
      <c r="E44" t="s">
        <v>15</v>
      </c>
      <c r="G44" t="s">
        <v>752</v>
      </c>
      <c r="J44">
        <v>1</v>
      </c>
      <c r="K44" t="s">
        <v>220</v>
      </c>
      <c r="L44" t="s">
        <v>17</v>
      </c>
      <c r="M44" t="s">
        <v>191</v>
      </c>
      <c r="N44" t="s">
        <v>102</v>
      </c>
      <c r="O44">
        <v>1</v>
      </c>
      <c r="R44" t="s">
        <v>646</v>
      </c>
      <c r="S44" t="s">
        <v>753</v>
      </c>
      <c r="V44" t="s">
        <v>754</v>
      </c>
    </row>
    <row r="45" spans="1:22">
      <c r="A45" t="s">
        <v>334</v>
      </c>
      <c r="C45" t="s">
        <v>647</v>
      </c>
      <c r="D45" t="s">
        <v>107</v>
      </c>
      <c r="E45" t="s">
        <v>142</v>
      </c>
      <c r="G45" t="s">
        <v>221</v>
      </c>
      <c r="I45">
        <v>41</v>
      </c>
      <c r="J45">
        <v>9</v>
      </c>
      <c r="K45" t="s">
        <v>109</v>
      </c>
      <c r="L45" t="s">
        <v>693</v>
      </c>
      <c r="M45" t="s">
        <v>755</v>
      </c>
      <c r="N45" t="s">
        <v>109</v>
      </c>
      <c r="P45" t="s">
        <v>47</v>
      </c>
      <c r="S45" t="s">
        <v>67</v>
      </c>
    </row>
    <row r="46" spans="1:22">
      <c r="A46" t="s">
        <v>335</v>
      </c>
      <c r="D46" t="s">
        <v>25</v>
      </c>
      <c r="E46" t="s">
        <v>39</v>
      </c>
      <c r="F46" t="s">
        <v>23</v>
      </c>
      <c r="L46" t="s">
        <v>17</v>
      </c>
      <c r="M46" t="s">
        <v>144</v>
      </c>
      <c r="N46" t="s">
        <v>112</v>
      </c>
      <c r="O46">
        <v>2</v>
      </c>
      <c r="P46" t="s">
        <v>37</v>
      </c>
      <c r="R46" t="s">
        <v>37</v>
      </c>
      <c r="S46" t="s">
        <v>37</v>
      </c>
    </row>
    <row r="47" spans="1:22">
      <c r="A47" t="s">
        <v>336</v>
      </c>
      <c r="D47" t="s">
        <v>38</v>
      </c>
      <c r="E47" t="s">
        <v>101</v>
      </c>
      <c r="F47" t="s">
        <v>23</v>
      </c>
      <c r="I47">
        <v>10</v>
      </c>
      <c r="J47">
        <v>2</v>
      </c>
      <c r="K47" t="s">
        <v>236</v>
      </c>
      <c r="L47" t="s">
        <v>95</v>
      </c>
      <c r="M47" t="s">
        <v>114</v>
      </c>
      <c r="N47" t="s">
        <v>186</v>
      </c>
      <c r="P47" t="s">
        <v>37</v>
      </c>
      <c r="R47" t="s">
        <v>128</v>
      </c>
      <c r="S47" t="s">
        <v>222</v>
      </c>
      <c r="V47" t="s">
        <v>48</v>
      </c>
    </row>
    <row r="48" spans="1:22">
      <c r="A48" t="s">
        <v>337</v>
      </c>
      <c r="D48" t="s">
        <v>38</v>
      </c>
      <c r="E48" t="s">
        <v>101</v>
      </c>
      <c r="F48" t="s">
        <v>23</v>
      </c>
      <c r="I48">
        <v>4</v>
      </c>
      <c r="J48">
        <v>0</v>
      </c>
      <c r="L48" t="s">
        <v>95</v>
      </c>
      <c r="M48" t="s">
        <v>169</v>
      </c>
      <c r="N48" t="s">
        <v>132</v>
      </c>
      <c r="O48">
        <v>1</v>
      </c>
      <c r="P48" t="s">
        <v>45</v>
      </c>
      <c r="R48" t="s">
        <v>68</v>
      </c>
      <c r="S48" t="s">
        <v>45</v>
      </c>
      <c r="V48" t="s">
        <v>48</v>
      </c>
    </row>
    <row r="49" spans="1:22">
      <c r="A49" t="s">
        <v>338</v>
      </c>
      <c r="D49" t="s">
        <v>38</v>
      </c>
      <c r="E49" t="s">
        <v>101</v>
      </c>
      <c r="F49" t="s">
        <v>23</v>
      </c>
      <c r="I49">
        <v>2</v>
      </c>
      <c r="J49">
        <v>0</v>
      </c>
      <c r="L49" t="s">
        <v>17</v>
      </c>
      <c r="M49" t="s">
        <v>756</v>
      </c>
      <c r="N49" t="s">
        <v>223</v>
      </c>
      <c r="O49">
        <v>1</v>
      </c>
      <c r="P49" t="s">
        <v>37</v>
      </c>
      <c r="R49" t="s">
        <v>68</v>
      </c>
      <c r="S49" t="s">
        <v>37</v>
      </c>
      <c r="V49" t="s">
        <v>48</v>
      </c>
    </row>
    <row r="50" spans="1:22">
      <c r="A50" t="s">
        <v>339</v>
      </c>
      <c r="D50" t="s">
        <v>757</v>
      </c>
      <c r="E50" t="s">
        <v>101</v>
      </c>
      <c r="F50" t="s">
        <v>23</v>
      </c>
      <c r="I50">
        <v>2</v>
      </c>
      <c r="J50">
        <v>0</v>
      </c>
      <c r="L50" t="s">
        <v>95</v>
      </c>
      <c r="M50" t="s">
        <v>237</v>
      </c>
      <c r="N50" t="s">
        <v>224</v>
      </c>
      <c r="O50">
        <v>2</v>
      </c>
      <c r="P50" t="s">
        <v>45</v>
      </c>
      <c r="R50" t="s">
        <v>37</v>
      </c>
      <c r="S50" t="s">
        <v>45</v>
      </c>
      <c r="V50" t="s">
        <v>48</v>
      </c>
    </row>
    <row r="51" spans="1:22">
      <c r="A51" t="s">
        <v>340</v>
      </c>
      <c r="D51" t="s">
        <v>38</v>
      </c>
      <c r="E51" t="s">
        <v>101</v>
      </c>
      <c r="F51" t="s">
        <v>23</v>
      </c>
      <c r="L51" t="s">
        <v>95</v>
      </c>
      <c r="M51" t="s">
        <v>169</v>
      </c>
      <c r="N51" t="s">
        <v>136</v>
      </c>
      <c r="P51" t="s">
        <v>37</v>
      </c>
      <c r="R51" t="s">
        <v>37</v>
      </c>
      <c r="S51" t="s">
        <v>37</v>
      </c>
      <c r="V51" t="s">
        <v>48</v>
      </c>
    </row>
    <row r="52" spans="1:22">
      <c r="A52" t="s">
        <v>341</v>
      </c>
      <c r="D52" t="s">
        <v>38</v>
      </c>
      <c r="E52" t="s">
        <v>101</v>
      </c>
      <c r="F52" t="s">
        <v>23</v>
      </c>
      <c r="I52">
        <v>5</v>
      </c>
      <c r="J52">
        <v>0</v>
      </c>
      <c r="L52" t="s">
        <v>95</v>
      </c>
      <c r="M52" t="s">
        <v>191</v>
      </c>
      <c r="N52" t="s">
        <v>124</v>
      </c>
      <c r="O52">
        <v>1</v>
      </c>
      <c r="P52" t="s">
        <v>225</v>
      </c>
      <c r="R52" t="s">
        <v>100</v>
      </c>
      <c r="S52" t="s">
        <v>37</v>
      </c>
      <c r="V52" t="s">
        <v>48</v>
      </c>
    </row>
    <row r="53" spans="1:22">
      <c r="A53" t="s">
        <v>342</v>
      </c>
      <c r="D53" t="s">
        <v>38</v>
      </c>
      <c r="E53" t="s">
        <v>101</v>
      </c>
      <c r="F53" t="s">
        <v>23</v>
      </c>
      <c r="L53" t="s">
        <v>95</v>
      </c>
      <c r="M53" t="s">
        <v>195</v>
      </c>
      <c r="N53" t="s">
        <v>223</v>
      </c>
      <c r="P53" t="s">
        <v>648</v>
      </c>
      <c r="R53" t="s">
        <v>128</v>
      </c>
      <c r="S53" t="s">
        <v>226</v>
      </c>
      <c r="V53" t="s">
        <v>587</v>
      </c>
    </row>
    <row r="54" spans="1:22">
      <c r="A54" t="s">
        <v>343</v>
      </c>
      <c r="D54" t="s">
        <v>38</v>
      </c>
      <c r="E54" t="s">
        <v>15</v>
      </c>
      <c r="F54" t="s">
        <v>23</v>
      </c>
      <c r="G54" t="s">
        <v>758</v>
      </c>
      <c r="I54">
        <v>16</v>
      </c>
      <c r="J54">
        <v>14</v>
      </c>
      <c r="K54" t="s">
        <v>186</v>
      </c>
      <c r="L54" t="s">
        <v>95</v>
      </c>
      <c r="M54" t="s">
        <v>759</v>
      </c>
      <c r="N54" t="s">
        <v>215</v>
      </c>
      <c r="P54" t="s">
        <v>37</v>
      </c>
      <c r="S54" t="s">
        <v>760</v>
      </c>
      <c r="V54" t="s">
        <v>761</v>
      </c>
    </row>
    <row r="55" spans="1:22">
      <c r="A55" t="s">
        <v>344</v>
      </c>
      <c r="D55" t="s">
        <v>25</v>
      </c>
      <c r="E55" t="s">
        <v>101</v>
      </c>
      <c r="F55" t="s">
        <v>23</v>
      </c>
      <c r="I55">
        <v>3</v>
      </c>
      <c r="J55">
        <v>0</v>
      </c>
      <c r="L55" t="s">
        <v>95</v>
      </c>
      <c r="M55" t="s">
        <v>169</v>
      </c>
      <c r="N55" t="s">
        <v>132</v>
      </c>
      <c r="O55">
        <v>1</v>
      </c>
      <c r="P55" t="s">
        <v>37</v>
      </c>
      <c r="R55" t="s">
        <v>37</v>
      </c>
      <c r="S55" t="s">
        <v>45</v>
      </c>
      <c r="V55" t="s">
        <v>48</v>
      </c>
    </row>
    <row r="56" spans="1:22">
      <c r="A56" t="s">
        <v>345</v>
      </c>
      <c r="D56" t="s">
        <v>187</v>
      </c>
      <c r="E56" t="s">
        <v>101</v>
      </c>
      <c r="F56" t="s">
        <v>23</v>
      </c>
      <c r="I56">
        <v>1</v>
      </c>
      <c r="J56">
        <v>0</v>
      </c>
      <c r="K56" t="s">
        <v>127</v>
      </c>
      <c r="L56" t="s">
        <v>95</v>
      </c>
      <c r="M56" t="s">
        <v>169</v>
      </c>
      <c r="N56" t="s">
        <v>96</v>
      </c>
      <c r="P56" t="s">
        <v>37</v>
      </c>
      <c r="R56" t="s">
        <v>68</v>
      </c>
      <c r="S56" t="s">
        <v>37</v>
      </c>
      <c r="V56" t="s">
        <v>48</v>
      </c>
    </row>
    <row r="57" spans="1:22">
      <c r="A57" t="s">
        <v>346</v>
      </c>
      <c r="D57" t="s">
        <v>187</v>
      </c>
      <c r="E57" t="s">
        <v>101</v>
      </c>
      <c r="F57" t="s">
        <v>23</v>
      </c>
      <c r="I57">
        <v>4</v>
      </c>
      <c r="J57">
        <v>0</v>
      </c>
      <c r="L57" t="s">
        <v>17</v>
      </c>
      <c r="M57" t="s">
        <v>762</v>
      </c>
      <c r="N57" t="s">
        <v>136</v>
      </c>
      <c r="O57">
        <v>4</v>
      </c>
      <c r="P57" t="s">
        <v>37</v>
      </c>
      <c r="R57" t="s">
        <v>100</v>
      </c>
      <c r="S57" t="s">
        <v>37</v>
      </c>
      <c r="V57" t="s">
        <v>48</v>
      </c>
    </row>
    <row r="58" spans="1:22">
      <c r="A58" t="s">
        <v>347</v>
      </c>
      <c r="D58" t="s">
        <v>187</v>
      </c>
      <c r="E58" t="s">
        <v>15</v>
      </c>
      <c r="G58" t="s">
        <v>763</v>
      </c>
      <c r="I58">
        <v>5</v>
      </c>
      <c r="J58">
        <v>4</v>
      </c>
      <c r="K58" t="s">
        <v>55</v>
      </c>
      <c r="L58" t="s">
        <v>95</v>
      </c>
      <c r="M58" t="s">
        <v>114</v>
      </c>
      <c r="N58" t="s">
        <v>764</v>
      </c>
      <c r="P58" t="s">
        <v>37</v>
      </c>
      <c r="R58" t="s">
        <v>128</v>
      </c>
      <c r="S58" t="s">
        <v>765</v>
      </c>
      <c r="V58" t="s">
        <v>588</v>
      </c>
    </row>
    <row r="59" spans="1:22">
      <c r="A59" t="s">
        <v>348</v>
      </c>
      <c r="D59" t="s">
        <v>38</v>
      </c>
      <c r="E59" t="s">
        <v>101</v>
      </c>
      <c r="F59" t="s">
        <v>23</v>
      </c>
      <c r="L59" t="s">
        <v>95</v>
      </c>
      <c r="M59" t="s">
        <v>169</v>
      </c>
      <c r="N59" t="s">
        <v>124</v>
      </c>
      <c r="P59" t="s">
        <v>37</v>
      </c>
      <c r="R59" t="s">
        <v>37</v>
      </c>
      <c r="S59" t="s">
        <v>37</v>
      </c>
      <c r="V59" t="s">
        <v>48</v>
      </c>
    </row>
    <row r="60" spans="1:22">
      <c r="A60" t="s">
        <v>349</v>
      </c>
      <c r="D60" t="s">
        <v>38</v>
      </c>
      <c r="E60" t="s">
        <v>101</v>
      </c>
      <c r="F60" t="s">
        <v>23</v>
      </c>
      <c r="I60">
        <v>2</v>
      </c>
      <c r="J60">
        <v>0</v>
      </c>
      <c r="K60" t="s">
        <v>176</v>
      </c>
      <c r="L60" t="s">
        <v>17</v>
      </c>
      <c r="M60" t="s">
        <v>766</v>
      </c>
      <c r="N60" t="s">
        <v>113</v>
      </c>
      <c r="O60">
        <v>2</v>
      </c>
      <c r="R60" t="s">
        <v>128</v>
      </c>
      <c r="S60" t="s">
        <v>37</v>
      </c>
      <c r="V60" t="s">
        <v>48</v>
      </c>
    </row>
    <row r="61" spans="1:22">
      <c r="A61" t="s">
        <v>350</v>
      </c>
      <c r="D61" t="s">
        <v>188</v>
      </c>
      <c r="E61" t="s">
        <v>101</v>
      </c>
      <c r="F61" t="s">
        <v>23</v>
      </c>
      <c r="L61" t="s">
        <v>17</v>
      </c>
      <c r="M61" t="s">
        <v>767</v>
      </c>
      <c r="N61" t="s">
        <v>118</v>
      </c>
      <c r="O61">
        <v>3</v>
      </c>
      <c r="P61" t="s">
        <v>37</v>
      </c>
      <c r="R61" t="s">
        <v>68</v>
      </c>
      <c r="S61" t="s">
        <v>37</v>
      </c>
      <c r="V61" t="s">
        <v>48</v>
      </c>
    </row>
    <row r="62" spans="1:22">
      <c r="A62" t="s">
        <v>351</v>
      </c>
      <c r="D62" t="s">
        <v>38</v>
      </c>
      <c r="E62" t="s">
        <v>101</v>
      </c>
      <c r="F62" t="s">
        <v>23</v>
      </c>
      <c r="I62">
        <v>1</v>
      </c>
      <c r="J62">
        <v>0</v>
      </c>
      <c r="L62" t="s">
        <v>95</v>
      </c>
      <c r="M62" t="s">
        <v>768</v>
      </c>
      <c r="N62" t="s">
        <v>124</v>
      </c>
      <c r="O62">
        <v>3</v>
      </c>
      <c r="P62" t="s">
        <v>37</v>
      </c>
      <c r="S62" t="s">
        <v>769</v>
      </c>
      <c r="V62" t="s">
        <v>100</v>
      </c>
    </row>
    <row r="63" spans="1:22">
      <c r="A63" t="s">
        <v>352</v>
      </c>
      <c r="D63" t="s">
        <v>35</v>
      </c>
      <c r="E63" t="s">
        <v>101</v>
      </c>
      <c r="F63" t="s">
        <v>23</v>
      </c>
      <c r="I63">
        <v>7</v>
      </c>
      <c r="J63">
        <v>1</v>
      </c>
      <c r="K63" t="s">
        <v>127</v>
      </c>
      <c r="L63" t="s">
        <v>17</v>
      </c>
      <c r="M63" t="s">
        <v>759</v>
      </c>
      <c r="N63" t="s">
        <v>115</v>
      </c>
      <c r="O63">
        <v>3</v>
      </c>
      <c r="P63" t="s">
        <v>21</v>
      </c>
      <c r="R63" t="s">
        <v>100</v>
      </c>
      <c r="S63" t="s">
        <v>770</v>
      </c>
      <c r="V63" t="s">
        <v>177</v>
      </c>
    </row>
    <row r="64" spans="1:22">
      <c r="A64" t="s">
        <v>353</v>
      </c>
      <c r="D64" t="s">
        <v>38</v>
      </c>
      <c r="E64" t="s">
        <v>101</v>
      </c>
      <c r="F64" t="s">
        <v>23</v>
      </c>
      <c r="L64" t="s">
        <v>95</v>
      </c>
      <c r="M64" t="s">
        <v>191</v>
      </c>
      <c r="N64" t="s">
        <v>106</v>
      </c>
      <c r="O64">
        <v>2</v>
      </c>
      <c r="P64" t="s">
        <v>37</v>
      </c>
    </row>
    <row r="65" spans="1:22">
      <c r="A65" t="s">
        <v>354</v>
      </c>
      <c r="D65" t="s">
        <v>38</v>
      </c>
      <c r="E65" t="s">
        <v>101</v>
      </c>
      <c r="F65" t="s">
        <v>23</v>
      </c>
      <c r="I65">
        <v>3</v>
      </c>
      <c r="J65">
        <v>0</v>
      </c>
      <c r="L65" t="s">
        <v>95</v>
      </c>
      <c r="M65" t="s">
        <v>237</v>
      </c>
      <c r="N65" t="s">
        <v>175</v>
      </c>
      <c r="O65">
        <v>2</v>
      </c>
      <c r="P65" t="s">
        <v>37</v>
      </c>
      <c r="R65" t="s">
        <v>37</v>
      </c>
      <c r="S65" t="s">
        <v>45</v>
      </c>
      <c r="V65" t="s">
        <v>48</v>
      </c>
    </row>
    <row r="66" spans="1:22">
      <c r="A66" t="s">
        <v>355</v>
      </c>
      <c r="D66" t="s">
        <v>25</v>
      </c>
      <c r="E66" t="s">
        <v>15</v>
      </c>
      <c r="F66" t="s">
        <v>23</v>
      </c>
      <c r="G66" t="s">
        <v>771</v>
      </c>
      <c r="I66">
        <v>12</v>
      </c>
      <c r="J66">
        <v>7</v>
      </c>
      <c r="K66" t="s">
        <v>110</v>
      </c>
      <c r="L66" t="s">
        <v>95</v>
      </c>
      <c r="M66" t="s">
        <v>195</v>
      </c>
      <c r="N66" t="s">
        <v>99</v>
      </c>
      <c r="P66" t="s">
        <v>37</v>
      </c>
      <c r="R66" t="s">
        <v>227</v>
      </c>
      <c r="S66" t="s">
        <v>37</v>
      </c>
      <c r="V66" t="s">
        <v>48</v>
      </c>
    </row>
    <row r="67" spans="1:22">
      <c r="A67" t="s">
        <v>356</v>
      </c>
      <c r="D67" t="s">
        <v>188</v>
      </c>
      <c r="E67" t="s">
        <v>101</v>
      </c>
      <c r="F67" t="s">
        <v>23</v>
      </c>
      <c r="G67" t="s">
        <v>196</v>
      </c>
      <c r="I67">
        <v>12</v>
      </c>
      <c r="J67">
        <v>6</v>
      </c>
      <c r="K67" t="s">
        <v>168</v>
      </c>
      <c r="L67" t="s">
        <v>693</v>
      </c>
      <c r="M67" t="s">
        <v>772</v>
      </c>
      <c r="N67" t="s">
        <v>134</v>
      </c>
      <c r="P67" t="s">
        <v>20</v>
      </c>
      <c r="R67" t="s">
        <v>773</v>
      </c>
      <c r="S67" t="s">
        <v>774</v>
      </c>
      <c r="V67" t="s">
        <v>775</v>
      </c>
    </row>
    <row r="68" spans="1:22">
      <c r="A68" t="s">
        <v>357</v>
      </c>
      <c r="D68" t="s">
        <v>38</v>
      </c>
      <c r="E68" t="s">
        <v>182</v>
      </c>
      <c r="F68" t="s">
        <v>23</v>
      </c>
      <c r="G68" t="s">
        <v>776</v>
      </c>
      <c r="I68">
        <v>4</v>
      </c>
      <c r="J68">
        <v>3</v>
      </c>
      <c r="K68" t="s">
        <v>229</v>
      </c>
      <c r="L68" t="s">
        <v>17</v>
      </c>
      <c r="M68" t="s">
        <v>649</v>
      </c>
      <c r="N68" t="s">
        <v>223</v>
      </c>
      <c r="P68" t="s">
        <v>45</v>
      </c>
      <c r="R68" t="s">
        <v>204</v>
      </c>
      <c r="S68" t="s">
        <v>777</v>
      </c>
      <c r="V68" t="s">
        <v>48</v>
      </c>
    </row>
    <row r="69" spans="1:22">
      <c r="A69" t="s">
        <v>358</v>
      </c>
      <c r="C69">
        <v>1.5</v>
      </c>
      <c r="D69" t="s">
        <v>35</v>
      </c>
      <c r="E69" t="s">
        <v>101</v>
      </c>
      <c r="F69" t="s">
        <v>23</v>
      </c>
      <c r="I69">
        <v>7</v>
      </c>
      <c r="J69">
        <v>1</v>
      </c>
      <c r="K69" t="s">
        <v>130</v>
      </c>
      <c r="L69" t="s">
        <v>95</v>
      </c>
      <c r="N69" t="s">
        <v>199</v>
      </c>
      <c r="O69">
        <v>1</v>
      </c>
      <c r="P69" t="s">
        <v>37</v>
      </c>
      <c r="R69" t="s">
        <v>68</v>
      </c>
    </row>
    <row r="70" spans="1:22">
      <c r="A70" t="s">
        <v>359</v>
      </c>
      <c r="D70" t="s">
        <v>25</v>
      </c>
      <c r="E70" t="s">
        <v>24</v>
      </c>
      <c r="F70" t="s">
        <v>14</v>
      </c>
      <c r="I70">
        <v>1</v>
      </c>
      <c r="J70">
        <v>1</v>
      </c>
      <c r="L70" t="s">
        <v>95</v>
      </c>
      <c r="M70" t="s">
        <v>195</v>
      </c>
      <c r="N70" t="s">
        <v>228</v>
      </c>
      <c r="O70">
        <v>3</v>
      </c>
      <c r="P70" t="s">
        <v>37</v>
      </c>
      <c r="R70" t="s">
        <v>31</v>
      </c>
      <c r="V70" t="s">
        <v>48</v>
      </c>
    </row>
    <row r="71" spans="1:22">
      <c r="A71" t="s">
        <v>360</v>
      </c>
      <c r="D71" t="s">
        <v>38</v>
      </c>
      <c r="E71" t="s">
        <v>101</v>
      </c>
      <c r="F71" t="s">
        <v>23</v>
      </c>
      <c r="I71">
        <v>4</v>
      </c>
      <c r="J71">
        <v>0</v>
      </c>
      <c r="K71" t="s">
        <v>133</v>
      </c>
      <c r="L71" t="s">
        <v>95</v>
      </c>
      <c r="M71" t="s">
        <v>169</v>
      </c>
      <c r="N71" t="s">
        <v>133</v>
      </c>
      <c r="P71" t="s">
        <v>45</v>
      </c>
      <c r="R71" t="s">
        <v>68</v>
      </c>
      <c r="S71" t="s">
        <v>45</v>
      </c>
      <c r="V71" t="s">
        <v>48</v>
      </c>
    </row>
    <row r="72" spans="1:22">
      <c r="A72" t="s">
        <v>361</v>
      </c>
      <c r="D72" t="s">
        <v>187</v>
      </c>
      <c r="E72" t="s">
        <v>182</v>
      </c>
      <c r="G72" t="s">
        <v>778</v>
      </c>
      <c r="I72">
        <v>2</v>
      </c>
      <c r="J72">
        <v>1</v>
      </c>
      <c r="K72" t="s">
        <v>229</v>
      </c>
      <c r="L72" t="s">
        <v>95</v>
      </c>
      <c r="M72" t="s">
        <v>756</v>
      </c>
      <c r="N72" t="s">
        <v>112</v>
      </c>
      <c r="O72">
        <v>4</v>
      </c>
      <c r="P72" t="s">
        <v>230</v>
      </c>
      <c r="S72" t="s">
        <v>779</v>
      </c>
      <c r="V72" t="s">
        <v>48</v>
      </c>
    </row>
    <row r="73" spans="1:22">
      <c r="A73" t="s">
        <v>362</v>
      </c>
      <c r="D73" t="s">
        <v>38</v>
      </c>
      <c r="E73" t="s">
        <v>101</v>
      </c>
      <c r="F73" t="s">
        <v>23</v>
      </c>
      <c r="I73">
        <v>1</v>
      </c>
      <c r="J73">
        <v>0</v>
      </c>
      <c r="K73" t="s">
        <v>176</v>
      </c>
      <c r="L73" t="s">
        <v>17</v>
      </c>
      <c r="M73" t="s">
        <v>191</v>
      </c>
      <c r="N73" t="s">
        <v>143</v>
      </c>
      <c r="P73" t="s">
        <v>231</v>
      </c>
      <c r="S73" t="s">
        <v>780</v>
      </c>
      <c r="V73" t="s">
        <v>48</v>
      </c>
    </row>
    <row r="74" spans="1:22">
      <c r="A74" t="s">
        <v>363</v>
      </c>
      <c r="D74" t="s">
        <v>25</v>
      </c>
      <c r="E74" t="s">
        <v>101</v>
      </c>
      <c r="F74" t="s">
        <v>23</v>
      </c>
      <c r="I74">
        <v>4</v>
      </c>
      <c r="L74" t="s">
        <v>95</v>
      </c>
      <c r="M74" t="s">
        <v>781</v>
      </c>
      <c r="N74" t="s">
        <v>102</v>
      </c>
      <c r="O74">
        <v>1</v>
      </c>
      <c r="P74" t="s">
        <v>21</v>
      </c>
      <c r="R74" t="s">
        <v>21</v>
      </c>
      <c r="S74" t="s">
        <v>21</v>
      </c>
      <c r="V74" t="s">
        <v>177</v>
      </c>
    </row>
    <row r="75" spans="1:22">
      <c r="A75" t="s">
        <v>364</v>
      </c>
      <c r="D75" t="s">
        <v>38</v>
      </c>
      <c r="E75" t="s">
        <v>34</v>
      </c>
      <c r="G75" t="s">
        <v>782</v>
      </c>
      <c r="I75" t="s">
        <v>650</v>
      </c>
      <c r="J75" t="s">
        <v>651</v>
      </c>
      <c r="K75" t="s">
        <v>33</v>
      </c>
      <c r="L75" t="s">
        <v>123</v>
      </c>
      <c r="N75" t="s">
        <v>167</v>
      </c>
      <c r="O75" t="s">
        <v>783</v>
      </c>
      <c r="P75" t="s">
        <v>37</v>
      </c>
      <c r="R75" t="s">
        <v>125</v>
      </c>
      <c r="S75" t="s">
        <v>37</v>
      </c>
      <c r="V75" t="s">
        <v>589</v>
      </c>
    </row>
    <row r="76" spans="1:22">
      <c r="A76" t="s">
        <v>365</v>
      </c>
      <c r="D76" t="s">
        <v>38</v>
      </c>
      <c r="E76" t="s">
        <v>101</v>
      </c>
      <c r="F76" t="s">
        <v>23</v>
      </c>
      <c r="I76">
        <v>1</v>
      </c>
      <c r="J76">
        <v>0</v>
      </c>
      <c r="L76" t="s">
        <v>95</v>
      </c>
      <c r="M76" t="s">
        <v>169</v>
      </c>
      <c r="N76" t="s">
        <v>232</v>
      </c>
      <c r="O76">
        <v>1</v>
      </c>
      <c r="P76" t="s">
        <v>37</v>
      </c>
      <c r="R76" t="s">
        <v>37</v>
      </c>
      <c r="S76" t="s">
        <v>37</v>
      </c>
      <c r="V76" t="s">
        <v>48</v>
      </c>
    </row>
    <row r="77" spans="1:22">
      <c r="A77" t="s">
        <v>366</v>
      </c>
      <c r="D77" t="s">
        <v>38</v>
      </c>
      <c r="E77" t="s">
        <v>24</v>
      </c>
      <c r="F77" t="s">
        <v>23</v>
      </c>
      <c r="G77" t="s">
        <v>784</v>
      </c>
      <c r="I77">
        <v>4</v>
      </c>
      <c r="J77">
        <v>1</v>
      </c>
      <c r="K77" t="s">
        <v>233</v>
      </c>
      <c r="L77" t="s">
        <v>95</v>
      </c>
      <c r="M77" t="s">
        <v>114</v>
      </c>
      <c r="N77" t="s">
        <v>130</v>
      </c>
      <c r="P77" t="s">
        <v>37</v>
      </c>
      <c r="R77" t="s">
        <v>128</v>
      </c>
      <c r="S77" t="s">
        <v>785</v>
      </c>
      <c r="V77" t="s">
        <v>48</v>
      </c>
    </row>
    <row r="78" spans="1:22">
      <c r="A78" t="s">
        <v>367</v>
      </c>
      <c r="D78" t="s">
        <v>187</v>
      </c>
      <c r="E78" t="s">
        <v>182</v>
      </c>
      <c r="G78" t="s">
        <v>786</v>
      </c>
      <c r="I78">
        <v>5</v>
      </c>
      <c r="J78">
        <v>3</v>
      </c>
      <c r="K78" t="s">
        <v>50</v>
      </c>
      <c r="L78" t="s">
        <v>95</v>
      </c>
      <c r="M78" t="s">
        <v>191</v>
      </c>
      <c r="N78" t="s">
        <v>234</v>
      </c>
      <c r="P78" t="s">
        <v>37</v>
      </c>
      <c r="S78" t="s">
        <v>37</v>
      </c>
    </row>
    <row r="79" spans="1:22">
      <c r="A79" t="s">
        <v>368</v>
      </c>
      <c r="E79" t="s">
        <v>101</v>
      </c>
      <c r="G79" t="s">
        <v>787</v>
      </c>
      <c r="I79">
        <v>16</v>
      </c>
      <c r="J79">
        <v>15</v>
      </c>
      <c r="K79" t="s">
        <v>223</v>
      </c>
      <c r="L79" t="s">
        <v>17</v>
      </c>
      <c r="M79" t="s">
        <v>788</v>
      </c>
      <c r="N79" t="s">
        <v>223</v>
      </c>
      <c r="P79" t="s">
        <v>604</v>
      </c>
      <c r="S79" t="s">
        <v>789</v>
      </c>
    </row>
    <row r="80" spans="1:22">
      <c r="A80" t="s">
        <v>369</v>
      </c>
      <c r="D80" t="s">
        <v>25</v>
      </c>
      <c r="E80" t="s">
        <v>182</v>
      </c>
      <c r="F80" t="s">
        <v>23</v>
      </c>
      <c r="G80" t="s">
        <v>790</v>
      </c>
      <c r="I80">
        <v>2</v>
      </c>
      <c r="J80">
        <v>2</v>
      </c>
      <c r="K80" t="s">
        <v>129</v>
      </c>
      <c r="L80" t="s">
        <v>95</v>
      </c>
      <c r="M80" t="s">
        <v>195</v>
      </c>
      <c r="N80" t="s">
        <v>112</v>
      </c>
      <c r="P80" t="s">
        <v>37</v>
      </c>
      <c r="S80" t="s">
        <v>791</v>
      </c>
      <c r="V80" t="s">
        <v>100</v>
      </c>
    </row>
    <row r="81" spans="1:22">
      <c r="A81" t="s">
        <v>370</v>
      </c>
      <c r="D81" t="s">
        <v>38</v>
      </c>
      <c r="E81" t="s">
        <v>101</v>
      </c>
      <c r="F81" t="s">
        <v>23</v>
      </c>
      <c r="I81">
        <v>2</v>
      </c>
      <c r="J81">
        <v>0</v>
      </c>
      <c r="K81" t="s">
        <v>792</v>
      </c>
      <c r="L81" t="s">
        <v>17</v>
      </c>
      <c r="N81" t="s">
        <v>236</v>
      </c>
      <c r="O81">
        <v>1</v>
      </c>
      <c r="P81" t="s">
        <v>37</v>
      </c>
    </row>
    <row r="82" spans="1:22">
      <c r="A82" t="s">
        <v>371</v>
      </c>
      <c r="D82" t="s">
        <v>38</v>
      </c>
      <c r="E82" t="s">
        <v>24</v>
      </c>
      <c r="F82" t="s">
        <v>23</v>
      </c>
      <c r="G82" t="s">
        <v>776</v>
      </c>
      <c r="I82">
        <v>1</v>
      </c>
      <c r="J82">
        <v>0</v>
      </c>
      <c r="K82" t="s">
        <v>130</v>
      </c>
      <c r="L82" t="s">
        <v>95</v>
      </c>
      <c r="M82" t="s">
        <v>793</v>
      </c>
      <c r="N82" t="s">
        <v>106</v>
      </c>
      <c r="O82">
        <v>2</v>
      </c>
      <c r="P82" t="s">
        <v>37</v>
      </c>
      <c r="S82" t="s">
        <v>794</v>
      </c>
      <c r="V82" t="s">
        <v>48</v>
      </c>
    </row>
    <row r="83" spans="1:22">
      <c r="A83" t="s">
        <v>372</v>
      </c>
      <c r="E83" t="s">
        <v>101</v>
      </c>
      <c r="G83" t="s">
        <v>795</v>
      </c>
      <c r="I83">
        <v>17</v>
      </c>
      <c r="J83">
        <v>3</v>
      </c>
      <c r="K83" t="s">
        <v>609</v>
      </c>
      <c r="L83" t="s">
        <v>17</v>
      </c>
      <c r="M83" t="s">
        <v>796</v>
      </c>
      <c r="N83" t="s">
        <v>167</v>
      </c>
      <c r="P83" t="s">
        <v>37</v>
      </c>
      <c r="S83" t="s">
        <v>694</v>
      </c>
      <c r="V83" t="s">
        <v>238</v>
      </c>
    </row>
    <row r="84" spans="1:22">
      <c r="A84" t="s">
        <v>373</v>
      </c>
      <c r="D84" t="s">
        <v>38</v>
      </c>
      <c r="E84" t="s">
        <v>24</v>
      </c>
      <c r="F84" t="s">
        <v>23</v>
      </c>
      <c r="I84">
        <v>2</v>
      </c>
      <c r="J84">
        <v>1</v>
      </c>
      <c r="K84" t="s">
        <v>211</v>
      </c>
      <c r="L84" t="s">
        <v>95</v>
      </c>
      <c r="M84" t="s">
        <v>195</v>
      </c>
      <c r="N84" t="s">
        <v>211</v>
      </c>
      <c r="P84" t="s">
        <v>37</v>
      </c>
      <c r="R84" t="s">
        <v>37</v>
      </c>
      <c r="V84" t="s">
        <v>48</v>
      </c>
    </row>
    <row r="85" spans="1:22">
      <c r="A85" t="s">
        <v>374</v>
      </c>
      <c r="D85" t="s">
        <v>38</v>
      </c>
      <c r="E85" t="s">
        <v>101</v>
      </c>
      <c r="F85" t="s">
        <v>23</v>
      </c>
      <c r="I85">
        <v>2</v>
      </c>
      <c r="J85">
        <v>0</v>
      </c>
      <c r="K85" t="s">
        <v>118</v>
      </c>
      <c r="L85" t="s">
        <v>95</v>
      </c>
      <c r="M85" t="s">
        <v>195</v>
      </c>
      <c r="N85" t="s">
        <v>118</v>
      </c>
      <c r="P85" t="s">
        <v>37</v>
      </c>
      <c r="R85" t="s">
        <v>37</v>
      </c>
      <c r="S85" t="s">
        <v>37</v>
      </c>
      <c r="V85" t="s">
        <v>48</v>
      </c>
    </row>
    <row r="86" spans="1:22">
      <c r="A86" t="s">
        <v>375</v>
      </c>
      <c r="D86" t="s">
        <v>38</v>
      </c>
      <c r="E86" t="s">
        <v>101</v>
      </c>
      <c r="F86" t="s">
        <v>23</v>
      </c>
      <c r="I86">
        <v>3</v>
      </c>
      <c r="J86">
        <v>0</v>
      </c>
      <c r="L86" t="s">
        <v>95</v>
      </c>
      <c r="M86" t="s">
        <v>671</v>
      </c>
      <c r="N86" t="s">
        <v>106</v>
      </c>
      <c r="O86">
        <v>1</v>
      </c>
      <c r="P86" t="s">
        <v>37</v>
      </c>
      <c r="R86" t="s">
        <v>37</v>
      </c>
      <c r="S86" t="s">
        <v>37</v>
      </c>
      <c r="V86" t="s">
        <v>48</v>
      </c>
    </row>
    <row r="87" spans="1:22">
      <c r="A87" t="s">
        <v>376</v>
      </c>
      <c r="D87" t="s">
        <v>38</v>
      </c>
      <c r="E87" t="s">
        <v>101</v>
      </c>
      <c r="F87" t="s">
        <v>23</v>
      </c>
      <c r="I87">
        <v>3</v>
      </c>
      <c r="J87">
        <v>0</v>
      </c>
      <c r="L87" t="s">
        <v>95</v>
      </c>
      <c r="M87" t="s">
        <v>195</v>
      </c>
      <c r="N87" t="s">
        <v>133</v>
      </c>
      <c r="O87">
        <v>3</v>
      </c>
      <c r="P87" t="s">
        <v>37</v>
      </c>
      <c r="R87" t="s">
        <v>68</v>
      </c>
      <c r="S87" t="s">
        <v>37</v>
      </c>
      <c r="V87" t="s">
        <v>48</v>
      </c>
    </row>
    <row r="88" spans="1:22">
      <c r="A88" t="s">
        <v>377</v>
      </c>
      <c r="D88" t="s">
        <v>187</v>
      </c>
      <c r="E88" t="s">
        <v>15</v>
      </c>
      <c r="F88" t="s">
        <v>23</v>
      </c>
      <c r="G88" t="s">
        <v>797</v>
      </c>
      <c r="I88">
        <v>24</v>
      </c>
      <c r="J88">
        <v>5</v>
      </c>
      <c r="K88" t="s">
        <v>239</v>
      </c>
      <c r="L88" t="s">
        <v>95</v>
      </c>
      <c r="M88" t="s">
        <v>195</v>
      </c>
      <c r="N88" t="s">
        <v>30</v>
      </c>
      <c r="O88">
        <v>3</v>
      </c>
      <c r="P88" t="s">
        <v>798</v>
      </c>
      <c r="R88" t="s">
        <v>128</v>
      </c>
      <c r="S88" t="s">
        <v>799</v>
      </c>
      <c r="V88" t="s">
        <v>48</v>
      </c>
    </row>
    <row r="89" spans="1:22">
      <c r="A89" t="s">
        <v>378</v>
      </c>
      <c r="C89">
        <v>17</v>
      </c>
      <c r="D89" t="s">
        <v>38</v>
      </c>
      <c r="E89" t="s">
        <v>15</v>
      </c>
      <c r="F89" t="s">
        <v>23</v>
      </c>
      <c r="G89" t="s">
        <v>800</v>
      </c>
      <c r="I89">
        <v>6</v>
      </c>
      <c r="J89">
        <v>5</v>
      </c>
      <c r="K89" t="s">
        <v>168</v>
      </c>
      <c r="L89" t="s">
        <v>17</v>
      </c>
      <c r="M89" t="s">
        <v>801</v>
      </c>
      <c r="N89" t="s">
        <v>129</v>
      </c>
      <c r="P89" t="s">
        <v>240</v>
      </c>
      <c r="R89" t="s">
        <v>128</v>
      </c>
      <c r="S89" t="s">
        <v>694</v>
      </c>
      <c r="V89" t="s">
        <v>48</v>
      </c>
    </row>
    <row r="90" spans="1:22">
      <c r="A90" t="s">
        <v>379</v>
      </c>
      <c r="G90" t="s">
        <v>652</v>
      </c>
      <c r="I90">
        <v>4</v>
      </c>
      <c r="J90">
        <v>6</v>
      </c>
      <c r="K90" t="s">
        <v>135</v>
      </c>
      <c r="L90" t="s">
        <v>17</v>
      </c>
      <c r="M90" t="s">
        <v>802</v>
      </c>
      <c r="N90" t="s">
        <v>137</v>
      </c>
      <c r="O90">
        <v>4</v>
      </c>
      <c r="P90" t="s">
        <v>21</v>
      </c>
      <c r="R90" t="s">
        <v>21</v>
      </c>
      <c r="S90" t="s">
        <v>803</v>
      </c>
      <c r="V90" t="s">
        <v>177</v>
      </c>
    </row>
    <row r="91" spans="1:22">
      <c r="A91" t="s">
        <v>380</v>
      </c>
      <c r="D91" t="s">
        <v>38</v>
      </c>
      <c r="E91" t="s">
        <v>101</v>
      </c>
      <c r="F91" t="s">
        <v>23</v>
      </c>
      <c r="L91" t="s">
        <v>95</v>
      </c>
      <c r="M91" t="s">
        <v>195</v>
      </c>
      <c r="N91" t="s">
        <v>118</v>
      </c>
      <c r="P91" t="s">
        <v>37</v>
      </c>
      <c r="S91" t="s">
        <v>37</v>
      </c>
      <c r="V91" t="s">
        <v>48</v>
      </c>
    </row>
    <row r="92" spans="1:22">
      <c r="A92" t="s">
        <v>381</v>
      </c>
      <c r="D92" t="s">
        <v>188</v>
      </c>
      <c r="E92" t="s">
        <v>101</v>
      </c>
      <c r="F92" t="s">
        <v>23</v>
      </c>
      <c r="L92" t="s">
        <v>17</v>
      </c>
      <c r="M92" t="s">
        <v>804</v>
      </c>
      <c r="N92" t="s">
        <v>236</v>
      </c>
      <c r="O92">
        <v>3</v>
      </c>
      <c r="P92" t="s">
        <v>37</v>
      </c>
      <c r="S92" t="s">
        <v>45</v>
      </c>
      <c r="V92" t="s">
        <v>48</v>
      </c>
    </row>
    <row r="93" spans="1:22">
      <c r="A93" t="s">
        <v>382</v>
      </c>
      <c r="D93" t="s">
        <v>38</v>
      </c>
      <c r="E93" t="s">
        <v>101</v>
      </c>
      <c r="F93" t="s">
        <v>23</v>
      </c>
      <c r="I93">
        <v>2</v>
      </c>
      <c r="J93">
        <v>0</v>
      </c>
      <c r="K93" t="s">
        <v>116</v>
      </c>
      <c r="L93" t="s">
        <v>95</v>
      </c>
      <c r="M93" t="s">
        <v>195</v>
      </c>
      <c r="N93" t="s">
        <v>223</v>
      </c>
      <c r="O93">
        <v>3</v>
      </c>
      <c r="P93" t="s">
        <v>37</v>
      </c>
      <c r="R93" t="s">
        <v>128</v>
      </c>
      <c r="S93" t="s">
        <v>241</v>
      </c>
      <c r="V93" t="s">
        <v>51</v>
      </c>
    </row>
    <row r="94" spans="1:22">
      <c r="A94" t="s">
        <v>383</v>
      </c>
      <c r="D94" t="s">
        <v>38</v>
      </c>
      <c r="E94" t="s">
        <v>101</v>
      </c>
      <c r="F94" t="s">
        <v>23</v>
      </c>
      <c r="I94">
        <v>1</v>
      </c>
      <c r="J94">
        <v>0</v>
      </c>
      <c r="L94" t="s">
        <v>95</v>
      </c>
      <c r="M94" t="s">
        <v>195</v>
      </c>
      <c r="N94" t="s">
        <v>116</v>
      </c>
      <c r="O94">
        <v>1</v>
      </c>
      <c r="P94" t="s">
        <v>54</v>
      </c>
    </row>
    <row r="95" spans="1:22">
      <c r="A95" t="s">
        <v>384</v>
      </c>
      <c r="D95" t="s">
        <v>188</v>
      </c>
      <c r="E95" t="s">
        <v>101</v>
      </c>
      <c r="F95" t="s">
        <v>23</v>
      </c>
      <c r="G95" t="s">
        <v>805</v>
      </c>
      <c r="I95">
        <v>3</v>
      </c>
      <c r="J95">
        <v>0</v>
      </c>
      <c r="L95" t="s">
        <v>17</v>
      </c>
      <c r="M95" t="s">
        <v>696</v>
      </c>
      <c r="N95" t="s">
        <v>135</v>
      </c>
      <c r="O95">
        <v>2</v>
      </c>
      <c r="P95" t="s">
        <v>37</v>
      </c>
      <c r="R95" t="s">
        <v>242</v>
      </c>
      <c r="S95" t="s">
        <v>37</v>
      </c>
      <c r="V95" t="s">
        <v>48</v>
      </c>
    </row>
    <row r="96" spans="1:22">
      <c r="A96" t="s">
        <v>385</v>
      </c>
      <c r="D96" t="s">
        <v>38</v>
      </c>
      <c r="E96" t="s">
        <v>101</v>
      </c>
      <c r="F96" t="s">
        <v>23</v>
      </c>
      <c r="L96" t="s">
        <v>17</v>
      </c>
      <c r="M96" t="s">
        <v>191</v>
      </c>
      <c r="N96" t="s">
        <v>133</v>
      </c>
      <c r="O96">
        <v>1</v>
      </c>
      <c r="P96" t="s">
        <v>37</v>
      </c>
      <c r="S96" t="s">
        <v>37</v>
      </c>
      <c r="V96" t="s">
        <v>48</v>
      </c>
    </row>
    <row r="97" spans="1:22">
      <c r="A97" t="s">
        <v>386</v>
      </c>
      <c r="D97" t="s">
        <v>188</v>
      </c>
      <c r="E97" t="s">
        <v>101</v>
      </c>
      <c r="F97" t="s">
        <v>23</v>
      </c>
      <c r="I97">
        <v>2</v>
      </c>
      <c r="J97">
        <v>0</v>
      </c>
      <c r="L97" t="s">
        <v>17</v>
      </c>
      <c r="M97" t="s">
        <v>759</v>
      </c>
      <c r="N97" t="s">
        <v>223</v>
      </c>
      <c r="O97">
        <v>5</v>
      </c>
      <c r="P97" t="s">
        <v>37</v>
      </c>
      <c r="R97" t="s">
        <v>125</v>
      </c>
      <c r="S97" t="s">
        <v>806</v>
      </c>
      <c r="V97" t="s">
        <v>48</v>
      </c>
    </row>
    <row r="98" spans="1:22">
      <c r="A98" t="s">
        <v>387</v>
      </c>
      <c r="D98" t="s">
        <v>38</v>
      </c>
      <c r="E98" t="s">
        <v>182</v>
      </c>
      <c r="F98" t="s">
        <v>23</v>
      </c>
      <c r="G98" t="s">
        <v>701</v>
      </c>
      <c r="I98">
        <v>4</v>
      </c>
      <c r="J98">
        <v>1</v>
      </c>
      <c r="K98" t="s">
        <v>236</v>
      </c>
      <c r="L98" t="s">
        <v>95</v>
      </c>
      <c r="M98" t="s">
        <v>195</v>
      </c>
      <c r="N98" t="s">
        <v>131</v>
      </c>
      <c r="P98" t="s">
        <v>240</v>
      </c>
      <c r="S98" t="s">
        <v>45</v>
      </c>
      <c r="V98" t="s">
        <v>48</v>
      </c>
    </row>
    <row r="99" spans="1:22">
      <c r="A99" t="s">
        <v>388</v>
      </c>
      <c r="D99" t="s">
        <v>38</v>
      </c>
      <c r="E99" t="s">
        <v>101</v>
      </c>
      <c r="F99" t="s">
        <v>23</v>
      </c>
      <c r="I99">
        <v>14</v>
      </c>
      <c r="J99">
        <v>0</v>
      </c>
      <c r="L99" t="s">
        <v>95</v>
      </c>
      <c r="M99" t="s">
        <v>195</v>
      </c>
      <c r="N99" t="s">
        <v>110</v>
      </c>
      <c r="O99">
        <v>1</v>
      </c>
      <c r="P99" t="s">
        <v>37</v>
      </c>
      <c r="S99" t="s">
        <v>37</v>
      </c>
      <c r="V99" t="s">
        <v>48</v>
      </c>
    </row>
    <row r="100" spans="1:22">
      <c r="A100" t="s">
        <v>389</v>
      </c>
      <c r="D100" t="s">
        <v>38</v>
      </c>
      <c r="E100" t="s">
        <v>101</v>
      </c>
      <c r="F100" t="s">
        <v>23</v>
      </c>
      <c r="I100">
        <v>0</v>
      </c>
      <c r="J100">
        <v>0</v>
      </c>
      <c r="L100" t="s">
        <v>95</v>
      </c>
      <c r="M100" t="s">
        <v>114</v>
      </c>
      <c r="N100" t="s">
        <v>186</v>
      </c>
      <c r="O100">
        <v>1</v>
      </c>
      <c r="P100" t="s">
        <v>21</v>
      </c>
      <c r="R100" t="s">
        <v>128</v>
      </c>
      <c r="S100" t="s">
        <v>807</v>
      </c>
      <c r="V100" t="s">
        <v>243</v>
      </c>
    </row>
    <row r="101" spans="1:22">
      <c r="A101" t="s">
        <v>390</v>
      </c>
      <c r="D101" t="s">
        <v>38</v>
      </c>
      <c r="E101" t="s">
        <v>101</v>
      </c>
      <c r="F101" t="s">
        <v>23</v>
      </c>
      <c r="L101" t="s">
        <v>95</v>
      </c>
      <c r="M101" t="s">
        <v>114</v>
      </c>
      <c r="N101" t="s">
        <v>136</v>
      </c>
      <c r="O101">
        <v>2</v>
      </c>
      <c r="P101" t="s">
        <v>37</v>
      </c>
      <c r="R101" t="s">
        <v>242</v>
      </c>
      <c r="S101" t="s">
        <v>808</v>
      </c>
      <c r="V101" t="s">
        <v>48</v>
      </c>
    </row>
    <row r="102" spans="1:22">
      <c r="A102" t="s">
        <v>391</v>
      </c>
      <c r="D102" t="s">
        <v>187</v>
      </c>
      <c r="E102" t="s">
        <v>15</v>
      </c>
      <c r="F102" t="s">
        <v>23</v>
      </c>
      <c r="G102" t="s">
        <v>653</v>
      </c>
      <c r="I102">
        <v>10</v>
      </c>
      <c r="J102">
        <v>2</v>
      </c>
      <c r="K102" t="s">
        <v>60</v>
      </c>
      <c r="L102" t="s">
        <v>95</v>
      </c>
      <c r="M102" t="s">
        <v>114</v>
      </c>
      <c r="N102" t="s">
        <v>112</v>
      </c>
      <c r="P102" t="s">
        <v>37</v>
      </c>
      <c r="S102" t="s">
        <v>170</v>
      </c>
      <c r="V102" t="s">
        <v>590</v>
      </c>
    </row>
    <row r="103" spans="1:22">
      <c r="A103" t="s">
        <v>392</v>
      </c>
      <c r="D103" t="s">
        <v>187</v>
      </c>
      <c r="E103" t="s">
        <v>182</v>
      </c>
      <c r="F103" t="s">
        <v>23</v>
      </c>
      <c r="G103" t="s">
        <v>809</v>
      </c>
      <c r="I103" t="s">
        <v>654</v>
      </c>
      <c r="J103" t="s">
        <v>635</v>
      </c>
      <c r="K103" t="s">
        <v>133</v>
      </c>
      <c r="L103" t="s">
        <v>17</v>
      </c>
      <c r="M103" t="s">
        <v>810</v>
      </c>
      <c r="N103" t="s">
        <v>211</v>
      </c>
      <c r="P103" t="s">
        <v>37</v>
      </c>
      <c r="R103" t="s">
        <v>125</v>
      </c>
      <c r="S103" t="s">
        <v>37</v>
      </c>
      <c r="V103" t="s">
        <v>48</v>
      </c>
    </row>
    <row r="104" spans="1:22">
      <c r="A104" t="s">
        <v>393</v>
      </c>
      <c r="D104" t="s">
        <v>187</v>
      </c>
      <c r="E104" t="s">
        <v>24</v>
      </c>
      <c r="F104" t="s">
        <v>23</v>
      </c>
      <c r="G104" t="s">
        <v>591</v>
      </c>
      <c r="I104">
        <v>15</v>
      </c>
      <c r="J104">
        <v>1</v>
      </c>
      <c r="K104" t="s">
        <v>811</v>
      </c>
      <c r="L104" t="s">
        <v>95</v>
      </c>
      <c r="M104" t="s">
        <v>114</v>
      </c>
      <c r="N104" t="s">
        <v>244</v>
      </c>
      <c r="O104">
        <v>3</v>
      </c>
      <c r="P104" t="s">
        <v>37</v>
      </c>
      <c r="R104" t="s">
        <v>125</v>
      </c>
      <c r="S104" t="s">
        <v>812</v>
      </c>
      <c r="V104" t="s">
        <v>48</v>
      </c>
    </row>
    <row r="105" spans="1:22">
      <c r="A105" t="s">
        <v>394</v>
      </c>
      <c r="D105" t="s">
        <v>188</v>
      </c>
      <c r="E105" t="s">
        <v>101</v>
      </c>
      <c r="F105" t="s">
        <v>23</v>
      </c>
      <c r="G105" t="s">
        <v>605</v>
      </c>
      <c r="I105">
        <v>8</v>
      </c>
      <c r="J105">
        <v>6</v>
      </c>
      <c r="K105" t="s">
        <v>239</v>
      </c>
      <c r="L105" t="s">
        <v>17</v>
      </c>
      <c r="M105" t="s">
        <v>804</v>
      </c>
      <c r="N105" t="s">
        <v>813</v>
      </c>
      <c r="P105" t="s">
        <v>45</v>
      </c>
      <c r="S105" t="s">
        <v>172</v>
      </c>
    </row>
    <row r="106" spans="1:22">
      <c r="A106" t="s">
        <v>395</v>
      </c>
      <c r="D106" t="s">
        <v>38</v>
      </c>
      <c r="E106" t="s">
        <v>101</v>
      </c>
      <c r="F106" t="s">
        <v>23</v>
      </c>
      <c r="I106">
        <v>8</v>
      </c>
      <c r="L106" t="s">
        <v>95</v>
      </c>
      <c r="M106" t="s">
        <v>191</v>
      </c>
      <c r="N106" t="s">
        <v>143</v>
      </c>
      <c r="O106">
        <v>2</v>
      </c>
      <c r="P106" t="s">
        <v>37</v>
      </c>
      <c r="R106" t="s">
        <v>125</v>
      </c>
      <c r="S106" t="s">
        <v>37</v>
      </c>
      <c r="V106" t="s">
        <v>48</v>
      </c>
    </row>
    <row r="107" spans="1:22">
      <c r="A107" t="s">
        <v>396</v>
      </c>
      <c r="D107" t="s">
        <v>38</v>
      </c>
      <c r="E107" t="s">
        <v>15</v>
      </c>
      <c r="F107" t="s">
        <v>23</v>
      </c>
      <c r="G107" t="s">
        <v>814</v>
      </c>
      <c r="I107">
        <v>12</v>
      </c>
      <c r="J107">
        <v>4</v>
      </c>
      <c r="K107" t="s">
        <v>168</v>
      </c>
      <c r="L107" t="s">
        <v>95</v>
      </c>
      <c r="M107" t="s">
        <v>114</v>
      </c>
      <c r="N107" t="s">
        <v>116</v>
      </c>
      <c r="P107" t="s">
        <v>37</v>
      </c>
      <c r="R107" t="s">
        <v>128</v>
      </c>
      <c r="S107" t="s">
        <v>815</v>
      </c>
      <c r="V107" t="s">
        <v>48</v>
      </c>
    </row>
    <row r="108" spans="1:22">
      <c r="A108" t="s">
        <v>397</v>
      </c>
      <c r="D108" t="s">
        <v>38</v>
      </c>
      <c r="E108" t="s">
        <v>101</v>
      </c>
      <c r="F108" t="s">
        <v>23</v>
      </c>
      <c r="G108" t="s">
        <v>816</v>
      </c>
      <c r="I108">
        <v>3</v>
      </c>
      <c r="J108">
        <v>1</v>
      </c>
      <c r="K108" t="s">
        <v>130</v>
      </c>
      <c r="L108" t="s">
        <v>95</v>
      </c>
      <c r="M108" t="s">
        <v>169</v>
      </c>
      <c r="N108" t="s">
        <v>223</v>
      </c>
      <c r="P108" t="s">
        <v>37</v>
      </c>
      <c r="R108" t="s">
        <v>37</v>
      </c>
      <c r="S108" t="s">
        <v>45</v>
      </c>
    </row>
    <row r="109" spans="1:22">
      <c r="A109" t="s">
        <v>398</v>
      </c>
      <c r="D109" t="s">
        <v>187</v>
      </c>
      <c r="E109" t="s">
        <v>15</v>
      </c>
      <c r="F109" t="s">
        <v>23</v>
      </c>
      <c r="G109" t="s">
        <v>245</v>
      </c>
      <c r="I109">
        <v>5</v>
      </c>
      <c r="J109">
        <v>4</v>
      </c>
      <c r="K109" t="s">
        <v>40</v>
      </c>
      <c r="L109" t="s">
        <v>95</v>
      </c>
      <c r="M109" t="s">
        <v>608</v>
      </c>
      <c r="N109" t="s">
        <v>132</v>
      </c>
      <c r="P109" t="s">
        <v>227</v>
      </c>
      <c r="S109" t="s">
        <v>817</v>
      </c>
    </row>
    <row r="110" spans="1:22">
      <c r="A110" t="s">
        <v>399</v>
      </c>
      <c r="D110" t="s">
        <v>38</v>
      </c>
      <c r="E110" t="s">
        <v>101</v>
      </c>
      <c r="F110" t="s">
        <v>23</v>
      </c>
      <c r="I110">
        <v>1</v>
      </c>
      <c r="J110">
        <v>0</v>
      </c>
      <c r="L110" t="s">
        <v>95</v>
      </c>
      <c r="M110" t="s">
        <v>169</v>
      </c>
      <c r="N110" t="s">
        <v>116</v>
      </c>
      <c r="O110">
        <v>3</v>
      </c>
      <c r="P110" t="s">
        <v>37</v>
      </c>
      <c r="S110" t="s">
        <v>789</v>
      </c>
      <c r="V110" t="s">
        <v>177</v>
      </c>
    </row>
    <row r="111" spans="1:22">
      <c r="A111" t="s">
        <v>400</v>
      </c>
      <c r="D111" t="s">
        <v>38</v>
      </c>
      <c r="E111" t="s">
        <v>101</v>
      </c>
      <c r="F111" t="s">
        <v>23</v>
      </c>
      <c r="I111">
        <v>1</v>
      </c>
      <c r="J111">
        <v>0</v>
      </c>
      <c r="K111" t="s">
        <v>135</v>
      </c>
      <c r="L111" t="s">
        <v>17</v>
      </c>
      <c r="M111" t="s">
        <v>804</v>
      </c>
      <c r="N111" t="s">
        <v>127</v>
      </c>
      <c r="P111" t="s">
        <v>37</v>
      </c>
      <c r="S111" t="s">
        <v>37</v>
      </c>
      <c r="V111" t="s">
        <v>177</v>
      </c>
    </row>
    <row r="112" spans="1:22">
      <c r="A112" t="s">
        <v>401</v>
      </c>
      <c r="D112" t="s">
        <v>38</v>
      </c>
      <c r="E112" t="s">
        <v>101</v>
      </c>
      <c r="F112" t="s">
        <v>23</v>
      </c>
      <c r="L112" t="s">
        <v>95</v>
      </c>
      <c r="M112" t="s">
        <v>237</v>
      </c>
      <c r="N112" t="s">
        <v>115</v>
      </c>
      <c r="P112" t="s">
        <v>818</v>
      </c>
      <c r="R112" t="s">
        <v>21</v>
      </c>
      <c r="S112" t="s">
        <v>21</v>
      </c>
      <c r="V112" t="s">
        <v>48</v>
      </c>
    </row>
    <row r="113" spans="1:22">
      <c r="A113" t="s">
        <v>402</v>
      </c>
      <c r="D113" t="s">
        <v>38</v>
      </c>
      <c r="E113" t="s">
        <v>101</v>
      </c>
      <c r="F113" t="s">
        <v>23</v>
      </c>
      <c r="I113">
        <v>7</v>
      </c>
      <c r="J113">
        <v>0</v>
      </c>
      <c r="L113" t="s">
        <v>95</v>
      </c>
      <c r="M113" t="s">
        <v>195</v>
      </c>
      <c r="N113" t="s">
        <v>223</v>
      </c>
      <c r="O113">
        <v>9</v>
      </c>
      <c r="P113" t="s">
        <v>37</v>
      </c>
      <c r="R113" t="s">
        <v>128</v>
      </c>
      <c r="S113" t="s">
        <v>45</v>
      </c>
      <c r="V113" t="s">
        <v>100</v>
      </c>
    </row>
    <row r="114" spans="1:22">
      <c r="A114" t="s">
        <v>403</v>
      </c>
      <c r="C114">
        <v>45</v>
      </c>
      <c r="G114" t="s">
        <v>819</v>
      </c>
      <c r="I114" t="s">
        <v>820</v>
      </c>
      <c r="J114" t="s">
        <v>821</v>
      </c>
      <c r="K114" t="s">
        <v>60</v>
      </c>
      <c r="L114" t="s">
        <v>95</v>
      </c>
      <c r="M114" t="s">
        <v>608</v>
      </c>
      <c r="N114" t="s">
        <v>118</v>
      </c>
      <c r="P114" t="s">
        <v>31</v>
      </c>
      <c r="R114" t="s">
        <v>128</v>
      </c>
      <c r="S114" t="s">
        <v>655</v>
      </c>
      <c r="V114" t="s">
        <v>48</v>
      </c>
    </row>
    <row r="115" spans="1:22">
      <c r="A115" t="s">
        <v>404</v>
      </c>
      <c r="D115" t="s">
        <v>188</v>
      </c>
      <c r="E115" t="s">
        <v>101</v>
      </c>
      <c r="F115" t="s">
        <v>23</v>
      </c>
      <c r="G115" t="s">
        <v>656</v>
      </c>
      <c r="I115">
        <v>21</v>
      </c>
      <c r="J115">
        <v>11</v>
      </c>
      <c r="K115" t="s">
        <v>116</v>
      </c>
      <c r="L115" t="s">
        <v>17</v>
      </c>
      <c r="M115" t="s">
        <v>759</v>
      </c>
      <c r="N115" t="s">
        <v>186</v>
      </c>
      <c r="P115" t="s">
        <v>37</v>
      </c>
      <c r="S115" t="s">
        <v>822</v>
      </c>
      <c r="V115" t="s">
        <v>823</v>
      </c>
    </row>
    <row r="116" spans="1:22">
      <c r="A116" t="s">
        <v>405</v>
      </c>
      <c r="D116" t="s">
        <v>38</v>
      </c>
      <c r="E116" t="s">
        <v>101</v>
      </c>
      <c r="F116" t="s">
        <v>23</v>
      </c>
      <c r="L116" t="s">
        <v>95</v>
      </c>
      <c r="M116" t="s">
        <v>195</v>
      </c>
      <c r="N116" t="s">
        <v>131</v>
      </c>
      <c r="P116" t="s">
        <v>37</v>
      </c>
      <c r="R116" t="s">
        <v>125</v>
      </c>
      <c r="S116" t="s">
        <v>37</v>
      </c>
      <c r="V116" t="s">
        <v>48</v>
      </c>
    </row>
    <row r="117" spans="1:22">
      <c r="A117" t="s">
        <v>406</v>
      </c>
      <c r="D117" t="s">
        <v>25</v>
      </c>
      <c r="E117" t="s">
        <v>101</v>
      </c>
      <c r="F117" t="s">
        <v>23</v>
      </c>
      <c r="I117">
        <v>1</v>
      </c>
      <c r="J117">
        <v>0</v>
      </c>
      <c r="K117" t="s">
        <v>112</v>
      </c>
      <c r="L117" t="s">
        <v>95</v>
      </c>
      <c r="M117" t="s">
        <v>195</v>
      </c>
      <c r="N117" t="s">
        <v>126</v>
      </c>
      <c r="P117" t="s">
        <v>37</v>
      </c>
      <c r="V117" t="s">
        <v>48</v>
      </c>
    </row>
    <row r="118" spans="1:22">
      <c r="A118" t="s">
        <v>407</v>
      </c>
      <c r="D118" t="s">
        <v>188</v>
      </c>
      <c r="E118" t="s">
        <v>101</v>
      </c>
      <c r="F118" t="s">
        <v>23</v>
      </c>
      <c r="L118" t="s">
        <v>17</v>
      </c>
      <c r="M118" t="s">
        <v>696</v>
      </c>
      <c r="N118" t="s">
        <v>236</v>
      </c>
      <c r="O118">
        <v>2</v>
      </c>
      <c r="P118" t="s">
        <v>37</v>
      </c>
      <c r="R118" t="s">
        <v>128</v>
      </c>
      <c r="S118" t="s">
        <v>37</v>
      </c>
      <c r="V118" t="s">
        <v>48</v>
      </c>
    </row>
    <row r="119" spans="1:22">
      <c r="A119" t="s">
        <v>408</v>
      </c>
      <c r="E119" t="s">
        <v>101</v>
      </c>
      <c r="G119" t="s">
        <v>824</v>
      </c>
      <c r="I119">
        <v>13</v>
      </c>
      <c r="J119">
        <v>21</v>
      </c>
      <c r="K119" t="s">
        <v>223</v>
      </c>
      <c r="L119" t="s">
        <v>95</v>
      </c>
      <c r="M119" t="s">
        <v>195</v>
      </c>
      <c r="N119" t="s">
        <v>657</v>
      </c>
      <c r="P119" t="s">
        <v>37</v>
      </c>
      <c r="R119" t="s">
        <v>128</v>
      </c>
      <c r="S119" t="s">
        <v>825</v>
      </c>
      <c r="V119" t="s">
        <v>826</v>
      </c>
    </row>
    <row r="120" spans="1:22">
      <c r="A120" t="s">
        <v>409</v>
      </c>
      <c r="C120">
        <v>1</v>
      </c>
      <c r="D120" t="s">
        <v>35</v>
      </c>
      <c r="E120" t="s">
        <v>142</v>
      </c>
      <c r="F120" t="s">
        <v>23</v>
      </c>
      <c r="G120" t="s">
        <v>827</v>
      </c>
      <c r="I120">
        <v>14</v>
      </c>
      <c r="J120">
        <v>9</v>
      </c>
      <c r="L120" t="s">
        <v>95</v>
      </c>
      <c r="M120" t="s">
        <v>191</v>
      </c>
      <c r="N120" t="s">
        <v>216</v>
      </c>
      <c r="O120">
        <v>1</v>
      </c>
      <c r="P120" t="s">
        <v>37</v>
      </c>
      <c r="R120" t="s">
        <v>828</v>
      </c>
      <c r="S120" t="s">
        <v>592</v>
      </c>
    </row>
    <row r="121" spans="1:22">
      <c r="A121" t="s">
        <v>410</v>
      </c>
      <c r="D121" t="s">
        <v>35</v>
      </c>
      <c r="E121" t="s">
        <v>24</v>
      </c>
      <c r="F121" t="s">
        <v>23</v>
      </c>
      <c r="I121">
        <v>1</v>
      </c>
      <c r="J121">
        <v>0</v>
      </c>
      <c r="L121" t="s">
        <v>95</v>
      </c>
      <c r="M121" t="s">
        <v>169</v>
      </c>
      <c r="N121" t="s">
        <v>224</v>
      </c>
      <c r="P121" t="s">
        <v>27</v>
      </c>
    </row>
    <row r="122" spans="1:22">
      <c r="A122" t="s">
        <v>411</v>
      </c>
      <c r="D122" t="s">
        <v>25</v>
      </c>
      <c r="E122" t="s">
        <v>101</v>
      </c>
      <c r="F122" t="s">
        <v>23</v>
      </c>
      <c r="L122" t="s">
        <v>17</v>
      </c>
      <c r="M122" t="s">
        <v>191</v>
      </c>
      <c r="N122" t="s">
        <v>30</v>
      </c>
      <c r="P122" t="s">
        <v>27</v>
      </c>
      <c r="V122" t="s">
        <v>28</v>
      </c>
    </row>
    <row r="123" spans="1:22">
      <c r="A123" t="s">
        <v>412</v>
      </c>
      <c r="B123" t="s">
        <v>829</v>
      </c>
      <c r="D123" t="s">
        <v>35</v>
      </c>
      <c r="E123" t="s">
        <v>24</v>
      </c>
      <c r="F123" t="s">
        <v>23</v>
      </c>
      <c r="L123" t="s">
        <v>17</v>
      </c>
      <c r="N123" t="s">
        <v>136</v>
      </c>
      <c r="O123" t="s">
        <v>636</v>
      </c>
      <c r="P123" t="s">
        <v>100</v>
      </c>
      <c r="S123" t="s">
        <v>100</v>
      </c>
      <c r="V123" t="s">
        <v>100</v>
      </c>
    </row>
    <row r="124" spans="1:22">
      <c r="A124" t="s">
        <v>413</v>
      </c>
      <c r="D124" t="s">
        <v>35</v>
      </c>
      <c r="E124" t="s">
        <v>34</v>
      </c>
      <c r="F124" t="s">
        <v>23</v>
      </c>
      <c r="I124">
        <v>14</v>
      </c>
      <c r="J124">
        <v>11</v>
      </c>
      <c r="L124" t="s">
        <v>17</v>
      </c>
      <c r="N124" t="s">
        <v>830</v>
      </c>
      <c r="O124" t="s">
        <v>636</v>
      </c>
      <c r="P124" t="s">
        <v>100</v>
      </c>
      <c r="S124" t="s">
        <v>100</v>
      </c>
      <c r="V124" t="s">
        <v>48</v>
      </c>
    </row>
    <row r="125" spans="1:22">
      <c r="A125" t="s">
        <v>517</v>
      </c>
      <c r="D125" t="s">
        <v>38</v>
      </c>
      <c r="E125" t="s">
        <v>101</v>
      </c>
      <c r="F125" t="s">
        <v>23</v>
      </c>
      <c r="L125" t="s">
        <v>95</v>
      </c>
      <c r="N125" t="s">
        <v>118</v>
      </c>
      <c r="O125">
        <v>1</v>
      </c>
      <c r="P125" t="s">
        <v>22</v>
      </c>
      <c r="R125" t="s">
        <v>22</v>
      </c>
      <c r="S125" t="s">
        <v>20</v>
      </c>
    </row>
    <row r="126" spans="1:22">
      <c r="A126" t="s">
        <v>518</v>
      </c>
      <c r="D126" t="s">
        <v>38</v>
      </c>
      <c r="E126" t="s">
        <v>101</v>
      </c>
      <c r="F126" t="s">
        <v>23</v>
      </c>
      <c r="L126" t="s">
        <v>95</v>
      </c>
      <c r="N126" t="s">
        <v>224</v>
      </c>
      <c r="O126">
        <v>1</v>
      </c>
      <c r="P126" t="s">
        <v>100</v>
      </c>
      <c r="R126" t="s">
        <v>100</v>
      </c>
      <c r="S126" t="s">
        <v>21</v>
      </c>
    </row>
    <row r="127" spans="1:22">
      <c r="A127" t="s">
        <v>519</v>
      </c>
      <c r="D127" t="s">
        <v>38</v>
      </c>
      <c r="E127" t="s">
        <v>101</v>
      </c>
      <c r="F127" t="s">
        <v>23</v>
      </c>
      <c r="L127" t="s">
        <v>95</v>
      </c>
      <c r="N127" t="s">
        <v>137</v>
      </c>
      <c r="O127">
        <v>1</v>
      </c>
      <c r="P127" t="s">
        <v>100</v>
      </c>
      <c r="R127" t="s">
        <v>100</v>
      </c>
      <c r="S127" t="s">
        <v>21</v>
      </c>
    </row>
    <row r="128" spans="1:22">
      <c r="A128" t="s">
        <v>520</v>
      </c>
      <c r="D128" t="s">
        <v>188</v>
      </c>
      <c r="E128" t="s">
        <v>101</v>
      </c>
      <c r="F128" t="s">
        <v>23</v>
      </c>
      <c r="L128" t="s">
        <v>95</v>
      </c>
      <c r="N128" t="s">
        <v>118</v>
      </c>
      <c r="O128">
        <v>1</v>
      </c>
      <c r="P128" t="s">
        <v>100</v>
      </c>
      <c r="R128" t="s">
        <v>100</v>
      </c>
    </row>
    <row r="129" spans="1:22">
      <c r="A129" t="s">
        <v>414</v>
      </c>
      <c r="D129" t="s">
        <v>188</v>
      </c>
      <c r="E129" t="s">
        <v>101</v>
      </c>
      <c r="F129" t="s">
        <v>23</v>
      </c>
      <c r="L129" t="s">
        <v>17</v>
      </c>
      <c r="N129" t="s">
        <v>112</v>
      </c>
      <c r="O129">
        <v>1</v>
      </c>
    </row>
    <row r="130" spans="1:22">
      <c r="A130" t="s">
        <v>415</v>
      </c>
      <c r="D130" t="s">
        <v>188</v>
      </c>
      <c r="E130" t="s">
        <v>101</v>
      </c>
      <c r="F130" t="s">
        <v>23</v>
      </c>
      <c r="L130" t="s">
        <v>95</v>
      </c>
      <c r="N130" t="s">
        <v>832</v>
      </c>
      <c r="O130">
        <v>1</v>
      </c>
      <c r="S130" t="s">
        <v>21</v>
      </c>
    </row>
    <row r="131" spans="1:22">
      <c r="A131" t="s">
        <v>521</v>
      </c>
      <c r="D131" t="s">
        <v>38</v>
      </c>
      <c r="E131" t="s">
        <v>101</v>
      </c>
      <c r="F131" t="s">
        <v>23</v>
      </c>
      <c r="L131" t="s">
        <v>95</v>
      </c>
      <c r="N131" t="s">
        <v>112</v>
      </c>
      <c r="O131">
        <v>1</v>
      </c>
      <c r="S131" t="s">
        <v>21</v>
      </c>
    </row>
    <row r="132" spans="1:22">
      <c r="A132" t="s">
        <v>522</v>
      </c>
      <c r="D132" t="s">
        <v>38</v>
      </c>
      <c r="E132" t="s">
        <v>101</v>
      </c>
      <c r="F132" t="s">
        <v>23</v>
      </c>
      <c r="L132" t="s">
        <v>95</v>
      </c>
      <c r="N132" t="s">
        <v>113</v>
      </c>
      <c r="O132">
        <v>1</v>
      </c>
      <c r="S132" t="s">
        <v>21</v>
      </c>
    </row>
    <row r="133" spans="1:22">
      <c r="A133" t="s">
        <v>523</v>
      </c>
      <c r="D133" t="s">
        <v>188</v>
      </c>
      <c r="L133" t="s">
        <v>95</v>
      </c>
      <c r="N133" t="s">
        <v>36</v>
      </c>
      <c r="S133" t="s">
        <v>21</v>
      </c>
    </row>
    <row r="134" spans="1:22">
      <c r="A134" t="s">
        <v>524</v>
      </c>
      <c r="D134" t="s">
        <v>188</v>
      </c>
      <c r="E134" t="s">
        <v>101</v>
      </c>
      <c r="F134" t="s">
        <v>23</v>
      </c>
      <c r="L134" t="s">
        <v>17</v>
      </c>
      <c r="N134" t="s">
        <v>118</v>
      </c>
      <c r="O134">
        <v>1</v>
      </c>
      <c r="P134" t="s">
        <v>21</v>
      </c>
      <c r="V134" t="s">
        <v>21</v>
      </c>
    </row>
    <row r="135" spans="1:22">
      <c r="A135" t="s">
        <v>525</v>
      </c>
      <c r="D135" t="s">
        <v>38</v>
      </c>
      <c r="E135" t="s">
        <v>101</v>
      </c>
      <c r="F135" t="s">
        <v>23</v>
      </c>
      <c r="I135">
        <v>3</v>
      </c>
      <c r="J135">
        <v>0</v>
      </c>
      <c r="L135" t="s">
        <v>17</v>
      </c>
      <c r="N135" t="s">
        <v>211</v>
      </c>
      <c r="P135" t="s">
        <v>27</v>
      </c>
      <c r="R135" t="s">
        <v>27</v>
      </c>
    </row>
    <row r="136" spans="1:22">
      <c r="A136" t="s">
        <v>526</v>
      </c>
      <c r="D136" t="s">
        <v>38</v>
      </c>
      <c r="E136" t="s">
        <v>101</v>
      </c>
      <c r="F136" t="s">
        <v>23</v>
      </c>
      <c r="L136" t="s">
        <v>95</v>
      </c>
      <c r="N136" t="s">
        <v>134</v>
      </c>
      <c r="O136">
        <v>1</v>
      </c>
      <c r="P136" t="s">
        <v>100</v>
      </c>
      <c r="R136" t="s">
        <v>100</v>
      </c>
      <c r="S136" t="s">
        <v>21</v>
      </c>
    </row>
    <row r="137" spans="1:22">
      <c r="A137" t="s">
        <v>527</v>
      </c>
      <c r="D137" t="s">
        <v>188</v>
      </c>
      <c r="E137" t="s">
        <v>101</v>
      </c>
      <c r="F137" t="s">
        <v>23</v>
      </c>
      <c r="L137" t="s">
        <v>95</v>
      </c>
      <c r="N137" t="s">
        <v>137</v>
      </c>
      <c r="O137">
        <v>1</v>
      </c>
      <c r="P137" t="s">
        <v>100</v>
      </c>
      <c r="R137" t="s">
        <v>100</v>
      </c>
      <c r="S137" t="s">
        <v>21</v>
      </c>
    </row>
    <row r="138" spans="1:22">
      <c r="A138" t="s">
        <v>416</v>
      </c>
      <c r="C138" t="s">
        <v>833</v>
      </c>
      <c r="D138" t="s">
        <v>188</v>
      </c>
      <c r="E138" t="s">
        <v>101</v>
      </c>
      <c r="F138" t="s">
        <v>23</v>
      </c>
      <c r="G138" t="s">
        <v>834</v>
      </c>
      <c r="I138" t="s">
        <v>835</v>
      </c>
      <c r="J138" t="s">
        <v>611</v>
      </c>
      <c r="L138" t="s">
        <v>693</v>
      </c>
      <c r="M138" t="s">
        <v>836</v>
      </c>
      <c r="N138" t="s">
        <v>112</v>
      </c>
      <c r="O138">
        <v>3</v>
      </c>
      <c r="P138" t="s">
        <v>47</v>
      </c>
      <c r="S138" t="s">
        <v>837</v>
      </c>
      <c r="V138" t="s">
        <v>690</v>
      </c>
    </row>
    <row r="139" spans="1:22">
      <c r="A139" t="s">
        <v>417</v>
      </c>
      <c r="D139" t="s">
        <v>38</v>
      </c>
      <c r="E139" t="s">
        <v>101</v>
      </c>
      <c r="F139" t="s">
        <v>23</v>
      </c>
      <c r="I139">
        <v>1</v>
      </c>
      <c r="J139">
        <v>0</v>
      </c>
      <c r="L139" t="s">
        <v>17</v>
      </c>
      <c r="M139" t="s">
        <v>169</v>
      </c>
      <c r="N139" t="s">
        <v>106</v>
      </c>
      <c r="P139" t="s">
        <v>27</v>
      </c>
      <c r="S139" t="s">
        <v>27</v>
      </c>
    </row>
    <row r="140" spans="1:22">
      <c r="A140" t="s">
        <v>418</v>
      </c>
      <c r="D140" t="s">
        <v>187</v>
      </c>
      <c r="E140" t="s">
        <v>15</v>
      </c>
      <c r="F140" t="s">
        <v>23</v>
      </c>
      <c r="G140" t="s">
        <v>246</v>
      </c>
      <c r="I140">
        <v>17</v>
      </c>
      <c r="J140">
        <v>5</v>
      </c>
      <c r="K140" t="s">
        <v>112</v>
      </c>
      <c r="L140" t="s">
        <v>17</v>
      </c>
      <c r="M140" t="s">
        <v>716</v>
      </c>
      <c r="N140" t="s">
        <v>99</v>
      </c>
      <c r="S140" t="s">
        <v>247</v>
      </c>
    </row>
    <row r="141" spans="1:22">
      <c r="A141" t="s">
        <v>419</v>
      </c>
      <c r="D141" t="s">
        <v>38</v>
      </c>
      <c r="E141" t="s">
        <v>101</v>
      </c>
      <c r="F141" t="s">
        <v>23</v>
      </c>
      <c r="I141">
        <v>1</v>
      </c>
      <c r="J141">
        <v>0</v>
      </c>
      <c r="L141" t="s">
        <v>17</v>
      </c>
      <c r="M141" t="s">
        <v>716</v>
      </c>
      <c r="N141" t="s">
        <v>223</v>
      </c>
      <c r="O141">
        <v>3</v>
      </c>
      <c r="P141" t="s">
        <v>27</v>
      </c>
      <c r="S141" t="s">
        <v>27</v>
      </c>
    </row>
    <row r="142" spans="1:22">
      <c r="A142" t="s">
        <v>420</v>
      </c>
      <c r="D142" t="s">
        <v>187</v>
      </c>
      <c r="E142" t="s">
        <v>101</v>
      </c>
      <c r="F142" t="s">
        <v>23</v>
      </c>
      <c r="G142" t="s">
        <v>838</v>
      </c>
      <c r="I142">
        <v>5</v>
      </c>
      <c r="J142">
        <v>3</v>
      </c>
      <c r="K142" t="s">
        <v>94</v>
      </c>
      <c r="L142" t="s">
        <v>17</v>
      </c>
      <c r="M142" t="s">
        <v>716</v>
      </c>
      <c r="N142" t="s">
        <v>215</v>
      </c>
      <c r="P142" t="s">
        <v>27</v>
      </c>
      <c r="R142" t="s">
        <v>31</v>
      </c>
      <c r="S142" t="s">
        <v>831</v>
      </c>
      <c r="V142" t="s">
        <v>248</v>
      </c>
    </row>
    <row r="143" spans="1:22">
      <c r="A143" t="s">
        <v>421</v>
      </c>
      <c r="D143" t="s">
        <v>38</v>
      </c>
      <c r="E143" t="s">
        <v>101</v>
      </c>
      <c r="F143" t="s">
        <v>23</v>
      </c>
      <c r="I143">
        <v>1</v>
      </c>
      <c r="J143">
        <v>0</v>
      </c>
      <c r="L143" t="s">
        <v>17</v>
      </c>
      <c r="M143" t="s">
        <v>716</v>
      </c>
      <c r="N143" t="s">
        <v>136</v>
      </c>
      <c r="P143" t="s">
        <v>27</v>
      </c>
      <c r="S143" t="s">
        <v>27</v>
      </c>
    </row>
    <row r="144" spans="1:22">
      <c r="A144" t="s">
        <v>422</v>
      </c>
      <c r="D144" t="s">
        <v>187</v>
      </c>
      <c r="E144" t="s">
        <v>15</v>
      </c>
      <c r="F144" t="s">
        <v>23</v>
      </c>
      <c r="G144" t="s">
        <v>839</v>
      </c>
      <c r="I144">
        <v>15</v>
      </c>
      <c r="J144">
        <v>9</v>
      </c>
      <c r="K144" t="s">
        <v>234</v>
      </c>
      <c r="L144" t="s">
        <v>17</v>
      </c>
      <c r="M144" t="s">
        <v>716</v>
      </c>
      <c r="N144" t="s">
        <v>179</v>
      </c>
      <c r="P144" t="s">
        <v>31</v>
      </c>
      <c r="S144" t="s">
        <v>840</v>
      </c>
      <c r="V144" t="s">
        <v>185</v>
      </c>
    </row>
    <row r="145" spans="1:22">
      <c r="A145" t="s">
        <v>528</v>
      </c>
      <c r="D145" t="s">
        <v>187</v>
      </c>
      <c r="E145" t="s">
        <v>15</v>
      </c>
      <c r="G145" t="s">
        <v>627</v>
      </c>
      <c r="I145">
        <v>39</v>
      </c>
      <c r="J145">
        <v>3</v>
      </c>
      <c r="K145" t="s">
        <v>186</v>
      </c>
      <c r="L145" t="s">
        <v>17</v>
      </c>
      <c r="M145" t="s">
        <v>169</v>
      </c>
      <c r="N145" t="s">
        <v>841</v>
      </c>
      <c r="R145" t="s">
        <v>31</v>
      </c>
      <c r="S145" t="s">
        <v>842</v>
      </c>
    </row>
    <row r="146" spans="1:22">
      <c r="A146" t="s">
        <v>423</v>
      </c>
      <c r="D146" t="s">
        <v>38</v>
      </c>
      <c r="E146" t="s">
        <v>101</v>
      </c>
      <c r="F146" t="s">
        <v>23</v>
      </c>
      <c r="I146">
        <v>0</v>
      </c>
      <c r="J146">
        <v>0</v>
      </c>
      <c r="L146" t="s">
        <v>17</v>
      </c>
      <c r="M146" t="s">
        <v>716</v>
      </c>
      <c r="N146" t="s">
        <v>118</v>
      </c>
      <c r="O146">
        <v>1</v>
      </c>
      <c r="P146" t="s">
        <v>27</v>
      </c>
      <c r="S146" t="s">
        <v>249</v>
      </c>
    </row>
    <row r="147" spans="1:22">
      <c r="A147" t="s">
        <v>424</v>
      </c>
      <c r="D147" t="s">
        <v>187</v>
      </c>
      <c r="E147" t="s">
        <v>15</v>
      </c>
      <c r="F147" t="s">
        <v>23</v>
      </c>
      <c r="G147" t="s">
        <v>843</v>
      </c>
      <c r="I147">
        <v>17</v>
      </c>
      <c r="J147">
        <v>4</v>
      </c>
      <c r="K147" t="s">
        <v>186</v>
      </c>
      <c r="L147" t="s">
        <v>17</v>
      </c>
      <c r="M147" t="s">
        <v>169</v>
      </c>
      <c r="N147" t="s">
        <v>658</v>
      </c>
      <c r="P147" t="s">
        <v>27</v>
      </c>
      <c r="S147" t="s">
        <v>789</v>
      </c>
    </row>
    <row r="148" spans="1:22">
      <c r="A148" t="s">
        <v>425</v>
      </c>
      <c r="D148" t="s">
        <v>38</v>
      </c>
      <c r="E148" t="s">
        <v>101</v>
      </c>
      <c r="F148" t="s">
        <v>23</v>
      </c>
      <c r="I148">
        <v>1</v>
      </c>
      <c r="J148">
        <v>0</v>
      </c>
      <c r="L148" t="s">
        <v>17</v>
      </c>
      <c r="M148" t="s">
        <v>716</v>
      </c>
      <c r="N148" t="s">
        <v>134</v>
      </c>
      <c r="P148" t="s">
        <v>37</v>
      </c>
      <c r="S148" t="s">
        <v>249</v>
      </c>
    </row>
    <row r="149" spans="1:22">
      <c r="A149" t="s">
        <v>426</v>
      </c>
      <c r="D149" t="s">
        <v>188</v>
      </c>
      <c r="E149" t="s">
        <v>101</v>
      </c>
      <c r="F149" t="s">
        <v>23</v>
      </c>
      <c r="I149">
        <v>0</v>
      </c>
      <c r="J149">
        <v>0</v>
      </c>
      <c r="L149" t="s">
        <v>17</v>
      </c>
      <c r="M149" t="s">
        <v>169</v>
      </c>
      <c r="N149" t="s">
        <v>131</v>
      </c>
      <c r="O149">
        <v>2</v>
      </c>
      <c r="P149" t="s">
        <v>27</v>
      </c>
      <c r="S149" t="s">
        <v>27</v>
      </c>
    </row>
    <row r="150" spans="1:22">
      <c r="A150" t="s">
        <v>427</v>
      </c>
      <c r="D150" t="s">
        <v>187</v>
      </c>
      <c r="E150" t="s">
        <v>101</v>
      </c>
      <c r="F150" t="s">
        <v>23</v>
      </c>
      <c r="G150" t="s">
        <v>844</v>
      </c>
      <c r="I150">
        <v>1</v>
      </c>
      <c r="J150">
        <v>0</v>
      </c>
      <c r="L150" t="s">
        <v>17</v>
      </c>
      <c r="M150" t="s">
        <v>845</v>
      </c>
      <c r="N150" t="s">
        <v>199</v>
      </c>
      <c r="O150" t="s">
        <v>171</v>
      </c>
      <c r="P150" t="s">
        <v>31</v>
      </c>
      <c r="S150" t="s">
        <v>659</v>
      </c>
    </row>
    <row r="151" spans="1:22">
      <c r="A151" t="s">
        <v>428</v>
      </c>
      <c r="D151" t="s">
        <v>107</v>
      </c>
      <c r="E151" t="s">
        <v>108</v>
      </c>
      <c r="F151" t="s">
        <v>23</v>
      </c>
      <c r="G151" t="s">
        <v>173</v>
      </c>
      <c r="I151">
        <v>20</v>
      </c>
      <c r="J151">
        <v>1</v>
      </c>
      <c r="L151" t="s">
        <v>123</v>
      </c>
      <c r="N151" t="s">
        <v>96</v>
      </c>
      <c r="P151" t="s">
        <v>27</v>
      </c>
      <c r="R151" t="s">
        <v>71</v>
      </c>
      <c r="S151" t="s">
        <v>27</v>
      </c>
      <c r="V151" t="s">
        <v>28</v>
      </c>
    </row>
    <row r="152" spans="1:22">
      <c r="A152" t="s">
        <v>429</v>
      </c>
      <c r="D152" t="s">
        <v>104</v>
      </c>
      <c r="E152" t="s">
        <v>105</v>
      </c>
      <c r="F152" t="s">
        <v>23</v>
      </c>
      <c r="I152">
        <v>3</v>
      </c>
      <c r="J152">
        <v>0</v>
      </c>
      <c r="L152" t="s">
        <v>95</v>
      </c>
      <c r="M152" t="s">
        <v>62</v>
      </c>
      <c r="N152" t="s">
        <v>235</v>
      </c>
      <c r="O152">
        <v>2</v>
      </c>
      <c r="P152" t="s">
        <v>37</v>
      </c>
      <c r="R152" t="s">
        <v>139</v>
      </c>
      <c r="S152" t="s">
        <v>37</v>
      </c>
      <c r="V152" t="s">
        <v>28</v>
      </c>
    </row>
    <row r="153" spans="1:22">
      <c r="A153" t="s">
        <v>430</v>
      </c>
      <c r="D153" t="s">
        <v>107</v>
      </c>
      <c r="E153" t="s">
        <v>105</v>
      </c>
      <c r="F153" t="s">
        <v>166</v>
      </c>
      <c r="I153">
        <v>1</v>
      </c>
      <c r="J153">
        <v>0</v>
      </c>
      <c r="L153" t="s">
        <v>41</v>
      </c>
      <c r="N153" t="s">
        <v>201</v>
      </c>
      <c r="P153" t="s">
        <v>27</v>
      </c>
      <c r="R153" t="s">
        <v>846</v>
      </c>
      <c r="S153" t="s">
        <v>27</v>
      </c>
      <c r="V153" t="s">
        <v>28</v>
      </c>
    </row>
    <row r="154" spans="1:22">
      <c r="A154" t="s">
        <v>431</v>
      </c>
      <c r="D154" t="s">
        <v>25</v>
      </c>
      <c r="E154" t="s">
        <v>101</v>
      </c>
      <c r="F154" t="s">
        <v>23</v>
      </c>
      <c r="L154" t="s">
        <v>95</v>
      </c>
      <c r="M154" t="s">
        <v>612</v>
      </c>
      <c r="N154" t="s">
        <v>250</v>
      </c>
      <c r="P154" t="s">
        <v>27</v>
      </c>
      <c r="R154" t="s">
        <v>251</v>
      </c>
      <c r="S154" t="s">
        <v>27</v>
      </c>
      <c r="V154" t="s">
        <v>28</v>
      </c>
    </row>
    <row r="155" spans="1:22">
      <c r="A155" t="s">
        <v>432</v>
      </c>
      <c r="D155" t="s">
        <v>98</v>
      </c>
      <c r="E155" t="s">
        <v>111</v>
      </c>
      <c r="I155">
        <v>0</v>
      </c>
      <c r="J155">
        <v>0</v>
      </c>
      <c r="L155" t="s">
        <v>95</v>
      </c>
      <c r="M155" t="s">
        <v>593</v>
      </c>
      <c r="N155" t="s">
        <v>252</v>
      </c>
      <c r="P155" t="s">
        <v>37</v>
      </c>
      <c r="R155" t="s">
        <v>139</v>
      </c>
      <c r="S155" t="s">
        <v>37</v>
      </c>
      <c r="V155" t="s">
        <v>28</v>
      </c>
    </row>
    <row r="156" spans="1:22">
      <c r="A156" t="s">
        <v>433</v>
      </c>
      <c r="D156" t="s">
        <v>107</v>
      </c>
      <c r="E156" t="s">
        <v>105</v>
      </c>
      <c r="I156">
        <v>1</v>
      </c>
      <c r="J156">
        <v>0</v>
      </c>
      <c r="L156" t="s">
        <v>95</v>
      </c>
      <c r="M156" t="s">
        <v>62</v>
      </c>
      <c r="N156" t="s">
        <v>131</v>
      </c>
      <c r="P156" t="s">
        <v>18</v>
      </c>
      <c r="R156" t="s">
        <v>69</v>
      </c>
      <c r="S156" t="s">
        <v>64</v>
      </c>
      <c r="V156" t="s">
        <v>100</v>
      </c>
    </row>
    <row r="157" spans="1:22">
      <c r="A157" t="s">
        <v>434</v>
      </c>
      <c r="D157" t="s">
        <v>98</v>
      </c>
      <c r="E157" t="s">
        <v>105</v>
      </c>
      <c r="I157">
        <v>1</v>
      </c>
      <c r="J157">
        <v>0</v>
      </c>
      <c r="L157" t="s">
        <v>95</v>
      </c>
      <c r="M157" t="s">
        <v>698</v>
      </c>
      <c r="N157" t="s">
        <v>36</v>
      </c>
      <c r="P157" t="s">
        <v>37</v>
      </c>
      <c r="R157" t="s">
        <v>139</v>
      </c>
      <c r="S157" t="s">
        <v>37</v>
      </c>
      <c r="V157" t="s">
        <v>147</v>
      </c>
    </row>
    <row r="158" spans="1:22">
      <c r="A158" t="s">
        <v>435</v>
      </c>
      <c r="D158" t="s">
        <v>117</v>
      </c>
      <c r="E158" t="s">
        <v>142</v>
      </c>
      <c r="G158" t="s">
        <v>847</v>
      </c>
      <c r="I158">
        <v>83</v>
      </c>
      <c r="J158">
        <v>10</v>
      </c>
      <c r="L158" t="s">
        <v>138</v>
      </c>
      <c r="M158" t="s">
        <v>848</v>
      </c>
      <c r="N158" t="s">
        <v>223</v>
      </c>
      <c r="P158" t="s">
        <v>37</v>
      </c>
      <c r="R158" t="s">
        <v>139</v>
      </c>
      <c r="S158" t="s">
        <v>37</v>
      </c>
      <c r="V158" t="s">
        <v>32</v>
      </c>
    </row>
    <row r="159" spans="1:22">
      <c r="A159" t="s">
        <v>436</v>
      </c>
      <c r="D159" t="s">
        <v>98</v>
      </c>
      <c r="E159" t="s">
        <v>253</v>
      </c>
      <c r="I159">
        <v>1</v>
      </c>
      <c r="J159">
        <v>0</v>
      </c>
      <c r="L159" t="s">
        <v>41</v>
      </c>
      <c r="M159" t="s">
        <v>849</v>
      </c>
      <c r="N159" t="s">
        <v>46</v>
      </c>
      <c r="O159">
        <v>1</v>
      </c>
      <c r="P159" t="s">
        <v>254</v>
      </c>
      <c r="R159" t="s">
        <v>254</v>
      </c>
      <c r="S159" t="s">
        <v>37</v>
      </c>
      <c r="V159" t="s">
        <v>28</v>
      </c>
    </row>
    <row r="160" spans="1:22">
      <c r="A160" t="s">
        <v>437</v>
      </c>
      <c r="D160" t="s">
        <v>117</v>
      </c>
      <c r="E160" t="s">
        <v>105</v>
      </c>
      <c r="I160">
        <v>3</v>
      </c>
      <c r="J160">
        <v>0</v>
      </c>
      <c r="L160" t="s">
        <v>95</v>
      </c>
      <c r="M160" t="s">
        <v>850</v>
      </c>
      <c r="N160" t="s">
        <v>60</v>
      </c>
      <c r="P160" t="s">
        <v>37</v>
      </c>
      <c r="R160" t="s">
        <v>69</v>
      </c>
      <c r="S160" t="s">
        <v>37</v>
      </c>
    </row>
    <row r="161" spans="1:22">
      <c r="A161" t="s">
        <v>438</v>
      </c>
      <c r="D161" t="s">
        <v>43</v>
      </c>
      <c r="E161" t="s">
        <v>24</v>
      </c>
      <c r="F161" t="s">
        <v>23</v>
      </c>
      <c r="G161" t="s">
        <v>851</v>
      </c>
      <c r="I161">
        <v>2</v>
      </c>
      <c r="J161">
        <v>0</v>
      </c>
      <c r="L161" t="s">
        <v>41</v>
      </c>
      <c r="M161" t="s">
        <v>593</v>
      </c>
      <c r="N161" t="s">
        <v>255</v>
      </c>
      <c r="O161">
        <v>2</v>
      </c>
      <c r="P161" t="s">
        <v>37</v>
      </c>
      <c r="R161" t="s">
        <v>139</v>
      </c>
      <c r="S161" t="s">
        <v>37</v>
      </c>
      <c r="V161" t="s">
        <v>28</v>
      </c>
    </row>
    <row r="162" spans="1:22">
      <c r="A162" t="s">
        <v>57</v>
      </c>
      <c r="D162" t="s">
        <v>146</v>
      </c>
      <c r="E162" t="s">
        <v>108</v>
      </c>
      <c r="G162" t="s">
        <v>852</v>
      </c>
      <c r="I162">
        <v>1</v>
      </c>
      <c r="J162">
        <v>1</v>
      </c>
      <c r="K162" t="s">
        <v>116</v>
      </c>
      <c r="L162" t="s">
        <v>138</v>
      </c>
      <c r="M162" t="s">
        <v>853</v>
      </c>
      <c r="N162" t="s">
        <v>629</v>
      </c>
      <c r="P162" t="s">
        <v>259</v>
      </c>
      <c r="R162" t="s">
        <v>69</v>
      </c>
      <c r="S162" t="s">
        <v>97</v>
      </c>
      <c r="V162" t="s">
        <v>100</v>
      </c>
    </row>
    <row r="163" spans="1:22">
      <c r="A163" t="s">
        <v>439</v>
      </c>
      <c r="D163" t="s">
        <v>117</v>
      </c>
      <c r="E163" t="s">
        <v>142</v>
      </c>
      <c r="G163" t="s">
        <v>854</v>
      </c>
      <c r="I163">
        <v>28</v>
      </c>
      <c r="J163">
        <v>14</v>
      </c>
      <c r="L163" t="s">
        <v>138</v>
      </c>
      <c r="M163" t="s">
        <v>855</v>
      </c>
      <c r="N163" t="s">
        <v>53</v>
      </c>
      <c r="P163" t="s">
        <v>37</v>
      </c>
      <c r="R163" t="s">
        <v>69</v>
      </c>
      <c r="S163" t="s">
        <v>147</v>
      </c>
      <c r="V163" t="s">
        <v>100</v>
      </c>
    </row>
    <row r="164" spans="1:22">
      <c r="A164" t="s">
        <v>440</v>
      </c>
      <c r="D164" t="s">
        <v>35</v>
      </c>
      <c r="E164" t="s">
        <v>24</v>
      </c>
      <c r="G164" t="s">
        <v>605</v>
      </c>
      <c r="I164">
        <v>9</v>
      </c>
      <c r="J164">
        <v>0</v>
      </c>
      <c r="L164" t="s">
        <v>95</v>
      </c>
      <c r="M164" t="s">
        <v>169</v>
      </c>
      <c r="N164" t="s">
        <v>256</v>
      </c>
      <c r="O164">
        <v>1</v>
      </c>
      <c r="P164" t="s">
        <v>37</v>
      </c>
      <c r="R164" t="s">
        <v>139</v>
      </c>
      <c r="S164" t="s">
        <v>37</v>
      </c>
      <c r="V164" t="s">
        <v>28</v>
      </c>
    </row>
    <row r="165" spans="1:22">
      <c r="A165" t="s">
        <v>441</v>
      </c>
      <c r="D165" t="s">
        <v>117</v>
      </c>
      <c r="E165" t="s">
        <v>111</v>
      </c>
      <c r="I165">
        <v>0</v>
      </c>
      <c r="J165">
        <v>0</v>
      </c>
      <c r="L165" t="s">
        <v>41</v>
      </c>
      <c r="M165" t="s">
        <v>849</v>
      </c>
      <c r="N165" t="s">
        <v>53</v>
      </c>
      <c r="O165">
        <v>2</v>
      </c>
      <c r="P165" t="s">
        <v>37</v>
      </c>
      <c r="R165" t="s">
        <v>18</v>
      </c>
      <c r="S165" t="s">
        <v>37</v>
      </c>
      <c r="V165" t="s">
        <v>28</v>
      </c>
    </row>
    <row r="166" spans="1:22">
      <c r="A166" t="s">
        <v>442</v>
      </c>
      <c r="D166" t="s">
        <v>98</v>
      </c>
      <c r="E166" t="s">
        <v>142</v>
      </c>
      <c r="G166" t="s">
        <v>856</v>
      </c>
      <c r="I166">
        <v>25</v>
      </c>
      <c r="J166">
        <v>6</v>
      </c>
      <c r="K166" t="s">
        <v>99</v>
      </c>
      <c r="L166" t="s">
        <v>41</v>
      </c>
      <c r="M166" t="s">
        <v>62</v>
      </c>
      <c r="N166" t="s">
        <v>257</v>
      </c>
      <c r="P166" t="s">
        <v>37</v>
      </c>
      <c r="R166" t="s">
        <v>69</v>
      </c>
      <c r="S166" t="s">
        <v>37</v>
      </c>
    </row>
    <row r="167" spans="1:22">
      <c r="A167" t="s">
        <v>443</v>
      </c>
      <c r="D167" t="s">
        <v>98</v>
      </c>
      <c r="E167" t="s">
        <v>111</v>
      </c>
      <c r="I167">
        <v>0</v>
      </c>
      <c r="J167">
        <v>0</v>
      </c>
      <c r="L167" t="s">
        <v>95</v>
      </c>
      <c r="M167" t="s">
        <v>857</v>
      </c>
      <c r="N167" t="s">
        <v>36</v>
      </c>
      <c r="P167" t="s">
        <v>37</v>
      </c>
      <c r="R167" t="s">
        <v>37</v>
      </c>
      <c r="S167" t="s">
        <v>37</v>
      </c>
      <c r="V167" t="s">
        <v>28</v>
      </c>
    </row>
    <row r="168" spans="1:22">
      <c r="A168" t="s">
        <v>444</v>
      </c>
      <c r="D168" t="s">
        <v>35</v>
      </c>
      <c r="E168" t="s">
        <v>24</v>
      </c>
      <c r="G168" t="s">
        <v>858</v>
      </c>
      <c r="I168">
        <v>3</v>
      </c>
      <c r="J168">
        <v>0</v>
      </c>
      <c r="L168" t="s">
        <v>859</v>
      </c>
      <c r="M168" t="s">
        <v>860</v>
      </c>
      <c r="N168" t="s">
        <v>258</v>
      </c>
      <c r="O168">
        <v>1</v>
      </c>
      <c r="P168" t="s">
        <v>259</v>
      </c>
      <c r="R168" t="s">
        <v>262</v>
      </c>
      <c r="V168" t="s">
        <v>28</v>
      </c>
    </row>
    <row r="169" spans="1:22">
      <c r="A169" t="s">
        <v>445</v>
      </c>
      <c r="D169" t="s">
        <v>25</v>
      </c>
      <c r="E169" t="s">
        <v>101</v>
      </c>
      <c r="I169">
        <v>0</v>
      </c>
      <c r="J169">
        <v>0</v>
      </c>
      <c r="L169" t="s">
        <v>95</v>
      </c>
      <c r="M169" t="s">
        <v>593</v>
      </c>
      <c r="N169" t="s">
        <v>260</v>
      </c>
      <c r="O169">
        <v>1</v>
      </c>
      <c r="R169" t="s">
        <v>139</v>
      </c>
      <c r="S169" t="s">
        <v>37</v>
      </c>
    </row>
    <row r="170" spans="1:22">
      <c r="A170" t="s">
        <v>446</v>
      </c>
      <c r="C170" t="s">
        <v>861</v>
      </c>
      <c r="D170" t="s">
        <v>98</v>
      </c>
      <c r="E170" t="s">
        <v>105</v>
      </c>
      <c r="G170" t="s">
        <v>862</v>
      </c>
      <c r="I170">
        <v>27</v>
      </c>
      <c r="J170">
        <v>0</v>
      </c>
      <c r="L170" t="s">
        <v>95</v>
      </c>
      <c r="M170" t="s">
        <v>169</v>
      </c>
      <c r="N170" t="s">
        <v>65</v>
      </c>
      <c r="O170" t="s">
        <v>171</v>
      </c>
      <c r="P170" t="s">
        <v>37</v>
      </c>
      <c r="R170" t="s">
        <v>69</v>
      </c>
      <c r="S170" t="s">
        <v>37</v>
      </c>
      <c r="V170" t="s">
        <v>28</v>
      </c>
    </row>
    <row r="171" spans="1:22">
      <c r="A171" t="s">
        <v>447</v>
      </c>
      <c r="D171" t="s">
        <v>117</v>
      </c>
      <c r="E171" t="s">
        <v>108</v>
      </c>
      <c r="G171" t="s">
        <v>660</v>
      </c>
      <c r="I171">
        <v>3</v>
      </c>
      <c r="J171">
        <v>1</v>
      </c>
      <c r="L171" t="s">
        <v>41</v>
      </c>
      <c r="M171" t="s">
        <v>169</v>
      </c>
      <c r="N171" t="s">
        <v>56</v>
      </c>
      <c r="P171" t="s">
        <v>37</v>
      </c>
      <c r="R171" t="s">
        <v>37</v>
      </c>
      <c r="S171" t="s">
        <v>37</v>
      </c>
      <c r="V171" t="s">
        <v>28</v>
      </c>
    </row>
    <row r="172" spans="1:22">
      <c r="A172" t="s">
        <v>448</v>
      </c>
      <c r="D172" t="s">
        <v>107</v>
      </c>
      <c r="E172" t="s">
        <v>142</v>
      </c>
      <c r="G172" t="s">
        <v>863</v>
      </c>
      <c r="I172">
        <v>49</v>
      </c>
      <c r="J172">
        <v>35</v>
      </c>
      <c r="L172" t="s">
        <v>594</v>
      </c>
      <c r="M172" t="s">
        <v>864</v>
      </c>
      <c r="N172" t="s">
        <v>261</v>
      </c>
      <c r="P172" t="s">
        <v>259</v>
      </c>
      <c r="R172" t="s">
        <v>69</v>
      </c>
      <c r="S172" t="s">
        <v>147</v>
      </c>
      <c r="V172" t="s">
        <v>100</v>
      </c>
    </row>
    <row r="173" spans="1:22">
      <c r="A173" t="s">
        <v>449</v>
      </c>
      <c r="D173" t="s">
        <v>43</v>
      </c>
      <c r="E173" t="s">
        <v>24</v>
      </c>
      <c r="I173">
        <v>5</v>
      </c>
      <c r="J173">
        <v>0</v>
      </c>
      <c r="L173" t="s">
        <v>95</v>
      </c>
      <c r="M173" t="s">
        <v>593</v>
      </c>
      <c r="N173" t="s">
        <v>223</v>
      </c>
      <c r="O173">
        <v>1</v>
      </c>
      <c r="P173" t="s">
        <v>37</v>
      </c>
      <c r="R173" t="s">
        <v>37</v>
      </c>
      <c r="S173" t="s">
        <v>37</v>
      </c>
      <c r="V173" t="s">
        <v>28</v>
      </c>
    </row>
    <row r="174" spans="1:22">
      <c r="A174" t="s">
        <v>450</v>
      </c>
      <c r="D174" t="s">
        <v>98</v>
      </c>
      <c r="E174" t="s">
        <v>108</v>
      </c>
      <c r="G174" t="s">
        <v>173</v>
      </c>
      <c r="I174">
        <v>30</v>
      </c>
      <c r="J174">
        <v>4</v>
      </c>
      <c r="L174" t="s">
        <v>41</v>
      </c>
      <c r="M174" t="s">
        <v>169</v>
      </c>
      <c r="N174" t="s">
        <v>263</v>
      </c>
      <c r="P174" t="s">
        <v>37</v>
      </c>
      <c r="R174" t="s">
        <v>139</v>
      </c>
      <c r="S174" t="s">
        <v>37</v>
      </c>
    </row>
    <row r="175" spans="1:22">
      <c r="A175" t="s">
        <v>451</v>
      </c>
      <c r="D175" t="s">
        <v>98</v>
      </c>
      <c r="E175" t="s">
        <v>105</v>
      </c>
      <c r="I175">
        <v>1</v>
      </c>
      <c r="J175">
        <v>0</v>
      </c>
      <c r="L175" t="s">
        <v>41</v>
      </c>
      <c r="M175" t="s">
        <v>593</v>
      </c>
      <c r="N175" t="s">
        <v>50</v>
      </c>
      <c r="O175">
        <v>2</v>
      </c>
      <c r="P175" t="s">
        <v>37</v>
      </c>
      <c r="R175" t="s">
        <v>37</v>
      </c>
      <c r="S175" t="s">
        <v>37</v>
      </c>
      <c r="V175" t="s">
        <v>28</v>
      </c>
    </row>
    <row r="176" spans="1:22">
      <c r="A176" t="s">
        <v>452</v>
      </c>
      <c r="D176" t="s">
        <v>117</v>
      </c>
      <c r="E176" t="s">
        <v>111</v>
      </c>
      <c r="I176">
        <v>0</v>
      </c>
      <c r="J176">
        <v>0</v>
      </c>
      <c r="L176" t="s">
        <v>95</v>
      </c>
      <c r="M176" t="s">
        <v>865</v>
      </c>
      <c r="N176" t="s">
        <v>33</v>
      </c>
      <c r="P176" t="s">
        <v>37</v>
      </c>
      <c r="R176" t="s">
        <v>37</v>
      </c>
      <c r="S176" t="s">
        <v>37</v>
      </c>
      <c r="V176" t="s">
        <v>28</v>
      </c>
    </row>
    <row r="177" spans="1:22">
      <c r="A177" t="s">
        <v>453</v>
      </c>
      <c r="D177" t="s">
        <v>43</v>
      </c>
      <c r="E177" t="s">
        <v>15</v>
      </c>
      <c r="G177" t="s">
        <v>672</v>
      </c>
      <c r="I177">
        <v>9</v>
      </c>
      <c r="J177">
        <v>8</v>
      </c>
      <c r="L177" t="s">
        <v>138</v>
      </c>
      <c r="M177" t="s">
        <v>613</v>
      </c>
      <c r="N177" t="s">
        <v>56</v>
      </c>
      <c r="O177">
        <v>2</v>
      </c>
      <c r="P177" t="s">
        <v>18</v>
      </c>
      <c r="R177" t="s">
        <v>866</v>
      </c>
      <c r="S177" t="s">
        <v>37</v>
      </c>
    </row>
    <row r="178" spans="1:22">
      <c r="A178" t="s">
        <v>454</v>
      </c>
      <c r="D178" t="s">
        <v>98</v>
      </c>
      <c r="E178" t="s">
        <v>105</v>
      </c>
      <c r="I178">
        <v>1</v>
      </c>
      <c r="J178">
        <v>0</v>
      </c>
      <c r="L178" t="s">
        <v>41</v>
      </c>
      <c r="M178" t="s">
        <v>867</v>
      </c>
      <c r="N178" t="s">
        <v>58</v>
      </c>
      <c r="P178" t="s">
        <v>37</v>
      </c>
      <c r="R178" t="s">
        <v>139</v>
      </c>
      <c r="S178" t="s">
        <v>37</v>
      </c>
    </row>
    <row r="179" spans="1:22">
      <c r="A179" t="s">
        <v>455</v>
      </c>
      <c r="D179" t="s">
        <v>43</v>
      </c>
      <c r="E179" t="s">
        <v>24</v>
      </c>
      <c r="I179">
        <v>2</v>
      </c>
      <c r="J179">
        <v>0</v>
      </c>
      <c r="L179" t="s">
        <v>95</v>
      </c>
      <c r="M179" t="s">
        <v>62</v>
      </c>
      <c r="N179" t="s">
        <v>60</v>
      </c>
      <c r="O179">
        <v>2</v>
      </c>
      <c r="P179" t="s">
        <v>37</v>
      </c>
      <c r="R179" t="s">
        <v>139</v>
      </c>
      <c r="S179" t="s">
        <v>37</v>
      </c>
    </row>
    <row r="180" spans="1:22">
      <c r="A180" t="s">
        <v>456</v>
      </c>
      <c r="D180" t="s">
        <v>98</v>
      </c>
      <c r="E180" t="s">
        <v>142</v>
      </c>
      <c r="G180" t="s">
        <v>868</v>
      </c>
      <c r="I180">
        <v>34</v>
      </c>
      <c r="J180">
        <v>9</v>
      </c>
      <c r="K180" t="s">
        <v>136</v>
      </c>
      <c r="L180" t="s">
        <v>138</v>
      </c>
      <c r="M180" t="s">
        <v>595</v>
      </c>
      <c r="N180" t="s">
        <v>131</v>
      </c>
      <c r="P180" t="s">
        <v>37</v>
      </c>
      <c r="R180" t="s">
        <v>69</v>
      </c>
      <c r="S180" t="s">
        <v>37</v>
      </c>
    </row>
    <row r="181" spans="1:22">
      <c r="A181" t="s">
        <v>457</v>
      </c>
      <c r="D181" t="s">
        <v>98</v>
      </c>
      <c r="E181" t="s">
        <v>142</v>
      </c>
      <c r="G181" t="s">
        <v>869</v>
      </c>
      <c r="I181">
        <v>54</v>
      </c>
      <c r="J181">
        <v>15</v>
      </c>
      <c r="K181" t="s">
        <v>661</v>
      </c>
      <c r="L181" t="s">
        <v>596</v>
      </c>
      <c r="M181" t="s">
        <v>870</v>
      </c>
      <c r="N181" t="s">
        <v>121</v>
      </c>
      <c r="P181" t="s">
        <v>31</v>
      </c>
      <c r="Q181" t="s">
        <v>18</v>
      </c>
      <c r="R181" t="s">
        <v>69</v>
      </c>
      <c r="S181" t="s">
        <v>37</v>
      </c>
    </row>
    <row r="182" spans="1:22">
      <c r="A182" t="s">
        <v>458</v>
      </c>
      <c r="D182" t="s">
        <v>107</v>
      </c>
      <c r="E182" t="s">
        <v>105</v>
      </c>
      <c r="I182">
        <v>5</v>
      </c>
      <c r="J182">
        <v>0</v>
      </c>
      <c r="L182" t="s">
        <v>41</v>
      </c>
      <c r="M182" t="s">
        <v>871</v>
      </c>
      <c r="N182" t="s">
        <v>264</v>
      </c>
      <c r="O182">
        <v>2</v>
      </c>
      <c r="P182" t="s">
        <v>18</v>
      </c>
      <c r="R182" t="s">
        <v>872</v>
      </c>
      <c r="S182" t="s">
        <v>37</v>
      </c>
      <c r="V182" t="s">
        <v>28</v>
      </c>
    </row>
    <row r="183" spans="1:22">
      <c r="A183" t="s">
        <v>459</v>
      </c>
      <c r="D183" t="s">
        <v>43</v>
      </c>
      <c r="E183" t="s">
        <v>101</v>
      </c>
      <c r="I183">
        <v>0</v>
      </c>
      <c r="J183">
        <v>0</v>
      </c>
      <c r="L183" t="s">
        <v>95</v>
      </c>
      <c r="M183" t="s">
        <v>873</v>
      </c>
      <c r="N183" t="s">
        <v>265</v>
      </c>
      <c r="O183">
        <v>2</v>
      </c>
      <c r="P183" t="s">
        <v>37</v>
      </c>
      <c r="R183" t="s">
        <v>139</v>
      </c>
      <c r="S183" t="s">
        <v>37</v>
      </c>
      <c r="V183" t="s">
        <v>28</v>
      </c>
    </row>
    <row r="184" spans="1:22">
      <c r="A184" t="s">
        <v>460</v>
      </c>
      <c r="D184" t="s">
        <v>98</v>
      </c>
      <c r="E184" t="s">
        <v>111</v>
      </c>
      <c r="I184">
        <v>0</v>
      </c>
      <c r="J184">
        <v>0</v>
      </c>
      <c r="L184" t="s">
        <v>41</v>
      </c>
      <c r="M184" t="s">
        <v>874</v>
      </c>
      <c r="N184" t="s">
        <v>257</v>
      </c>
      <c r="P184" t="s">
        <v>37</v>
      </c>
      <c r="R184" t="s">
        <v>37</v>
      </c>
      <c r="S184" t="s">
        <v>37</v>
      </c>
      <c r="V184" t="s">
        <v>28</v>
      </c>
    </row>
    <row r="185" spans="1:22">
      <c r="A185" t="s">
        <v>461</v>
      </c>
      <c r="D185" t="s">
        <v>107</v>
      </c>
      <c r="E185" t="s">
        <v>108</v>
      </c>
      <c r="G185" t="s">
        <v>173</v>
      </c>
      <c r="I185">
        <v>24</v>
      </c>
      <c r="J185">
        <v>4</v>
      </c>
      <c r="L185" t="s">
        <v>41</v>
      </c>
      <c r="M185" t="s">
        <v>875</v>
      </c>
      <c r="N185" t="s">
        <v>266</v>
      </c>
      <c r="P185" t="s">
        <v>37</v>
      </c>
      <c r="R185" t="s">
        <v>876</v>
      </c>
      <c r="S185" t="s">
        <v>877</v>
      </c>
      <c r="V185" t="s">
        <v>878</v>
      </c>
    </row>
    <row r="186" spans="1:22">
      <c r="A186" t="s">
        <v>462</v>
      </c>
      <c r="D186" t="s">
        <v>117</v>
      </c>
      <c r="E186" t="s">
        <v>105</v>
      </c>
      <c r="I186">
        <v>2</v>
      </c>
      <c r="J186">
        <v>0</v>
      </c>
      <c r="L186" t="s">
        <v>95</v>
      </c>
      <c r="M186" t="s">
        <v>879</v>
      </c>
      <c r="N186" t="s">
        <v>255</v>
      </c>
      <c r="O186">
        <v>2</v>
      </c>
      <c r="P186" t="s">
        <v>37</v>
      </c>
      <c r="R186" t="s">
        <v>139</v>
      </c>
      <c r="S186" t="s">
        <v>37</v>
      </c>
      <c r="V186" t="s">
        <v>28</v>
      </c>
    </row>
    <row r="187" spans="1:22">
      <c r="A187" t="s">
        <v>463</v>
      </c>
      <c r="D187" t="s">
        <v>117</v>
      </c>
      <c r="E187" t="s">
        <v>105</v>
      </c>
      <c r="I187">
        <v>14</v>
      </c>
      <c r="J187">
        <v>0</v>
      </c>
      <c r="L187" t="s">
        <v>41</v>
      </c>
      <c r="M187" t="s">
        <v>880</v>
      </c>
      <c r="N187" t="s">
        <v>267</v>
      </c>
      <c r="O187">
        <v>2</v>
      </c>
      <c r="P187" t="s">
        <v>37</v>
      </c>
      <c r="R187" t="s">
        <v>139</v>
      </c>
      <c r="S187" t="s">
        <v>37</v>
      </c>
      <c r="V187" t="s">
        <v>28</v>
      </c>
    </row>
    <row r="188" spans="1:22">
      <c r="A188" t="s">
        <v>529</v>
      </c>
      <c r="D188" t="s">
        <v>117</v>
      </c>
      <c r="E188" t="s">
        <v>142</v>
      </c>
      <c r="G188" t="s">
        <v>881</v>
      </c>
      <c r="I188">
        <v>80</v>
      </c>
      <c r="J188">
        <v>27</v>
      </c>
      <c r="L188" t="s">
        <v>138</v>
      </c>
      <c r="M188" t="s">
        <v>169</v>
      </c>
      <c r="N188" t="s">
        <v>53</v>
      </c>
      <c r="O188" t="s">
        <v>269</v>
      </c>
      <c r="P188" t="s">
        <v>18</v>
      </c>
      <c r="R188" t="s">
        <v>69</v>
      </c>
      <c r="S188" t="s">
        <v>147</v>
      </c>
      <c r="V188" t="s">
        <v>100</v>
      </c>
    </row>
    <row r="189" spans="1:22">
      <c r="A189" t="s">
        <v>530</v>
      </c>
      <c r="D189" t="s">
        <v>98</v>
      </c>
      <c r="E189" t="s">
        <v>142</v>
      </c>
      <c r="G189" t="s">
        <v>882</v>
      </c>
      <c r="I189">
        <v>28</v>
      </c>
      <c r="J189">
        <v>10</v>
      </c>
      <c r="L189" t="s">
        <v>95</v>
      </c>
      <c r="M189" t="s">
        <v>883</v>
      </c>
      <c r="N189" t="s">
        <v>70</v>
      </c>
      <c r="O189">
        <v>2</v>
      </c>
      <c r="R189" t="s">
        <v>615</v>
      </c>
    </row>
    <row r="190" spans="1:22">
      <c r="A190" t="s">
        <v>531</v>
      </c>
      <c r="D190" t="s">
        <v>98</v>
      </c>
      <c r="E190" t="s">
        <v>111</v>
      </c>
      <c r="I190">
        <v>0</v>
      </c>
      <c r="J190">
        <v>0</v>
      </c>
      <c r="L190" t="s">
        <v>41</v>
      </c>
      <c r="N190" t="s">
        <v>616</v>
      </c>
      <c r="O190">
        <v>1</v>
      </c>
      <c r="P190" t="s">
        <v>37</v>
      </c>
      <c r="R190" t="s">
        <v>37</v>
      </c>
      <c r="S190" t="s">
        <v>37</v>
      </c>
      <c r="V190" t="s">
        <v>28</v>
      </c>
    </row>
    <row r="191" spans="1:22">
      <c r="A191" t="s">
        <v>532</v>
      </c>
      <c r="D191" t="s">
        <v>117</v>
      </c>
      <c r="E191" t="s">
        <v>105</v>
      </c>
      <c r="I191">
        <v>3</v>
      </c>
      <c r="J191">
        <v>0</v>
      </c>
      <c r="L191" t="s">
        <v>95</v>
      </c>
      <c r="M191" t="s">
        <v>884</v>
      </c>
      <c r="N191" t="s">
        <v>33</v>
      </c>
      <c r="P191" t="s">
        <v>37</v>
      </c>
      <c r="R191" t="s">
        <v>139</v>
      </c>
      <c r="S191" t="s">
        <v>37</v>
      </c>
    </row>
    <row r="192" spans="1:22">
      <c r="A192" t="s">
        <v>533</v>
      </c>
      <c r="D192" t="s">
        <v>117</v>
      </c>
      <c r="E192" t="s">
        <v>108</v>
      </c>
      <c r="G192" t="s">
        <v>885</v>
      </c>
      <c r="I192">
        <v>1</v>
      </c>
      <c r="J192">
        <v>1</v>
      </c>
      <c r="L192" t="s">
        <v>138</v>
      </c>
      <c r="M192" t="s">
        <v>855</v>
      </c>
      <c r="N192" t="s">
        <v>53</v>
      </c>
      <c r="P192" t="s">
        <v>18</v>
      </c>
      <c r="R192" t="s">
        <v>69</v>
      </c>
    </row>
    <row r="193" spans="1:22">
      <c r="A193" t="s">
        <v>534</v>
      </c>
      <c r="D193" t="s">
        <v>38</v>
      </c>
      <c r="E193" t="s">
        <v>15</v>
      </c>
      <c r="F193" t="s">
        <v>23</v>
      </c>
      <c r="G193" t="s">
        <v>886</v>
      </c>
      <c r="I193">
        <v>33</v>
      </c>
      <c r="J193">
        <v>12</v>
      </c>
      <c r="K193" t="s">
        <v>673</v>
      </c>
      <c r="L193" t="s">
        <v>95</v>
      </c>
      <c r="M193" t="s">
        <v>195</v>
      </c>
      <c r="N193" t="s">
        <v>116</v>
      </c>
      <c r="P193" t="s">
        <v>27</v>
      </c>
      <c r="R193" t="s">
        <v>617</v>
      </c>
      <c r="S193" t="s">
        <v>27</v>
      </c>
      <c r="V193" t="s">
        <v>28</v>
      </c>
    </row>
    <row r="194" spans="1:22">
      <c r="A194" t="s">
        <v>535</v>
      </c>
      <c r="D194" t="s">
        <v>104</v>
      </c>
      <c r="E194" t="s">
        <v>142</v>
      </c>
      <c r="G194" t="s">
        <v>887</v>
      </c>
      <c r="I194">
        <v>25</v>
      </c>
      <c r="J194">
        <v>17</v>
      </c>
      <c r="K194" t="s">
        <v>135</v>
      </c>
      <c r="L194" t="s">
        <v>138</v>
      </c>
      <c r="N194" t="s">
        <v>53</v>
      </c>
      <c r="P194" t="s">
        <v>18</v>
      </c>
      <c r="R194" t="s">
        <v>69</v>
      </c>
      <c r="S194" t="s">
        <v>37</v>
      </c>
    </row>
    <row r="195" spans="1:22">
      <c r="A195" t="s">
        <v>536</v>
      </c>
      <c r="D195" t="s">
        <v>117</v>
      </c>
      <c r="E195" t="s">
        <v>111</v>
      </c>
      <c r="I195">
        <v>0</v>
      </c>
      <c r="J195">
        <v>0</v>
      </c>
      <c r="L195" t="s">
        <v>41</v>
      </c>
      <c r="M195" t="s">
        <v>593</v>
      </c>
      <c r="N195" t="s">
        <v>44</v>
      </c>
      <c r="O195">
        <v>2</v>
      </c>
      <c r="P195" t="s">
        <v>37</v>
      </c>
      <c r="R195" t="s">
        <v>37</v>
      </c>
      <c r="S195" t="s">
        <v>37</v>
      </c>
      <c r="V195" t="s">
        <v>28</v>
      </c>
    </row>
    <row r="196" spans="1:22">
      <c r="A196" t="s">
        <v>537</v>
      </c>
      <c r="D196" t="s">
        <v>98</v>
      </c>
      <c r="E196" t="s">
        <v>142</v>
      </c>
      <c r="G196" t="s">
        <v>674</v>
      </c>
      <c r="I196">
        <v>53</v>
      </c>
      <c r="J196">
        <v>17</v>
      </c>
      <c r="L196" t="s">
        <v>95</v>
      </c>
      <c r="M196" t="s">
        <v>888</v>
      </c>
      <c r="N196" t="s">
        <v>46</v>
      </c>
      <c r="O196" t="s">
        <v>171</v>
      </c>
      <c r="P196" t="s">
        <v>18</v>
      </c>
      <c r="R196" t="s">
        <v>889</v>
      </c>
      <c r="S196" t="s">
        <v>37</v>
      </c>
    </row>
    <row r="197" spans="1:22">
      <c r="A197" t="s">
        <v>538</v>
      </c>
      <c r="D197" t="s">
        <v>107</v>
      </c>
      <c r="E197" t="s">
        <v>105</v>
      </c>
      <c r="I197">
        <v>2</v>
      </c>
      <c r="J197">
        <v>0</v>
      </c>
      <c r="L197" t="s">
        <v>41</v>
      </c>
      <c r="M197" t="s">
        <v>857</v>
      </c>
      <c r="N197" t="s">
        <v>618</v>
      </c>
      <c r="P197" t="s">
        <v>37</v>
      </c>
      <c r="R197" t="s">
        <v>139</v>
      </c>
      <c r="S197" t="s">
        <v>37</v>
      </c>
      <c r="V197" t="s">
        <v>28</v>
      </c>
    </row>
    <row r="198" spans="1:22">
      <c r="A198" t="s">
        <v>539</v>
      </c>
      <c r="D198" t="s">
        <v>35</v>
      </c>
      <c r="E198" t="s">
        <v>24</v>
      </c>
      <c r="I198">
        <v>3</v>
      </c>
      <c r="J198">
        <v>0</v>
      </c>
      <c r="L198" t="s">
        <v>95</v>
      </c>
      <c r="M198" t="s">
        <v>890</v>
      </c>
      <c r="N198" t="s">
        <v>178</v>
      </c>
      <c r="P198" t="s">
        <v>259</v>
      </c>
      <c r="R198" t="s">
        <v>139</v>
      </c>
      <c r="S198" t="s">
        <v>37</v>
      </c>
    </row>
    <row r="199" spans="1:22">
      <c r="A199" t="s">
        <v>540</v>
      </c>
      <c r="D199" t="s">
        <v>98</v>
      </c>
      <c r="E199" t="s">
        <v>105</v>
      </c>
      <c r="I199">
        <v>3</v>
      </c>
      <c r="J199">
        <v>0</v>
      </c>
      <c r="L199" t="s">
        <v>41</v>
      </c>
      <c r="M199" t="s">
        <v>849</v>
      </c>
      <c r="N199" t="s">
        <v>46</v>
      </c>
      <c r="O199">
        <v>2</v>
      </c>
      <c r="P199" t="s">
        <v>37</v>
      </c>
      <c r="R199" t="s">
        <v>139</v>
      </c>
      <c r="S199" t="s">
        <v>37</v>
      </c>
      <c r="V199" t="s">
        <v>28</v>
      </c>
    </row>
    <row r="200" spans="1:22">
      <c r="A200" t="s">
        <v>541</v>
      </c>
      <c r="D200" t="s">
        <v>107</v>
      </c>
      <c r="E200" t="s">
        <v>142</v>
      </c>
      <c r="G200" t="s">
        <v>891</v>
      </c>
      <c r="I200">
        <v>66</v>
      </c>
      <c r="J200">
        <v>41</v>
      </c>
      <c r="L200" t="s">
        <v>892</v>
      </c>
      <c r="M200" t="s">
        <v>893</v>
      </c>
      <c r="N200" t="s">
        <v>619</v>
      </c>
      <c r="P200" t="s">
        <v>37</v>
      </c>
      <c r="R200" t="s">
        <v>894</v>
      </c>
      <c r="S200" t="s">
        <v>37</v>
      </c>
    </row>
    <row r="201" spans="1:22">
      <c r="A201" t="s">
        <v>542</v>
      </c>
      <c r="D201" t="s">
        <v>98</v>
      </c>
      <c r="E201" t="s">
        <v>108</v>
      </c>
      <c r="G201" t="s">
        <v>173</v>
      </c>
      <c r="I201">
        <v>7</v>
      </c>
      <c r="J201">
        <v>2</v>
      </c>
      <c r="L201" t="s">
        <v>138</v>
      </c>
      <c r="M201" t="s">
        <v>895</v>
      </c>
      <c r="N201" t="s">
        <v>70</v>
      </c>
      <c r="P201" t="s">
        <v>37</v>
      </c>
      <c r="R201" t="s">
        <v>18</v>
      </c>
      <c r="S201" t="s">
        <v>37</v>
      </c>
    </row>
    <row r="202" spans="1:22">
      <c r="A202" t="s">
        <v>543</v>
      </c>
      <c r="D202" t="s">
        <v>25</v>
      </c>
      <c r="E202" t="s">
        <v>34</v>
      </c>
      <c r="G202" t="s">
        <v>173</v>
      </c>
      <c r="I202">
        <v>16</v>
      </c>
      <c r="J202">
        <v>3</v>
      </c>
      <c r="L202" t="s">
        <v>662</v>
      </c>
      <c r="M202" t="s">
        <v>896</v>
      </c>
      <c r="N202" t="s">
        <v>121</v>
      </c>
      <c r="P202" t="s">
        <v>37</v>
      </c>
      <c r="R202" t="s">
        <v>620</v>
      </c>
      <c r="S202" t="s">
        <v>37</v>
      </c>
    </row>
    <row r="203" spans="1:22">
      <c r="A203" t="s">
        <v>544</v>
      </c>
      <c r="D203" t="s">
        <v>98</v>
      </c>
      <c r="E203" t="s">
        <v>111</v>
      </c>
      <c r="I203">
        <v>0</v>
      </c>
      <c r="J203">
        <v>0</v>
      </c>
      <c r="L203" t="s">
        <v>41</v>
      </c>
      <c r="M203" t="s">
        <v>874</v>
      </c>
      <c r="N203" t="s">
        <v>263</v>
      </c>
      <c r="O203">
        <v>1</v>
      </c>
      <c r="P203" t="s">
        <v>37</v>
      </c>
      <c r="R203" t="s">
        <v>37</v>
      </c>
      <c r="S203" t="s">
        <v>37</v>
      </c>
      <c r="V203" t="s">
        <v>28</v>
      </c>
    </row>
    <row r="204" spans="1:22">
      <c r="A204" t="s">
        <v>545</v>
      </c>
      <c r="D204" t="s">
        <v>107</v>
      </c>
      <c r="E204" t="s">
        <v>111</v>
      </c>
      <c r="I204">
        <v>0</v>
      </c>
      <c r="J204">
        <v>0</v>
      </c>
      <c r="L204" t="s">
        <v>138</v>
      </c>
      <c r="M204" t="s">
        <v>169</v>
      </c>
      <c r="N204" t="s">
        <v>264</v>
      </c>
      <c r="O204">
        <v>2</v>
      </c>
      <c r="P204" t="s">
        <v>37</v>
      </c>
      <c r="R204" t="s">
        <v>37</v>
      </c>
      <c r="S204" t="s">
        <v>37</v>
      </c>
      <c r="V204" t="s">
        <v>28</v>
      </c>
    </row>
    <row r="205" spans="1:22">
      <c r="A205" t="s">
        <v>546</v>
      </c>
      <c r="D205" t="s">
        <v>117</v>
      </c>
      <c r="E205" t="s">
        <v>105</v>
      </c>
      <c r="I205">
        <v>3</v>
      </c>
      <c r="J205">
        <v>0</v>
      </c>
      <c r="L205" t="s">
        <v>41</v>
      </c>
      <c r="M205" t="s">
        <v>880</v>
      </c>
      <c r="N205" t="s">
        <v>33</v>
      </c>
      <c r="O205">
        <v>2</v>
      </c>
      <c r="R205" t="s">
        <v>139</v>
      </c>
      <c r="S205" t="s">
        <v>37</v>
      </c>
    </row>
    <row r="206" spans="1:22">
      <c r="A206" t="s">
        <v>547</v>
      </c>
      <c r="D206" t="s">
        <v>107</v>
      </c>
      <c r="E206" t="s">
        <v>105</v>
      </c>
      <c r="I206">
        <v>2</v>
      </c>
      <c r="J206">
        <v>0</v>
      </c>
      <c r="L206" t="s">
        <v>41</v>
      </c>
      <c r="M206" t="s">
        <v>593</v>
      </c>
      <c r="N206" t="s">
        <v>621</v>
      </c>
      <c r="O206">
        <v>2</v>
      </c>
      <c r="P206" t="s">
        <v>37</v>
      </c>
      <c r="R206" t="s">
        <v>897</v>
      </c>
      <c r="S206" t="s">
        <v>37</v>
      </c>
      <c r="V206" t="s">
        <v>28</v>
      </c>
    </row>
    <row r="207" spans="1:22">
      <c r="A207" t="s">
        <v>548</v>
      </c>
      <c r="D207" t="s">
        <v>98</v>
      </c>
      <c r="E207" t="s">
        <v>111</v>
      </c>
      <c r="I207">
        <v>0</v>
      </c>
      <c r="J207">
        <v>0</v>
      </c>
      <c r="L207" t="s">
        <v>41</v>
      </c>
      <c r="M207" t="s">
        <v>898</v>
      </c>
      <c r="N207" t="s">
        <v>46</v>
      </c>
      <c r="P207" t="s">
        <v>37</v>
      </c>
      <c r="R207" t="s">
        <v>139</v>
      </c>
      <c r="S207" t="s">
        <v>37</v>
      </c>
      <c r="V207" t="s">
        <v>28</v>
      </c>
    </row>
    <row r="208" spans="1:22">
      <c r="A208" t="s">
        <v>549</v>
      </c>
      <c r="D208" t="s">
        <v>98</v>
      </c>
      <c r="E208" t="s">
        <v>105</v>
      </c>
      <c r="I208">
        <v>4</v>
      </c>
      <c r="J208">
        <v>0</v>
      </c>
      <c r="L208" t="s">
        <v>41</v>
      </c>
      <c r="N208" t="s">
        <v>46</v>
      </c>
      <c r="P208" t="s">
        <v>37</v>
      </c>
      <c r="R208" t="s">
        <v>37</v>
      </c>
      <c r="S208" t="s">
        <v>37</v>
      </c>
      <c r="V208" t="s">
        <v>28</v>
      </c>
    </row>
    <row r="209" spans="1:22">
      <c r="A209" t="s">
        <v>550</v>
      </c>
      <c r="D209" t="s">
        <v>107</v>
      </c>
      <c r="E209" t="s">
        <v>105</v>
      </c>
      <c r="G209" t="s">
        <v>899</v>
      </c>
      <c r="I209">
        <v>1</v>
      </c>
      <c r="J209">
        <v>0</v>
      </c>
      <c r="L209" t="s">
        <v>41</v>
      </c>
      <c r="M209" t="s">
        <v>900</v>
      </c>
      <c r="N209" t="s">
        <v>256</v>
      </c>
      <c r="P209" t="s">
        <v>259</v>
      </c>
      <c r="R209" t="s">
        <v>262</v>
      </c>
    </row>
    <row r="210" spans="1:22">
      <c r="A210" t="s">
        <v>551</v>
      </c>
      <c r="D210" t="s">
        <v>98</v>
      </c>
      <c r="E210" t="s">
        <v>142</v>
      </c>
      <c r="G210" t="s">
        <v>901</v>
      </c>
      <c r="I210">
        <v>33</v>
      </c>
      <c r="J210">
        <v>3</v>
      </c>
      <c r="L210" t="s">
        <v>138</v>
      </c>
      <c r="M210" t="s">
        <v>663</v>
      </c>
      <c r="N210" t="s">
        <v>131</v>
      </c>
      <c r="P210" t="s">
        <v>18</v>
      </c>
      <c r="R210" t="s">
        <v>69</v>
      </c>
      <c r="S210" t="s">
        <v>37</v>
      </c>
    </row>
    <row r="211" spans="1:22">
      <c r="A211" t="s">
        <v>552</v>
      </c>
      <c r="D211" t="s">
        <v>107</v>
      </c>
      <c r="E211" t="s">
        <v>108</v>
      </c>
      <c r="G211" t="s">
        <v>173</v>
      </c>
      <c r="I211">
        <v>4</v>
      </c>
      <c r="J211">
        <v>3</v>
      </c>
      <c r="L211" t="s">
        <v>95</v>
      </c>
      <c r="M211" t="s">
        <v>62</v>
      </c>
      <c r="N211" t="s">
        <v>178</v>
      </c>
      <c r="O211">
        <v>2</v>
      </c>
      <c r="P211" t="s">
        <v>37</v>
      </c>
      <c r="R211" t="s">
        <v>69</v>
      </c>
      <c r="S211" t="s">
        <v>37</v>
      </c>
      <c r="V211" t="s">
        <v>100</v>
      </c>
    </row>
    <row r="212" spans="1:22">
      <c r="A212" t="s">
        <v>553</v>
      </c>
      <c r="D212" t="s">
        <v>43</v>
      </c>
      <c r="E212" t="s">
        <v>101</v>
      </c>
      <c r="I212">
        <v>0</v>
      </c>
      <c r="J212">
        <v>0</v>
      </c>
      <c r="L212" t="s">
        <v>95</v>
      </c>
      <c r="M212" t="s">
        <v>593</v>
      </c>
      <c r="N212" t="s">
        <v>265</v>
      </c>
      <c r="O212">
        <v>1</v>
      </c>
      <c r="R212" t="s">
        <v>139</v>
      </c>
      <c r="S212" t="s">
        <v>37</v>
      </c>
      <c r="V212" t="s">
        <v>28</v>
      </c>
    </row>
    <row r="213" spans="1:22">
      <c r="A213" t="s">
        <v>554</v>
      </c>
      <c r="D213" t="s">
        <v>98</v>
      </c>
      <c r="E213" t="s">
        <v>105</v>
      </c>
      <c r="I213">
        <v>4</v>
      </c>
      <c r="J213">
        <v>0</v>
      </c>
      <c r="L213" t="s">
        <v>95</v>
      </c>
      <c r="M213" t="s">
        <v>902</v>
      </c>
      <c r="N213" t="s">
        <v>58</v>
      </c>
      <c r="P213" t="s">
        <v>37</v>
      </c>
      <c r="R213" t="s">
        <v>69</v>
      </c>
      <c r="S213" t="s">
        <v>37</v>
      </c>
    </row>
    <row r="214" spans="1:22">
      <c r="A214" t="s">
        <v>555</v>
      </c>
      <c r="D214" t="s">
        <v>35</v>
      </c>
      <c r="E214" t="s">
        <v>101</v>
      </c>
      <c r="I214">
        <v>0</v>
      </c>
      <c r="J214">
        <v>0</v>
      </c>
      <c r="L214" t="s">
        <v>41</v>
      </c>
      <c r="M214" t="s">
        <v>903</v>
      </c>
      <c r="N214" t="s">
        <v>622</v>
      </c>
      <c r="P214" t="s">
        <v>37</v>
      </c>
      <c r="R214" t="s">
        <v>139</v>
      </c>
      <c r="S214" t="s">
        <v>37</v>
      </c>
      <c r="V214" t="s">
        <v>28</v>
      </c>
    </row>
    <row r="215" spans="1:22">
      <c r="A215" t="s">
        <v>556</v>
      </c>
      <c r="D215" t="s">
        <v>98</v>
      </c>
      <c r="E215" t="s">
        <v>111</v>
      </c>
      <c r="I215">
        <v>0</v>
      </c>
      <c r="J215">
        <v>0</v>
      </c>
      <c r="L215" t="s">
        <v>95</v>
      </c>
      <c r="M215" t="s">
        <v>593</v>
      </c>
      <c r="N215" t="s">
        <v>58</v>
      </c>
      <c r="O215">
        <v>1</v>
      </c>
      <c r="P215" t="s">
        <v>37</v>
      </c>
      <c r="R215" t="s">
        <v>37</v>
      </c>
      <c r="S215" t="s">
        <v>37</v>
      </c>
      <c r="V215" t="s">
        <v>28</v>
      </c>
    </row>
    <row r="216" spans="1:22">
      <c r="A216" t="s">
        <v>557</v>
      </c>
      <c r="D216" t="s">
        <v>107</v>
      </c>
      <c r="E216" t="s">
        <v>142</v>
      </c>
      <c r="G216" t="s">
        <v>904</v>
      </c>
      <c r="I216">
        <v>40</v>
      </c>
      <c r="J216">
        <v>12</v>
      </c>
      <c r="L216" t="s">
        <v>95</v>
      </c>
      <c r="M216" t="s">
        <v>633</v>
      </c>
      <c r="N216" t="s">
        <v>70</v>
      </c>
      <c r="O216">
        <v>2</v>
      </c>
      <c r="R216" t="s">
        <v>69</v>
      </c>
      <c r="S216" t="s">
        <v>64</v>
      </c>
      <c r="V216" t="s">
        <v>100</v>
      </c>
    </row>
    <row r="217" spans="1:22">
      <c r="A217" t="s">
        <v>558</v>
      </c>
      <c r="C217">
        <v>30</v>
      </c>
      <c r="D217" t="s">
        <v>117</v>
      </c>
      <c r="E217" t="s">
        <v>142</v>
      </c>
      <c r="G217" t="s">
        <v>905</v>
      </c>
      <c r="I217">
        <v>32</v>
      </c>
      <c r="J217">
        <v>8</v>
      </c>
      <c r="L217" t="s">
        <v>138</v>
      </c>
      <c r="M217" t="s">
        <v>906</v>
      </c>
      <c r="N217" t="s">
        <v>267</v>
      </c>
      <c r="P217" t="s">
        <v>37</v>
      </c>
      <c r="R217" t="s">
        <v>69</v>
      </c>
      <c r="S217" t="s">
        <v>37</v>
      </c>
    </row>
    <row r="218" spans="1:22">
      <c r="A218" t="s">
        <v>559</v>
      </c>
      <c r="D218" t="s">
        <v>117</v>
      </c>
      <c r="E218" t="s">
        <v>105</v>
      </c>
      <c r="G218" t="s">
        <v>907</v>
      </c>
      <c r="I218">
        <v>6</v>
      </c>
      <c r="J218">
        <v>0</v>
      </c>
      <c r="L218" t="s">
        <v>95</v>
      </c>
      <c r="M218" t="s">
        <v>756</v>
      </c>
      <c r="N218" t="s">
        <v>223</v>
      </c>
      <c r="O218">
        <v>2</v>
      </c>
      <c r="P218" t="s">
        <v>37</v>
      </c>
      <c r="R218" t="s">
        <v>139</v>
      </c>
      <c r="S218" t="s">
        <v>37</v>
      </c>
      <c r="V218" t="s">
        <v>28</v>
      </c>
    </row>
    <row r="219" spans="1:22">
      <c r="A219" t="s">
        <v>560</v>
      </c>
      <c r="D219" t="s">
        <v>98</v>
      </c>
      <c r="E219" t="s">
        <v>142</v>
      </c>
      <c r="G219" t="s">
        <v>908</v>
      </c>
      <c r="I219">
        <v>55</v>
      </c>
      <c r="J219">
        <v>17</v>
      </c>
      <c r="L219" t="s">
        <v>95</v>
      </c>
      <c r="M219" t="s">
        <v>909</v>
      </c>
      <c r="N219" t="s">
        <v>99</v>
      </c>
      <c r="P219" t="s">
        <v>37</v>
      </c>
      <c r="R219" t="s">
        <v>69</v>
      </c>
      <c r="S219" t="s">
        <v>37</v>
      </c>
    </row>
    <row r="220" spans="1:22">
      <c r="A220" t="s">
        <v>561</v>
      </c>
      <c r="D220" t="s">
        <v>35</v>
      </c>
      <c r="E220" t="s">
        <v>34</v>
      </c>
      <c r="G220" t="s">
        <v>664</v>
      </c>
      <c r="I220">
        <v>3</v>
      </c>
      <c r="J220">
        <v>3</v>
      </c>
      <c r="L220" t="s">
        <v>95</v>
      </c>
      <c r="M220" t="s">
        <v>910</v>
      </c>
      <c r="N220" t="s">
        <v>623</v>
      </c>
      <c r="P220" t="s">
        <v>37</v>
      </c>
      <c r="R220" t="s">
        <v>139</v>
      </c>
      <c r="S220" t="s">
        <v>37</v>
      </c>
    </row>
    <row r="221" spans="1:22">
      <c r="A221" t="s">
        <v>562</v>
      </c>
      <c r="D221" t="s">
        <v>117</v>
      </c>
      <c r="E221" t="s">
        <v>105</v>
      </c>
      <c r="I221">
        <v>5</v>
      </c>
      <c r="J221">
        <v>0</v>
      </c>
      <c r="L221" t="s">
        <v>41</v>
      </c>
      <c r="N221" t="s">
        <v>33</v>
      </c>
      <c r="P221" t="s">
        <v>37</v>
      </c>
      <c r="R221" t="s">
        <v>69</v>
      </c>
      <c r="S221" t="s">
        <v>37</v>
      </c>
      <c r="V221" t="s">
        <v>28</v>
      </c>
    </row>
    <row r="222" spans="1:22">
      <c r="A222" t="s">
        <v>563</v>
      </c>
      <c r="D222" t="s">
        <v>117</v>
      </c>
      <c r="E222" t="s">
        <v>105</v>
      </c>
      <c r="I222">
        <v>2</v>
      </c>
      <c r="J222">
        <v>0</v>
      </c>
      <c r="L222" t="s">
        <v>95</v>
      </c>
      <c r="M222" t="s">
        <v>911</v>
      </c>
      <c r="N222" t="s">
        <v>60</v>
      </c>
      <c r="O222">
        <v>1</v>
      </c>
      <c r="P222" t="s">
        <v>37</v>
      </c>
      <c r="R222" t="s">
        <v>37</v>
      </c>
      <c r="S222" t="s">
        <v>37</v>
      </c>
      <c r="V222" t="s">
        <v>28</v>
      </c>
    </row>
    <row r="223" spans="1:22">
      <c r="A223" t="s">
        <v>464</v>
      </c>
      <c r="D223" t="s">
        <v>107</v>
      </c>
      <c r="E223" t="s">
        <v>142</v>
      </c>
      <c r="G223" t="s">
        <v>912</v>
      </c>
      <c r="I223">
        <v>12</v>
      </c>
      <c r="J223">
        <v>2</v>
      </c>
      <c r="K223" t="s">
        <v>236</v>
      </c>
      <c r="L223" t="s">
        <v>95</v>
      </c>
      <c r="M223" t="s">
        <v>913</v>
      </c>
      <c r="N223" t="s">
        <v>126</v>
      </c>
      <c r="P223" t="s">
        <v>31</v>
      </c>
      <c r="S223" t="s">
        <v>914</v>
      </c>
      <c r="V223" t="s">
        <v>915</v>
      </c>
    </row>
    <row r="224" spans="1:22">
      <c r="A224" t="s">
        <v>465</v>
      </c>
      <c r="D224" t="s">
        <v>25</v>
      </c>
      <c r="E224" t="s">
        <v>182</v>
      </c>
      <c r="F224" t="s">
        <v>23</v>
      </c>
      <c r="G224" t="s">
        <v>916</v>
      </c>
      <c r="I224">
        <v>2</v>
      </c>
      <c r="J224">
        <v>1</v>
      </c>
      <c r="L224" t="s">
        <v>95</v>
      </c>
      <c r="N224" t="s">
        <v>112</v>
      </c>
      <c r="O224">
        <v>1</v>
      </c>
      <c r="P224" t="s">
        <v>27</v>
      </c>
    </row>
    <row r="225" spans="1:22">
      <c r="A225" t="s">
        <v>466</v>
      </c>
      <c r="D225" t="s">
        <v>35</v>
      </c>
      <c r="E225" t="s">
        <v>101</v>
      </c>
      <c r="L225" t="s">
        <v>95</v>
      </c>
      <c r="N225" t="s">
        <v>174</v>
      </c>
      <c r="O225">
        <v>1</v>
      </c>
      <c r="P225" t="s">
        <v>18</v>
      </c>
      <c r="S225" t="s">
        <v>194</v>
      </c>
      <c r="V225" t="s">
        <v>183</v>
      </c>
    </row>
    <row r="226" spans="1:22">
      <c r="A226" t="s">
        <v>467</v>
      </c>
      <c r="D226" t="s">
        <v>43</v>
      </c>
      <c r="E226" t="s">
        <v>101</v>
      </c>
      <c r="F226" t="s">
        <v>23</v>
      </c>
      <c r="L226" t="s">
        <v>95</v>
      </c>
      <c r="N226" t="s">
        <v>33</v>
      </c>
      <c r="P226" t="s">
        <v>31</v>
      </c>
    </row>
    <row r="227" spans="1:22">
      <c r="A227" t="s">
        <v>468</v>
      </c>
      <c r="D227" t="s">
        <v>43</v>
      </c>
      <c r="E227" t="s">
        <v>24</v>
      </c>
      <c r="F227" t="s">
        <v>23</v>
      </c>
      <c r="I227">
        <v>6</v>
      </c>
      <c r="J227">
        <v>0</v>
      </c>
      <c r="L227" t="s">
        <v>95</v>
      </c>
      <c r="N227" t="s">
        <v>133</v>
      </c>
      <c r="O227">
        <v>1</v>
      </c>
      <c r="P227" t="s">
        <v>27</v>
      </c>
      <c r="V227" t="s">
        <v>183</v>
      </c>
    </row>
    <row r="228" spans="1:22">
      <c r="A228" t="s">
        <v>469</v>
      </c>
      <c r="D228" t="s">
        <v>43</v>
      </c>
      <c r="E228" t="s">
        <v>34</v>
      </c>
      <c r="F228" t="s">
        <v>23</v>
      </c>
      <c r="G228" t="s">
        <v>917</v>
      </c>
      <c r="I228">
        <v>27</v>
      </c>
      <c r="J228">
        <v>20</v>
      </c>
      <c r="L228" t="s">
        <v>95</v>
      </c>
      <c r="N228" t="s">
        <v>132</v>
      </c>
      <c r="O228">
        <v>1</v>
      </c>
      <c r="P228" t="s">
        <v>27</v>
      </c>
      <c r="V228" t="s">
        <v>183</v>
      </c>
    </row>
    <row r="229" spans="1:22">
      <c r="A229" t="s">
        <v>470</v>
      </c>
      <c r="D229" t="s">
        <v>25</v>
      </c>
      <c r="E229" t="s">
        <v>34</v>
      </c>
      <c r="F229" t="s">
        <v>23</v>
      </c>
      <c r="G229" t="s">
        <v>918</v>
      </c>
      <c r="I229">
        <v>7</v>
      </c>
      <c r="J229">
        <v>6</v>
      </c>
      <c r="L229" t="s">
        <v>95</v>
      </c>
      <c r="M229" t="s">
        <v>144</v>
      </c>
      <c r="N229" t="s">
        <v>126</v>
      </c>
      <c r="P229" t="s">
        <v>31</v>
      </c>
      <c r="V229" t="s">
        <v>597</v>
      </c>
    </row>
    <row r="230" spans="1:22">
      <c r="A230" t="s">
        <v>471</v>
      </c>
      <c r="D230" t="s">
        <v>35</v>
      </c>
      <c r="E230" t="s">
        <v>34</v>
      </c>
      <c r="G230" t="s">
        <v>918</v>
      </c>
      <c r="I230">
        <v>10</v>
      </c>
      <c r="J230">
        <v>2</v>
      </c>
      <c r="L230" t="s">
        <v>95</v>
      </c>
      <c r="M230" t="s">
        <v>722</v>
      </c>
      <c r="N230" t="s">
        <v>112</v>
      </c>
      <c r="O230">
        <v>4</v>
      </c>
      <c r="P230" t="s">
        <v>18</v>
      </c>
      <c r="S230" t="s">
        <v>194</v>
      </c>
      <c r="V230" t="s">
        <v>919</v>
      </c>
    </row>
    <row r="231" spans="1:22">
      <c r="A231" t="s">
        <v>472</v>
      </c>
      <c r="D231" t="s">
        <v>35</v>
      </c>
      <c r="E231" t="s">
        <v>34</v>
      </c>
      <c r="G231" t="s">
        <v>920</v>
      </c>
      <c r="I231">
        <v>17</v>
      </c>
      <c r="J231">
        <v>8</v>
      </c>
      <c r="L231" t="s">
        <v>95</v>
      </c>
      <c r="N231" t="s">
        <v>190</v>
      </c>
      <c r="P231" t="s">
        <v>27</v>
      </c>
    </row>
    <row r="232" spans="1:22">
      <c r="A232" t="s">
        <v>473</v>
      </c>
      <c r="D232" t="s">
        <v>25</v>
      </c>
      <c r="E232" t="s">
        <v>101</v>
      </c>
      <c r="F232" t="s">
        <v>23</v>
      </c>
      <c r="L232" t="s">
        <v>95</v>
      </c>
      <c r="M232" t="s">
        <v>714</v>
      </c>
      <c r="N232" t="s">
        <v>119</v>
      </c>
      <c r="O232">
        <v>2</v>
      </c>
      <c r="P232" t="s">
        <v>27</v>
      </c>
      <c r="V232" t="s">
        <v>183</v>
      </c>
    </row>
    <row r="233" spans="1:22">
      <c r="A233" t="s">
        <v>474</v>
      </c>
      <c r="D233" t="s">
        <v>35</v>
      </c>
      <c r="E233" t="s">
        <v>34</v>
      </c>
      <c r="G233" t="s">
        <v>921</v>
      </c>
      <c r="I233">
        <v>4</v>
      </c>
      <c r="J233">
        <v>1</v>
      </c>
      <c r="L233" t="s">
        <v>95</v>
      </c>
      <c r="N233" t="s">
        <v>203</v>
      </c>
      <c r="O233">
        <v>1</v>
      </c>
      <c r="P233" t="s">
        <v>271</v>
      </c>
      <c r="S233" t="s">
        <v>922</v>
      </c>
      <c r="V233" t="s">
        <v>665</v>
      </c>
    </row>
    <row r="234" spans="1:22">
      <c r="A234" t="s">
        <v>475</v>
      </c>
      <c r="D234" t="s">
        <v>98</v>
      </c>
      <c r="E234" t="s">
        <v>108</v>
      </c>
      <c r="G234" t="s">
        <v>270</v>
      </c>
      <c r="I234">
        <v>4</v>
      </c>
      <c r="J234">
        <v>1</v>
      </c>
      <c r="L234" t="s">
        <v>95</v>
      </c>
      <c r="N234" t="s">
        <v>112</v>
      </c>
      <c r="O234">
        <v>1</v>
      </c>
      <c r="P234" t="s">
        <v>18</v>
      </c>
    </row>
    <row r="235" spans="1:22">
      <c r="A235" t="s">
        <v>476</v>
      </c>
      <c r="D235" t="s">
        <v>25</v>
      </c>
      <c r="E235" t="s">
        <v>24</v>
      </c>
      <c r="F235" t="s">
        <v>23</v>
      </c>
      <c r="I235">
        <v>1</v>
      </c>
      <c r="J235">
        <v>0</v>
      </c>
      <c r="L235" t="s">
        <v>95</v>
      </c>
      <c r="M235" t="s">
        <v>169</v>
      </c>
      <c r="N235" t="s">
        <v>119</v>
      </c>
      <c r="O235">
        <v>1</v>
      </c>
      <c r="P235" t="s">
        <v>27</v>
      </c>
    </row>
    <row r="236" spans="1:22">
      <c r="A236" t="s">
        <v>477</v>
      </c>
      <c r="D236" t="s">
        <v>107</v>
      </c>
      <c r="E236" t="s">
        <v>142</v>
      </c>
      <c r="F236" t="s">
        <v>189</v>
      </c>
      <c r="G236" t="s">
        <v>268</v>
      </c>
      <c r="I236">
        <v>40</v>
      </c>
      <c r="J236">
        <v>19</v>
      </c>
      <c r="K236" t="s">
        <v>186</v>
      </c>
      <c r="L236" t="s">
        <v>95</v>
      </c>
      <c r="M236" t="s">
        <v>114</v>
      </c>
      <c r="N236" t="s">
        <v>112</v>
      </c>
      <c r="O236">
        <v>3</v>
      </c>
      <c r="S236" t="s">
        <v>923</v>
      </c>
    </row>
    <row r="237" spans="1:22">
      <c r="A237" t="s">
        <v>478</v>
      </c>
      <c r="D237" t="s">
        <v>98</v>
      </c>
      <c r="E237" t="s">
        <v>108</v>
      </c>
      <c r="G237" t="s">
        <v>270</v>
      </c>
      <c r="I237">
        <v>20</v>
      </c>
      <c r="J237">
        <v>7</v>
      </c>
      <c r="L237" t="s">
        <v>95</v>
      </c>
      <c r="M237" t="s">
        <v>686</v>
      </c>
      <c r="N237" t="s">
        <v>115</v>
      </c>
      <c r="O237">
        <v>1</v>
      </c>
      <c r="P237" t="s">
        <v>31</v>
      </c>
      <c r="V237" t="s">
        <v>597</v>
      </c>
    </row>
    <row r="238" spans="1:22">
      <c r="A238" t="s">
        <v>479</v>
      </c>
      <c r="D238" t="s">
        <v>25</v>
      </c>
      <c r="E238" t="s">
        <v>24</v>
      </c>
      <c r="I238">
        <v>12</v>
      </c>
      <c r="J238">
        <v>0</v>
      </c>
      <c r="L238" t="s">
        <v>95</v>
      </c>
      <c r="N238" t="s">
        <v>112</v>
      </c>
      <c r="P238" t="s">
        <v>27</v>
      </c>
    </row>
    <row r="239" spans="1:22">
      <c r="A239" t="s">
        <v>480</v>
      </c>
      <c r="D239" t="s">
        <v>98</v>
      </c>
      <c r="E239" t="s">
        <v>598</v>
      </c>
      <c r="G239" t="s">
        <v>924</v>
      </c>
      <c r="I239">
        <v>15</v>
      </c>
      <c r="J239">
        <v>3</v>
      </c>
      <c r="L239" t="s">
        <v>95</v>
      </c>
      <c r="M239" t="s">
        <v>925</v>
      </c>
      <c r="N239" t="s">
        <v>30</v>
      </c>
      <c r="O239">
        <v>1</v>
      </c>
      <c r="P239" t="s">
        <v>31</v>
      </c>
      <c r="V239" t="s">
        <v>675</v>
      </c>
    </row>
    <row r="240" spans="1:22">
      <c r="A240" t="s">
        <v>481</v>
      </c>
      <c r="D240" t="s">
        <v>25</v>
      </c>
      <c r="E240" t="s">
        <v>101</v>
      </c>
      <c r="F240" t="s">
        <v>23</v>
      </c>
      <c r="I240">
        <v>0</v>
      </c>
      <c r="J240">
        <v>0</v>
      </c>
      <c r="L240" t="s">
        <v>95</v>
      </c>
      <c r="M240" t="s">
        <v>926</v>
      </c>
      <c r="N240" t="s">
        <v>141</v>
      </c>
      <c r="O240">
        <v>1</v>
      </c>
      <c r="P240" t="s">
        <v>27</v>
      </c>
      <c r="V240" t="s">
        <v>695</v>
      </c>
    </row>
    <row r="241" spans="1:22">
      <c r="A241" t="s">
        <v>482</v>
      </c>
      <c r="D241" t="s">
        <v>107</v>
      </c>
      <c r="E241" t="s">
        <v>142</v>
      </c>
      <c r="F241" t="s">
        <v>189</v>
      </c>
      <c r="G241" t="s">
        <v>927</v>
      </c>
      <c r="I241">
        <v>31</v>
      </c>
      <c r="J241">
        <v>16</v>
      </c>
      <c r="K241" t="s">
        <v>112</v>
      </c>
      <c r="L241" t="s">
        <v>17</v>
      </c>
      <c r="M241" t="s">
        <v>191</v>
      </c>
      <c r="N241" t="s">
        <v>272</v>
      </c>
      <c r="P241" t="s">
        <v>185</v>
      </c>
      <c r="R241" t="s">
        <v>42</v>
      </c>
      <c r="S241" t="s">
        <v>928</v>
      </c>
    </row>
    <row r="242" spans="1:22">
      <c r="A242" t="s">
        <v>564</v>
      </c>
      <c r="D242" t="s">
        <v>38</v>
      </c>
      <c r="E242" t="s">
        <v>24</v>
      </c>
      <c r="F242" t="s">
        <v>23</v>
      </c>
      <c r="I242">
        <v>3</v>
      </c>
      <c r="J242">
        <v>0</v>
      </c>
      <c r="L242" t="s">
        <v>17</v>
      </c>
      <c r="M242" t="s">
        <v>191</v>
      </c>
      <c r="N242" t="s">
        <v>109</v>
      </c>
      <c r="P242" t="s">
        <v>37</v>
      </c>
      <c r="R242" t="s">
        <v>31</v>
      </c>
      <c r="S242" t="s">
        <v>37</v>
      </c>
    </row>
    <row r="243" spans="1:22">
      <c r="A243" t="s">
        <v>483</v>
      </c>
      <c r="D243" t="s">
        <v>38</v>
      </c>
      <c r="E243" t="s">
        <v>101</v>
      </c>
      <c r="L243" t="s">
        <v>17</v>
      </c>
      <c r="M243" t="s">
        <v>169</v>
      </c>
      <c r="N243" t="s">
        <v>133</v>
      </c>
      <c r="P243" t="s">
        <v>273</v>
      </c>
      <c r="R243" t="s">
        <v>666</v>
      </c>
      <c r="V243" t="s">
        <v>274</v>
      </c>
    </row>
    <row r="244" spans="1:22">
      <c r="A244" t="s">
        <v>484</v>
      </c>
      <c r="D244" t="s">
        <v>35</v>
      </c>
      <c r="E244" t="s">
        <v>24</v>
      </c>
      <c r="G244" t="s">
        <v>710</v>
      </c>
      <c r="I244">
        <v>9</v>
      </c>
      <c r="J244">
        <v>0</v>
      </c>
      <c r="L244" t="s">
        <v>95</v>
      </c>
      <c r="M244" t="s">
        <v>929</v>
      </c>
      <c r="N244" t="s">
        <v>275</v>
      </c>
      <c r="P244" t="s">
        <v>599</v>
      </c>
      <c r="R244" t="s">
        <v>279</v>
      </c>
      <c r="S244" t="s">
        <v>37</v>
      </c>
      <c r="V244" t="s">
        <v>607</v>
      </c>
    </row>
    <row r="245" spans="1:22">
      <c r="A245" t="s">
        <v>485</v>
      </c>
      <c r="D245" t="s">
        <v>35</v>
      </c>
      <c r="E245" t="s">
        <v>24</v>
      </c>
      <c r="F245" t="s">
        <v>23</v>
      </c>
      <c r="I245">
        <v>4</v>
      </c>
      <c r="J245">
        <v>0</v>
      </c>
      <c r="L245" t="s">
        <v>95</v>
      </c>
      <c r="M245" t="s">
        <v>191</v>
      </c>
      <c r="N245" t="s">
        <v>167</v>
      </c>
      <c r="O245">
        <v>3</v>
      </c>
      <c r="P245" t="s">
        <v>37</v>
      </c>
      <c r="R245" t="s">
        <v>64</v>
      </c>
      <c r="S245" t="s">
        <v>140</v>
      </c>
      <c r="V245" t="s">
        <v>930</v>
      </c>
    </row>
    <row r="246" spans="1:22">
      <c r="A246" t="s">
        <v>486</v>
      </c>
      <c r="D246" t="s">
        <v>43</v>
      </c>
      <c r="E246" t="s">
        <v>34</v>
      </c>
      <c r="F246" t="s">
        <v>23</v>
      </c>
      <c r="G246" t="s">
        <v>276</v>
      </c>
      <c r="I246">
        <v>2</v>
      </c>
      <c r="J246">
        <v>2</v>
      </c>
      <c r="K246" t="s">
        <v>135</v>
      </c>
      <c r="L246" t="s">
        <v>95</v>
      </c>
      <c r="M246" t="s">
        <v>29</v>
      </c>
      <c r="N246" t="s">
        <v>132</v>
      </c>
      <c r="P246" t="s">
        <v>37</v>
      </c>
      <c r="S246" t="s">
        <v>37</v>
      </c>
    </row>
    <row r="247" spans="1:22">
      <c r="A247" t="s">
        <v>487</v>
      </c>
      <c r="D247" t="s">
        <v>38</v>
      </c>
      <c r="E247" t="s">
        <v>101</v>
      </c>
      <c r="F247" t="s">
        <v>23</v>
      </c>
      <c r="L247" t="s">
        <v>17</v>
      </c>
      <c r="M247" t="s">
        <v>169</v>
      </c>
      <c r="N247" t="s">
        <v>115</v>
      </c>
    </row>
    <row r="248" spans="1:22">
      <c r="A248" t="s">
        <v>488</v>
      </c>
      <c r="D248" t="s">
        <v>25</v>
      </c>
      <c r="E248" t="s">
        <v>182</v>
      </c>
      <c r="F248" t="s">
        <v>23</v>
      </c>
      <c r="I248">
        <v>4</v>
      </c>
      <c r="J248">
        <v>1</v>
      </c>
      <c r="L248" t="s">
        <v>17</v>
      </c>
      <c r="M248" t="s">
        <v>191</v>
      </c>
      <c r="N248" t="s">
        <v>36</v>
      </c>
      <c r="O248">
        <v>3</v>
      </c>
      <c r="P248" t="s">
        <v>37</v>
      </c>
      <c r="R248" t="s">
        <v>37</v>
      </c>
      <c r="S248" t="s">
        <v>37</v>
      </c>
    </row>
    <row r="249" spans="1:22">
      <c r="A249" t="s">
        <v>489</v>
      </c>
      <c r="D249" t="s">
        <v>35</v>
      </c>
      <c r="E249" t="s">
        <v>34</v>
      </c>
      <c r="F249" t="s">
        <v>23</v>
      </c>
      <c r="G249" t="s">
        <v>277</v>
      </c>
      <c r="I249">
        <v>2</v>
      </c>
      <c r="J249">
        <v>2</v>
      </c>
      <c r="K249" t="s">
        <v>223</v>
      </c>
      <c r="L249" t="s">
        <v>95</v>
      </c>
      <c r="M249" t="s">
        <v>191</v>
      </c>
      <c r="N249" t="s">
        <v>132</v>
      </c>
      <c r="P249" t="s">
        <v>37</v>
      </c>
      <c r="R249" t="s">
        <v>31</v>
      </c>
      <c r="S249" t="s">
        <v>64</v>
      </c>
      <c r="V249" t="s">
        <v>278</v>
      </c>
    </row>
    <row r="250" spans="1:22">
      <c r="A250" t="s">
        <v>490</v>
      </c>
      <c r="D250" t="s">
        <v>43</v>
      </c>
      <c r="E250" t="s">
        <v>101</v>
      </c>
      <c r="F250" t="s">
        <v>23</v>
      </c>
      <c r="L250" t="s">
        <v>17</v>
      </c>
      <c r="M250" t="s">
        <v>191</v>
      </c>
      <c r="N250" t="s">
        <v>143</v>
      </c>
      <c r="P250" t="s">
        <v>37</v>
      </c>
      <c r="R250" t="s">
        <v>279</v>
      </c>
      <c r="S250" t="s">
        <v>931</v>
      </c>
    </row>
    <row r="251" spans="1:22">
      <c r="A251" t="s">
        <v>491</v>
      </c>
      <c r="D251" t="s">
        <v>188</v>
      </c>
      <c r="E251" t="s">
        <v>101</v>
      </c>
      <c r="F251" t="s">
        <v>23</v>
      </c>
      <c r="I251">
        <v>1</v>
      </c>
      <c r="J251">
        <v>0</v>
      </c>
      <c r="L251" t="s">
        <v>95</v>
      </c>
      <c r="M251" t="s">
        <v>62</v>
      </c>
      <c r="N251" t="s">
        <v>116</v>
      </c>
      <c r="O251">
        <v>6</v>
      </c>
      <c r="P251" t="s">
        <v>37</v>
      </c>
      <c r="R251" t="s">
        <v>600</v>
      </c>
      <c r="S251" t="s">
        <v>37</v>
      </c>
      <c r="V251" t="s">
        <v>932</v>
      </c>
    </row>
    <row r="252" spans="1:22">
      <c r="A252" t="s">
        <v>492</v>
      </c>
      <c r="D252" t="s">
        <v>25</v>
      </c>
      <c r="E252" t="s">
        <v>101</v>
      </c>
      <c r="F252" t="s">
        <v>23</v>
      </c>
      <c r="L252" t="s">
        <v>95</v>
      </c>
      <c r="N252" t="s">
        <v>234</v>
      </c>
      <c r="O252">
        <v>1</v>
      </c>
      <c r="P252" t="s">
        <v>37</v>
      </c>
      <c r="R252" t="s">
        <v>280</v>
      </c>
      <c r="S252" t="s">
        <v>37</v>
      </c>
      <c r="V252" t="s">
        <v>281</v>
      </c>
    </row>
    <row r="253" spans="1:22">
      <c r="A253" t="s">
        <v>493</v>
      </c>
      <c r="D253" t="s">
        <v>35</v>
      </c>
      <c r="E253" t="s">
        <v>24</v>
      </c>
      <c r="F253" t="s">
        <v>23</v>
      </c>
      <c r="I253">
        <v>6</v>
      </c>
      <c r="J253">
        <v>0</v>
      </c>
      <c r="L253" t="s">
        <v>95</v>
      </c>
      <c r="M253" t="s">
        <v>191</v>
      </c>
      <c r="N253" t="s">
        <v>216</v>
      </c>
      <c r="O253">
        <v>1</v>
      </c>
      <c r="P253" t="s">
        <v>37</v>
      </c>
      <c r="R253" t="s">
        <v>193</v>
      </c>
      <c r="S253" t="s">
        <v>592</v>
      </c>
      <c r="V253" t="s">
        <v>183</v>
      </c>
    </row>
    <row r="254" spans="1:22">
      <c r="A254" t="s">
        <v>494</v>
      </c>
      <c r="D254" t="s">
        <v>25</v>
      </c>
      <c r="E254" t="s">
        <v>24</v>
      </c>
      <c r="F254" t="s">
        <v>23</v>
      </c>
      <c r="I254">
        <v>1</v>
      </c>
      <c r="J254">
        <v>0</v>
      </c>
      <c r="L254" t="s">
        <v>17</v>
      </c>
      <c r="M254" t="s">
        <v>169</v>
      </c>
      <c r="N254" t="s">
        <v>211</v>
      </c>
      <c r="P254" t="s">
        <v>37</v>
      </c>
      <c r="R254" t="s">
        <v>64</v>
      </c>
      <c r="S254" t="s">
        <v>37</v>
      </c>
      <c r="V254" t="s">
        <v>667</v>
      </c>
    </row>
    <row r="255" spans="1:22">
      <c r="A255" t="s">
        <v>495</v>
      </c>
      <c r="D255" t="s">
        <v>188</v>
      </c>
      <c r="E255" t="s">
        <v>101</v>
      </c>
      <c r="F255" t="s">
        <v>23</v>
      </c>
      <c r="L255" t="s">
        <v>17</v>
      </c>
      <c r="M255" t="s">
        <v>169</v>
      </c>
      <c r="N255" t="s">
        <v>131</v>
      </c>
      <c r="O255">
        <v>1</v>
      </c>
    </row>
    <row r="256" spans="1:22">
      <c r="A256" t="s">
        <v>496</v>
      </c>
      <c r="D256" t="s">
        <v>35</v>
      </c>
      <c r="E256" t="s">
        <v>34</v>
      </c>
      <c r="F256" t="s">
        <v>23</v>
      </c>
      <c r="G256" t="s">
        <v>933</v>
      </c>
      <c r="I256">
        <v>11</v>
      </c>
      <c r="J256">
        <v>4</v>
      </c>
      <c r="K256" t="s">
        <v>127</v>
      </c>
      <c r="L256" t="s">
        <v>17</v>
      </c>
      <c r="M256" t="s">
        <v>191</v>
      </c>
      <c r="N256" t="s">
        <v>143</v>
      </c>
      <c r="P256" t="s">
        <v>37</v>
      </c>
      <c r="R256" t="s">
        <v>122</v>
      </c>
      <c r="S256" t="s">
        <v>601</v>
      </c>
    </row>
    <row r="257" spans="1:22">
      <c r="A257" t="s">
        <v>497</v>
      </c>
      <c r="D257" t="s">
        <v>43</v>
      </c>
      <c r="E257" t="s">
        <v>24</v>
      </c>
      <c r="F257" t="s">
        <v>23</v>
      </c>
      <c r="I257">
        <v>5</v>
      </c>
      <c r="J257">
        <v>0</v>
      </c>
      <c r="L257" t="s">
        <v>41</v>
      </c>
      <c r="M257" t="s">
        <v>169</v>
      </c>
      <c r="N257" t="s">
        <v>143</v>
      </c>
      <c r="O257">
        <v>2</v>
      </c>
      <c r="S257" t="s">
        <v>37</v>
      </c>
    </row>
    <row r="258" spans="1:22">
      <c r="A258" t="s">
        <v>59</v>
      </c>
      <c r="D258" t="s">
        <v>49</v>
      </c>
      <c r="E258" t="s">
        <v>24</v>
      </c>
      <c r="F258" t="s">
        <v>23</v>
      </c>
      <c r="I258">
        <v>3</v>
      </c>
      <c r="J258">
        <v>0</v>
      </c>
      <c r="L258" t="s">
        <v>17</v>
      </c>
      <c r="M258" t="s">
        <v>144</v>
      </c>
      <c r="N258" t="s">
        <v>236</v>
      </c>
      <c r="P258" t="s">
        <v>37</v>
      </c>
    </row>
    <row r="259" spans="1:22">
      <c r="A259" t="s">
        <v>498</v>
      </c>
      <c r="D259" t="s">
        <v>49</v>
      </c>
      <c r="E259" t="s">
        <v>101</v>
      </c>
      <c r="F259" t="s">
        <v>23</v>
      </c>
      <c r="L259" t="s">
        <v>17</v>
      </c>
      <c r="M259" t="s">
        <v>169</v>
      </c>
      <c r="N259" t="s">
        <v>116</v>
      </c>
      <c r="O259" t="s">
        <v>205</v>
      </c>
      <c r="P259" t="s">
        <v>37</v>
      </c>
      <c r="S259" t="s">
        <v>37</v>
      </c>
      <c r="V259" t="s">
        <v>934</v>
      </c>
    </row>
    <row r="260" spans="1:22">
      <c r="A260" t="s">
        <v>499</v>
      </c>
      <c r="D260" t="s">
        <v>35</v>
      </c>
      <c r="E260" t="s">
        <v>34</v>
      </c>
      <c r="F260" t="s">
        <v>23</v>
      </c>
      <c r="G260" t="s">
        <v>699</v>
      </c>
      <c r="I260">
        <v>6</v>
      </c>
      <c r="J260">
        <v>4</v>
      </c>
      <c r="K260" t="s">
        <v>143</v>
      </c>
      <c r="L260" t="s">
        <v>95</v>
      </c>
      <c r="M260" t="s">
        <v>62</v>
      </c>
      <c r="N260" t="s">
        <v>131</v>
      </c>
      <c r="O260">
        <v>5</v>
      </c>
      <c r="R260" t="s">
        <v>282</v>
      </c>
      <c r="S260" t="s">
        <v>64</v>
      </c>
      <c r="V260" t="s">
        <v>935</v>
      </c>
    </row>
    <row r="261" spans="1:22">
      <c r="A261" t="s">
        <v>500</v>
      </c>
      <c r="D261" t="s">
        <v>25</v>
      </c>
      <c r="E261" t="s">
        <v>101</v>
      </c>
      <c r="F261" t="s">
        <v>23</v>
      </c>
      <c r="L261" t="s">
        <v>95</v>
      </c>
      <c r="M261" t="s">
        <v>169</v>
      </c>
      <c r="N261" t="s">
        <v>283</v>
      </c>
      <c r="O261">
        <v>2</v>
      </c>
      <c r="P261" t="s">
        <v>37</v>
      </c>
      <c r="R261" t="s">
        <v>37</v>
      </c>
      <c r="S261" t="s">
        <v>37</v>
      </c>
      <c r="V261" t="s">
        <v>172</v>
      </c>
    </row>
    <row r="262" spans="1:22">
      <c r="A262" t="s">
        <v>501</v>
      </c>
      <c r="D262" t="s">
        <v>98</v>
      </c>
      <c r="E262" t="s">
        <v>602</v>
      </c>
      <c r="G262" t="s">
        <v>936</v>
      </c>
      <c r="I262">
        <v>23</v>
      </c>
      <c r="J262">
        <v>14</v>
      </c>
      <c r="K262" t="s">
        <v>99</v>
      </c>
      <c r="L262" t="s">
        <v>17</v>
      </c>
      <c r="M262" t="s">
        <v>700</v>
      </c>
      <c r="N262" t="s">
        <v>112</v>
      </c>
      <c r="P262" t="s">
        <v>31</v>
      </c>
      <c r="Q262" t="s">
        <v>284</v>
      </c>
      <c r="R262" t="s">
        <v>31</v>
      </c>
      <c r="S262" t="s">
        <v>603</v>
      </c>
    </row>
    <row r="263" spans="1:22">
      <c r="A263" t="s">
        <v>502</v>
      </c>
      <c r="D263" t="s">
        <v>35</v>
      </c>
      <c r="E263" t="s">
        <v>24</v>
      </c>
      <c r="F263" t="s">
        <v>23</v>
      </c>
      <c r="I263">
        <v>7</v>
      </c>
      <c r="J263">
        <v>0</v>
      </c>
      <c r="L263" t="s">
        <v>95</v>
      </c>
      <c r="N263" t="s">
        <v>118</v>
      </c>
      <c r="O263">
        <v>2</v>
      </c>
      <c r="P263" t="s">
        <v>37</v>
      </c>
      <c r="S263" t="s">
        <v>937</v>
      </c>
      <c r="V263" t="s">
        <v>938</v>
      </c>
    </row>
    <row r="264" spans="1:22">
      <c r="A264" t="s">
        <v>503</v>
      </c>
      <c r="D264" t="s">
        <v>25</v>
      </c>
      <c r="E264" t="s">
        <v>182</v>
      </c>
      <c r="F264" t="s">
        <v>23</v>
      </c>
      <c r="G264" t="s">
        <v>939</v>
      </c>
      <c r="I264">
        <v>14</v>
      </c>
      <c r="J264">
        <v>11</v>
      </c>
      <c r="K264" t="s">
        <v>130</v>
      </c>
      <c r="L264" t="s">
        <v>95</v>
      </c>
      <c r="M264" t="s">
        <v>940</v>
      </c>
      <c r="N264" t="s">
        <v>102</v>
      </c>
      <c r="P264" t="s">
        <v>31</v>
      </c>
      <c r="V264" t="s">
        <v>285</v>
      </c>
    </row>
    <row r="265" spans="1:22">
      <c r="A265" t="s">
        <v>504</v>
      </c>
      <c r="D265" t="s">
        <v>35</v>
      </c>
      <c r="E265" t="s">
        <v>24</v>
      </c>
      <c r="F265" t="s">
        <v>23</v>
      </c>
      <c r="G265" t="s">
        <v>941</v>
      </c>
      <c r="I265">
        <v>5</v>
      </c>
      <c r="J265">
        <v>0</v>
      </c>
      <c r="K265" t="s">
        <v>136</v>
      </c>
      <c r="L265" t="s">
        <v>95</v>
      </c>
      <c r="N265" t="s">
        <v>286</v>
      </c>
      <c r="O265">
        <v>1</v>
      </c>
      <c r="P265" t="s">
        <v>42</v>
      </c>
      <c r="S265" t="s">
        <v>942</v>
      </c>
    </row>
    <row r="266" spans="1:22">
      <c r="A266" t="s">
        <v>505</v>
      </c>
      <c r="D266" t="s">
        <v>38</v>
      </c>
      <c r="E266" t="s">
        <v>34</v>
      </c>
      <c r="F266" t="s">
        <v>23</v>
      </c>
      <c r="G266" t="s">
        <v>943</v>
      </c>
      <c r="I266">
        <v>3</v>
      </c>
      <c r="J266">
        <v>2</v>
      </c>
      <c r="K266" t="s">
        <v>184</v>
      </c>
      <c r="L266" t="s">
        <v>17</v>
      </c>
      <c r="M266" t="s">
        <v>944</v>
      </c>
      <c r="N266" t="s">
        <v>118</v>
      </c>
      <c r="O266">
        <v>1</v>
      </c>
      <c r="V266" t="s">
        <v>100</v>
      </c>
    </row>
    <row r="267" spans="1:22">
      <c r="A267" t="s">
        <v>506</v>
      </c>
      <c r="D267" t="s">
        <v>25</v>
      </c>
      <c r="E267" t="s">
        <v>24</v>
      </c>
      <c r="F267" t="s">
        <v>23</v>
      </c>
      <c r="G267" t="s">
        <v>676</v>
      </c>
      <c r="I267">
        <v>3</v>
      </c>
      <c r="J267">
        <v>0</v>
      </c>
      <c r="L267" t="s">
        <v>95</v>
      </c>
      <c r="M267" t="s">
        <v>195</v>
      </c>
      <c r="N267" t="s">
        <v>115</v>
      </c>
      <c r="O267">
        <v>1</v>
      </c>
      <c r="P267" t="s">
        <v>181</v>
      </c>
    </row>
    <row r="268" spans="1:22">
      <c r="A268" t="s">
        <v>507</v>
      </c>
      <c r="D268" t="s">
        <v>107</v>
      </c>
      <c r="E268" t="s">
        <v>108</v>
      </c>
      <c r="F268" t="s">
        <v>23</v>
      </c>
      <c r="G268" t="s">
        <v>668</v>
      </c>
      <c r="I268">
        <v>18</v>
      </c>
      <c r="J268">
        <v>4</v>
      </c>
      <c r="K268" t="s">
        <v>200</v>
      </c>
      <c r="L268" t="s">
        <v>95</v>
      </c>
      <c r="M268" t="s">
        <v>614</v>
      </c>
      <c r="N268" t="s">
        <v>287</v>
      </c>
      <c r="P268" t="s">
        <v>31</v>
      </c>
      <c r="Q268" t="s">
        <v>63</v>
      </c>
      <c r="S268" t="s">
        <v>140</v>
      </c>
    </row>
    <row r="269" spans="1:22">
      <c r="A269" t="s">
        <v>508</v>
      </c>
      <c r="C269">
        <v>14</v>
      </c>
      <c r="D269" t="s">
        <v>43</v>
      </c>
      <c r="E269" t="s">
        <v>24</v>
      </c>
      <c r="F269" t="s">
        <v>23</v>
      </c>
      <c r="G269" t="s">
        <v>945</v>
      </c>
      <c r="I269">
        <v>20</v>
      </c>
      <c r="J269">
        <v>1</v>
      </c>
      <c r="K269" t="s">
        <v>135</v>
      </c>
      <c r="L269" t="s">
        <v>95</v>
      </c>
      <c r="M269" t="s">
        <v>169</v>
      </c>
      <c r="N269" t="s">
        <v>118</v>
      </c>
      <c r="P269" t="s">
        <v>27</v>
      </c>
      <c r="R269" t="s">
        <v>172</v>
      </c>
      <c r="S269" t="s">
        <v>37</v>
      </c>
      <c r="V269" t="s">
        <v>42</v>
      </c>
    </row>
    <row r="270" spans="1:22">
      <c r="A270" t="s">
        <v>509</v>
      </c>
      <c r="D270" t="s">
        <v>25</v>
      </c>
      <c r="E270" t="s">
        <v>34</v>
      </c>
      <c r="F270" t="s">
        <v>23</v>
      </c>
      <c r="G270" t="s">
        <v>669</v>
      </c>
      <c r="I270">
        <v>14</v>
      </c>
      <c r="J270">
        <v>5</v>
      </c>
      <c r="K270" t="s">
        <v>236</v>
      </c>
      <c r="L270" t="s">
        <v>95</v>
      </c>
      <c r="M270" t="s">
        <v>946</v>
      </c>
      <c r="N270" t="s">
        <v>234</v>
      </c>
      <c r="P270" t="s">
        <v>100</v>
      </c>
      <c r="Q270" t="s">
        <v>204</v>
      </c>
    </row>
    <row r="271" spans="1:22">
      <c r="A271" t="s">
        <v>565</v>
      </c>
      <c r="D271" t="s">
        <v>107</v>
      </c>
      <c r="E271" t="s">
        <v>142</v>
      </c>
      <c r="F271" t="s">
        <v>23</v>
      </c>
      <c r="G271" t="s">
        <v>947</v>
      </c>
      <c r="I271">
        <v>11</v>
      </c>
      <c r="J271">
        <v>9</v>
      </c>
      <c r="K271" t="s">
        <v>236</v>
      </c>
      <c r="L271" t="s">
        <v>95</v>
      </c>
      <c r="M271" t="s">
        <v>948</v>
      </c>
      <c r="N271" t="s">
        <v>115</v>
      </c>
      <c r="P271" t="s">
        <v>31</v>
      </c>
      <c r="Q271" t="s">
        <v>61</v>
      </c>
      <c r="S271" t="s">
        <v>592</v>
      </c>
    </row>
    <row r="272" spans="1:22">
      <c r="A272" t="s">
        <v>510</v>
      </c>
      <c r="D272" t="s">
        <v>35</v>
      </c>
      <c r="E272" t="s">
        <v>34</v>
      </c>
      <c r="F272" t="s">
        <v>23</v>
      </c>
      <c r="G272" t="s">
        <v>173</v>
      </c>
      <c r="I272">
        <v>9</v>
      </c>
      <c r="J272">
        <v>2</v>
      </c>
      <c r="L272" t="s">
        <v>95</v>
      </c>
      <c r="M272" t="s">
        <v>949</v>
      </c>
      <c r="N272" t="s">
        <v>99</v>
      </c>
      <c r="O272">
        <v>1</v>
      </c>
      <c r="R272" t="s">
        <v>31</v>
      </c>
      <c r="S272" t="s">
        <v>950</v>
      </c>
      <c r="V272" t="s">
        <v>183</v>
      </c>
    </row>
    <row r="273" spans="1:22">
      <c r="A273" t="s">
        <v>511</v>
      </c>
      <c r="D273" t="s">
        <v>35</v>
      </c>
      <c r="E273" t="s">
        <v>142</v>
      </c>
      <c r="G273" t="s">
        <v>951</v>
      </c>
      <c r="I273">
        <v>19</v>
      </c>
      <c r="J273">
        <v>12</v>
      </c>
      <c r="L273" t="s">
        <v>95</v>
      </c>
      <c r="M273" t="s">
        <v>191</v>
      </c>
      <c r="N273" t="s">
        <v>96</v>
      </c>
      <c r="P273" t="s">
        <v>145</v>
      </c>
      <c r="S273" t="s">
        <v>37</v>
      </c>
      <c r="V273" t="s">
        <v>28</v>
      </c>
    </row>
    <row r="274" spans="1:22">
      <c r="A274" t="s">
        <v>512</v>
      </c>
      <c r="D274" t="s">
        <v>107</v>
      </c>
      <c r="E274" t="s">
        <v>142</v>
      </c>
      <c r="G274" t="s">
        <v>952</v>
      </c>
      <c r="H274" t="s">
        <v>953</v>
      </c>
      <c r="I274">
        <v>106</v>
      </c>
      <c r="J274">
        <v>23</v>
      </c>
      <c r="L274" t="s">
        <v>95</v>
      </c>
      <c r="M274" t="s">
        <v>62</v>
      </c>
      <c r="N274" t="s">
        <v>99</v>
      </c>
      <c r="S274" t="s">
        <v>954</v>
      </c>
      <c r="V274" t="s">
        <v>100</v>
      </c>
    </row>
    <row r="275" spans="1:22">
      <c r="A275" t="s">
        <v>513</v>
      </c>
      <c r="D275" t="s">
        <v>35</v>
      </c>
      <c r="E275" t="s">
        <v>34</v>
      </c>
      <c r="F275" t="s">
        <v>23</v>
      </c>
      <c r="G275" t="s">
        <v>173</v>
      </c>
      <c r="I275">
        <v>4</v>
      </c>
      <c r="J275">
        <v>1</v>
      </c>
      <c r="K275" t="s">
        <v>130</v>
      </c>
      <c r="L275" t="s">
        <v>95</v>
      </c>
      <c r="M275" t="s">
        <v>62</v>
      </c>
      <c r="N275" t="s">
        <v>99</v>
      </c>
      <c r="S275" t="s">
        <v>592</v>
      </c>
    </row>
    <row r="276" spans="1:22">
      <c r="A276" t="s">
        <v>514</v>
      </c>
      <c r="D276" t="s">
        <v>35</v>
      </c>
      <c r="E276" t="s">
        <v>142</v>
      </c>
      <c r="F276" t="s">
        <v>23</v>
      </c>
      <c r="G276" t="s">
        <v>955</v>
      </c>
      <c r="I276">
        <v>40</v>
      </c>
      <c r="J276">
        <v>13</v>
      </c>
      <c r="K276" t="s">
        <v>132</v>
      </c>
      <c r="L276" t="s">
        <v>95</v>
      </c>
      <c r="M276" t="s">
        <v>62</v>
      </c>
      <c r="N276" t="s">
        <v>201</v>
      </c>
      <c r="P276" t="s">
        <v>31</v>
      </c>
      <c r="S276" t="s">
        <v>37</v>
      </c>
    </row>
    <row r="277" spans="1:22">
      <c r="A277" t="s">
        <v>566</v>
      </c>
      <c r="D277" t="s">
        <v>25</v>
      </c>
      <c r="E277" t="s">
        <v>101</v>
      </c>
      <c r="F277" t="s">
        <v>23</v>
      </c>
      <c r="G277" t="s">
        <v>697</v>
      </c>
      <c r="I277">
        <v>4</v>
      </c>
      <c r="J277">
        <v>0</v>
      </c>
      <c r="L277" t="s">
        <v>17</v>
      </c>
      <c r="N277" t="s">
        <v>124</v>
      </c>
      <c r="O277">
        <v>1</v>
      </c>
      <c r="P277" t="s">
        <v>21</v>
      </c>
      <c r="R277" t="s">
        <v>100</v>
      </c>
      <c r="S277" t="s">
        <v>21</v>
      </c>
      <c r="V277" t="s">
        <v>630</v>
      </c>
    </row>
    <row r="278" spans="1:22">
      <c r="A278" t="s">
        <v>567</v>
      </c>
      <c r="C278">
        <v>23</v>
      </c>
      <c r="D278" t="s">
        <v>38</v>
      </c>
      <c r="E278" t="s">
        <v>182</v>
      </c>
      <c r="F278" t="s">
        <v>23</v>
      </c>
      <c r="G278" t="s">
        <v>956</v>
      </c>
      <c r="I278">
        <v>11</v>
      </c>
      <c r="J278">
        <v>10</v>
      </c>
      <c r="K278" t="s">
        <v>127</v>
      </c>
      <c r="L278" t="s">
        <v>17</v>
      </c>
      <c r="M278" t="s">
        <v>191</v>
      </c>
      <c r="N278" t="s">
        <v>118</v>
      </c>
      <c r="P278" t="s">
        <v>21</v>
      </c>
      <c r="R278" t="s">
        <v>100</v>
      </c>
      <c r="S278" t="s">
        <v>957</v>
      </c>
      <c r="V278" t="s">
        <v>100</v>
      </c>
    </row>
    <row r="279" spans="1:22">
      <c r="A279" t="s">
        <v>568</v>
      </c>
      <c r="D279" t="s">
        <v>38</v>
      </c>
      <c r="E279" t="s">
        <v>101</v>
      </c>
      <c r="F279" t="s">
        <v>23</v>
      </c>
      <c r="G279" t="s">
        <v>606</v>
      </c>
      <c r="I279">
        <v>2</v>
      </c>
      <c r="J279">
        <v>0</v>
      </c>
      <c r="L279" t="s">
        <v>17</v>
      </c>
      <c r="N279" t="s">
        <v>143</v>
      </c>
      <c r="O279">
        <v>1</v>
      </c>
      <c r="P279" t="s">
        <v>21</v>
      </c>
      <c r="R279" t="s">
        <v>100</v>
      </c>
      <c r="S279" t="s">
        <v>21</v>
      </c>
      <c r="V279" t="s">
        <v>42</v>
      </c>
    </row>
    <row r="280" spans="1:22">
      <c r="A280" t="s">
        <v>569</v>
      </c>
      <c r="D280" t="s">
        <v>38</v>
      </c>
      <c r="E280" t="s">
        <v>101</v>
      </c>
      <c r="F280" t="s">
        <v>23</v>
      </c>
      <c r="G280" t="s">
        <v>958</v>
      </c>
      <c r="I280">
        <v>4</v>
      </c>
      <c r="J280">
        <v>0</v>
      </c>
      <c r="L280" t="s">
        <v>17</v>
      </c>
      <c r="N280" t="s">
        <v>118</v>
      </c>
      <c r="O280">
        <v>1</v>
      </c>
      <c r="P280" t="s">
        <v>21</v>
      </c>
      <c r="R280" t="s">
        <v>21</v>
      </c>
      <c r="S280" t="s">
        <v>21</v>
      </c>
      <c r="V280" t="s">
        <v>42</v>
      </c>
    </row>
    <row r="281" spans="1:22">
      <c r="A281" t="s">
        <v>570</v>
      </c>
      <c r="D281" t="s">
        <v>38</v>
      </c>
      <c r="E281" t="s">
        <v>24</v>
      </c>
      <c r="F281" t="s">
        <v>23</v>
      </c>
      <c r="G281" t="s">
        <v>959</v>
      </c>
      <c r="I281">
        <v>4</v>
      </c>
      <c r="J281">
        <v>2</v>
      </c>
      <c r="K281" t="s">
        <v>135</v>
      </c>
      <c r="L281" t="s">
        <v>17</v>
      </c>
      <c r="M281" t="s">
        <v>191</v>
      </c>
      <c r="N281" t="s">
        <v>624</v>
      </c>
      <c r="P281" t="s">
        <v>21</v>
      </c>
      <c r="R281" t="s">
        <v>21</v>
      </c>
      <c r="S281" t="s">
        <v>21</v>
      </c>
      <c r="V281" t="s">
        <v>42</v>
      </c>
    </row>
    <row r="282" spans="1:22">
      <c r="A282" t="s">
        <v>571</v>
      </c>
      <c r="D282" t="s">
        <v>38</v>
      </c>
      <c r="E282" t="s">
        <v>101</v>
      </c>
      <c r="F282" t="s">
        <v>23</v>
      </c>
      <c r="G282" t="s">
        <v>960</v>
      </c>
      <c r="I282">
        <v>13</v>
      </c>
      <c r="J282">
        <v>0</v>
      </c>
      <c r="L282" t="s">
        <v>17</v>
      </c>
      <c r="M282" t="s">
        <v>169</v>
      </c>
      <c r="N282" t="s">
        <v>223</v>
      </c>
      <c r="O282">
        <v>1</v>
      </c>
      <c r="P282" t="s">
        <v>21</v>
      </c>
      <c r="R282" t="s">
        <v>21</v>
      </c>
      <c r="S282" t="s">
        <v>21</v>
      </c>
      <c r="V282" t="s">
        <v>42</v>
      </c>
    </row>
    <row r="283" spans="1:22">
      <c r="A283" t="s">
        <v>572</v>
      </c>
      <c r="D283" t="s">
        <v>25</v>
      </c>
      <c r="E283" t="s">
        <v>24</v>
      </c>
      <c r="F283" t="s">
        <v>23</v>
      </c>
      <c r="I283">
        <v>3</v>
      </c>
      <c r="J283">
        <v>0</v>
      </c>
      <c r="L283" t="s">
        <v>95</v>
      </c>
      <c r="M283" t="s">
        <v>62</v>
      </c>
      <c r="N283" t="s">
        <v>115</v>
      </c>
      <c r="P283" t="s">
        <v>37</v>
      </c>
      <c r="R283" t="s">
        <v>625</v>
      </c>
      <c r="S283" t="s">
        <v>37</v>
      </c>
      <c r="V283" t="s">
        <v>28</v>
      </c>
    </row>
    <row r="284" spans="1:22">
      <c r="A284" t="s">
        <v>573</v>
      </c>
      <c r="D284" t="s">
        <v>38</v>
      </c>
      <c r="E284" t="s">
        <v>101</v>
      </c>
      <c r="F284" t="s">
        <v>23</v>
      </c>
      <c r="G284" t="s">
        <v>702</v>
      </c>
      <c r="I284">
        <v>1</v>
      </c>
      <c r="J284">
        <v>1</v>
      </c>
      <c r="K284" t="s">
        <v>634</v>
      </c>
      <c r="L284" t="s">
        <v>17</v>
      </c>
      <c r="N284" t="s">
        <v>26</v>
      </c>
      <c r="O284">
        <v>2</v>
      </c>
      <c r="P284" t="s">
        <v>21</v>
      </c>
      <c r="R284" t="s">
        <v>21</v>
      </c>
    </row>
    <row r="285" spans="1:22">
      <c r="A285" t="s">
        <v>574</v>
      </c>
      <c r="D285" t="s">
        <v>35</v>
      </c>
      <c r="E285" t="s">
        <v>101</v>
      </c>
      <c r="F285" t="s">
        <v>23</v>
      </c>
      <c r="L285" t="s">
        <v>95</v>
      </c>
      <c r="M285" t="s">
        <v>191</v>
      </c>
      <c r="N285" t="s">
        <v>631</v>
      </c>
      <c r="P285" t="s">
        <v>37</v>
      </c>
      <c r="R285" t="s">
        <v>45</v>
      </c>
      <c r="S285" t="s">
        <v>147</v>
      </c>
      <c r="V285" t="s">
        <v>632</v>
      </c>
    </row>
    <row r="286" spans="1:22">
      <c r="A286" t="s">
        <v>575</v>
      </c>
      <c r="D286" t="s">
        <v>35</v>
      </c>
      <c r="E286" t="s">
        <v>34</v>
      </c>
      <c r="F286" t="s">
        <v>23</v>
      </c>
      <c r="G286" t="s">
        <v>173</v>
      </c>
      <c r="I286">
        <v>33</v>
      </c>
      <c r="J286">
        <v>4</v>
      </c>
      <c r="L286" t="s">
        <v>95</v>
      </c>
      <c r="M286" t="s">
        <v>114</v>
      </c>
      <c r="N286" t="s">
        <v>224</v>
      </c>
      <c r="P286" t="s">
        <v>100</v>
      </c>
      <c r="R286" t="s">
        <v>147</v>
      </c>
      <c r="S286" t="s">
        <v>961</v>
      </c>
      <c r="V286" t="s">
        <v>962</v>
      </c>
    </row>
    <row r="287" spans="1:22">
      <c r="A287" t="s">
        <v>515</v>
      </c>
      <c r="D287" t="s">
        <v>35</v>
      </c>
      <c r="E287" t="s">
        <v>288</v>
      </c>
      <c r="F287" t="s">
        <v>23</v>
      </c>
      <c r="G287" t="s">
        <v>963</v>
      </c>
      <c r="I287">
        <v>77</v>
      </c>
      <c r="J287">
        <v>40</v>
      </c>
      <c r="K287" t="s">
        <v>112</v>
      </c>
      <c r="L287" t="s">
        <v>95</v>
      </c>
      <c r="N287" t="s">
        <v>289</v>
      </c>
      <c r="O287">
        <v>1</v>
      </c>
      <c r="P287" t="s">
        <v>37</v>
      </c>
      <c r="R287" t="s">
        <v>290</v>
      </c>
      <c r="S287" t="s">
        <v>31</v>
      </c>
    </row>
    <row r="288" spans="1:22">
      <c r="A288" t="s">
        <v>576</v>
      </c>
      <c r="D288" t="s">
        <v>25</v>
      </c>
      <c r="E288" t="s">
        <v>24</v>
      </c>
      <c r="I288">
        <v>2</v>
      </c>
      <c r="J288">
        <v>0</v>
      </c>
      <c r="L288" t="s">
        <v>17</v>
      </c>
      <c r="M288" t="s">
        <v>191</v>
      </c>
      <c r="N288" t="s">
        <v>112</v>
      </c>
      <c r="O288">
        <v>1</v>
      </c>
      <c r="P288" t="s">
        <v>31</v>
      </c>
      <c r="Q288" t="s">
        <v>52</v>
      </c>
      <c r="R288" t="s">
        <v>31</v>
      </c>
    </row>
    <row r="289" spans="1:22">
      <c r="A289" t="s">
        <v>577</v>
      </c>
      <c r="C289" t="s">
        <v>626</v>
      </c>
      <c r="D289" t="s">
        <v>35</v>
      </c>
      <c r="E289" t="s">
        <v>34</v>
      </c>
      <c r="F289" t="s">
        <v>23</v>
      </c>
      <c r="G289" t="s">
        <v>964</v>
      </c>
      <c r="I289">
        <v>4</v>
      </c>
      <c r="J289">
        <v>1</v>
      </c>
      <c r="K289" t="s">
        <v>628</v>
      </c>
      <c r="L289" t="s">
        <v>17</v>
      </c>
      <c r="M289" t="s">
        <v>965</v>
      </c>
      <c r="N289" t="s">
        <v>174</v>
      </c>
      <c r="O289" t="s">
        <v>171</v>
      </c>
      <c r="P289" t="s">
        <v>100</v>
      </c>
      <c r="S289" t="s">
        <v>100</v>
      </c>
    </row>
    <row r="290" spans="1:22">
      <c r="A290" t="s">
        <v>516</v>
      </c>
      <c r="D290" t="s">
        <v>35</v>
      </c>
      <c r="E290" t="s">
        <v>101</v>
      </c>
      <c r="F290" t="s">
        <v>23</v>
      </c>
      <c r="L290" t="s">
        <v>95</v>
      </c>
      <c r="M290" t="s">
        <v>169</v>
      </c>
      <c r="N290" t="s">
        <v>203</v>
      </c>
      <c r="O290">
        <v>2</v>
      </c>
      <c r="P290" t="s">
        <v>37</v>
      </c>
      <c r="R290" t="s">
        <v>291</v>
      </c>
      <c r="V29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2024-12-06T10:48:33Z</dcterms:modified>
  <cp:category/>
  <cp:contentStatus/>
</cp:coreProperties>
</file>