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mistral\"/>
    </mc:Choice>
  </mc:AlternateContent>
  <xr:revisionPtr revIDLastSave="0" documentId="13_ncr:1_{EFC9718A-2B1B-4F99-9156-81EF2AFBE990}"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3" i="19"/>
  <c r="AH206" i="19"/>
  <c r="AI206" i="19" s="1"/>
  <c r="AH207" i="19"/>
  <c r="AI207" i="19" s="1"/>
  <c r="AH208" i="19"/>
  <c r="AC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53" i="19"/>
  <c r="AC54" i="19"/>
  <c r="AC55" i="19"/>
  <c r="AC56" i="19"/>
  <c r="AC57" i="19"/>
  <c r="AC58" i="19"/>
  <c r="AC59" i="19"/>
  <c r="AC60" i="19"/>
  <c r="AC61" i="19"/>
  <c r="AC62" i="19"/>
  <c r="AC63" i="19"/>
  <c r="AC64" i="19"/>
  <c r="AC65" i="19"/>
  <c r="AC66" i="19"/>
  <c r="AC67" i="19"/>
  <c r="AC68" i="19"/>
  <c r="AC69" i="19"/>
  <c r="AC70" i="19"/>
  <c r="AC71" i="19"/>
  <c r="AC72" i="19"/>
  <c r="AC73" i="19"/>
  <c r="AC74" i="19"/>
  <c r="AC75" i="19"/>
  <c r="AC76" i="19"/>
  <c r="AC77" i="19"/>
  <c r="AC78" i="19"/>
  <c r="AC79" i="19"/>
  <c r="AC80" i="19"/>
  <c r="AC81" i="19"/>
  <c r="AC82" i="19"/>
  <c r="AC83" i="19"/>
  <c r="AC84" i="19"/>
  <c r="AC85" i="19"/>
  <c r="AC86" i="19"/>
  <c r="AC87" i="19"/>
  <c r="AC88" i="19"/>
  <c r="AC89" i="19"/>
  <c r="AC90" i="19"/>
  <c r="AC91" i="19"/>
  <c r="AC92" i="19"/>
  <c r="AC93" i="19"/>
  <c r="AC94" i="19"/>
  <c r="AC95" i="19"/>
  <c r="AC96" i="19"/>
  <c r="AC97" i="19"/>
  <c r="AC98" i="19"/>
  <c r="AC99" i="19"/>
  <c r="AC100" i="19"/>
  <c r="AC101" i="19"/>
  <c r="AC102" i="19"/>
  <c r="AC103" i="19"/>
  <c r="AC104" i="19"/>
  <c r="AC105" i="19"/>
  <c r="AC106" i="19"/>
  <c r="AC107" i="19"/>
  <c r="AC108" i="19"/>
  <c r="AC109" i="19"/>
  <c r="AC110" i="19"/>
  <c r="AC111" i="19"/>
  <c r="AC112" i="19"/>
  <c r="AC113" i="19"/>
  <c r="AC114" i="19"/>
  <c r="AC115" i="19"/>
  <c r="AC116" i="19"/>
  <c r="AC117" i="19"/>
  <c r="AC118" i="19"/>
  <c r="AC119" i="19"/>
  <c r="AC120" i="19"/>
  <c r="AC121" i="19"/>
  <c r="AC122" i="19"/>
  <c r="AC123" i="19"/>
  <c r="AC124" i="19"/>
  <c r="AC125" i="19"/>
  <c r="AC126" i="19"/>
  <c r="AC127" i="19"/>
  <c r="AC128" i="19"/>
  <c r="AC129" i="19"/>
  <c r="AC130" i="19"/>
  <c r="AC131" i="19"/>
  <c r="AC132" i="19"/>
  <c r="AC133" i="19"/>
  <c r="AC134" i="19"/>
  <c r="AC135" i="19"/>
  <c r="AC136" i="19"/>
  <c r="AC137" i="19"/>
  <c r="AC138" i="19"/>
  <c r="AC139" i="19"/>
  <c r="AC140" i="19"/>
  <c r="AC141" i="19"/>
  <c r="AC142" i="19"/>
  <c r="AC143" i="19"/>
  <c r="AC144" i="19"/>
  <c r="AC145" i="19"/>
  <c r="AC146" i="19"/>
  <c r="AC147" i="19"/>
  <c r="AC148" i="19"/>
  <c r="AC149" i="19"/>
  <c r="AC150" i="19"/>
  <c r="AC151" i="19"/>
  <c r="AC152" i="19"/>
  <c r="AC153" i="19"/>
  <c r="AC154" i="19"/>
  <c r="AC155" i="19"/>
  <c r="AC156" i="19"/>
  <c r="AC157" i="19"/>
  <c r="AC158" i="19"/>
  <c r="AC159" i="19"/>
  <c r="AC160" i="19"/>
  <c r="AC161" i="19"/>
  <c r="AC162" i="19"/>
  <c r="AC163" i="19"/>
  <c r="AC164" i="19"/>
  <c r="AC165" i="19"/>
  <c r="AC166" i="19"/>
  <c r="AC167" i="19"/>
  <c r="AC168" i="19"/>
  <c r="AC169" i="19"/>
  <c r="AC170" i="19"/>
  <c r="AC171" i="19"/>
  <c r="AC172" i="19"/>
  <c r="AC173" i="19"/>
  <c r="AC174" i="19"/>
  <c r="AC175" i="19"/>
  <c r="AC176" i="19"/>
  <c r="AC177" i="19"/>
  <c r="AC178" i="19"/>
  <c r="AC179" i="19"/>
  <c r="AC180" i="19"/>
  <c r="AC181" i="19"/>
  <c r="AC182" i="19"/>
  <c r="AC183" i="19"/>
  <c r="AC184" i="19"/>
  <c r="AC185" i="19"/>
  <c r="AC186" i="19"/>
  <c r="AC187" i="19"/>
  <c r="AC188" i="19"/>
  <c r="AC189" i="19"/>
  <c r="AC190" i="19"/>
  <c r="AC191" i="19"/>
  <c r="AC192" i="19"/>
  <c r="AC193" i="19"/>
  <c r="AC194" i="19"/>
  <c r="AC195" i="19"/>
  <c r="AC196" i="19"/>
  <c r="AC197" i="19"/>
  <c r="AC198" i="19"/>
  <c r="AC199" i="19"/>
  <c r="AC200" i="19"/>
  <c r="AC201" i="19"/>
  <c r="AC202" i="19"/>
  <c r="AC203" i="19"/>
  <c r="AC204" i="19"/>
  <c r="AC205" i="19"/>
  <c r="AC206" i="19"/>
  <c r="AC207" i="19"/>
  <c r="AC208" i="19"/>
  <c r="AC209" i="19"/>
  <c r="AC210" i="19"/>
  <c r="AC211" i="19"/>
  <c r="AC212" i="19"/>
  <c r="AC213" i="19"/>
  <c r="AC214" i="19"/>
  <c r="AC215" i="19"/>
  <c r="AC216" i="19"/>
  <c r="AC217" i="19"/>
  <c r="AC218" i="19"/>
  <c r="AC219" i="19"/>
  <c r="AC220" i="19"/>
  <c r="AC221" i="19"/>
  <c r="AC222" i="19"/>
  <c r="AC223" i="19"/>
  <c r="AC224" i="19"/>
  <c r="AC225" i="19"/>
  <c r="AC226" i="19"/>
  <c r="AC227" i="19"/>
  <c r="AC228" i="19"/>
  <c r="AC229" i="19"/>
  <c r="AC230" i="19"/>
  <c r="AC231" i="19"/>
  <c r="AC232" i="19"/>
  <c r="AC233" i="19"/>
  <c r="AC234" i="19"/>
  <c r="AC235" i="19"/>
  <c r="AC236" i="19"/>
  <c r="AC237" i="19"/>
  <c r="AC238" i="19"/>
  <c r="AC239" i="19"/>
  <c r="AC240" i="19"/>
  <c r="AC241" i="19"/>
  <c r="AC242" i="19"/>
  <c r="AC243" i="19"/>
  <c r="AC244" i="19"/>
  <c r="AC245" i="19"/>
  <c r="AC246" i="19"/>
  <c r="AC247" i="19"/>
  <c r="AC248" i="19"/>
  <c r="AC249" i="19"/>
  <c r="AC250" i="19"/>
  <c r="AC251" i="19"/>
  <c r="AC252" i="19"/>
  <c r="AC253" i="19"/>
  <c r="AC254" i="19"/>
  <c r="AC255" i="19"/>
  <c r="AC256" i="19"/>
  <c r="AC257" i="19"/>
  <c r="AC258" i="19"/>
  <c r="AC259" i="19"/>
  <c r="AC260" i="19"/>
  <c r="AC261" i="19"/>
  <c r="AC263" i="19"/>
  <c r="AC264" i="19"/>
  <c r="AC265" i="19"/>
  <c r="AC266" i="19"/>
  <c r="AC267" i="19"/>
  <c r="AC268" i="19"/>
  <c r="AC269" i="19"/>
  <c r="AC270" i="19"/>
  <c r="AC271" i="19"/>
  <c r="AC272" i="19"/>
  <c r="AC273" i="19"/>
  <c r="AC274" i="19"/>
  <c r="AC275" i="19"/>
  <c r="AC276" i="19"/>
  <c r="AC277" i="19"/>
  <c r="AC278" i="19"/>
  <c r="AC279" i="19"/>
  <c r="AC280" i="19"/>
  <c r="AC281" i="19"/>
  <c r="AC282" i="19"/>
  <c r="AC283" i="19"/>
  <c r="AC284" i="19"/>
  <c r="AC285" i="19"/>
  <c r="AC286" i="19"/>
  <c r="AC287" i="19"/>
  <c r="AC288" i="19"/>
  <c r="AC289" i="19"/>
  <c r="AC290" i="19"/>
  <c r="AC291" i="19"/>
  <c r="AC262" i="19"/>
  <c r="Y5" i="19"/>
  <c r="Y6" i="19"/>
  <c r="Y7" i="19"/>
  <c r="Y8" i="19"/>
  <c r="Y9" i="19"/>
  <c r="Y11" i="19"/>
  <c r="Y12" i="19"/>
  <c r="Y13" i="19"/>
  <c r="Y14" i="19"/>
  <c r="Y15" i="19"/>
  <c r="Y16" i="19"/>
  <c r="Y20" i="19"/>
  <c r="Y21" i="19"/>
  <c r="Y22" i="19"/>
  <c r="Y23" i="19"/>
  <c r="Y25" i="19"/>
  <c r="Y27" i="19"/>
  <c r="Y31" i="19"/>
  <c r="Y32" i="19"/>
  <c r="Y33" i="19"/>
  <c r="Y36" i="19"/>
  <c r="Y37" i="19"/>
  <c r="Y39" i="19"/>
  <c r="Y40" i="19"/>
  <c r="Y41" i="19"/>
  <c r="Y43" i="19"/>
  <c r="Y47" i="19"/>
  <c r="Y48" i="19"/>
  <c r="Y49" i="19"/>
  <c r="Y50" i="19"/>
  <c r="Y51" i="19"/>
  <c r="Y52" i="19"/>
  <c r="Y53" i="19"/>
  <c r="Y56" i="19"/>
  <c r="Y57" i="19"/>
  <c r="Y58" i="19"/>
  <c r="Y60" i="19"/>
  <c r="Y61" i="19"/>
  <c r="Y62" i="19"/>
  <c r="Y65" i="19"/>
  <c r="Y66" i="19"/>
  <c r="Y67" i="19"/>
  <c r="Y70" i="19"/>
  <c r="Y71" i="19"/>
  <c r="Y72" i="19"/>
  <c r="Y75" i="19"/>
  <c r="Y76" i="19"/>
  <c r="Y77" i="19"/>
  <c r="Y79" i="19"/>
  <c r="Y82" i="19"/>
  <c r="Y85" i="19"/>
  <c r="Y86" i="19"/>
  <c r="Y87" i="19"/>
  <c r="Y88" i="19"/>
  <c r="Y92" i="19"/>
  <c r="Y93" i="19"/>
  <c r="Y95" i="19"/>
  <c r="Y96" i="19"/>
  <c r="Y97" i="19"/>
  <c r="Y99" i="19"/>
  <c r="Y100" i="19"/>
  <c r="Y104" i="19"/>
  <c r="Y106" i="19"/>
  <c r="Y107" i="19"/>
  <c r="Y109" i="19"/>
  <c r="Y112" i="19"/>
  <c r="Y113" i="19"/>
  <c r="Y114" i="19"/>
  <c r="Y116" i="19"/>
  <c r="Y117" i="19"/>
  <c r="Y118" i="19"/>
  <c r="Y119" i="19"/>
  <c r="Y123" i="19"/>
  <c r="Y126" i="19"/>
  <c r="Y127" i="19"/>
  <c r="Y128" i="19"/>
  <c r="Y129" i="19"/>
  <c r="Y130" i="19"/>
  <c r="Y131" i="19"/>
  <c r="Y132" i="19"/>
  <c r="Y133" i="19"/>
  <c r="Y134" i="19"/>
  <c r="Y135" i="19"/>
  <c r="Y136" i="19"/>
  <c r="Y137" i="19"/>
  <c r="Y138" i="19"/>
  <c r="Y140" i="19"/>
  <c r="Y142" i="19"/>
  <c r="Y144" i="19"/>
  <c r="Y150" i="19"/>
  <c r="Y152" i="19"/>
  <c r="Y153" i="19"/>
  <c r="Y154" i="19"/>
  <c r="Y155" i="19"/>
  <c r="Y156" i="19"/>
  <c r="Y158" i="19"/>
  <c r="Y159" i="19"/>
  <c r="Y160" i="19"/>
  <c r="Y161" i="19"/>
  <c r="Y162" i="19"/>
  <c r="Y164" i="19"/>
  <c r="Y165" i="19"/>
  <c r="Y166" i="19"/>
  <c r="Y167" i="19"/>
  <c r="Y168" i="19"/>
  <c r="Y169" i="19"/>
  <c r="Y170" i="19"/>
  <c r="Y171" i="19"/>
  <c r="Y172" i="19"/>
  <c r="Y173" i="19"/>
  <c r="Y174" i="19"/>
  <c r="Y175" i="19"/>
  <c r="Y176" i="19"/>
  <c r="Y177" i="19"/>
  <c r="Y178" i="19"/>
  <c r="Y179" i="19"/>
  <c r="Y180" i="19"/>
  <c r="Y181" i="19"/>
  <c r="Y182" i="19"/>
  <c r="Y183" i="19"/>
  <c r="Y184" i="19"/>
  <c r="Y185" i="19"/>
  <c r="Y186" i="19"/>
  <c r="Y187" i="19"/>
  <c r="Y188" i="19"/>
  <c r="Y189" i="19"/>
  <c r="Y190" i="19"/>
  <c r="Y191" i="19"/>
  <c r="Y192" i="19"/>
  <c r="Y193" i="19"/>
  <c r="Y194" i="19"/>
  <c r="Y195" i="19"/>
  <c r="Y196" i="19"/>
  <c r="Y197" i="19"/>
  <c r="Y198" i="19"/>
  <c r="Y199" i="19"/>
  <c r="Y200" i="19"/>
  <c r="Y201" i="19"/>
  <c r="Y202" i="19"/>
  <c r="Y203" i="19"/>
  <c r="Y204" i="19"/>
  <c r="Y205" i="19"/>
  <c r="Y206" i="19"/>
  <c r="Y207" i="19"/>
  <c r="Y208" i="19"/>
  <c r="Y209" i="19"/>
  <c r="Y210" i="19"/>
  <c r="Y211" i="19"/>
  <c r="Y212" i="19"/>
  <c r="Y213" i="19"/>
  <c r="Y214" i="19"/>
  <c r="Y215" i="19"/>
  <c r="Y216" i="19"/>
  <c r="Y218" i="19"/>
  <c r="Y219" i="19"/>
  <c r="Y220" i="19"/>
  <c r="Y221" i="19"/>
  <c r="Y222" i="19"/>
  <c r="Y223" i="19"/>
  <c r="Y225" i="19"/>
  <c r="Y226" i="19"/>
  <c r="Y227" i="19"/>
  <c r="Y228" i="19"/>
  <c r="Y229" i="19"/>
  <c r="Y230" i="19"/>
  <c r="Y232" i="19"/>
  <c r="Y233" i="19"/>
  <c r="Y235" i="19"/>
  <c r="Y236" i="19"/>
  <c r="Y237" i="19"/>
  <c r="Y238" i="19"/>
  <c r="Y239" i="19"/>
  <c r="Y240" i="19"/>
  <c r="Y241" i="19"/>
  <c r="Y242" i="19"/>
  <c r="Y243" i="19"/>
  <c r="Y244" i="19"/>
  <c r="Y245" i="19"/>
  <c r="Y247" i="19"/>
  <c r="Y248" i="19"/>
  <c r="Y249" i="19"/>
  <c r="Y252" i="19"/>
  <c r="Y253" i="19"/>
  <c r="Y255" i="19"/>
  <c r="Y256" i="19"/>
  <c r="Y258" i="19"/>
  <c r="Y259" i="19"/>
  <c r="Y260" i="19"/>
  <c r="Y262" i="19"/>
  <c r="Y265" i="19"/>
  <c r="Y267" i="19"/>
  <c r="Y268" i="19"/>
  <c r="Y270" i="19"/>
  <c r="Y271" i="19"/>
  <c r="Y274" i="19"/>
  <c r="Y277" i="19"/>
  <c r="Y278" i="19"/>
  <c r="Y280" i="19"/>
  <c r="Y281" i="19"/>
  <c r="Y282" i="19"/>
  <c r="Y283" i="19"/>
  <c r="Y284" i="19"/>
  <c r="Y285" i="19"/>
  <c r="Y286" i="19"/>
  <c r="Y289" i="19"/>
  <c r="Y290" i="19"/>
  <c r="Y291" i="19"/>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U225" i="19" s="1"/>
  <c r="S226" i="19"/>
  <c r="U226" i="19" s="1"/>
  <c r="S227" i="19"/>
  <c r="S228" i="19"/>
  <c r="U228" i="19" s="1"/>
  <c r="S229" i="19"/>
  <c r="U229" i="19" s="1"/>
  <c r="S230" i="19"/>
  <c r="U230" i="19" s="1"/>
  <c r="S231" i="19"/>
  <c r="U231" i="19" s="1"/>
  <c r="S232" i="19"/>
  <c r="U232" i="19" s="1"/>
  <c r="S233" i="19"/>
  <c r="U233" i="19" s="1"/>
  <c r="S234" i="19"/>
  <c r="S235" i="19"/>
  <c r="U235" i="19" s="1"/>
  <c r="S236" i="19"/>
  <c r="U236" i="19" s="1"/>
  <c r="S237" i="19"/>
  <c r="S238" i="19"/>
  <c r="S239" i="19"/>
  <c r="U239" i="19" s="1"/>
  <c r="S240" i="19"/>
  <c r="S241" i="19"/>
  <c r="U241" i="19" s="1"/>
  <c r="S242" i="19"/>
  <c r="S243" i="19"/>
  <c r="U243" i="19" s="1"/>
  <c r="S244" i="19"/>
  <c r="U244" i="19" s="1"/>
  <c r="S245" i="19"/>
  <c r="U245" i="19" s="1"/>
  <c r="S246" i="19"/>
  <c r="U246" i="19" s="1"/>
  <c r="S247" i="19"/>
  <c r="U247" i="19" s="1"/>
  <c r="S248" i="19"/>
  <c r="U248" i="19" s="1"/>
  <c r="S249" i="19"/>
  <c r="U249" i="19" s="1"/>
  <c r="S250" i="19"/>
  <c r="U250" i="19" s="1"/>
  <c r="S251" i="19"/>
  <c r="U251" i="19" s="1"/>
  <c r="S252" i="19"/>
  <c r="U252" i="19" s="1"/>
  <c r="S253" i="19"/>
  <c r="S254" i="19"/>
  <c r="U254" i="19" s="1"/>
  <c r="S255" i="19"/>
  <c r="U255" i="19" s="1"/>
  <c r="S256" i="19"/>
  <c r="U256" i="19" s="1"/>
  <c r="S257" i="19"/>
  <c r="S258" i="19"/>
  <c r="U258" i="19" s="1"/>
  <c r="S259" i="19"/>
  <c r="U259" i="19" s="1"/>
  <c r="S260" i="19"/>
  <c r="V260" i="19" s="1"/>
  <c r="S261" i="19"/>
  <c r="U261" i="19" s="1"/>
  <c r="S262" i="19"/>
  <c r="U262" i="19" s="1"/>
  <c r="S263" i="19"/>
  <c r="S264" i="19"/>
  <c r="U264" i="19" s="1"/>
  <c r="S265" i="19"/>
  <c r="S266" i="19"/>
  <c r="V266" i="19" s="1"/>
  <c r="S267" i="19"/>
  <c r="U267" i="19" s="1"/>
  <c r="S268" i="19"/>
  <c r="S269" i="19"/>
  <c r="S270" i="19"/>
  <c r="U270" i="19" s="1"/>
  <c r="S271" i="19"/>
  <c r="S272" i="19"/>
  <c r="S273" i="19"/>
  <c r="S274" i="19"/>
  <c r="S275" i="19"/>
  <c r="S276" i="19"/>
  <c r="S277" i="19"/>
  <c r="S278" i="19"/>
  <c r="U278" i="19" s="1"/>
  <c r="S279" i="19"/>
  <c r="V279" i="19" s="1"/>
  <c r="S280" i="19"/>
  <c r="U280" i="19" s="1"/>
  <c r="S281" i="19"/>
  <c r="U281" i="19" s="1"/>
  <c r="S282" i="19"/>
  <c r="S283" i="19"/>
  <c r="U283" i="19" s="1"/>
  <c r="S284" i="19"/>
  <c r="U284" i="19" s="1"/>
  <c r="S285" i="19"/>
  <c r="V285" i="19" s="1"/>
  <c r="S286" i="19"/>
  <c r="V286" i="19" s="1"/>
  <c r="S287" i="19"/>
  <c r="U287" i="19" s="1"/>
  <c r="S288" i="19"/>
  <c r="U288" i="19" s="1"/>
  <c r="S289" i="19"/>
  <c r="S290" i="19"/>
  <c r="S291" i="19"/>
  <c r="U291" i="19" s="1"/>
  <c r="S99" i="19"/>
  <c r="U4" i="19"/>
  <c r="U8" i="19"/>
  <c r="U9" i="19"/>
  <c r="U10" i="19"/>
  <c r="U11" i="19"/>
  <c r="U13" i="19"/>
  <c r="U15" i="19"/>
  <c r="U17" i="19"/>
  <c r="U18" i="19"/>
  <c r="U19" i="19"/>
  <c r="U21" i="19"/>
  <c r="U22" i="19"/>
  <c r="U24" i="19"/>
  <c r="U26" i="19"/>
  <c r="U30" i="19"/>
  <c r="U32" i="19"/>
  <c r="U33" i="19"/>
  <c r="U34" i="19"/>
  <c r="U35" i="19"/>
  <c r="U36" i="19"/>
  <c r="U38" i="19"/>
  <c r="U39" i="19"/>
  <c r="U43" i="19"/>
  <c r="U44" i="19"/>
  <c r="U54" i="19"/>
  <c r="U59" i="19"/>
  <c r="U67" i="19"/>
  <c r="U74" i="19"/>
  <c r="U85" i="19"/>
  <c r="U95" i="19"/>
  <c r="U99" i="19"/>
  <c r="U103" i="19"/>
  <c r="U107" i="19"/>
  <c r="U110" i="19"/>
  <c r="U113" i="19"/>
  <c r="U115" i="19"/>
  <c r="U116" i="19"/>
  <c r="U125" i="19"/>
  <c r="U128" i="19"/>
  <c r="U129" i="19"/>
  <c r="U134" i="19"/>
  <c r="U135" i="19"/>
  <c r="U137" i="19"/>
  <c r="U139" i="19"/>
  <c r="U141" i="19"/>
  <c r="U143" i="19"/>
  <c r="U159" i="19"/>
  <c r="U164" i="19"/>
  <c r="U167" i="19"/>
  <c r="U169" i="19"/>
  <c r="U171" i="19"/>
  <c r="U178" i="19"/>
  <c r="U181" i="19"/>
  <c r="U182" i="19"/>
  <c r="U190" i="19"/>
  <c r="U193" i="19"/>
  <c r="U199" i="19"/>
  <c r="U201" i="19"/>
  <c r="U217" i="19"/>
  <c r="U224" i="19"/>
  <c r="U227" i="19"/>
  <c r="U234" i="19"/>
  <c r="U237" i="19"/>
  <c r="U238" i="19"/>
  <c r="U240" i="19"/>
  <c r="U242" i="19"/>
  <c r="U257" i="19"/>
  <c r="U263" i="19"/>
  <c r="U265" i="19"/>
  <c r="U269" i="19"/>
  <c r="U271" i="19"/>
  <c r="U272" i="19"/>
  <c r="U273" i="19"/>
  <c r="U274" i="19"/>
  <c r="U275" i="19"/>
  <c r="U276" i="19"/>
  <c r="U277" i="19"/>
  <c r="U279" i="19"/>
  <c r="U282" i="19"/>
  <c r="U289" i="19"/>
  <c r="U290" i="19"/>
  <c r="H4" i="19"/>
  <c r="AH4" i="19" s="1"/>
  <c r="H5" i="19"/>
  <c r="AH5" i="19" s="1"/>
  <c r="H6" i="19"/>
  <c r="AH6" i="19" s="1"/>
  <c r="H7" i="19"/>
  <c r="AH7" i="19" s="1"/>
  <c r="AI7" i="19" s="1"/>
  <c r="H8" i="19"/>
  <c r="AH8" i="19" s="1"/>
  <c r="H9" i="19"/>
  <c r="AH9" i="19" s="1"/>
  <c r="AI9" i="19" s="1"/>
  <c r="H10" i="19"/>
  <c r="AH10" i="19" s="1"/>
  <c r="H11" i="19"/>
  <c r="AH11" i="19" s="1"/>
  <c r="AI11" i="19" s="1"/>
  <c r="H12" i="19"/>
  <c r="AH12" i="19" s="1"/>
  <c r="AI12" i="19" s="1"/>
  <c r="H13" i="19"/>
  <c r="AH13" i="19" s="1"/>
  <c r="H14" i="19"/>
  <c r="AH14" i="19" s="1"/>
  <c r="H15" i="19"/>
  <c r="AH15" i="19" s="1"/>
  <c r="AI15" i="19" s="1"/>
  <c r="H16" i="19"/>
  <c r="AH16" i="19" s="1"/>
  <c r="H17" i="19"/>
  <c r="AH17" i="19" s="1"/>
  <c r="AI17" i="19" s="1"/>
  <c r="H18" i="19"/>
  <c r="AH18" i="19" s="1"/>
  <c r="AI18" i="19" s="1"/>
  <c r="H19" i="19"/>
  <c r="AH19" i="19" s="1"/>
  <c r="H20" i="19"/>
  <c r="AH20" i="19" s="1"/>
  <c r="H21" i="19"/>
  <c r="AH21" i="19" s="1"/>
  <c r="AI21" i="19" s="1"/>
  <c r="H22" i="19"/>
  <c r="AH22" i="19" s="1"/>
  <c r="AI22" i="19" s="1"/>
  <c r="H23" i="19"/>
  <c r="AH23" i="19" s="1"/>
  <c r="AI23" i="19" s="1"/>
  <c r="H24" i="19"/>
  <c r="AH24" i="19" s="1"/>
  <c r="H25" i="19"/>
  <c r="AH25" i="19" s="1"/>
  <c r="AI25" i="19" s="1"/>
  <c r="H26" i="19"/>
  <c r="AH26" i="19" s="1"/>
  <c r="H27" i="19"/>
  <c r="AH27" i="19" s="1"/>
  <c r="H28" i="19"/>
  <c r="AH28" i="19" s="1"/>
  <c r="H29" i="19"/>
  <c r="AH29" i="19" s="1"/>
  <c r="AI29" i="19" s="1"/>
  <c r="H30" i="19"/>
  <c r="AH30" i="19" s="1"/>
  <c r="AI30" i="19" s="1"/>
  <c r="H31" i="19"/>
  <c r="AH31" i="19" s="1"/>
  <c r="AI31" i="19" s="1"/>
  <c r="H32" i="19"/>
  <c r="AH32" i="19" s="1"/>
  <c r="AI32" i="19" s="1"/>
  <c r="H33" i="19"/>
  <c r="AH33" i="19" s="1"/>
  <c r="AI33" i="19" s="1"/>
  <c r="H34" i="19"/>
  <c r="AH34" i="19" s="1"/>
  <c r="AI34" i="19" s="1"/>
  <c r="H35" i="19"/>
  <c r="AH35" i="19" s="1"/>
  <c r="AI35" i="19" s="1"/>
  <c r="H36" i="19"/>
  <c r="AH36" i="19" s="1"/>
  <c r="AI36" i="19" s="1"/>
  <c r="H37" i="19"/>
  <c r="AH37" i="19" s="1"/>
  <c r="H38" i="19"/>
  <c r="AH38" i="19" s="1"/>
  <c r="AI38" i="19" s="1"/>
  <c r="H39" i="19"/>
  <c r="AH39" i="19" s="1"/>
  <c r="AI39" i="19" s="1"/>
  <c r="H40" i="19"/>
  <c r="AH40" i="19" s="1"/>
  <c r="AI40" i="19" s="1"/>
  <c r="H41" i="19"/>
  <c r="AH41" i="19" s="1"/>
  <c r="AI41" i="19" s="1"/>
  <c r="H42" i="19"/>
  <c r="AH42" i="19" s="1"/>
  <c r="AI42" i="19" s="1"/>
  <c r="H43" i="19"/>
  <c r="AH43" i="19" s="1"/>
  <c r="H44" i="19"/>
  <c r="AH44" i="19" s="1"/>
  <c r="AI44" i="19" s="1"/>
  <c r="H45" i="19"/>
  <c r="AH45" i="19" s="1"/>
  <c r="AI45" i="19" s="1"/>
  <c r="H46" i="19"/>
  <c r="AH46" i="19" s="1"/>
  <c r="H47" i="19"/>
  <c r="AH47" i="19" s="1"/>
  <c r="AI47" i="19" s="1"/>
  <c r="H48" i="19"/>
  <c r="AH48" i="19" s="1"/>
  <c r="H49" i="19"/>
  <c r="AH49" i="19" s="1"/>
  <c r="AI49" i="19" s="1"/>
  <c r="H50" i="19"/>
  <c r="AH50" i="19" s="1"/>
  <c r="H51" i="19"/>
  <c r="AH51" i="19" s="1"/>
  <c r="H52" i="19"/>
  <c r="AH52" i="19" s="1"/>
  <c r="AI52" i="19" s="1"/>
  <c r="H53" i="19"/>
  <c r="AH53" i="19" s="1"/>
  <c r="AI53" i="19" s="1"/>
  <c r="H54" i="19"/>
  <c r="AH54" i="19" s="1"/>
  <c r="H55" i="19"/>
  <c r="AH55" i="19" s="1"/>
  <c r="H56" i="19"/>
  <c r="AH56" i="19" s="1"/>
  <c r="H57" i="19"/>
  <c r="AH57" i="19" s="1"/>
  <c r="AI57" i="19" s="1"/>
  <c r="H58" i="19"/>
  <c r="AH58" i="19" s="1"/>
  <c r="H59" i="19"/>
  <c r="AH59" i="19" s="1"/>
  <c r="H60" i="19"/>
  <c r="AH60" i="19" s="1"/>
  <c r="H61" i="19"/>
  <c r="AH61" i="19" s="1"/>
  <c r="AI61" i="19" s="1"/>
  <c r="H62" i="19"/>
  <c r="AH62" i="19" s="1"/>
  <c r="AI62" i="19" s="1"/>
  <c r="H63" i="19"/>
  <c r="AH63" i="19" s="1"/>
  <c r="H64" i="19"/>
  <c r="AH64" i="19" s="1"/>
  <c r="AI64" i="19" s="1"/>
  <c r="H65" i="19"/>
  <c r="AH65" i="19" s="1"/>
  <c r="H66" i="19"/>
  <c r="AH66" i="19" s="1"/>
  <c r="AI66" i="19" s="1"/>
  <c r="H67" i="19"/>
  <c r="AH67" i="19" s="1"/>
  <c r="AI67" i="19" s="1"/>
  <c r="H68" i="19"/>
  <c r="AH68" i="19" s="1"/>
  <c r="AI68" i="19" s="1"/>
  <c r="H69" i="19"/>
  <c r="AH69" i="19" s="1"/>
  <c r="AI69" i="19" s="1"/>
  <c r="H70" i="19"/>
  <c r="AH70" i="19" s="1"/>
  <c r="AI70" i="19" s="1"/>
  <c r="H71" i="19"/>
  <c r="AH71" i="19" s="1"/>
  <c r="H72" i="19"/>
  <c r="AH72" i="19" s="1"/>
  <c r="H73" i="19"/>
  <c r="AH73" i="19" s="1"/>
  <c r="H74" i="19"/>
  <c r="AH74" i="19" s="1"/>
  <c r="H75" i="19"/>
  <c r="AH75" i="19" s="1"/>
  <c r="H76" i="19"/>
  <c r="AH76" i="19" s="1"/>
  <c r="H77" i="19"/>
  <c r="AH77" i="19" s="1"/>
  <c r="H78" i="19"/>
  <c r="AH78" i="19" s="1"/>
  <c r="H79" i="19"/>
  <c r="AH79" i="19" s="1"/>
  <c r="AI79" i="19" s="1"/>
  <c r="H80" i="19"/>
  <c r="AH80" i="19" s="1"/>
  <c r="H81" i="19"/>
  <c r="AH81" i="19" s="1"/>
  <c r="AI81" i="19" s="1"/>
  <c r="H82" i="19"/>
  <c r="AH82" i="19" s="1"/>
  <c r="AI82" i="19" s="1"/>
  <c r="H83" i="19"/>
  <c r="AH83" i="19" s="1"/>
  <c r="H84" i="19"/>
  <c r="AH84" i="19" s="1"/>
  <c r="AI84" i="19" s="1"/>
  <c r="H85" i="19"/>
  <c r="AH85" i="19" s="1"/>
  <c r="H86" i="19"/>
  <c r="AH86" i="19" s="1"/>
  <c r="H87" i="19"/>
  <c r="AH87" i="19" s="1"/>
  <c r="AI87" i="19" s="1"/>
  <c r="H88" i="19"/>
  <c r="AH88" i="19" s="1"/>
  <c r="AI88" i="19" s="1"/>
  <c r="H89" i="19"/>
  <c r="AH89" i="19" s="1"/>
  <c r="H90" i="19"/>
  <c r="AH90" i="19" s="1"/>
  <c r="H91" i="19"/>
  <c r="AH91" i="19" s="1"/>
  <c r="H92" i="19"/>
  <c r="AH92" i="19" s="1"/>
  <c r="AI92" i="19" s="1"/>
  <c r="H93" i="19"/>
  <c r="AH93" i="19" s="1"/>
  <c r="AI93" i="19" s="1"/>
  <c r="H94" i="19"/>
  <c r="AH94" i="19" s="1"/>
  <c r="AI94" i="19" s="1"/>
  <c r="H95" i="19"/>
  <c r="AH95" i="19" s="1"/>
  <c r="H96" i="19"/>
  <c r="AH96" i="19" s="1"/>
  <c r="AI96" i="19" s="1"/>
  <c r="H97" i="19"/>
  <c r="AH97" i="19" s="1"/>
  <c r="AI97" i="19" s="1"/>
  <c r="H98" i="19"/>
  <c r="AH98" i="19" s="1"/>
  <c r="H99" i="19"/>
  <c r="AH99" i="19" s="1"/>
  <c r="AI99" i="19" s="1"/>
  <c r="H100" i="19"/>
  <c r="AH100" i="19" s="1"/>
  <c r="H101" i="19"/>
  <c r="AH101" i="19" s="1"/>
  <c r="H102" i="19"/>
  <c r="AH102" i="19" s="1"/>
  <c r="H103" i="19"/>
  <c r="AH103" i="19" s="1"/>
  <c r="H104" i="19"/>
  <c r="AH104" i="19" s="1"/>
  <c r="H105" i="19"/>
  <c r="AH105" i="19" s="1"/>
  <c r="AI105" i="19" s="1"/>
  <c r="H106" i="19"/>
  <c r="AH106" i="19" s="1"/>
  <c r="H107" i="19"/>
  <c r="AH107" i="19" s="1"/>
  <c r="H108" i="19"/>
  <c r="AH108" i="19" s="1"/>
  <c r="H109" i="19"/>
  <c r="AH109" i="19" s="1"/>
  <c r="AI109" i="19" s="1"/>
  <c r="H110" i="19"/>
  <c r="AH110" i="19" s="1"/>
  <c r="AI110" i="19" s="1"/>
  <c r="H111" i="19"/>
  <c r="AH111" i="19" s="1"/>
  <c r="H112" i="19"/>
  <c r="AH112" i="19" s="1"/>
  <c r="AI112" i="19" s="1"/>
  <c r="H113" i="19"/>
  <c r="AH113" i="19" s="1"/>
  <c r="H114" i="19"/>
  <c r="AH114" i="19" s="1"/>
  <c r="H115" i="19"/>
  <c r="AH115" i="19" s="1"/>
  <c r="H116" i="19"/>
  <c r="AH116" i="19" s="1"/>
  <c r="H117" i="19"/>
  <c r="AH117" i="19" s="1"/>
  <c r="AI117" i="19" s="1"/>
  <c r="H118" i="19"/>
  <c r="AH118" i="19" s="1"/>
  <c r="AI118" i="19" s="1"/>
  <c r="H119" i="19"/>
  <c r="AH119" i="19" s="1"/>
  <c r="AI119" i="19" s="1"/>
  <c r="H120" i="19"/>
  <c r="AH120" i="19" s="1"/>
  <c r="H121" i="19"/>
  <c r="AH121" i="19" s="1"/>
  <c r="AI121" i="19" s="1"/>
  <c r="H122" i="19"/>
  <c r="AH122" i="19" s="1"/>
  <c r="H123" i="19"/>
  <c r="AH123" i="19" s="1"/>
  <c r="AI123" i="19" s="1"/>
  <c r="H124" i="19"/>
  <c r="AH124" i="19" s="1"/>
  <c r="H125" i="19"/>
  <c r="AH125" i="19" s="1"/>
  <c r="AI125" i="19" s="1"/>
  <c r="H126" i="19"/>
  <c r="AH126" i="19" s="1"/>
  <c r="AI126" i="19" s="1"/>
  <c r="H127" i="19"/>
  <c r="AH127" i="19" s="1"/>
  <c r="AI127" i="19" s="1"/>
  <c r="H128" i="19"/>
  <c r="AH128" i="19" s="1"/>
  <c r="AI128" i="19" s="1"/>
  <c r="H129" i="19"/>
  <c r="AH129" i="19" s="1"/>
  <c r="AI129" i="19" s="1"/>
  <c r="H130" i="19"/>
  <c r="AH130" i="19" s="1"/>
  <c r="AI130" i="19" s="1"/>
  <c r="H131" i="19"/>
  <c r="AH131" i="19" s="1"/>
  <c r="H132" i="19"/>
  <c r="AH132" i="19" s="1"/>
  <c r="H133" i="19"/>
  <c r="AH133" i="19" s="1"/>
  <c r="H134" i="19"/>
  <c r="AH134" i="19" s="1"/>
  <c r="AI134" i="19" s="1"/>
  <c r="H135" i="19"/>
  <c r="AH135" i="19" s="1"/>
  <c r="H136" i="19"/>
  <c r="AH136" i="19" s="1"/>
  <c r="H137" i="19"/>
  <c r="AH137" i="19" s="1"/>
  <c r="AI137" i="19" s="1"/>
  <c r="H138" i="19"/>
  <c r="AH138" i="19" s="1"/>
  <c r="AI138" i="19" s="1"/>
  <c r="H139" i="19"/>
  <c r="AH139" i="19" s="1"/>
  <c r="AI139" i="19" s="1"/>
  <c r="H140" i="19"/>
  <c r="AH140" i="19" s="1"/>
  <c r="H141" i="19"/>
  <c r="AH141" i="19" s="1"/>
  <c r="AI141" i="19" s="1"/>
  <c r="H142" i="19"/>
  <c r="AH142" i="19" s="1"/>
  <c r="H143" i="19"/>
  <c r="AH143" i="19" s="1"/>
  <c r="H144" i="19"/>
  <c r="AH144" i="19" s="1"/>
  <c r="AI144" i="19" s="1"/>
  <c r="H145" i="19"/>
  <c r="AH145" i="19" s="1"/>
  <c r="AI145" i="19" s="1"/>
  <c r="H146" i="19"/>
  <c r="AH146" i="19" s="1"/>
  <c r="H147" i="19"/>
  <c r="AH147" i="19" s="1"/>
  <c r="H148" i="19"/>
  <c r="AH148" i="19" s="1"/>
  <c r="H149" i="19"/>
  <c r="AH149" i="19" s="1"/>
  <c r="AI149" i="19" s="1"/>
  <c r="H150" i="19"/>
  <c r="AH150" i="19" s="1"/>
  <c r="AI150" i="19" s="1"/>
  <c r="H151" i="19"/>
  <c r="AH151" i="19" s="1"/>
  <c r="H152" i="19"/>
  <c r="AH152" i="19" s="1"/>
  <c r="AI152" i="19" s="1"/>
  <c r="H153" i="19"/>
  <c r="AH153" i="19" s="1"/>
  <c r="AI153" i="19" s="1"/>
  <c r="H154" i="19"/>
  <c r="AH154" i="19" s="1"/>
  <c r="AI154" i="19" s="1"/>
  <c r="H155" i="19"/>
  <c r="AH155" i="19" s="1"/>
  <c r="H156" i="19"/>
  <c r="AH156" i="19" s="1"/>
  <c r="H157" i="19"/>
  <c r="AH157" i="19" s="1"/>
  <c r="H158" i="19"/>
  <c r="AH158" i="19" s="1"/>
  <c r="H159" i="19"/>
  <c r="AH159" i="19" s="1"/>
  <c r="AI159" i="19" s="1"/>
  <c r="H160" i="19"/>
  <c r="AH160" i="19" s="1"/>
  <c r="H161" i="19"/>
  <c r="AH161" i="19" s="1"/>
  <c r="AI161" i="19" s="1"/>
  <c r="H162" i="19"/>
  <c r="AH162" i="19" s="1"/>
  <c r="H163" i="19"/>
  <c r="AH163" i="19" s="1"/>
  <c r="H164" i="19"/>
  <c r="AH164" i="19" s="1"/>
  <c r="H165" i="19"/>
  <c r="AH165" i="19" s="1"/>
  <c r="AI165" i="19" s="1"/>
  <c r="H166" i="19"/>
  <c r="AH166" i="19" s="1"/>
  <c r="AI166" i="19" s="1"/>
  <c r="H167" i="19"/>
  <c r="AH167" i="19" s="1"/>
  <c r="AI167" i="19" s="1"/>
  <c r="H168" i="19"/>
  <c r="AH168" i="19" s="1"/>
  <c r="AI168" i="19" s="1"/>
  <c r="H169" i="19"/>
  <c r="AH169" i="19" s="1"/>
  <c r="H170" i="19"/>
  <c r="AH170" i="19" s="1"/>
  <c r="H171" i="19"/>
  <c r="AH171" i="19" s="1"/>
  <c r="H172" i="19"/>
  <c r="AH172" i="19" s="1"/>
  <c r="H173" i="19"/>
  <c r="AH173" i="19" s="1"/>
  <c r="AI173" i="19" s="1"/>
  <c r="H174" i="19"/>
  <c r="AH174" i="19" s="1"/>
  <c r="AI174" i="19" s="1"/>
  <c r="H175" i="19"/>
  <c r="AH175" i="19" s="1"/>
  <c r="AI175" i="19" s="1"/>
  <c r="H176" i="19"/>
  <c r="AH176" i="19" s="1"/>
  <c r="H177" i="19"/>
  <c r="AH177" i="19" s="1"/>
  <c r="AI177" i="19" s="1"/>
  <c r="H178" i="19"/>
  <c r="AH178" i="19" s="1"/>
  <c r="AI178" i="19" s="1"/>
  <c r="H179" i="19"/>
  <c r="AH179" i="19" s="1"/>
  <c r="AI179" i="19" s="1"/>
  <c r="H180" i="19"/>
  <c r="AH180" i="19" s="1"/>
  <c r="H181" i="19"/>
  <c r="AH181" i="19" s="1"/>
  <c r="AI181" i="19" s="1"/>
  <c r="H182" i="19"/>
  <c r="AH182" i="19" s="1"/>
  <c r="AI182" i="19" s="1"/>
  <c r="H183" i="19"/>
  <c r="AH183" i="19" s="1"/>
  <c r="AI183" i="19" s="1"/>
  <c r="H184" i="19"/>
  <c r="AH184" i="19" s="1"/>
  <c r="H185" i="19"/>
  <c r="AH185" i="19" s="1"/>
  <c r="H186" i="19"/>
  <c r="AH186" i="19" s="1"/>
  <c r="AI186" i="19" s="1"/>
  <c r="H187" i="19"/>
  <c r="AH187" i="19" s="1"/>
  <c r="H188" i="19"/>
  <c r="AH188" i="19" s="1"/>
  <c r="H189" i="19"/>
  <c r="AH189" i="19" s="1"/>
  <c r="AI189" i="19" s="1"/>
  <c r="H190" i="19"/>
  <c r="AH190" i="19" s="1"/>
  <c r="H191" i="19"/>
  <c r="AH191" i="19" s="1"/>
  <c r="AI191" i="19" s="1"/>
  <c r="H192" i="19"/>
  <c r="AH192" i="19" s="1"/>
  <c r="H193" i="19"/>
  <c r="AH193" i="19" s="1"/>
  <c r="AI193" i="19" s="1"/>
  <c r="H194" i="19"/>
  <c r="AH194" i="19" s="1"/>
  <c r="AI194" i="19" s="1"/>
  <c r="H195" i="19"/>
  <c r="AH195" i="19" s="1"/>
  <c r="AI195" i="19" s="1"/>
  <c r="H196" i="19"/>
  <c r="AH196" i="19" s="1"/>
  <c r="H197" i="19"/>
  <c r="AH197" i="19" s="1"/>
  <c r="H198" i="19"/>
  <c r="AH198" i="19" s="1"/>
  <c r="AI198" i="19" s="1"/>
  <c r="H199" i="19"/>
  <c r="AH199" i="19" s="1"/>
  <c r="H200" i="19"/>
  <c r="AH200" i="19" s="1"/>
  <c r="H201" i="19"/>
  <c r="AH201" i="19" s="1"/>
  <c r="AI201" i="19" s="1"/>
  <c r="H202" i="19"/>
  <c r="AH202" i="19" s="1"/>
  <c r="H203" i="19"/>
  <c r="AH203" i="19" s="1"/>
  <c r="H204" i="19"/>
  <c r="AH204" i="19" s="1"/>
  <c r="AI204" i="19" s="1"/>
  <c r="H205" i="19"/>
  <c r="AH205" i="19" s="1"/>
  <c r="AI205" i="19" s="1"/>
  <c r="H206" i="19"/>
  <c r="H207" i="19"/>
  <c r="H208" i="19"/>
  <c r="H209" i="19"/>
  <c r="AH209" i="19" s="1"/>
  <c r="AI209" i="19" s="1"/>
  <c r="H210" i="19"/>
  <c r="AH210" i="19" s="1"/>
  <c r="H211" i="19"/>
  <c r="AH211" i="19" s="1"/>
  <c r="AI211" i="19" s="1"/>
  <c r="H212" i="19"/>
  <c r="AH212" i="19" s="1"/>
  <c r="AI212" i="19" s="1"/>
  <c r="H213" i="19"/>
  <c r="AH213" i="19" s="1"/>
  <c r="AI213" i="19" s="1"/>
  <c r="H214" i="19"/>
  <c r="AH214" i="19" s="1"/>
  <c r="AI214" i="19" s="1"/>
  <c r="H215" i="19"/>
  <c r="AH215" i="19" s="1"/>
  <c r="H216" i="19"/>
  <c r="AH216" i="19" s="1"/>
  <c r="AI216" i="19" s="1"/>
  <c r="H217" i="19"/>
  <c r="AH217" i="19" s="1"/>
  <c r="H218" i="19"/>
  <c r="AH218" i="19" s="1"/>
  <c r="AI218" i="19" s="1"/>
  <c r="H219" i="19"/>
  <c r="AH219" i="19" s="1"/>
  <c r="H220" i="19"/>
  <c r="AH220" i="19" s="1"/>
  <c r="AI220" i="19" s="1"/>
  <c r="H221" i="19"/>
  <c r="AH221" i="19" s="1"/>
  <c r="H222" i="19"/>
  <c r="AH222" i="19" s="1"/>
  <c r="H223" i="19"/>
  <c r="AH223" i="19" s="1"/>
  <c r="AI223" i="19" s="1"/>
  <c r="H224" i="19"/>
  <c r="AH224" i="19" s="1"/>
  <c r="AI224" i="19" s="1"/>
  <c r="H225" i="19"/>
  <c r="AH225" i="19" s="1"/>
  <c r="AI225" i="19" s="1"/>
  <c r="H226" i="19"/>
  <c r="AH226" i="19" s="1"/>
  <c r="H227" i="19"/>
  <c r="AH227" i="19" s="1"/>
  <c r="H228" i="19"/>
  <c r="AH228" i="19" s="1"/>
  <c r="AI228" i="19" s="1"/>
  <c r="H229" i="19"/>
  <c r="AH229" i="19" s="1"/>
  <c r="AI229" i="19" s="1"/>
  <c r="H230" i="19"/>
  <c r="AH230" i="19" s="1"/>
  <c r="AI230" i="19" s="1"/>
  <c r="H231" i="19"/>
  <c r="AH231" i="19" s="1"/>
  <c r="AI231" i="19" s="1"/>
  <c r="H232" i="19"/>
  <c r="AH232" i="19" s="1"/>
  <c r="AI232" i="19" s="1"/>
  <c r="H233" i="19"/>
  <c r="AH233" i="19" s="1"/>
  <c r="AI233" i="19" s="1"/>
  <c r="H234" i="19"/>
  <c r="AH234" i="19" s="1"/>
  <c r="AI234" i="19" s="1"/>
  <c r="H235" i="19"/>
  <c r="AH235" i="19" s="1"/>
  <c r="AI235" i="19" s="1"/>
  <c r="H236" i="19"/>
  <c r="AH236" i="19" s="1"/>
  <c r="AI236" i="19" s="1"/>
  <c r="H237" i="19"/>
  <c r="AH237" i="19" s="1"/>
  <c r="H238" i="19"/>
  <c r="AH238" i="19" s="1"/>
  <c r="AI238" i="19" s="1"/>
  <c r="H239" i="19"/>
  <c r="AH239" i="19" s="1"/>
  <c r="H240" i="19"/>
  <c r="AH240" i="19" s="1"/>
  <c r="H241" i="19"/>
  <c r="AH241" i="19" s="1"/>
  <c r="H242" i="19"/>
  <c r="AH242" i="19" s="1"/>
  <c r="H243" i="19"/>
  <c r="AH243" i="19" s="1"/>
  <c r="H244" i="19"/>
  <c r="AH244" i="19" s="1"/>
  <c r="AI244" i="19" s="1"/>
  <c r="H245" i="19"/>
  <c r="AH245" i="19" s="1"/>
  <c r="H246" i="19"/>
  <c r="AH246" i="19" s="1"/>
  <c r="AI246" i="19" s="1"/>
  <c r="H247" i="19"/>
  <c r="AH247" i="19" s="1"/>
  <c r="AI247" i="19" s="1"/>
  <c r="H248" i="19"/>
  <c r="AH248" i="19" s="1"/>
  <c r="H249" i="19"/>
  <c r="AH249" i="19" s="1"/>
  <c r="H250" i="19"/>
  <c r="AH250" i="19" s="1"/>
  <c r="AR250" i="19" s="1"/>
  <c r="H251" i="19"/>
  <c r="AH251" i="19" s="1"/>
  <c r="H252" i="19"/>
  <c r="AH252" i="19" s="1"/>
  <c r="H253" i="19"/>
  <c r="AH253" i="19" s="1"/>
  <c r="H254" i="19"/>
  <c r="AH254" i="19" s="1"/>
  <c r="H255" i="19"/>
  <c r="AH255" i="19" s="1"/>
  <c r="H256" i="19"/>
  <c r="AH256" i="19" s="1"/>
  <c r="AI256" i="19" s="1"/>
  <c r="H257" i="19"/>
  <c r="AH257" i="19" s="1"/>
  <c r="H258" i="19"/>
  <c r="AH258" i="19" s="1"/>
  <c r="H259" i="19"/>
  <c r="AH259" i="19" s="1"/>
  <c r="H260" i="19"/>
  <c r="AH260" i="19" s="1"/>
  <c r="H261" i="19"/>
  <c r="AH261" i="19" s="1"/>
  <c r="AI261" i="19" s="1"/>
  <c r="H262" i="19"/>
  <c r="AH262" i="19" s="1"/>
  <c r="AI262" i="19" s="1"/>
  <c r="H263" i="19"/>
  <c r="AH263" i="19" s="1"/>
  <c r="H264" i="19"/>
  <c r="AH264" i="19" s="1"/>
  <c r="AI264" i="19" s="1"/>
  <c r="H265" i="19"/>
  <c r="AH265" i="19" s="1"/>
  <c r="AI265" i="19" s="1"/>
  <c r="H266" i="19"/>
  <c r="AH266" i="19" s="1"/>
  <c r="AI266" i="19" s="1"/>
  <c r="H267" i="19"/>
  <c r="AH267" i="19" s="1"/>
  <c r="H268" i="19"/>
  <c r="AH268" i="19" s="1"/>
  <c r="AI268" i="19" s="1"/>
  <c r="H269" i="19"/>
  <c r="AH269" i="19" s="1"/>
  <c r="H270" i="19"/>
  <c r="AH270" i="19" s="1"/>
  <c r="AI270" i="19" s="1"/>
  <c r="H271" i="19"/>
  <c r="AH271" i="19" s="1"/>
  <c r="AI271" i="19" s="1"/>
  <c r="H272" i="19"/>
  <c r="AH272" i="19" s="1"/>
  <c r="AI272" i="19" s="1"/>
  <c r="H273" i="19"/>
  <c r="AH273" i="19" s="1"/>
  <c r="AI273" i="19" s="1"/>
  <c r="H274" i="19"/>
  <c r="AH274" i="19" s="1"/>
  <c r="AI274" i="19" s="1"/>
  <c r="H275" i="19"/>
  <c r="AH275" i="19" s="1"/>
  <c r="AI275" i="19" s="1"/>
  <c r="H276" i="19"/>
  <c r="AH276" i="19" s="1"/>
  <c r="AI276" i="19" s="1"/>
  <c r="H277" i="19"/>
  <c r="AH277" i="19" s="1"/>
  <c r="AI277" i="19" s="1"/>
  <c r="H278" i="19"/>
  <c r="AH278" i="19" s="1"/>
  <c r="AI278" i="19" s="1"/>
  <c r="H279" i="19"/>
  <c r="AH279" i="19" s="1"/>
  <c r="AI279" i="19" s="1"/>
  <c r="H280" i="19"/>
  <c r="AH280" i="19" s="1"/>
  <c r="AI280" i="19" s="1"/>
  <c r="H281" i="19"/>
  <c r="AH281" i="19" s="1"/>
  <c r="H282" i="19"/>
  <c r="AH282" i="19" s="1"/>
  <c r="AI282" i="19" s="1"/>
  <c r="H283" i="19"/>
  <c r="AH283" i="19" s="1"/>
  <c r="H284" i="19"/>
  <c r="AH284" i="19" s="1"/>
  <c r="AI284" i="19" s="1"/>
  <c r="H285" i="19"/>
  <c r="AH285" i="19" s="1"/>
  <c r="AI285" i="19" s="1"/>
  <c r="H286" i="19"/>
  <c r="AH286" i="19" s="1"/>
  <c r="AI286" i="19" s="1"/>
  <c r="H287" i="19"/>
  <c r="AH287" i="19" s="1"/>
  <c r="H288" i="19"/>
  <c r="AH288" i="19" s="1"/>
  <c r="AI288" i="19" s="1"/>
  <c r="H289" i="19"/>
  <c r="AH289" i="19" s="1"/>
  <c r="AI289" i="19" s="1"/>
  <c r="H290" i="19"/>
  <c r="AH290" i="19" s="1"/>
  <c r="AI290" i="19" s="1"/>
  <c r="H291" i="19"/>
  <c r="AH291" i="19" s="1"/>
  <c r="H3" i="19"/>
  <c r="AH3" i="19" s="1"/>
  <c r="A225" i="19"/>
  <c r="C225" i="19"/>
  <c r="D225" i="19"/>
  <c r="E225" i="19"/>
  <c r="I225" i="19"/>
  <c r="J225" i="19" s="1"/>
  <c r="K225" i="19" a="1"/>
  <c r="K225" i="19" s="1"/>
  <c r="L225" i="19" s="1"/>
  <c r="N225" i="19"/>
  <c r="O225" i="19"/>
  <c r="P225" i="19"/>
  <c r="Q225" i="19" s="1"/>
  <c r="T225" i="19"/>
  <c r="W225" i="19"/>
  <c r="X225" i="19"/>
  <c r="Z225" i="19"/>
  <c r="AA225" i="19"/>
  <c r="AB225" i="19" s="1"/>
  <c r="A226" i="19"/>
  <c r="C226" i="19"/>
  <c r="D226" i="19"/>
  <c r="E226" i="19"/>
  <c r="I226" i="19"/>
  <c r="J226" i="19" s="1"/>
  <c r="AG226" i="19" s="1"/>
  <c r="K226" i="19" a="1"/>
  <c r="K226" i="19" s="1"/>
  <c r="L226" i="19" s="1"/>
  <c r="N226" i="19"/>
  <c r="O226" i="19"/>
  <c r="P226" i="19"/>
  <c r="Q226" i="19" s="1"/>
  <c r="T226" i="19"/>
  <c r="W226" i="19"/>
  <c r="X226" i="19"/>
  <c r="Z226" i="19"/>
  <c r="AA226" i="19"/>
  <c r="AB226" i="19" s="1"/>
  <c r="A227" i="19"/>
  <c r="C227" i="19"/>
  <c r="D227" i="19"/>
  <c r="E227" i="19"/>
  <c r="I227" i="19"/>
  <c r="J227" i="19" s="1"/>
  <c r="AG227" i="19" s="1"/>
  <c r="K227" i="19" a="1"/>
  <c r="K227" i="19" s="1"/>
  <c r="L227" i="19" s="1"/>
  <c r="N227" i="19"/>
  <c r="O227" i="19"/>
  <c r="P227" i="19"/>
  <c r="Q227" i="19" s="1"/>
  <c r="R227" i="19" s="1" a="1"/>
  <c r="R227" i="19" s="1"/>
  <c r="T227" i="19"/>
  <c r="W227" i="19"/>
  <c r="X227" i="19"/>
  <c r="Z227" i="19"/>
  <c r="AA227" i="19"/>
  <c r="AB227" i="19" s="1"/>
  <c r="A228" i="19"/>
  <c r="C228" i="19"/>
  <c r="D228" i="19"/>
  <c r="E228" i="19"/>
  <c r="I228" i="19"/>
  <c r="J228" i="19" s="1"/>
  <c r="AG228" i="19" s="1"/>
  <c r="K228" i="19" a="1"/>
  <c r="K228" i="19" s="1"/>
  <c r="L228" i="19" s="1"/>
  <c r="N228" i="19"/>
  <c r="O228" i="19"/>
  <c r="P228" i="19"/>
  <c r="Q228" i="19" s="1"/>
  <c r="R228" i="19" s="1" a="1"/>
  <c r="R228" i="19" s="1"/>
  <c r="T228" i="19"/>
  <c r="W228" i="19"/>
  <c r="X228" i="19"/>
  <c r="Z228" i="19"/>
  <c r="AA228" i="19"/>
  <c r="AB228" i="19" s="1"/>
  <c r="A229" i="19"/>
  <c r="C229" i="19"/>
  <c r="D229" i="19"/>
  <c r="E229" i="19"/>
  <c r="I229" i="19"/>
  <c r="J229" i="19" s="1"/>
  <c r="K229" i="19" a="1"/>
  <c r="K229" i="19" s="1"/>
  <c r="L229" i="19" s="1"/>
  <c r="N229" i="19"/>
  <c r="O229" i="19"/>
  <c r="P229" i="19"/>
  <c r="Q229" i="19" s="1"/>
  <c r="R229" i="19" s="1" a="1"/>
  <c r="R229" i="19" s="1"/>
  <c r="T229" i="19"/>
  <c r="W229" i="19"/>
  <c r="X229" i="19"/>
  <c r="Z229" i="19"/>
  <c r="AA229" i="19"/>
  <c r="AB229" i="19" s="1"/>
  <c r="A230" i="19"/>
  <c r="C230" i="19"/>
  <c r="D230" i="19"/>
  <c r="E230" i="19"/>
  <c r="I230" i="19"/>
  <c r="J230" i="19" s="1"/>
  <c r="K230" i="19" a="1"/>
  <c r="K230" i="19" s="1"/>
  <c r="L230" i="19" s="1"/>
  <c r="N230" i="19"/>
  <c r="O230" i="19"/>
  <c r="P230" i="19"/>
  <c r="Q230" i="19" s="1"/>
  <c r="R230" i="19" s="1" a="1"/>
  <c r="R230" i="19" s="1"/>
  <c r="T230" i="19"/>
  <c r="W230" i="19"/>
  <c r="X230" i="19"/>
  <c r="Z230" i="19"/>
  <c r="AA230" i="19"/>
  <c r="AB230" i="19" s="1"/>
  <c r="A231" i="19"/>
  <c r="C231" i="19"/>
  <c r="D231" i="19"/>
  <c r="E231" i="19"/>
  <c r="I231" i="19"/>
  <c r="J231" i="19" s="1"/>
  <c r="K231" i="19" a="1"/>
  <c r="K231" i="19" s="1"/>
  <c r="L231" i="19" s="1"/>
  <c r="N231" i="19"/>
  <c r="O231" i="19"/>
  <c r="P231" i="19"/>
  <c r="Q231" i="19" s="1"/>
  <c r="R231" i="19" s="1" a="1"/>
  <c r="R231" i="19" s="1"/>
  <c r="T231" i="19"/>
  <c r="W231" i="19"/>
  <c r="X231" i="19"/>
  <c r="Z231" i="19"/>
  <c r="Y231" i="19" s="1"/>
  <c r="AA231" i="19"/>
  <c r="AB231" i="19" s="1"/>
  <c r="A232" i="19"/>
  <c r="C232" i="19"/>
  <c r="D232" i="19"/>
  <c r="E232" i="19"/>
  <c r="I232" i="19"/>
  <c r="J232" i="19" s="1"/>
  <c r="K232" i="19" a="1"/>
  <c r="K232" i="19" s="1"/>
  <c r="L232" i="19" s="1"/>
  <c r="N232" i="19"/>
  <c r="O232" i="19"/>
  <c r="P232" i="19"/>
  <c r="Q232" i="19" s="1"/>
  <c r="R232" i="19" s="1" a="1"/>
  <c r="R232" i="19" s="1"/>
  <c r="T232" i="19"/>
  <c r="W232" i="19"/>
  <c r="X232" i="19"/>
  <c r="Z232" i="19"/>
  <c r="AA232" i="19"/>
  <c r="AB232" i="19" s="1"/>
  <c r="A233" i="19"/>
  <c r="C233" i="19"/>
  <c r="D233" i="19"/>
  <c r="E233" i="19"/>
  <c r="I233" i="19"/>
  <c r="J233" i="19" s="1"/>
  <c r="AG233" i="19" s="1"/>
  <c r="K233" i="19" a="1"/>
  <c r="K233" i="19" s="1"/>
  <c r="L233" i="19" s="1"/>
  <c r="N233" i="19"/>
  <c r="O233" i="19"/>
  <c r="P233" i="19"/>
  <c r="Q233" i="19" s="1"/>
  <c r="R233" i="19" s="1" a="1"/>
  <c r="R233" i="19" s="1"/>
  <c r="T233" i="19"/>
  <c r="W233" i="19"/>
  <c r="X233" i="19"/>
  <c r="Z233" i="19"/>
  <c r="AA233" i="19"/>
  <c r="AB233" i="19" s="1"/>
  <c r="A234" i="19"/>
  <c r="C234" i="19"/>
  <c r="D234" i="19"/>
  <c r="E234" i="19"/>
  <c r="I234" i="19"/>
  <c r="J234" i="19" s="1"/>
  <c r="K234" i="19" a="1"/>
  <c r="K234" i="19" s="1"/>
  <c r="L234" i="19" s="1"/>
  <c r="N234" i="19"/>
  <c r="O234" i="19"/>
  <c r="P234" i="19"/>
  <c r="Q234" i="19" s="1"/>
  <c r="T234" i="19"/>
  <c r="W234" i="19"/>
  <c r="X234" i="19"/>
  <c r="Z234" i="19" s="1"/>
  <c r="Y234" i="19" s="1"/>
  <c r="AA234" i="19"/>
  <c r="AB234" i="19" s="1"/>
  <c r="A235" i="19"/>
  <c r="C235" i="19"/>
  <c r="D235" i="19"/>
  <c r="E235" i="19"/>
  <c r="I235" i="19"/>
  <c r="J235" i="19" s="1"/>
  <c r="K235" i="19" a="1"/>
  <c r="K235" i="19" s="1"/>
  <c r="L235" i="19" s="1"/>
  <c r="N235" i="19"/>
  <c r="O235" i="19"/>
  <c r="P235" i="19"/>
  <c r="Q235" i="19" s="1"/>
  <c r="T235" i="19"/>
  <c r="W235" i="19"/>
  <c r="X235" i="19"/>
  <c r="Z235" i="19"/>
  <c r="AA235" i="19"/>
  <c r="AB235" i="19" s="1"/>
  <c r="A236" i="19"/>
  <c r="C236" i="19"/>
  <c r="D236" i="19"/>
  <c r="E236" i="19"/>
  <c r="I236" i="19"/>
  <c r="J236" i="19" s="1"/>
  <c r="AG236" i="19" s="1"/>
  <c r="K236" i="19" a="1"/>
  <c r="K236" i="19" s="1"/>
  <c r="L236" i="19" s="1"/>
  <c r="N236" i="19"/>
  <c r="O236" i="19"/>
  <c r="P236" i="19"/>
  <c r="Q236" i="19" s="1"/>
  <c r="R236" i="19" s="1" a="1"/>
  <c r="R236" i="19" s="1"/>
  <c r="T236" i="19"/>
  <c r="W236" i="19"/>
  <c r="X236" i="19"/>
  <c r="Z236" i="19"/>
  <c r="AA236" i="19"/>
  <c r="AB236" i="19" s="1"/>
  <c r="A237" i="19"/>
  <c r="C237" i="19"/>
  <c r="D237" i="19"/>
  <c r="E237" i="19"/>
  <c r="I237" i="19"/>
  <c r="J237" i="19" s="1"/>
  <c r="K237" i="19" a="1"/>
  <c r="K237" i="19" s="1"/>
  <c r="L237" i="19" s="1"/>
  <c r="N237" i="19"/>
  <c r="O237" i="19"/>
  <c r="P237" i="19"/>
  <c r="Q237" i="19" s="1"/>
  <c r="T237" i="19"/>
  <c r="W237" i="19"/>
  <c r="X237" i="19"/>
  <c r="Z237" i="19"/>
  <c r="AA237" i="19"/>
  <c r="AB237" i="19" s="1"/>
  <c r="A238" i="19"/>
  <c r="C238" i="19"/>
  <c r="D238" i="19"/>
  <c r="E238" i="19"/>
  <c r="I238" i="19"/>
  <c r="J238" i="19" s="1"/>
  <c r="K238" i="19" a="1"/>
  <c r="K238" i="19" s="1"/>
  <c r="L238" i="19" s="1"/>
  <c r="N238" i="19"/>
  <c r="O238" i="19"/>
  <c r="P238" i="19"/>
  <c r="Q238" i="19" s="1"/>
  <c r="R238" i="19" s="1" a="1"/>
  <c r="R238" i="19" s="1"/>
  <c r="T238" i="19"/>
  <c r="W238" i="19"/>
  <c r="X238" i="19"/>
  <c r="Z238" i="19"/>
  <c r="AA238" i="19"/>
  <c r="AB238" i="19" s="1"/>
  <c r="A239" i="19"/>
  <c r="C239" i="19"/>
  <c r="D239" i="19"/>
  <c r="E239" i="19"/>
  <c r="I239" i="19"/>
  <c r="J239" i="19" s="1"/>
  <c r="AG239" i="19" s="1"/>
  <c r="K239" i="19" a="1"/>
  <c r="K239" i="19" s="1"/>
  <c r="L239" i="19" s="1"/>
  <c r="M239" i="19" s="1" a="1"/>
  <c r="M239" i="19" s="1"/>
  <c r="N239" i="19"/>
  <c r="O239" i="19"/>
  <c r="P239" i="19"/>
  <c r="T239" i="19"/>
  <c r="W239" i="19"/>
  <c r="X239" i="19"/>
  <c r="Z239" i="19"/>
  <c r="AA239" i="19"/>
  <c r="AB239" i="19" s="1"/>
  <c r="A240" i="19"/>
  <c r="C240" i="19"/>
  <c r="D240" i="19"/>
  <c r="E240" i="19"/>
  <c r="I240" i="19"/>
  <c r="J240" i="19" s="1"/>
  <c r="K240" i="19" a="1"/>
  <c r="K240" i="19" s="1"/>
  <c r="L240" i="19" s="1"/>
  <c r="M240" i="19" s="1" a="1"/>
  <c r="M240" i="19" s="1"/>
  <c r="N240" i="19"/>
  <c r="O240" i="19"/>
  <c r="P240" i="19"/>
  <c r="Q240" i="19" s="1"/>
  <c r="T240" i="19"/>
  <c r="W240" i="19"/>
  <c r="X240" i="19"/>
  <c r="Z240" i="19"/>
  <c r="AA240" i="19"/>
  <c r="AB240" i="19" s="1"/>
  <c r="A241" i="19"/>
  <c r="C241" i="19"/>
  <c r="D241" i="19"/>
  <c r="E241" i="19"/>
  <c r="I241" i="19"/>
  <c r="J241" i="19" s="1"/>
  <c r="AG241" i="19" s="1"/>
  <c r="K241" i="19" a="1"/>
  <c r="K241" i="19" s="1"/>
  <c r="L241" i="19" s="1"/>
  <c r="N241" i="19"/>
  <c r="O241" i="19"/>
  <c r="P241" i="19"/>
  <c r="Q241" i="19" s="1"/>
  <c r="T241" i="19"/>
  <c r="W241" i="19"/>
  <c r="X241" i="19"/>
  <c r="Z241" i="19"/>
  <c r="AA241" i="19"/>
  <c r="AB241" i="19" s="1"/>
  <c r="A242" i="19"/>
  <c r="C242" i="19"/>
  <c r="D242" i="19"/>
  <c r="E242" i="19"/>
  <c r="I242" i="19"/>
  <c r="J242" i="19" s="1"/>
  <c r="K242" i="19" a="1"/>
  <c r="K242" i="19" s="1"/>
  <c r="L242" i="19" s="1"/>
  <c r="N242" i="19"/>
  <c r="O242" i="19"/>
  <c r="P242" i="19"/>
  <c r="Q242" i="19" s="1"/>
  <c r="T242" i="19"/>
  <c r="W242" i="19"/>
  <c r="X242" i="19"/>
  <c r="Z242" i="19" s="1"/>
  <c r="AA242" i="19"/>
  <c r="AB242" i="19" s="1"/>
  <c r="A243" i="19"/>
  <c r="C243" i="19"/>
  <c r="D243" i="19"/>
  <c r="E243" i="19"/>
  <c r="I243" i="19"/>
  <c r="J243" i="19" s="1"/>
  <c r="AG243" i="19" s="1"/>
  <c r="K243" i="19" a="1"/>
  <c r="K243" i="19" s="1"/>
  <c r="L243" i="19" s="1"/>
  <c r="N243" i="19"/>
  <c r="O243" i="19"/>
  <c r="P243" i="19"/>
  <c r="Q243" i="19" s="1"/>
  <c r="T243" i="19"/>
  <c r="W243" i="19"/>
  <c r="X243" i="19"/>
  <c r="Z243" i="19"/>
  <c r="AA243" i="19"/>
  <c r="AB243" i="19" s="1"/>
  <c r="A244" i="19"/>
  <c r="C244" i="19"/>
  <c r="D244" i="19"/>
  <c r="E244" i="19"/>
  <c r="I244" i="19"/>
  <c r="J244" i="19"/>
  <c r="AG244" i="19" s="1"/>
  <c r="K244" i="19" a="1"/>
  <c r="K244" i="19" s="1"/>
  <c r="L244" i="19" s="1"/>
  <c r="N244" i="19"/>
  <c r="O244" i="19"/>
  <c r="P244" i="19"/>
  <c r="Q244" i="19" s="1"/>
  <c r="T244" i="19"/>
  <c r="W244" i="19"/>
  <c r="X244" i="19"/>
  <c r="Z244" i="19"/>
  <c r="AA244" i="19"/>
  <c r="AB244" i="19" s="1"/>
  <c r="A245" i="19"/>
  <c r="C245" i="19"/>
  <c r="D245" i="19"/>
  <c r="E245" i="19"/>
  <c r="I245" i="19"/>
  <c r="J245" i="19" s="1"/>
  <c r="K245" i="19" a="1"/>
  <c r="K245" i="19" s="1"/>
  <c r="L245" i="19" s="1"/>
  <c r="N245" i="19"/>
  <c r="O245" i="19"/>
  <c r="P245" i="19"/>
  <c r="Q245" i="19" s="1"/>
  <c r="R245" i="19" s="1" a="1"/>
  <c r="R245" i="19" s="1"/>
  <c r="T245" i="19"/>
  <c r="W245" i="19"/>
  <c r="X245" i="19"/>
  <c r="Z245" i="19"/>
  <c r="AA245" i="19"/>
  <c r="AB245" i="19" s="1"/>
  <c r="A246" i="19"/>
  <c r="C246" i="19"/>
  <c r="D246" i="19"/>
  <c r="E246" i="19"/>
  <c r="I246" i="19"/>
  <c r="J246" i="19" s="1"/>
  <c r="AG246" i="19" s="1"/>
  <c r="K246" i="19" a="1"/>
  <c r="K246" i="19" s="1"/>
  <c r="L246" i="19" s="1"/>
  <c r="M246" i="19" s="1" a="1"/>
  <c r="M246" i="19" s="1"/>
  <c r="N246" i="19"/>
  <c r="O246" i="19"/>
  <c r="P246" i="19"/>
  <c r="Q246" i="19" s="1"/>
  <c r="R246" i="19" s="1" a="1"/>
  <c r="R246" i="19" s="1"/>
  <c r="T246" i="19"/>
  <c r="W246" i="19"/>
  <c r="X246" i="19"/>
  <c r="Z246" i="19"/>
  <c r="Y246" i="19" s="1"/>
  <c r="AA246" i="19"/>
  <c r="AB246" i="19" s="1"/>
  <c r="A247" i="19"/>
  <c r="C247" i="19"/>
  <c r="D247" i="19"/>
  <c r="E247" i="19"/>
  <c r="I247" i="19"/>
  <c r="J247" i="19" s="1"/>
  <c r="K247" i="19" a="1"/>
  <c r="K247" i="19" s="1"/>
  <c r="L247" i="19" s="1"/>
  <c r="N247" i="19"/>
  <c r="O247" i="19"/>
  <c r="P247" i="19"/>
  <c r="Q247" i="19" s="1"/>
  <c r="R247" i="19" s="1" a="1"/>
  <c r="R247" i="19" s="1"/>
  <c r="T247" i="19"/>
  <c r="W247" i="19"/>
  <c r="X247" i="19"/>
  <c r="Z247" i="19"/>
  <c r="AA247" i="19"/>
  <c r="AB247" i="19" s="1"/>
  <c r="A248" i="19"/>
  <c r="C248" i="19"/>
  <c r="D248" i="19"/>
  <c r="E248" i="19"/>
  <c r="I248" i="19"/>
  <c r="J248" i="19" s="1"/>
  <c r="K248" i="19" a="1"/>
  <c r="K248" i="19" s="1"/>
  <c r="L248" i="19" s="1"/>
  <c r="N248" i="19"/>
  <c r="O248" i="19"/>
  <c r="P248" i="19"/>
  <c r="Q248" i="19" s="1"/>
  <c r="T248" i="19"/>
  <c r="W248" i="19"/>
  <c r="X248" i="19"/>
  <c r="Z248" i="19"/>
  <c r="AA248" i="19"/>
  <c r="AB248" i="19" s="1"/>
  <c r="A249" i="19"/>
  <c r="C249" i="19"/>
  <c r="D249" i="19"/>
  <c r="E249" i="19"/>
  <c r="I249" i="19"/>
  <c r="J249" i="19" s="1"/>
  <c r="K249" i="19" a="1"/>
  <c r="K249" i="19" s="1"/>
  <c r="L249" i="19" s="1"/>
  <c r="N249" i="19"/>
  <c r="O249" i="19"/>
  <c r="P249" i="19"/>
  <c r="Q249" i="19" s="1"/>
  <c r="R249" i="19" s="1" a="1"/>
  <c r="R249" i="19" s="1"/>
  <c r="T249" i="19"/>
  <c r="W249" i="19"/>
  <c r="X249" i="19"/>
  <c r="Z249" i="19"/>
  <c r="AA249" i="19"/>
  <c r="AB249" i="19" s="1"/>
  <c r="A250" i="19"/>
  <c r="C250" i="19"/>
  <c r="D250" i="19"/>
  <c r="E250" i="19"/>
  <c r="I250" i="19"/>
  <c r="J250" i="19" s="1"/>
  <c r="K250" i="19" a="1"/>
  <c r="K250" i="19" s="1"/>
  <c r="L250" i="19" s="1"/>
  <c r="N250" i="19"/>
  <c r="O250" i="19"/>
  <c r="P250" i="19"/>
  <c r="Q250" i="19" s="1"/>
  <c r="R250" i="19" s="1" a="1"/>
  <c r="R250" i="19" s="1"/>
  <c r="T250" i="19"/>
  <c r="W250" i="19"/>
  <c r="X250" i="19"/>
  <c r="Z250" i="19"/>
  <c r="Y250" i="19" s="1"/>
  <c r="AA250" i="19"/>
  <c r="AB250" i="19" s="1"/>
  <c r="A251" i="19"/>
  <c r="C251" i="19"/>
  <c r="D251" i="19"/>
  <c r="E251" i="19"/>
  <c r="I251" i="19"/>
  <c r="J251" i="19" s="1"/>
  <c r="K251" i="19" a="1"/>
  <c r="K251" i="19" s="1"/>
  <c r="L251" i="19" s="1"/>
  <c r="N251" i="19"/>
  <c r="O251" i="19"/>
  <c r="P251" i="19"/>
  <c r="Q251" i="19" s="1"/>
  <c r="R251" i="19" s="1" a="1"/>
  <c r="R251" i="19" s="1"/>
  <c r="T251" i="19"/>
  <c r="W251" i="19"/>
  <c r="X251" i="19"/>
  <c r="Z251" i="19" s="1"/>
  <c r="Y251" i="19" s="1"/>
  <c r="AA251" i="19"/>
  <c r="AB251" i="19" s="1"/>
  <c r="A252" i="19"/>
  <c r="C252" i="19"/>
  <c r="D252" i="19"/>
  <c r="E252" i="19"/>
  <c r="I252" i="19"/>
  <c r="J252" i="19" s="1"/>
  <c r="AG252" i="19" s="1"/>
  <c r="K252" i="19" a="1"/>
  <c r="K252" i="19" s="1"/>
  <c r="L252" i="19" s="1"/>
  <c r="N252" i="19"/>
  <c r="O252" i="19"/>
  <c r="P252" i="19"/>
  <c r="Q252" i="19" s="1"/>
  <c r="R252" i="19" s="1" a="1"/>
  <c r="R252" i="19" s="1"/>
  <c r="T252" i="19"/>
  <c r="W252" i="19"/>
  <c r="X252" i="19"/>
  <c r="Z252" i="19"/>
  <c r="AA252" i="19"/>
  <c r="AB252" i="19" s="1"/>
  <c r="A253" i="19"/>
  <c r="C253" i="19"/>
  <c r="D253" i="19"/>
  <c r="E253" i="19"/>
  <c r="I253" i="19"/>
  <c r="J253" i="19" s="1"/>
  <c r="K253" i="19" a="1"/>
  <c r="K253" i="19" s="1"/>
  <c r="L253" i="19" s="1"/>
  <c r="M253" i="19" s="1" a="1"/>
  <c r="M253" i="19" s="1"/>
  <c r="N253" i="19"/>
  <c r="O253" i="19"/>
  <c r="P253" i="19"/>
  <c r="Q253" i="19" s="1"/>
  <c r="R253" i="19" s="1" a="1"/>
  <c r="R253" i="19" s="1"/>
  <c r="V253" i="19"/>
  <c r="T253" i="19"/>
  <c r="W253" i="19"/>
  <c r="X253" i="19"/>
  <c r="Z253" i="19"/>
  <c r="AA253" i="19"/>
  <c r="AB253" i="19" s="1"/>
  <c r="A254" i="19"/>
  <c r="C254" i="19"/>
  <c r="D254" i="19"/>
  <c r="E254" i="19"/>
  <c r="I254" i="19"/>
  <c r="J254" i="19" s="1"/>
  <c r="AG254" i="19" s="1"/>
  <c r="K254" i="19" a="1"/>
  <c r="K254" i="19" s="1"/>
  <c r="L254" i="19" s="1"/>
  <c r="N254" i="19"/>
  <c r="O254" i="19"/>
  <c r="P254" i="19"/>
  <c r="Q254" i="19" s="1"/>
  <c r="T254" i="19"/>
  <c r="W254" i="19"/>
  <c r="X254" i="19"/>
  <c r="Z254" i="19" s="1"/>
  <c r="Y254" i="19" s="1"/>
  <c r="AA254" i="19"/>
  <c r="AB254" i="19" s="1"/>
  <c r="A255" i="19"/>
  <c r="C255" i="19"/>
  <c r="D255" i="19"/>
  <c r="E255" i="19"/>
  <c r="I255" i="19"/>
  <c r="J255" i="19" s="1"/>
  <c r="K255" i="19" a="1"/>
  <c r="K255" i="19" s="1"/>
  <c r="L255" i="19" s="1"/>
  <c r="N255" i="19"/>
  <c r="O255" i="19"/>
  <c r="P255" i="19"/>
  <c r="Q255" i="19" s="1"/>
  <c r="T255" i="19"/>
  <c r="W255" i="19"/>
  <c r="X255" i="19"/>
  <c r="Z255" i="19"/>
  <c r="AA255" i="19"/>
  <c r="AB255" i="19" s="1"/>
  <c r="A256" i="19"/>
  <c r="C256" i="19"/>
  <c r="D256" i="19"/>
  <c r="E256" i="19"/>
  <c r="I256" i="19"/>
  <c r="J256" i="19" s="1"/>
  <c r="K256" i="19" a="1"/>
  <c r="K256" i="19" s="1"/>
  <c r="L256" i="19" s="1"/>
  <c r="N256" i="19"/>
  <c r="O256" i="19"/>
  <c r="P256" i="19"/>
  <c r="Q256" i="19" s="1"/>
  <c r="T256" i="19"/>
  <c r="W256" i="19"/>
  <c r="X256" i="19"/>
  <c r="Z256" i="19"/>
  <c r="AA256" i="19"/>
  <c r="AB256" i="19" s="1"/>
  <c r="A257" i="19"/>
  <c r="C257" i="19"/>
  <c r="D257" i="19"/>
  <c r="E257" i="19"/>
  <c r="I257" i="19"/>
  <c r="J257" i="19" s="1"/>
  <c r="K257" i="19" a="1"/>
  <c r="K257" i="19" s="1"/>
  <c r="L257" i="19" s="1"/>
  <c r="N257" i="19"/>
  <c r="O257" i="19"/>
  <c r="P257" i="19"/>
  <c r="Q257" i="19" s="1"/>
  <c r="R257" i="19" s="1" a="1"/>
  <c r="R257" i="19" s="1"/>
  <c r="T257" i="19"/>
  <c r="W257" i="19"/>
  <c r="X257" i="19"/>
  <c r="Z257" i="19"/>
  <c r="Y257" i="19" s="1"/>
  <c r="AA257" i="19"/>
  <c r="AB257" i="19" s="1"/>
  <c r="A258" i="19"/>
  <c r="C258" i="19"/>
  <c r="D258" i="19"/>
  <c r="E258" i="19"/>
  <c r="I258" i="19"/>
  <c r="J258" i="19" s="1"/>
  <c r="K258" i="19" a="1"/>
  <c r="K258" i="19" s="1"/>
  <c r="L258" i="19" s="1"/>
  <c r="N258" i="19"/>
  <c r="O258" i="19"/>
  <c r="P258" i="19"/>
  <c r="Q258" i="19" s="1"/>
  <c r="R258" i="19" s="1" a="1"/>
  <c r="R258" i="19" s="1"/>
  <c r="T258" i="19"/>
  <c r="W258" i="19"/>
  <c r="X258" i="19"/>
  <c r="Z258" i="19"/>
  <c r="AA258" i="19"/>
  <c r="AB258" i="19" s="1"/>
  <c r="A259" i="19"/>
  <c r="C259" i="19"/>
  <c r="D259" i="19"/>
  <c r="E259" i="19"/>
  <c r="I259" i="19"/>
  <c r="J259" i="19" s="1"/>
  <c r="K259" i="19" a="1"/>
  <c r="K259" i="19" s="1"/>
  <c r="L259" i="19" s="1"/>
  <c r="M259" i="19" s="1" a="1"/>
  <c r="M259" i="19" s="1"/>
  <c r="N259" i="19"/>
  <c r="O259" i="19"/>
  <c r="P259" i="19"/>
  <c r="Q259" i="19" s="1"/>
  <c r="R259" i="19" s="1" a="1"/>
  <c r="R259" i="19" s="1"/>
  <c r="T259" i="19"/>
  <c r="W259" i="19"/>
  <c r="X259" i="19"/>
  <c r="Z259" i="19"/>
  <c r="AA259" i="19"/>
  <c r="AB259" i="19" s="1"/>
  <c r="A260" i="19"/>
  <c r="C260" i="19"/>
  <c r="D260" i="19"/>
  <c r="E260" i="19"/>
  <c r="I260" i="19"/>
  <c r="J260" i="19"/>
  <c r="AG260" i="19" s="1"/>
  <c r="K260" i="19" a="1"/>
  <c r="K260" i="19" s="1"/>
  <c r="L260" i="19" s="1"/>
  <c r="N260" i="19"/>
  <c r="O260" i="19"/>
  <c r="P260" i="19"/>
  <c r="Q260" i="19" s="1"/>
  <c r="R260" i="19" s="1" a="1"/>
  <c r="R260" i="19" s="1"/>
  <c r="T260" i="19"/>
  <c r="W260" i="19"/>
  <c r="X260" i="19"/>
  <c r="Z260" i="19"/>
  <c r="AA260" i="19"/>
  <c r="AB260" i="19" s="1"/>
  <c r="A261" i="19"/>
  <c r="C261" i="19"/>
  <c r="D261" i="19"/>
  <c r="E261" i="19"/>
  <c r="I261" i="19"/>
  <c r="J261" i="19" s="1"/>
  <c r="K261" i="19" a="1"/>
  <c r="K261" i="19" s="1"/>
  <c r="L261" i="19" s="1"/>
  <c r="N261" i="19"/>
  <c r="O261" i="19"/>
  <c r="P261" i="19"/>
  <c r="T261" i="19"/>
  <c r="W261" i="19"/>
  <c r="X261" i="19"/>
  <c r="Z261" i="19"/>
  <c r="Y261" i="19" s="1"/>
  <c r="AA261" i="19"/>
  <c r="AB261" i="19" s="1"/>
  <c r="A262" i="19"/>
  <c r="C262" i="19"/>
  <c r="D262" i="19"/>
  <c r="E262" i="19"/>
  <c r="I262" i="19"/>
  <c r="J262" i="19" s="1"/>
  <c r="K262" i="19" a="1"/>
  <c r="K262" i="19" s="1"/>
  <c r="L262" i="19" s="1"/>
  <c r="N262" i="19"/>
  <c r="O262" i="19"/>
  <c r="P262" i="19"/>
  <c r="T262" i="19"/>
  <c r="W262" i="19"/>
  <c r="X262" i="19"/>
  <c r="Z262" i="19"/>
  <c r="AA262" i="19"/>
  <c r="AB262" i="19" s="1"/>
  <c r="A263" i="19"/>
  <c r="C263" i="19"/>
  <c r="D263" i="19"/>
  <c r="E263" i="19"/>
  <c r="I263" i="19"/>
  <c r="J263" i="19" s="1"/>
  <c r="K263" i="19" a="1"/>
  <c r="K263" i="19" s="1"/>
  <c r="L263" i="19" s="1"/>
  <c r="N263" i="19"/>
  <c r="O263" i="19"/>
  <c r="P263" i="19"/>
  <c r="Q263" i="19" s="1"/>
  <c r="R263" i="19" s="1" a="1"/>
  <c r="R263" i="19" s="1"/>
  <c r="T263" i="19"/>
  <c r="W263" i="19"/>
  <c r="X263" i="19"/>
  <c r="Z263" i="19" s="1"/>
  <c r="Y263" i="19" s="1"/>
  <c r="AA263" i="19"/>
  <c r="AB263" i="19" s="1"/>
  <c r="A264" i="19"/>
  <c r="C264" i="19"/>
  <c r="D264" i="19"/>
  <c r="E264" i="19"/>
  <c r="I264" i="19"/>
  <c r="J264" i="19" s="1"/>
  <c r="AG264" i="19" s="1"/>
  <c r="K264" i="19" a="1"/>
  <c r="K264" i="19" s="1"/>
  <c r="L264" i="19" s="1"/>
  <c r="N264" i="19"/>
  <c r="O264" i="19"/>
  <c r="P264" i="19"/>
  <c r="Q264" i="19" s="1"/>
  <c r="R264" i="19" s="1" a="1"/>
  <c r="R264" i="19" s="1"/>
  <c r="T264" i="19"/>
  <c r="W264" i="19"/>
  <c r="X264" i="19"/>
  <c r="Z264" i="19" s="1"/>
  <c r="Y264" i="19" s="1"/>
  <c r="AA264" i="19"/>
  <c r="AB264" i="19" s="1"/>
  <c r="A265" i="19"/>
  <c r="C265" i="19"/>
  <c r="D265" i="19"/>
  <c r="E265" i="19"/>
  <c r="I265" i="19"/>
  <c r="J265" i="19" s="1"/>
  <c r="K265" i="19" a="1"/>
  <c r="K265" i="19" s="1"/>
  <c r="L265" i="19" s="1"/>
  <c r="N265" i="19"/>
  <c r="O265" i="19"/>
  <c r="P265" i="19"/>
  <c r="Q265" i="19" s="1"/>
  <c r="R265" i="19" s="1" a="1"/>
  <c r="R265" i="19" s="1"/>
  <c r="T265" i="19"/>
  <c r="W265" i="19"/>
  <c r="X265" i="19"/>
  <c r="Z265" i="19"/>
  <c r="AA265" i="19"/>
  <c r="AB265" i="19" s="1"/>
  <c r="A266" i="19"/>
  <c r="C266" i="19"/>
  <c r="D266" i="19"/>
  <c r="E266" i="19"/>
  <c r="I266" i="19"/>
  <c r="J266" i="19" s="1"/>
  <c r="K266" i="19" a="1"/>
  <c r="K266" i="19" s="1"/>
  <c r="L266" i="19" s="1"/>
  <c r="N266" i="19"/>
  <c r="O266" i="19"/>
  <c r="P266" i="19"/>
  <c r="Q266" i="19" s="1"/>
  <c r="R266" i="19" s="1" a="1"/>
  <c r="R266" i="19" s="1"/>
  <c r="T266" i="19"/>
  <c r="W266" i="19"/>
  <c r="X266" i="19"/>
  <c r="Z266" i="19" s="1"/>
  <c r="Y266" i="19" s="1"/>
  <c r="AA266" i="19"/>
  <c r="AB266" i="19" s="1"/>
  <c r="A267" i="19"/>
  <c r="C267" i="19"/>
  <c r="D267" i="19"/>
  <c r="E267" i="19"/>
  <c r="I267" i="19"/>
  <c r="J267" i="19" s="1"/>
  <c r="K267" i="19" a="1"/>
  <c r="K267" i="19" s="1"/>
  <c r="L267" i="19" s="1"/>
  <c r="N267" i="19"/>
  <c r="O267" i="19"/>
  <c r="P267" i="19"/>
  <c r="Q267" i="19" s="1"/>
  <c r="R267" i="19" s="1" a="1"/>
  <c r="R267" i="19" s="1"/>
  <c r="T267" i="19"/>
  <c r="W267" i="19"/>
  <c r="X267" i="19"/>
  <c r="Z267" i="19"/>
  <c r="AA267" i="19"/>
  <c r="AB267" i="19" s="1"/>
  <c r="A268" i="19"/>
  <c r="C268" i="19"/>
  <c r="D268" i="19"/>
  <c r="E268" i="19"/>
  <c r="I268" i="19"/>
  <c r="J268" i="19" s="1"/>
  <c r="K268" i="19" a="1"/>
  <c r="K268" i="19" s="1"/>
  <c r="L268" i="19" s="1"/>
  <c r="N268" i="19"/>
  <c r="O268" i="19"/>
  <c r="P268" i="19"/>
  <c r="Q268" i="19" s="1"/>
  <c r="R268" i="19" s="1" a="1"/>
  <c r="R268" i="19" s="1"/>
  <c r="U268" i="19"/>
  <c r="T268" i="19"/>
  <c r="W268" i="19"/>
  <c r="X268" i="19"/>
  <c r="Z268" i="19" s="1"/>
  <c r="AA268" i="19"/>
  <c r="AB268" i="19" s="1"/>
  <c r="A269" i="19"/>
  <c r="C269" i="19"/>
  <c r="D269" i="19"/>
  <c r="E269" i="19"/>
  <c r="I269" i="19"/>
  <c r="J269" i="19" s="1"/>
  <c r="K269" i="19" a="1"/>
  <c r="K269" i="19" s="1"/>
  <c r="L269" i="19" s="1"/>
  <c r="N269" i="19"/>
  <c r="O269" i="19"/>
  <c r="P269" i="19"/>
  <c r="Q269" i="19" s="1"/>
  <c r="R269" i="19" s="1" a="1"/>
  <c r="R269" i="19" s="1"/>
  <c r="T269" i="19"/>
  <c r="W269" i="19"/>
  <c r="X269" i="19"/>
  <c r="Z269" i="19"/>
  <c r="Y269" i="19" s="1"/>
  <c r="AA269" i="19"/>
  <c r="AB269" i="19" s="1"/>
  <c r="A270" i="19"/>
  <c r="C270" i="19"/>
  <c r="D270" i="19"/>
  <c r="E270" i="19"/>
  <c r="I270" i="19"/>
  <c r="J270" i="19" s="1"/>
  <c r="K270" i="19" a="1"/>
  <c r="K270" i="19" s="1"/>
  <c r="L270" i="19" s="1"/>
  <c r="N270" i="19"/>
  <c r="O270" i="19"/>
  <c r="P270" i="19"/>
  <c r="Q270" i="19" s="1"/>
  <c r="R270" i="19" s="1" a="1"/>
  <c r="R270" i="19" s="1"/>
  <c r="T270" i="19"/>
  <c r="W270" i="19"/>
  <c r="X270" i="19"/>
  <c r="Z270" i="19"/>
  <c r="AA270" i="19"/>
  <c r="AB270" i="19" s="1"/>
  <c r="A271" i="19"/>
  <c r="C271" i="19"/>
  <c r="D271" i="19"/>
  <c r="E271" i="19"/>
  <c r="I271" i="19"/>
  <c r="J271" i="19" s="1"/>
  <c r="K271" i="19" a="1"/>
  <c r="K271" i="19" s="1"/>
  <c r="L271" i="19" s="1"/>
  <c r="N271" i="19"/>
  <c r="O271" i="19"/>
  <c r="P271" i="19"/>
  <c r="Q271" i="19" s="1"/>
  <c r="T271" i="19"/>
  <c r="W271" i="19"/>
  <c r="X271" i="19"/>
  <c r="Z271" i="19"/>
  <c r="AA271" i="19"/>
  <c r="AB271" i="19" s="1"/>
  <c r="A272" i="19"/>
  <c r="C272" i="19"/>
  <c r="D272" i="19"/>
  <c r="E272" i="19"/>
  <c r="I272" i="19"/>
  <c r="J272" i="19" s="1"/>
  <c r="K272" i="19" a="1"/>
  <c r="K272" i="19" s="1"/>
  <c r="L272" i="19" s="1"/>
  <c r="N272" i="19"/>
  <c r="O272" i="19"/>
  <c r="P272" i="19"/>
  <c r="Q272" i="19" s="1"/>
  <c r="T272" i="19"/>
  <c r="W272" i="19"/>
  <c r="X272" i="19"/>
  <c r="Z272" i="19" s="1"/>
  <c r="Y272" i="19" s="1"/>
  <c r="AA272" i="19"/>
  <c r="AB272" i="19" s="1"/>
  <c r="A273" i="19"/>
  <c r="C273" i="19"/>
  <c r="D273" i="19"/>
  <c r="E273" i="19"/>
  <c r="I273" i="19"/>
  <c r="J273" i="19" s="1"/>
  <c r="K273" i="19" a="1"/>
  <c r="K273" i="19" s="1"/>
  <c r="L273" i="19" s="1"/>
  <c r="N273" i="19"/>
  <c r="O273" i="19"/>
  <c r="P273" i="19"/>
  <c r="Q273" i="19" s="1"/>
  <c r="T273" i="19"/>
  <c r="W273" i="19"/>
  <c r="X273" i="19"/>
  <c r="Z273" i="19" s="1"/>
  <c r="Y273" i="19" s="1"/>
  <c r="AA273" i="19"/>
  <c r="AB273" i="19" s="1"/>
  <c r="A274" i="19"/>
  <c r="C274" i="19"/>
  <c r="D274" i="19"/>
  <c r="E274" i="19"/>
  <c r="I274" i="19"/>
  <c r="J274" i="19" s="1"/>
  <c r="K274" i="19" a="1"/>
  <c r="K274" i="19" s="1"/>
  <c r="L274" i="19" s="1"/>
  <c r="N274" i="19"/>
  <c r="O274" i="19"/>
  <c r="P274" i="19"/>
  <c r="Q274" i="19" s="1"/>
  <c r="T274" i="19"/>
  <c r="W274" i="19"/>
  <c r="X274" i="19"/>
  <c r="Z274" i="19"/>
  <c r="AA274" i="19"/>
  <c r="AB274" i="19" s="1"/>
  <c r="A275" i="19"/>
  <c r="C275" i="19"/>
  <c r="D275" i="19"/>
  <c r="E275" i="19"/>
  <c r="I275" i="19"/>
  <c r="J275" i="19" s="1"/>
  <c r="K275" i="19" a="1"/>
  <c r="K275" i="19" s="1"/>
  <c r="L275" i="19" s="1"/>
  <c r="N275" i="19"/>
  <c r="O275" i="19"/>
  <c r="P275" i="19"/>
  <c r="Q275" i="19" s="1"/>
  <c r="T275" i="19"/>
  <c r="W275" i="19"/>
  <c r="X275" i="19"/>
  <c r="Z275" i="19"/>
  <c r="Y275" i="19" s="1"/>
  <c r="AA275" i="19"/>
  <c r="AB275" i="19" s="1"/>
  <c r="A276" i="19"/>
  <c r="C276" i="19"/>
  <c r="D276" i="19"/>
  <c r="E276" i="19"/>
  <c r="I276" i="19"/>
  <c r="J276" i="19" s="1"/>
  <c r="K276" i="19" a="1"/>
  <c r="K276" i="19" s="1"/>
  <c r="L276" i="19" s="1"/>
  <c r="N276" i="19"/>
  <c r="O276" i="19"/>
  <c r="P276" i="19"/>
  <c r="Q276" i="19" s="1"/>
  <c r="T276" i="19"/>
  <c r="W276" i="19"/>
  <c r="X276" i="19"/>
  <c r="Z276" i="19" s="1"/>
  <c r="Y276" i="19" s="1"/>
  <c r="AA276" i="19"/>
  <c r="AB276" i="19" s="1"/>
  <c r="A277" i="19"/>
  <c r="C277" i="19"/>
  <c r="D277" i="19"/>
  <c r="E277" i="19"/>
  <c r="I277" i="19"/>
  <c r="J277" i="19" s="1"/>
  <c r="K277" i="19" a="1"/>
  <c r="K277" i="19" s="1"/>
  <c r="L277" i="19" s="1"/>
  <c r="N277" i="19"/>
  <c r="O277" i="19"/>
  <c r="P277" i="19"/>
  <c r="Q277" i="19" s="1"/>
  <c r="T277" i="19"/>
  <c r="W277" i="19"/>
  <c r="X277" i="19"/>
  <c r="Z277" i="19"/>
  <c r="AA277" i="19"/>
  <c r="AB277" i="19" s="1"/>
  <c r="A278" i="19"/>
  <c r="C278" i="19"/>
  <c r="D278" i="19"/>
  <c r="E278" i="19"/>
  <c r="I278" i="19"/>
  <c r="J278" i="19" s="1"/>
  <c r="AG278" i="19" s="1"/>
  <c r="K278" i="19" a="1"/>
  <c r="K278" i="19" s="1"/>
  <c r="L278" i="19" s="1"/>
  <c r="N278" i="19"/>
  <c r="O278" i="19"/>
  <c r="P278" i="19"/>
  <c r="Q278" i="19" s="1"/>
  <c r="R278" i="19" s="1" a="1"/>
  <c r="R278" i="19" s="1"/>
  <c r="T278" i="19"/>
  <c r="W278" i="19"/>
  <c r="X278" i="19"/>
  <c r="Z278" i="19"/>
  <c r="AA278" i="19"/>
  <c r="AB278" i="19" s="1"/>
  <c r="A279" i="19"/>
  <c r="C279" i="19"/>
  <c r="D279" i="19"/>
  <c r="E279" i="19"/>
  <c r="I279" i="19"/>
  <c r="J279" i="19" s="1"/>
  <c r="K279" i="19" a="1"/>
  <c r="K279" i="19" s="1"/>
  <c r="L279" i="19" s="1"/>
  <c r="N279" i="19"/>
  <c r="O279" i="19"/>
  <c r="P279" i="19"/>
  <c r="Q279" i="19" s="1"/>
  <c r="R279" i="19" s="1" a="1"/>
  <c r="R279" i="19" s="1"/>
  <c r="T279" i="19"/>
  <c r="W279" i="19"/>
  <c r="X279" i="19"/>
  <c r="Z279" i="19" s="1"/>
  <c r="Y279" i="19" s="1"/>
  <c r="AA279" i="19"/>
  <c r="AB279" i="19" s="1"/>
  <c r="A280" i="19"/>
  <c r="C280" i="19"/>
  <c r="D280" i="19"/>
  <c r="E280" i="19"/>
  <c r="I280" i="19"/>
  <c r="J280" i="19" s="1"/>
  <c r="AG280" i="19" s="1"/>
  <c r="K280" i="19" a="1"/>
  <c r="K280" i="19" s="1"/>
  <c r="L280" i="19" s="1"/>
  <c r="N280" i="19"/>
  <c r="O280" i="19"/>
  <c r="P280" i="19"/>
  <c r="Q280" i="19" s="1"/>
  <c r="R280" i="19" s="1" a="1"/>
  <c r="R280" i="19" s="1"/>
  <c r="T280" i="19"/>
  <c r="W280" i="19"/>
  <c r="X280" i="19"/>
  <c r="Z280" i="19"/>
  <c r="AA280" i="19"/>
  <c r="AB280" i="19" s="1"/>
  <c r="A281" i="19"/>
  <c r="C281" i="19"/>
  <c r="D281" i="19"/>
  <c r="E281" i="19"/>
  <c r="I281" i="19"/>
  <c r="J281" i="19" s="1"/>
  <c r="K281" i="19" a="1"/>
  <c r="K281" i="19" s="1"/>
  <c r="L281" i="19" s="1"/>
  <c r="M281" i="19" s="1" a="1"/>
  <c r="M281" i="19" s="1"/>
  <c r="N281" i="19"/>
  <c r="O281" i="19"/>
  <c r="P281" i="19"/>
  <c r="Q281" i="19" s="1"/>
  <c r="T281" i="19"/>
  <c r="W281" i="19"/>
  <c r="X281" i="19"/>
  <c r="Z281" i="19"/>
  <c r="AA281" i="19"/>
  <c r="AB281" i="19" s="1"/>
  <c r="A282" i="19"/>
  <c r="C282" i="19"/>
  <c r="D282" i="19"/>
  <c r="E282" i="19"/>
  <c r="I282" i="19"/>
  <c r="J282" i="19" s="1"/>
  <c r="K282" i="19" a="1"/>
  <c r="K282" i="19" s="1"/>
  <c r="L282" i="19" s="1"/>
  <c r="N282" i="19"/>
  <c r="O282" i="19"/>
  <c r="P282" i="19"/>
  <c r="T282" i="19"/>
  <c r="W282" i="19"/>
  <c r="X282" i="19"/>
  <c r="Z282" i="19"/>
  <c r="AA282" i="19"/>
  <c r="AB282" i="19" s="1"/>
  <c r="A283" i="19"/>
  <c r="C283" i="19"/>
  <c r="D283" i="19"/>
  <c r="E283" i="19"/>
  <c r="I283" i="19"/>
  <c r="J283" i="19" s="1"/>
  <c r="AG283" i="19" s="1"/>
  <c r="K283" i="19" a="1"/>
  <c r="K283" i="19" s="1"/>
  <c r="L283" i="19" s="1"/>
  <c r="N283" i="19"/>
  <c r="O283" i="19"/>
  <c r="P283" i="19"/>
  <c r="Q283" i="19" s="1"/>
  <c r="R283" i="19" s="1" a="1"/>
  <c r="R283" i="19" s="1"/>
  <c r="T283" i="19"/>
  <c r="W283" i="19"/>
  <c r="X283" i="19"/>
  <c r="Z283" i="19"/>
  <c r="AA283" i="19"/>
  <c r="AB283" i="19" s="1"/>
  <c r="A284" i="19"/>
  <c r="C284" i="19"/>
  <c r="D284" i="19"/>
  <c r="E284" i="19"/>
  <c r="I284" i="19"/>
  <c r="J284" i="19" s="1"/>
  <c r="AG284" i="19" s="1"/>
  <c r="K284" i="19" a="1"/>
  <c r="K284" i="19" s="1"/>
  <c r="L284" i="19" s="1"/>
  <c r="N284" i="19"/>
  <c r="O284" i="19"/>
  <c r="P284" i="19"/>
  <c r="Q284" i="19" s="1"/>
  <c r="R284" i="19" s="1" a="1"/>
  <c r="R284" i="19" s="1"/>
  <c r="T284" i="19"/>
  <c r="W284" i="19"/>
  <c r="X284" i="19"/>
  <c r="Z284" i="19"/>
  <c r="AA284" i="19"/>
  <c r="AB284" i="19" s="1"/>
  <c r="A285" i="19"/>
  <c r="C285" i="19"/>
  <c r="D285" i="19"/>
  <c r="E285" i="19"/>
  <c r="I285" i="19"/>
  <c r="J285" i="19" s="1"/>
  <c r="K285" i="19" a="1"/>
  <c r="K285" i="19" s="1"/>
  <c r="L285" i="19" s="1"/>
  <c r="N285" i="19"/>
  <c r="O285" i="19"/>
  <c r="P285" i="19"/>
  <c r="T285" i="19"/>
  <c r="W285" i="19"/>
  <c r="X285" i="19"/>
  <c r="Z285" i="19"/>
  <c r="AA285" i="19"/>
  <c r="AB285" i="19" s="1"/>
  <c r="A286" i="19"/>
  <c r="C286" i="19"/>
  <c r="D286" i="19"/>
  <c r="E286" i="19"/>
  <c r="I286" i="19"/>
  <c r="J286" i="19"/>
  <c r="AG286" i="19" s="1"/>
  <c r="K286" i="19" a="1"/>
  <c r="K286" i="19" s="1"/>
  <c r="L286" i="19" s="1"/>
  <c r="N286" i="19"/>
  <c r="O286" i="19"/>
  <c r="P286" i="19"/>
  <c r="Q286" i="19" s="1"/>
  <c r="R286" i="19" s="1" a="1"/>
  <c r="R286" i="19" s="1"/>
  <c r="T286" i="19"/>
  <c r="W286" i="19"/>
  <c r="X286" i="19"/>
  <c r="Z286" i="19"/>
  <c r="AA286" i="19"/>
  <c r="AB286" i="19" s="1"/>
  <c r="A287" i="19"/>
  <c r="C287" i="19"/>
  <c r="D287" i="19"/>
  <c r="E287" i="19"/>
  <c r="I287" i="19"/>
  <c r="J287" i="19" s="1"/>
  <c r="K287" i="19" a="1"/>
  <c r="K287" i="19" s="1"/>
  <c r="L287" i="19" s="1"/>
  <c r="N287" i="19"/>
  <c r="O287" i="19"/>
  <c r="P287" i="19"/>
  <c r="Q287" i="19" s="1"/>
  <c r="R287" i="19" s="1" a="1"/>
  <c r="R287" i="19" s="1"/>
  <c r="T287" i="19"/>
  <c r="W287" i="19"/>
  <c r="X287" i="19"/>
  <c r="Z287" i="19" s="1"/>
  <c r="Y287" i="19" s="1"/>
  <c r="AA287" i="19"/>
  <c r="AB287" i="19" s="1"/>
  <c r="A288" i="19"/>
  <c r="C288" i="19"/>
  <c r="D288" i="19"/>
  <c r="E288" i="19"/>
  <c r="I288" i="19"/>
  <c r="J288" i="19" s="1"/>
  <c r="K288" i="19" a="1"/>
  <c r="K288" i="19" s="1"/>
  <c r="L288" i="19" s="1"/>
  <c r="N288" i="19"/>
  <c r="O288" i="19"/>
  <c r="P288" i="19"/>
  <c r="Q288" i="19" s="1"/>
  <c r="T288" i="19"/>
  <c r="W288" i="19"/>
  <c r="X288" i="19"/>
  <c r="Z288" i="19" s="1"/>
  <c r="Y288" i="19" s="1"/>
  <c r="AA288" i="19"/>
  <c r="AB288" i="19" s="1"/>
  <c r="A289" i="19"/>
  <c r="C289" i="19"/>
  <c r="D289" i="19"/>
  <c r="E289" i="19"/>
  <c r="I289" i="19"/>
  <c r="J289" i="19" s="1"/>
  <c r="AG289" i="19" s="1"/>
  <c r="K289" i="19" a="1"/>
  <c r="K289" i="19" s="1"/>
  <c r="L289" i="19" s="1"/>
  <c r="M289" i="19" s="1" a="1"/>
  <c r="M289" i="19" s="1"/>
  <c r="N289" i="19"/>
  <c r="O289" i="19"/>
  <c r="P289" i="19"/>
  <c r="Q289" i="19" s="1"/>
  <c r="R289" i="19" s="1" a="1"/>
  <c r="R289" i="19" s="1"/>
  <c r="T289" i="19"/>
  <c r="W289" i="19"/>
  <c r="X289" i="19"/>
  <c r="Z289" i="19"/>
  <c r="AA289" i="19"/>
  <c r="AB289" i="19" s="1"/>
  <c r="A290" i="19"/>
  <c r="C290" i="19"/>
  <c r="D290" i="19"/>
  <c r="E290" i="19"/>
  <c r="I290" i="19"/>
  <c r="J290" i="19" s="1"/>
  <c r="K290" i="19" a="1"/>
  <c r="K290" i="19" s="1"/>
  <c r="L290" i="19" s="1"/>
  <c r="N290" i="19"/>
  <c r="O290" i="19"/>
  <c r="P290" i="19"/>
  <c r="Q290" i="19" s="1"/>
  <c r="R290" i="19" s="1" a="1"/>
  <c r="R290" i="19" s="1"/>
  <c r="T290" i="19"/>
  <c r="W290" i="19"/>
  <c r="X290" i="19"/>
  <c r="Z290" i="19"/>
  <c r="AA290" i="19"/>
  <c r="AB290" i="19" s="1"/>
  <c r="A291" i="19"/>
  <c r="C291" i="19"/>
  <c r="D291" i="19"/>
  <c r="E291" i="19"/>
  <c r="I291" i="19"/>
  <c r="J291" i="19" s="1"/>
  <c r="K291" i="19" a="1"/>
  <c r="K291" i="19" s="1"/>
  <c r="L291" i="19" s="1"/>
  <c r="N291" i="19"/>
  <c r="O291" i="19"/>
  <c r="P291" i="19"/>
  <c r="Q291" i="19" s="1"/>
  <c r="R291" i="19" s="1" a="1"/>
  <c r="R291" i="19" s="1"/>
  <c r="T291" i="19"/>
  <c r="W291" i="19"/>
  <c r="X291" i="19"/>
  <c r="Z291" i="19"/>
  <c r="AA291" i="19"/>
  <c r="AB291" i="19" s="1"/>
  <c r="AR285" i="19" l="1"/>
  <c r="AR277" i="19"/>
  <c r="AR254" i="19"/>
  <c r="AQ252" i="19"/>
  <c r="AR251" i="19"/>
  <c r="AR266" i="19"/>
  <c r="AR247" i="19"/>
  <c r="AS289" i="19"/>
  <c r="AR261" i="19"/>
  <c r="AR238" i="19"/>
  <c r="AR232" i="19"/>
  <c r="AQ286" i="19"/>
  <c r="AS233" i="19"/>
  <c r="AR257" i="19"/>
  <c r="AS247" i="19"/>
  <c r="AR283" i="19"/>
  <c r="AQ239" i="19"/>
  <c r="AR270" i="19"/>
  <c r="AR290" i="19"/>
  <c r="AR253" i="19"/>
  <c r="AR234" i="19"/>
  <c r="AQ278" i="19"/>
  <c r="AQ280" i="19"/>
  <c r="AR280" i="19"/>
  <c r="AR275" i="19"/>
  <c r="AS275" i="19"/>
  <c r="AR272" i="19"/>
  <c r="AR256" i="19"/>
  <c r="AR282" i="19"/>
  <c r="AR255" i="19"/>
  <c r="AR267" i="19"/>
  <c r="AI95" i="19"/>
  <c r="AR269" i="19"/>
  <c r="AQ289" i="19"/>
  <c r="AR260" i="19"/>
  <c r="AQ246" i="19"/>
  <c r="AR246" i="19"/>
  <c r="AS246" i="19"/>
  <c r="AS229" i="19"/>
  <c r="AR229" i="19"/>
  <c r="AR287" i="19"/>
  <c r="AS264" i="19"/>
  <c r="AQ264" i="19"/>
  <c r="AR264" i="19"/>
  <c r="AR258" i="19"/>
  <c r="AQ244" i="19"/>
  <c r="AR244" i="19"/>
  <c r="AQ241" i="19"/>
  <c r="AR231" i="19"/>
  <c r="AR235" i="19"/>
  <c r="AR279" i="19"/>
  <c r="AR225" i="19"/>
  <c r="AR276" i="19"/>
  <c r="AR242" i="19"/>
  <c r="AR249" i="19"/>
  <c r="AR291" i="19"/>
  <c r="AS274" i="19"/>
  <c r="AR271" i="19"/>
  <c r="AQ283" i="19"/>
  <c r="AR259" i="19"/>
  <c r="AQ228" i="19"/>
  <c r="AS228" i="19"/>
  <c r="AQ236" i="19"/>
  <c r="AQ226" i="19"/>
  <c r="AR226" i="19"/>
  <c r="AQ284" i="19"/>
  <c r="AR284" i="19"/>
  <c r="AR243" i="19"/>
  <c r="AQ243" i="19"/>
  <c r="AR240" i="19"/>
  <c r="AR230" i="19"/>
  <c r="AR262" i="19"/>
  <c r="AR281" i="19"/>
  <c r="AR263" i="19"/>
  <c r="AR227" i="19"/>
  <c r="AR241" i="19"/>
  <c r="AI250" i="19"/>
  <c r="AI13" i="19"/>
  <c r="AI253" i="19"/>
  <c r="AR236" i="19"/>
  <c r="AI116" i="19"/>
  <c r="AR237" i="19"/>
  <c r="AR252" i="19"/>
  <c r="AI237" i="19"/>
  <c r="AI184" i="19"/>
  <c r="AI171" i="19"/>
  <c r="AI102" i="19"/>
  <c r="AI73" i="19"/>
  <c r="AR278" i="19"/>
  <c r="AR289" i="19"/>
  <c r="AI136" i="19"/>
  <c r="AI37" i="19"/>
  <c r="AI241" i="19"/>
  <c r="AI188" i="19"/>
  <c r="AR274" i="19"/>
  <c r="AI240" i="19"/>
  <c r="AI104" i="19"/>
  <c r="AI91" i="19"/>
  <c r="AI269" i="19"/>
  <c r="AR239" i="19"/>
  <c r="AI226" i="19"/>
  <c r="AI199" i="19"/>
  <c r="AI157" i="19"/>
  <c r="AI103" i="19"/>
  <c r="AI90" i="19"/>
  <c r="AR233" i="19"/>
  <c r="AR245" i="19"/>
  <c r="AR265" i="19"/>
  <c r="AQ254" i="19"/>
  <c r="AQ233" i="19"/>
  <c r="AR228" i="19"/>
  <c r="AR286" i="19"/>
  <c r="AR273" i="19"/>
  <c r="AR248" i="19"/>
  <c r="AR288" i="19"/>
  <c r="AI107" i="19"/>
  <c r="AI267" i="19"/>
  <c r="AI221" i="19"/>
  <c r="AI172" i="19"/>
  <c r="AI160" i="19"/>
  <c r="AI148" i="19"/>
  <c r="AI80" i="19"/>
  <c r="AI55" i="19"/>
  <c r="AI43" i="19"/>
  <c r="AI8" i="19"/>
  <c r="AI263" i="19"/>
  <c r="AI132" i="19"/>
  <c r="AI76" i="19"/>
  <c r="AI51" i="19"/>
  <c r="AI249" i="19"/>
  <c r="AI142" i="19"/>
  <c r="AI86" i="19"/>
  <c r="AI26" i="19"/>
  <c r="AQ260" i="19"/>
  <c r="AI258" i="19"/>
  <c r="AI106" i="19"/>
  <c r="AR268" i="19"/>
  <c r="AI56" i="19"/>
  <c r="AQ227" i="19"/>
  <c r="AG235" i="19"/>
  <c r="AQ235" i="19" s="1"/>
  <c r="AE253" i="19" a="1"/>
  <c r="AE253" i="19" s="1"/>
  <c r="AG285" i="19"/>
  <c r="U253" i="19"/>
  <c r="AG273" i="19"/>
  <c r="V280" i="19"/>
  <c r="U286" i="19"/>
  <c r="U266" i="19"/>
  <c r="U285" i="19"/>
  <c r="V268" i="19"/>
  <c r="U260" i="19"/>
  <c r="V270" i="19"/>
  <c r="V250" i="19"/>
  <c r="V290" i="19"/>
  <c r="AG255" i="19"/>
  <c r="AG229" i="19"/>
  <c r="V262" i="19"/>
  <c r="AG225" i="19"/>
  <c r="AG237" i="19"/>
  <c r="AQ237" i="19" s="1"/>
  <c r="AS262" i="19"/>
  <c r="V289" i="19"/>
  <c r="AE289" i="19" s="1" a="1"/>
  <c r="AE289" i="19" s="1"/>
  <c r="AG242" i="19"/>
  <c r="AG240" i="19"/>
  <c r="AQ240" i="19" s="1"/>
  <c r="V248" i="19"/>
  <c r="AG282" i="19"/>
  <c r="V278" i="19"/>
  <c r="AG287" i="19"/>
  <c r="Q285" i="19"/>
  <c r="R285" i="19" s="1" a="1"/>
  <c r="R285" i="19" s="1"/>
  <c r="AG267" i="19"/>
  <c r="V259" i="19"/>
  <c r="Q261" i="19"/>
  <c r="R261" i="19" s="1" a="1"/>
  <c r="R261" i="19" s="1"/>
  <c r="R281" i="19" a="1"/>
  <c r="R281" i="19" s="1"/>
  <c r="AG232" i="19"/>
  <c r="Q282" i="19"/>
  <c r="R282" i="19" s="1" a="1"/>
  <c r="R282" i="19" s="1"/>
  <c r="R248" i="19" a="1"/>
  <c r="R248" i="19" s="1"/>
  <c r="AG277" i="19"/>
  <c r="AQ277" i="19" s="1"/>
  <c r="AG276" i="19"/>
  <c r="AG275" i="19"/>
  <c r="AG249" i="19"/>
  <c r="AQ249" i="19" s="1"/>
  <c r="AG234" i="19"/>
  <c r="AQ234" i="19" s="1"/>
  <c r="Q239" i="19"/>
  <c r="R239" i="19" s="1" a="1"/>
  <c r="R239" i="19" s="1"/>
  <c r="Q262" i="19"/>
  <c r="R262" i="19" s="1" a="1"/>
  <c r="R262" i="19" s="1"/>
  <c r="AF262" i="19" s="1"/>
  <c r="AP262" i="19" s="1"/>
  <c r="R273" i="19" a="1"/>
  <c r="R273" i="19" s="1"/>
  <c r="AF273" i="19" s="1"/>
  <c r="R272" i="19" a="1"/>
  <c r="R272" i="19" s="1"/>
  <c r="AF272" i="19" s="1"/>
  <c r="AP272" i="19" s="1"/>
  <c r="R288" i="19" a="1"/>
  <c r="R288" i="19" s="1"/>
  <c r="AF288" i="19" s="1"/>
  <c r="AP288" i="19" s="1"/>
  <c r="R275" i="19" a="1"/>
  <c r="R275" i="19" s="1"/>
  <c r="R274" i="19" a="1"/>
  <c r="R274" i="19" s="1"/>
  <c r="R271" i="19" a="1"/>
  <c r="R271" i="19" s="1"/>
  <c r="AG253" i="19"/>
  <c r="AQ253" i="19" s="1"/>
  <c r="R277" i="19" a="1"/>
  <c r="R277" i="19" s="1"/>
  <c r="R276" i="19" a="1"/>
  <c r="R276" i="19" s="1"/>
  <c r="AF276" i="19" s="1"/>
  <c r="R237" i="19" a="1"/>
  <c r="R237" i="19" s="1"/>
  <c r="AF237" i="19" s="1"/>
  <c r="R235" i="19" a="1"/>
  <c r="R235" i="19" s="1"/>
  <c r="AF235" i="19" s="1"/>
  <c r="R234" i="19" a="1"/>
  <c r="R234" i="19" s="1"/>
  <c r="R226" i="19" a="1"/>
  <c r="R226" i="19" s="1"/>
  <c r="R225" i="19" a="1"/>
  <c r="R225" i="19" s="1"/>
  <c r="AF225" i="19" s="1"/>
  <c r="AP225" i="19" s="1"/>
  <c r="R244" i="19" a="1"/>
  <c r="R244" i="19" s="1"/>
  <c r="R243" i="19" a="1"/>
  <c r="R243" i="19" s="1"/>
  <c r="R242" i="19" a="1"/>
  <c r="R242" i="19" s="1"/>
  <c r="R256" i="19" a="1"/>
  <c r="R256" i="19" s="1"/>
  <c r="R255" i="19" a="1"/>
  <c r="R255" i="19" s="1"/>
  <c r="R254" i="19" a="1"/>
  <c r="R254" i="19" s="1"/>
  <c r="R241" i="19" a="1"/>
  <c r="R241" i="19" s="1"/>
  <c r="R240" i="19" a="1"/>
  <c r="R240" i="19" s="1"/>
  <c r="AF240" i="19" s="1"/>
  <c r="V281" i="19"/>
  <c r="M241" i="19" a="1"/>
  <c r="M241" i="19" s="1"/>
  <c r="F241" i="19" s="1"/>
  <c r="AG251" i="19"/>
  <c r="AG248" i="19"/>
  <c r="V230" i="19"/>
  <c r="AG291" i="19"/>
  <c r="M279" i="19" a="1"/>
  <c r="M279" i="19" s="1"/>
  <c r="V273" i="19"/>
  <c r="M285" i="19" a="1"/>
  <c r="M285" i="19" s="1"/>
  <c r="AE285" i="19" s="1" a="1"/>
  <c r="AE285" i="19" s="1"/>
  <c r="M251" i="19" a="1"/>
  <c r="M251" i="19" s="1"/>
  <c r="F251" i="19" s="1"/>
  <c r="M254" i="19" a="1"/>
  <c r="M254" i="19" s="1"/>
  <c r="F254" i="19" s="1"/>
  <c r="M250" i="19" a="1"/>
  <c r="M250" i="19" s="1"/>
  <c r="F250" i="19" s="1"/>
  <c r="M288" i="19" a="1"/>
  <c r="M288" i="19" s="1"/>
  <c r="F288" i="19" s="1"/>
  <c r="M287" i="19" a="1"/>
  <c r="M287" i="19" s="1"/>
  <c r="F287" i="19" s="1"/>
  <c r="M235" i="19" a="1"/>
  <c r="M235" i="19" s="1"/>
  <c r="F235" i="19" s="1"/>
  <c r="M275" i="19" a="1"/>
  <c r="M275" i="19" s="1"/>
  <c r="M274" i="19" a="1"/>
  <c r="M274" i="19" s="1"/>
  <c r="M245" i="19" a="1"/>
  <c r="M245" i="19" s="1"/>
  <c r="F245" i="19" s="1"/>
  <c r="M286" i="19" a="1"/>
  <c r="M286" i="19" s="1"/>
  <c r="F286" i="19" s="1"/>
  <c r="M232" i="19" a="1"/>
  <c r="M232" i="19" s="1"/>
  <c r="F232" i="19" s="1"/>
  <c r="M238" i="19" a="1"/>
  <c r="M238" i="19" s="1"/>
  <c r="F238" i="19" s="1"/>
  <c r="M267" i="19" a="1"/>
  <c r="M267" i="19" s="1"/>
  <c r="F267" i="19" s="1"/>
  <c r="M266" i="19" a="1"/>
  <c r="M266" i="19" s="1"/>
  <c r="AE266" i="19" s="1" a="1"/>
  <c r="AE266" i="19" s="1"/>
  <c r="M265" i="19" a="1"/>
  <c r="M265" i="19" s="1"/>
  <c r="F265" i="19" s="1"/>
  <c r="M263" i="19" a="1"/>
  <c r="M263" i="19" s="1"/>
  <c r="F263" i="19" s="1"/>
  <c r="M225" i="19" a="1"/>
  <c r="M225" i="19" s="1"/>
  <c r="F225" i="19" s="1"/>
  <c r="M262" i="19" a="1"/>
  <c r="M262" i="19" s="1"/>
  <c r="F262" i="19" s="1"/>
  <c r="V274" i="19"/>
  <c r="AG279" i="19"/>
  <c r="AQ279" i="19" s="1"/>
  <c r="V275" i="19"/>
  <c r="AG250" i="19"/>
  <c r="AG238" i="19"/>
  <c r="V261" i="19"/>
  <c r="AG274" i="19"/>
  <c r="V252" i="19"/>
  <c r="V264" i="19"/>
  <c r="AS234" i="19"/>
  <c r="AF233" i="19"/>
  <c r="AP233" i="19" s="1"/>
  <c r="AF264" i="19"/>
  <c r="AP264" i="19" s="1"/>
  <c r="AG269" i="19"/>
  <c r="AG268" i="19"/>
  <c r="V263" i="19"/>
  <c r="AF251" i="19"/>
  <c r="AP251" i="19" s="1"/>
  <c r="M284" i="19" a="1"/>
  <c r="M284" i="19" s="1"/>
  <c r="V282" i="19"/>
  <c r="V291" i="19"/>
  <c r="M270" i="19" a="1"/>
  <c r="M270" i="19" s="1"/>
  <c r="M260" i="19" a="1"/>
  <c r="M260" i="19" s="1"/>
  <c r="AE260" i="19" s="1" a="1"/>
  <c r="AE260" i="19" s="1"/>
  <c r="AS288" i="19"/>
  <c r="V277" i="19"/>
  <c r="V247" i="19"/>
  <c r="V284" i="19"/>
  <c r="V287" i="19"/>
  <c r="M264" i="19" a="1"/>
  <c r="M264" i="19" s="1"/>
  <c r="V245" i="19"/>
  <c r="AG231" i="19"/>
  <c r="V251" i="19"/>
  <c r="AG245" i="19"/>
  <c r="AQ245" i="19" s="1"/>
  <c r="AG290" i="19"/>
  <c r="AG288" i="19"/>
  <c r="M280" i="19" a="1"/>
  <c r="M280" i="19" s="1"/>
  <c r="M283" i="19" a="1"/>
  <c r="M283" i="19" s="1"/>
  <c r="F283" i="19" s="1"/>
  <c r="AG261" i="19"/>
  <c r="AG247" i="19"/>
  <c r="V272" i="19"/>
  <c r="M243" i="19" a="1"/>
  <c r="M243" i="19" s="1"/>
  <c r="F243" i="19" s="1"/>
  <c r="AF287" i="19"/>
  <c r="AF249" i="19"/>
  <c r="AF265" i="19"/>
  <c r="AP265" i="19" s="1"/>
  <c r="AF229" i="19"/>
  <c r="AF289" i="19"/>
  <c r="AF228" i="19"/>
  <c r="AP228" i="19" s="1"/>
  <c r="M291" i="19" a="1"/>
  <c r="M291" i="19" s="1"/>
  <c r="F291" i="19" s="1"/>
  <c r="M247" i="19" a="1"/>
  <c r="M247" i="19" s="1"/>
  <c r="M242" i="19" a="1"/>
  <c r="M242" i="19" s="1"/>
  <c r="F242" i="19" s="1"/>
  <c r="M230" i="19" a="1"/>
  <c r="M230" i="19" s="1"/>
  <c r="F230" i="19" s="1"/>
  <c r="M244" i="19" a="1"/>
  <c r="M244" i="19" s="1"/>
  <c r="F244" i="19" s="1"/>
  <c r="M290" i="19" a="1"/>
  <c r="M290" i="19" s="1"/>
  <c r="M249" i="19" a="1"/>
  <c r="M249" i="19" s="1"/>
  <c r="M229" i="19" a="1"/>
  <c r="M229" i="19" s="1"/>
  <c r="M231" i="19" a="1"/>
  <c r="M231" i="19" s="1"/>
  <c r="F231" i="19" s="1"/>
  <c r="M248" i="19" a="1"/>
  <c r="M248" i="19" s="1"/>
  <c r="F248" i="19" s="1"/>
  <c r="F253" i="19"/>
  <c r="M252" i="19" a="1"/>
  <c r="M252" i="19" s="1"/>
  <c r="F252" i="19" s="1"/>
  <c r="M237" i="19" a="1"/>
  <c r="M237" i="19" s="1"/>
  <c r="F237" i="19" s="1"/>
  <c r="M269" i="19" a="1"/>
  <c r="M269" i="19" s="1"/>
  <c r="F269" i="19" s="1"/>
  <c r="M236" i="19" a="1"/>
  <c r="M236" i="19" s="1"/>
  <c r="F236" i="19" s="1"/>
  <c r="M258" i="19" a="1"/>
  <c r="M258" i="19" s="1"/>
  <c r="F258" i="19" s="1"/>
  <c r="M228" i="19" a="1"/>
  <c r="M228" i="19" s="1"/>
  <c r="M268" i="19" a="1"/>
  <c r="M268" i="19" s="1"/>
  <c r="F268" i="19" s="1"/>
  <c r="M234" i="19" a="1"/>
  <c r="M234" i="19" s="1"/>
  <c r="F234" i="19" s="1"/>
  <c r="M278" i="19" a="1"/>
  <c r="M278" i="19" s="1"/>
  <c r="F278" i="19" s="1"/>
  <c r="M273" i="19" a="1"/>
  <c r="M273" i="19" s="1"/>
  <c r="F273" i="19" s="1"/>
  <c r="M227" i="19" a="1"/>
  <c r="M227" i="19" s="1"/>
  <c r="F227" i="19" s="1"/>
  <c r="M257" i="19" a="1"/>
  <c r="M257" i="19" s="1"/>
  <c r="F257" i="19" s="1"/>
  <c r="M233" i="19" a="1"/>
  <c r="M233" i="19" s="1"/>
  <c r="M272" i="19" a="1"/>
  <c r="M272" i="19" s="1"/>
  <c r="M282" i="19" a="1"/>
  <c r="M282" i="19" s="1"/>
  <c r="M277" i="19" a="1"/>
  <c r="M277" i="19" s="1"/>
  <c r="M226" i="19" a="1"/>
  <c r="M226" i="19" s="1"/>
  <c r="F226" i="19" s="1"/>
  <c r="M256" i="19" a="1"/>
  <c r="M256" i="19" s="1"/>
  <c r="F256" i="19" s="1"/>
  <c r="M276" i="19" a="1"/>
  <c r="M276" i="19" s="1"/>
  <c r="M271" i="19" a="1"/>
  <c r="M271" i="19" s="1"/>
  <c r="F271" i="19" s="1"/>
  <c r="M261" i="19" a="1"/>
  <c r="M261" i="19" s="1"/>
  <c r="M255" i="19" a="1"/>
  <c r="M255" i="19" s="1"/>
  <c r="F255" i="19" s="1"/>
  <c r="V241" i="19"/>
  <c r="V265" i="19"/>
  <c r="V228" i="19"/>
  <c r="V232" i="19"/>
  <c r="V283" i="19"/>
  <c r="V231" i="19"/>
  <c r="AS285" i="19"/>
  <c r="V236" i="19"/>
  <c r="V249" i="19"/>
  <c r="V243" i="19"/>
  <c r="V267" i="19"/>
  <c r="AS261" i="19"/>
  <c r="AG262" i="19"/>
  <c r="V256" i="19"/>
  <c r="V226" i="19"/>
  <c r="AG230" i="19"/>
  <c r="AQ230" i="19" s="1"/>
  <c r="AG257" i="19"/>
  <c r="V288" i="19"/>
  <c r="V242" i="19"/>
  <c r="V237" i="19"/>
  <c r="V271" i="19"/>
  <c r="V234" i="19"/>
  <c r="AG265" i="19"/>
  <c r="AG271" i="19"/>
  <c r="F239" i="19"/>
  <c r="AF280" i="19"/>
  <c r="AP280" i="19" s="1"/>
  <c r="AF263" i="19"/>
  <c r="AP263" i="19" s="1"/>
  <c r="AF290" i="19"/>
  <c r="AF278" i="19"/>
  <c r="AF270" i="19"/>
  <c r="AF253" i="19"/>
  <c r="AF236" i="19"/>
  <c r="AS238" i="19"/>
  <c r="AS235" i="19"/>
  <c r="AF268" i="19"/>
  <c r="V257" i="19"/>
  <c r="AG259" i="19"/>
  <c r="F259" i="19"/>
  <c r="AG263" i="19"/>
  <c r="AQ263" i="19" s="1"/>
  <c r="AG270" i="19"/>
  <c r="F289" i="19"/>
  <c r="AG281" i="19"/>
  <c r="F281" i="19"/>
  <c r="AG256" i="19"/>
  <c r="V258" i="19"/>
  <c r="AS284" i="19"/>
  <c r="V240" i="19"/>
  <c r="AS290" i="19"/>
  <c r="V254" i="19"/>
  <c r="V229" i="19"/>
  <c r="V227" i="19"/>
  <c r="AG258" i="19"/>
  <c r="AQ258" i="19" s="1"/>
  <c r="AF258" i="19"/>
  <c r="AP258" i="19" s="1"/>
  <c r="AG266" i="19"/>
  <c r="F246" i="19"/>
  <c r="AG272" i="19"/>
  <c r="AQ272" i="19" s="1"/>
  <c r="AF269" i="19"/>
  <c r="AF257" i="19"/>
  <c r="AF279" i="19"/>
  <c r="AP279" i="19" s="1"/>
  <c r="AF246" i="19"/>
  <c r="AF227" i="19"/>
  <c r="AF266" i="19"/>
  <c r="V255" i="19"/>
  <c r="V239" i="19"/>
  <c r="AF252" i="19"/>
  <c r="V276" i="19"/>
  <c r="F240" i="19"/>
  <c r="AS232" i="19"/>
  <c r="V269" i="19"/>
  <c r="V246" i="19"/>
  <c r="AE246" i="19" s="1" a="1"/>
  <c r="AE246" i="19" s="1"/>
  <c r="V235" i="19"/>
  <c r="V244" i="19"/>
  <c r="V233" i="19"/>
  <c r="V238" i="19"/>
  <c r="V225" i="19"/>
  <c r="AS267" i="19" l="1"/>
  <c r="AQ238" i="19"/>
  <c r="AP278" i="19"/>
  <c r="AQ274" i="19"/>
  <c r="AP235" i="19"/>
  <c r="AS258" i="19"/>
  <c r="AQ265" i="19"/>
  <c r="AP246" i="19"/>
  <c r="AQ291" i="19"/>
  <c r="AQ267" i="19"/>
  <c r="AP253" i="19"/>
  <c r="AS249" i="19"/>
  <c r="AP257" i="19"/>
  <c r="AQ247" i="19"/>
  <c r="AQ261" i="19"/>
  <c r="AS269" i="19"/>
  <c r="AP268" i="19"/>
  <c r="AE287" i="19" a="1"/>
  <c r="AE287" i="19" s="1"/>
  <c r="AO287" i="19" s="1"/>
  <c r="AQ288" i="19"/>
  <c r="AQ285" i="19"/>
  <c r="AP236" i="19"/>
  <c r="AP229" i="19"/>
  <c r="AQ229" i="19"/>
  <c r="AQ266" i="19"/>
  <c r="AP290" i="19"/>
  <c r="AQ225" i="19"/>
  <c r="AS237" i="19"/>
  <c r="AP249" i="19"/>
  <c r="AP237" i="19"/>
  <c r="AQ273" i="19"/>
  <c r="AQ256" i="19"/>
  <c r="AP289" i="19"/>
  <c r="AQ276" i="19"/>
  <c r="AP266" i="19"/>
  <c r="AP227" i="19"/>
  <c r="AQ271" i="19"/>
  <c r="AQ250" i="19"/>
  <c r="AP269" i="19"/>
  <c r="AP276" i="19"/>
  <c r="AQ270" i="19"/>
  <c r="AQ255" i="19"/>
  <c r="AS226" i="19"/>
  <c r="AQ287" i="19"/>
  <c r="AQ275" i="19"/>
  <c r="AQ232" i="19"/>
  <c r="AQ262" i="19"/>
  <c r="AQ290" i="19"/>
  <c r="AQ268" i="19"/>
  <c r="AQ282" i="19"/>
  <c r="AP240" i="19"/>
  <c r="AP273" i="19"/>
  <c r="AQ269" i="19"/>
  <c r="AP270" i="19"/>
  <c r="AQ231" i="19"/>
  <c r="AQ242" i="19"/>
  <c r="AO253" i="19"/>
  <c r="AE280" i="19" a="1"/>
  <c r="AE280" i="19" s="1"/>
  <c r="AO280" i="19" s="1"/>
  <c r="AE256" i="19" a="1"/>
  <c r="AE256" i="19" s="1"/>
  <c r="AO256" i="19" s="1"/>
  <c r="AE228" i="19" a="1"/>
  <c r="AE228" i="19" s="1"/>
  <c r="AO228" i="19" s="1"/>
  <c r="AE276" i="19" a="1"/>
  <c r="AE276" i="19" s="1"/>
  <c r="AO276" i="19" s="1"/>
  <c r="AE225" i="19" a="1"/>
  <c r="AE225" i="19" s="1"/>
  <c r="AO225" i="19" s="1"/>
  <c r="AE263" i="19" a="1"/>
  <c r="AE263" i="19" s="1"/>
  <c r="AO263" i="19" s="1"/>
  <c r="AI227" i="19"/>
  <c r="AP252" i="19"/>
  <c r="AI252" i="19"/>
  <c r="AE271" i="19" a="1"/>
  <c r="AE271" i="19" s="1"/>
  <c r="AO271" i="19" s="1"/>
  <c r="AE265" i="19" a="1"/>
  <c r="AE265" i="19" s="1"/>
  <c r="AO265" i="19" s="1"/>
  <c r="AP287" i="19"/>
  <c r="AI287" i="19"/>
  <c r="AI257" i="19"/>
  <c r="AQ257" i="19"/>
  <c r="AQ259" i="19"/>
  <c r="AQ248" i="19"/>
  <c r="AQ281" i="19"/>
  <c r="AI251" i="19"/>
  <c r="AQ251" i="19"/>
  <c r="AE288" i="19" a="1"/>
  <c r="AE288" i="19" s="1"/>
  <c r="AO288" i="19" s="1"/>
  <c r="AE273" i="19" a="1"/>
  <c r="AE273" i="19" s="1"/>
  <c r="AO273" i="19" s="1"/>
  <c r="AE290" i="19" a="1"/>
  <c r="AE290" i="19" s="1"/>
  <c r="AO290" i="19" s="1"/>
  <c r="AE277" i="19" a="1"/>
  <c r="AE277" i="19" s="1"/>
  <c r="AO277" i="19" s="1"/>
  <c r="AE229" i="19" a="1"/>
  <c r="AE229" i="19" s="1"/>
  <c r="AO229" i="19" s="1"/>
  <c r="AE241" i="19" a="1"/>
  <c r="AE241" i="19" s="1"/>
  <c r="AO241" i="19" s="1"/>
  <c r="AE226" i="19" a="1"/>
  <c r="AE226" i="19" s="1"/>
  <c r="AO226" i="19" s="1"/>
  <c r="AE238" i="19" a="1"/>
  <c r="AE238" i="19" s="1"/>
  <c r="AO238" i="19" s="1"/>
  <c r="AE249" i="19" a="1"/>
  <c r="AE249" i="19" s="1"/>
  <c r="AO249" i="19" s="1"/>
  <c r="AE267" i="19" a="1"/>
  <c r="AE267" i="19" s="1"/>
  <c r="AO267" i="19" s="1"/>
  <c r="AE234" i="19" a="1"/>
  <c r="AE234" i="19" s="1"/>
  <c r="AO234" i="19" s="1"/>
  <c r="AE250" i="19" a="1"/>
  <c r="AE250" i="19" s="1"/>
  <c r="AO250" i="19" s="1"/>
  <c r="AE268" i="19" a="1"/>
  <c r="AE268" i="19" s="1"/>
  <c r="AO268" i="19" s="1"/>
  <c r="AE264" i="19" a="1"/>
  <c r="AE264" i="19" s="1"/>
  <c r="AO264" i="19" s="1"/>
  <c r="AE258" i="19" a="1"/>
  <c r="AE258" i="19" s="1"/>
  <c r="AO258" i="19" s="1"/>
  <c r="AE254" i="19" a="1"/>
  <c r="AE254" i="19" s="1"/>
  <c r="AO254" i="19" s="1"/>
  <c r="AE272" i="19" a="1"/>
  <c r="AE272" i="19" s="1"/>
  <c r="AO272" i="19" s="1"/>
  <c r="AE251" i="19" a="1"/>
  <c r="AE251" i="19" s="1"/>
  <c r="AO251" i="19" s="1"/>
  <c r="AE243" i="19" a="1"/>
  <c r="AE243" i="19" s="1"/>
  <c r="AO243" i="19" s="1"/>
  <c r="AE236" i="19" a="1"/>
  <c r="AE236" i="19" s="1"/>
  <c r="AO236" i="19" s="1"/>
  <c r="AE231" i="19" a="1"/>
  <c r="AE231" i="19" s="1"/>
  <c r="AO231" i="19" s="1"/>
  <c r="AE244" i="19" a="1"/>
  <c r="AE244" i="19" s="1"/>
  <c r="AO244" i="19" s="1"/>
  <c r="AE252" i="19" a="1"/>
  <c r="AE252" i="19" s="1"/>
  <c r="AO252" i="19" s="1"/>
  <c r="AE283" i="19" a="1"/>
  <c r="AE283" i="19" s="1"/>
  <c r="AO283" i="19" s="1"/>
  <c r="AE284" i="19" a="1"/>
  <c r="AE284" i="19" s="1"/>
  <c r="AO284" i="19" s="1"/>
  <c r="AE261" i="19" a="1"/>
  <c r="AE261" i="19" s="1"/>
  <c r="AO261" i="19" s="1"/>
  <c r="AE269" i="19" a="1"/>
  <c r="AE269" i="19" s="1"/>
  <c r="AO269" i="19" s="1"/>
  <c r="AE232" i="19" a="1"/>
  <c r="AE232" i="19" s="1"/>
  <c r="AO232" i="19" s="1"/>
  <c r="AE257" i="19" a="1"/>
  <c r="AE257" i="19" s="1"/>
  <c r="AO257" i="19" s="1"/>
  <c r="AE247" i="19" a="1"/>
  <c r="AE247" i="19" s="1"/>
  <c r="AO247" i="19" s="1"/>
  <c r="AE262" i="19" a="1"/>
  <c r="AE262" i="19" s="1"/>
  <c r="AO262" i="19" s="1"/>
  <c r="AE275" i="19" a="1"/>
  <c r="AE275" i="19" s="1"/>
  <c r="AO275" i="19" s="1"/>
  <c r="AE245" i="19" a="1"/>
  <c r="AE245" i="19" s="1"/>
  <c r="AO245" i="19" s="1"/>
  <c r="AE237" i="19" a="1"/>
  <c r="AE237" i="19" s="1"/>
  <c r="AO237" i="19" s="1"/>
  <c r="AE242" i="19" a="1"/>
  <c r="AE242" i="19" s="1"/>
  <c r="AO242" i="19" s="1"/>
  <c r="AE227" i="19" a="1"/>
  <c r="AE227" i="19" s="1"/>
  <c r="AO227" i="19" s="1"/>
  <c r="AE274" i="19" a="1"/>
  <c r="AE274" i="19" s="1"/>
  <c r="AO274" i="19" s="1"/>
  <c r="AE286" i="19" a="1"/>
  <c r="AE286" i="19" s="1"/>
  <c r="AO286" i="19" s="1"/>
  <c r="AE270" i="19" a="1"/>
  <c r="AE270" i="19" s="1"/>
  <c r="AO270" i="19" s="1"/>
  <c r="AE235" i="19" a="1"/>
  <c r="AE235" i="19" s="1"/>
  <c r="AO235" i="19" s="1"/>
  <c r="AE291" i="19" a="1"/>
  <c r="AE291" i="19" s="1"/>
  <c r="AO291" i="19" s="1"/>
  <c r="AE255" i="19" a="1"/>
  <c r="AE255" i="19" s="1"/>
  <c r="AO255" i="19" s="1"/>
  <c r="AE282" i="19" a="1"/>
  <c r="AE282" i="19" s="1"/>
  <c r="AO282" i="19" s="1"/>
  <c r="AE230" i="19" a="1"/>
  <c r="AE230" i="19" s="1"/>
  <c r="AO230" i="19" s="1"/>
  <c r="AE233" i="19" a="1"/>
  <c r="AE233" i="19" s="1"/>
  <c r="AO233" i="19" s="1"/>
  <c r="AE278" i="19" a="1"/>
  <c r="AE278" i="19" s="1"/>
  <c r="AO278" i="19" s="1"/>
  <c r="AE248" i="19" a="1"/>
  <c r="AE248" i="19" s="1"/>
  <c r="AO248" i="19" s="1"/>
  <c r="AE279" i="19" a="1"/>
  <c r="AE279" i="19" s="1"/>
  <c r="AO279" i="19" s="1"/>
  <c r="AO285" i="19"/>
  <c r="AE239" i="19" a="1"/>
  <c r="AE239" i="19" s="1"/>
  <c r="AO239" i="19" s="1"/>
  <c r="AE259" i="19" a="1"/>
  <c r="AE259" i="19" s="1"/>
  <c r="AO259" i="19" s="1"/>
  <c r="AE240" i="19" a="1"/>
  <c r="AE240" i="19" s="1"/>
  <c r="AO240" i="19" s="1"/>
  <c r="AO266" i="19"/>
  <c r="AO289" i="19"/>
  <c r="AE281" i="19" a="1"/>
  <c r="AE281" i="19" s="1"/>
  <c r="AO281" i="19" s="1"/>
  <c r="AS282" i="19"/>
  <c r="AS270" i="19"/>
  <c r="AS266" i="19"/>
  <c r="AS244" i="19"/>
  <c r="AS286" i="19"/>
  <c r="AF274" i="19"/>
  <c r="AP274" i="19" s="1"/>
  <c r="AF255" i="19"/>
  <c r="AP255" i="19" s="1"/>
  <c r="AF248" i="19"/>
  <c r="AP248" i="19" s="1"/>
  <c r="AF261" i="19"/>
  <c r="AP261" i="19" s="1"/>
  <c r="AF285" i="19"/>
  <c r="AP285" i="19" s="1"/>
  <c r="AF275" i="19"/>
  <c r="AP275" i="19" s="1"/>
  <c r="F285" i="19"/>
  <c r="F279" i="19"/>
  <c r="F266" i="19"/>
  <c r="F275" i="19"/>
  <c r="F274" i="19"/>
  <c r="AF256" i="19"/>
  <c r="AP256" i="19" s="1"/>
  <c r="AF277" i="19"/>
  <c r="AP277" i="19" s="1"/>
  <c r="AF238" i="19"/>
  <c r="AP238" i="19" s="1"/>
  <c r="AF234" i="19"/>
  <c r="AP234" i="19" s="1"/>
  <c r="AF244" i="19"/>
  <c r="AP244" i="19" s="1"/>
  <c r="AF242" i="19"/>
  <c r="AF241" i="19"/>
  <c r="AP241" i="19" s="1"/>
  <c r="AF282" i="19"/>
  <c r="AP282" i="19" s="1"/>
  <c r="AF286" i="19"/>
  <c r="AP286" i="19" s="1"/>
  <c r="AF245" i="19"/>
  <c r="AO260" i="19"/>
  <c r="F260" i="19"/>
  <c r="F284" i="19"/>
  <c r="F280" i="19"/>
  <c r="F270" i="19"/>
  <c r="F247" i="19"/>
  <c r="F264" i="19"/>
  <c r="AF226" i="19"/>
  <c r="AP226" i="19" s="1"/>
  <c r="AF283" i="19"/>
  <c r="AF267" i="19"/>
  <c r="AP267" i="19" s="1"/>
  <c r="AF231" i="19"/>
  <c r="AP231" i="19" s="1"/>
  <c r="AF291" i="19"/>
  <c r="AF254" i="19"/>
  <c r="AF247" i="19"/>
  <c r="AP247" i="19" s="1"/>
  <c r="F282" i="19"/>
  <c r="F229" i="19"/>
  <c r="F290" i="19"/>
  <c r="F272" i="19"/>
  <c r="F276" i="19"/>
  <c r="F249" i="19"/>
  <c r="F228" i="19"/>
  <c r="F261" i="19"/>
  <c r="F277" i="19"/>
  <c r="F233" i="19"/>
  <c r="AF250" i="19"/>
  <c r="AP250" i="19" s="1"/>
  <c r="AF281" i="19"/>
  <c r="AP281" i="19" s="1"/>
  <c r="AF260" i="19"/>
  <c r="AF239" i="19"/>
  <c r="AO246" i="19"/>
  <c r="AF243" i="19"/>
  <c r="AF259" i="19"/>
  <c r="AP259" i="19" s="1"/>
  <c r="AF232" i="19"/>
  <c r="AP232" i="19" s="1"/>
  <c r="AF230" i="19"/>
  <c r="AP230" i="19" s="1"/>
  <c r="AF271" i="19"/>
  <c r="AP271" i="19" s="1"/>
  <c r="AF284" i="19"/>
  <c r="AP284" i="19" s="1"/>
  <c r="AI248" i="19" l="1"/>
  <c r="AS248" i="19" s="1"/>
  <c r="AI259" i="19"/>
  <c r="AS259" i="19" s="1"/>
  <c r="AP242" i="19"/>
  <c r="AI242" i="19"/>
  <c r="AP243" i="19"/>
  <c r="AI243" i="19"/>
  <c r="AI254" i="19"/>
  <c r="AP254" i="19"/>
  <c r="AP291" i="19"/>
  <c r="AI291" i="19"/>
  <c r="AP245" i="19"/>
  <c r="AI245" i="19"/>
  <c r="AP260" i="19"/>
  <c r="AI260" i="19"/>
  <c r="AI281" i="19"/>
  <c r="AI239" i="19"/>
  <c r="AS239" i="19" s="1"/>
  <c r="AP239" i="19"/>
  <c r="AP283" i="19"/>
  <c r="AI283" i="19"/>
  <c r="AS283" i="19" s="1"/>
  <c r="AI255" i="19"/>
  <c r="AS255" i="19" s="1"/>
  <c r="AS271" i="19"/>
  <c r="AS230" i="19"/>
  <c r="AS272" i="19"/>
  <c r="AS273" i="19"/>
  <c r="AS280" i="19"/>
  <c r="AS227" i="19"/>
  <c r="AS277" i="19"/>
  <c r="AS263" i="19"/>
  <c r="AS240" i="19"/>
  <c r="AS287" i="19"/>
  <c r="AS250" i="19"/>
  <c r="AS279" i="19"/>
  <c r="AS241" i="19"/>
  <c r="AS257" i="19"/>
  <c r="AS278" i="19"/>
  <c r="AS236" i="19"/>
  <c r="AS252" i="19"/>
  <c r="AS225" i="19"/>
  <c r="AS265" i="19"/>
  <c r="AS231" i="19"/>
  <c r="AS253" i="19"/>
  <c r="AS276" i="19"/>
  <c r="AS268" i="19"/>
  <c r="AS256" i="19"/>
  <c r="AS251" i="19"/>
  <c r="A4" i="19"/>
  <c r="C4" i="19"/>
  <c r="D4" i="19"/>
  <c r="E4" i="19"/>
  <c r="I4" i="19"/>
  <c r="J4" i="19" s="1"/>
  <c r="K4" i="19" a="1"/>
  <c r="K4" i="19" s="1"/>
  <c r="L4" i="19" s="1"/>
  <c r="N4" i="19"/>
  <c r="O4" i="19"/>
  <c r="P4" i="19"/>
  <c r="T4" i="19"/>
  <c r="W4" i="19"/>
  <c r="X4" i="19"/>
  <c r="Z4" i="19" s="1"/>
  <c r="Y4" i="19" s="1"/>
  <c r="AA4" i="19"/>
  <c r="AB4" i="19" s="1"/>
  <c r="A5" i="19"/>
  <c r="C5" i="19"/>
  <c r="D5" i="19"/>
  <c r="E5" i="19"/>
  <c r="I5" i="19"/>
  <c r="J5" i="19" s="1"/>
  <c r="K5" i="19" a="1"/>
  <c r="K5" i="19" s="1"/>
  <c r="L5" i="19" s="1"/>
  <c r="N5" i="19"/>
  <c r="O5" i="19"/>
  <c r="P5" i="19"/>
  <c r="U5" i="19"/>
  <c r="T5" i="19"/>
  <c r="W5" i="19"/>
  <c r="X5" i="19"/>
  <c r="Z5" i="19"/>
  <c r="AA5" i="19"/>
  <c r="AB5" i="19" s="1"/>
  <c r="A6" i="19"/>
  <c r="C6" i="19"/>
  <c r="D6" i="19"/>
  <c r="E6" i="19"/>
  <c r="I6" i="19"/>
  <c r="J6" i="19" s="1"/>
  <c r="K6" i="19" a="1"/>
  <c r="K6" i="19" s="1"/>
  <c r="L6" i="19" s="1"/>
  <c r="N6" i="19"/>
  <c r="O6" i="19"/>
  <c r="P6" i="19"/>
  <c r="U6" i="19"/>
  <c r="T6" i="19"/>
  <c r="W6" i="19"/>
  <c r="X6" i="19"/>
  <c r="Z6" i="19"/>
  <c r="AA6" i="19"/>
  <c r="AB6" i="19" s="1"/>
  <c r="A7" i="19"/>
  <c r="C7" i="19"/>
  <c r="D7" i="19"/>
  <c r="E7" i="19"/>
  <c r="I7" i="19"/>
  <c r="J7" i="19" s="1"/>
  <c r="K7" i="19" a="1"/>
  <c r="K7" i="19" s="1"/>
  <c r="L7" i="19" s="1"/>
  <c r="N7" i="19"/>
  <c r="O7" i="19"/>
  <c r="P7" i="19"/>
  <c r="U7" i="19"/>
  <c r="T7" i="19"/>
  <c r="W7" i="19"/>
  <c r="X7" i="19"/>
  <c r="Z7" i="19"/>
  <c r="AA7" i="19"/>
  <c r="AB7" i="19" s="1"/>
  <c r="A8" i="19"/>
  <c r="C8" i="19"/>
  <c r="D8" i="19"/>
  <c r="E8" i="19"/>
  <c r="I8" i="19"/>
  <c r="J8" i="19" s="1"/>
  <c r="K8" i="19" a="1"/>
  <c r="K8" i="19" s="1"/>
  <c r="L8" i="19" s="1"/>
  <c r="N8" i="19"/>
  <c r="O8" i="19"/>
  <c r="P8" i="19"/>
  <c r="T8" i="19"/>
  <c r="W8" i="19"/>
  <c r="X8" i="19"/>
  <c r="Z8" i="19"/>
  <c r="AA8" i="19"/>
  <c r="AB8" i="19" s="1"/>
  <c r="A9" i="19"/>
  <c r="C9" i="19"/>
  <c r="D9" i="19"/>
  <c r="E9" i="19"/>
  <c r="I9" i="19"/>
  <c r="J9" i="19" s="1"/>
  <c r="K9" i="19" a="1"/>
  <c r="K9" i="19" s="1"/>
  <c r="L9" i="19" s="1"/>
  <c r="N9" i="19"/>
  <c r="O9" i="19"/>
  <c r="P9" i="19"/>
  <c r="V9" i="19"/>
  <c r="T9" i="19"/>
  <c r="W9" i="19"/>
  <c r="X9" i="19"/>
  <c r="Z9" i="19" s="1"/>
  <c r="AA9" i="19"/>
  <c r="AB9" i="19" s="1"/>
  <c r="A10" i="19"/>
  <c r="C10" i="19"/>
  <c r="D10" i="19"/>
  <c r="E10" i="19"/>
  <c r="I10" i="19"/>
  <c r="J10" i="19" s="1"/>
  <c r="K10" i="19" a="1"/>
  <c r="K10" i="19" s="1"/>
  <c r="L10" i="19" s="1"/>
  <c r="N10" i="19"/>
  <c r="O10" i="19"/>
  <c r="P10" i="19"/>
  <c r="T10" i="19"/>
  <c r="W10" i="19"/>
  <c r="X10" i="19"/>
  <c r="Z10" i="19" s="1"/>
  <c r="Y10" i="19" s="1"/>
  <c r="AA10" i="19"/>
  <c r="AB10" i="19" s="1"/>
  <c r="A11" i="19"/>
  <c r="C11" i="19"/>
  <c r="D11" i="19"/>
  <c r="E11" i="19"/>
  <c r="I11" i="19"/>
  <c r="J11" i="19" s="1"/>
  <c r="K11" i="19" a="1"/>
  <c r="K11" i="19" s="1"/>
  <c r="L11" i="19" s="1"/>
  <c r="N11" i="19"/>
  <c r="O11" i="19"/>
  <c r="P11" i="19"/>
  <c r="T11" i="19"/>
  <c r="W11" i="19"/>
  <c r="X11" i="19"/>
  <c r="Z11" i="19"/>
  <c r="AA11" i="19"/>
  <c r="AB11" i="19" s="1"/>
  <c r="A12" i="19"/>
  <c r="C12" i="19"/>
  <c r="D12" i="19"/>
  <c r="E12" i="19"/>
  <c r="I12" i="19"/>
  <c r="J12" i="19" s="1"/>
  <c r="K12" i="19" a="1"/>
  <c r="K12" i="19" s="1"/>
  <c r="L12" i="19" s="1"/>
  <c r="N12" i="19"/>
  <c r="O12" i="19"/>
  <c r="P12" i="19"/>
  <c r="U12" i="19"/>
  <c r="T12" i="19"/>
  <c r="W12" i="19"/>
  <c r="X12" i="19"/>
  <c r="Z12" i="19"/>
  <c r="AA12" i="19"/>
  <c r="AB12" i="19" s="1"/>
  <c r="A13" i="19"/>
  <c r="C13" i="19"/>
  <c r="D13" i="19"/>
  <c r="E13" i="19"/>
  <c r="I13" i="19"/>
  <c r="J13" i="19" s="1"/>
  <c r="K13" i="19" a="1"/>
  <c r="K13" i="19" s="1"/>
  <c r="L13" i="19" s="1"/>
  <c r="N13" i="19"/>
  <c r="O13" i="19"/>
  <c r="P13" i="19"/>
  <c r="T13" i="19"/>
  <c r="W13" i="19"/>
  <c r="X13" i="19"/>
  <c r="Z13" i="19"/>
  <c r="AA13" i="19"/>
  <c r="AB13" i="19" s="1"/>
  <c r="A14" i="19"/>
  <c r="C14" i="19"/>
  <c r="D14" i="19"/>
  <c r="E14" i="19"/>
  <c r="I14" i="19"/>
  <c r="J14" i="19" s="1"/>
  <c r="K14" i="19" a="1"/>
  <c r="K14" i="19" s="1"/>
  <c r="L14" i="19" s="1"/>
  <c r="N14" i="19"/>
  <c r="O14" i="19"/>
  <c r="P14" i="19"/>
  <c r="T14" i="19"/>
  <c r="W14" i="19"/>
  <c r="X14" i="19"/>
  <c r="Z14" i="19"/>
  <c r="AA14" i="19"/>
  <c r="AB14" i="19" s="1"/>
  <c r="A15" i="19"/>
  <c r="C15" i="19"/>
  <c r="D15" i="19"/>
  <c r="E15" i="19"/>
  <c r="I15" i="19"/>
  <c r="J15" i="19" s="1"/>
  <c r="K15" i="19" a="1"/>
  <c r="K15" i="19" s="1"/>
  <c r="L15" i="19" s="1"/>
  <c r="N15" i="19"/>
  <c r="O15" i="19"/>
  <c r="P15" i="19"/>
  <c r="T15" i="19"/>
  <c r="W15" i="19"/>
  <c r="X15" i="19"/>
  <c r="Z15" i="19"/>
  <c r="AA15" i="19"/>
  <c r="AB15" i="19" s="1"/>
  <c r="A16" i="19"/>
  <c r="C16" i="19"/>
  <c r="D16" i="19"/>
  <c r="E16" i="19"/>
  <c r="I16" i="19"/>
  <c r="J16" i="19" s="1"/>
  <c r="K16" i="19" a="1"/>
  <c r="K16" i="19" s="1"/>
  <c r="L16" i="19" s="1"/>
  <c r="N16" i="19"/>
  <c r="O16" i="19"/>
  <c r="P16" i="19"/>
  <c r="U16" i="19"/>
  <c r="T16" i="19"/>
  <c r="W16" i="19"/>
  <c r="X16" i="19"/>
  <c r="Z16" i="19"/>
  <c r="AA16" i="19"/>
  <c r="AB16" i="19" s="1"/>
  <c r="A17" i="19"/>
  <c r="C17" i="19"/>
  <c r="D17" i="19"/>
  <c r="E17" i="19"/>
  <c r="I17" i="19"/>
  <c r="J17" i="19" s="1"/>
  <c r="K17" i="19" a="1"/>
  <c r="K17" i="19" s="1"/>
  <c r="L17" i="19" s="1"/>
  <c r="N17" i="19"/>
  <c r="O17" i="19"/>
  <c r="P17" i="19"/>
  <c r="T17" i="19"/>
  <c r="W17" i="19"/>
  <c r="X17" i="19"/>
  <c r="Z17" i="19" s="1"/>
  <c r="Y17" i="19" s="1"/>
  <c r="AA17" i="19"/>
  <c r="AB17" i="19" s="1"/>
  <c r="A18" i="19"/>
  <c r="C18" i="19"/>
  <c r="D18" i="19"/>
  <c r="E18" i="19"/>
  <c r="I18" i="19"/>
  <c r="J18" i="19" s="1"/>
  <c r="K18" i="19" a="1"/>
  <c r="K18" i="19" s="1"/>
  <c r="L18" i="19" s="1"/>
  <c r="N18" i="19"/>
  <c r="O18" i="19"/>
  <c r="P18" i="19"/>
  <c r="T18" i="19"/>
  <c r="W18" i="19"/>
  <c r="X18" i="19"/>
  <c r="Z18" i="19" s="1"/>
  <c r="Y18" i="19" s="1"/>
  <c r="AA18" i="19"/>
  <c r="AB18" i="19" s="1"/>
  <c r="A19" i="19"/>
  <c r="C19" i="19"/>
  <c r="D19" i="19"/>
  <c r="E19" i="19"/>
  <c r="I19" i="19"/>
  <c r="J19" i="19" s="1"/>
  <c r="K19" i="19" a="1"/>
  <c r="K19" i="19" s="1"/>
  <c r="L19" i="19" s="1"/>
  <c r="N19" i="19"/>
  <c r="O19" i="19"/>
  <c r="P19" i="19"/>
  <c r="T19" i="19"/>
  <c r="W19" i="19"/>
  <c r="X19" i="19"/>
  <c r="Z19" i="19" s="1"/>
  <c r="Y19" i="19" s="1"/>
  <c r="AA19" i="19"/>
  <c r="AB19" i="19" s="1"/>
  <c r="A20" i="19"/>
  <c r="C20" i="19"/>
  <c r="D20" i="19"/>
  <c r="E20" i="19"/>
  <c r="I20" i="19"/>
  <c r="J20" i="19" s="1"/>
  <c r="K20" i="19" a="1"/>
  <c r="K20" i="19" s="1"/>
  <c r="L20" i="19" s="1"/>
  <c r="N20" i="19"/>
  <c r="O20" i="19"/>
  <c r="P20" i="19"/>
  <c r="T20" i="19"/>
  <c r="W20" i="19"/>
  <c r="X20" i="19"/>
  <c r="Z20" i="19"/>
  <c r="AA20" i="19"/>
  <c r="AB20" i="19" s="1"/>
  <c r="A21" i="19"/>
  <c r="C21" i="19"/>
  <c r="D21" i="19"/>
  <c r="E21" i="19"/>
  <c r="I21" i="19"/>
  <c r="J21" i="19" s="1"/>
  <c r="K21" i="19" a="1"/>
  <c r="K21" i="19" s="1"/>
  <c r="L21" i="19" s="1"/>
  <c r="N21" i="19"/>
  <c r="O21" i="19"/>
  <c r="P21" i="19"/>
  <c r="T21" i="19"/>
  <c r="W21" i="19"/>
  <c r="X21" i="19"/>
  <c r="Z21" i="19"/>
  <c r="AA21" i="19"/>
  <c r="AB21" i="19" s="1"/>
  <c r="A22" i="19"/>
  <c r="C22" i="19"/>
  <c r="D22" i="19"/>
  <c r="E22" i="19"/>
  <c r="I22" i="19"/>
  <c r="J22" i="19" s="1"/>
  <c r="K22" i="19" a="1"/>
  <c r="K22" i="19" s="1"/>
  <c r="L22" i="19" s="1"/>
  <c r="N22" i="19"/>
  <c r="O22" i="19"/>
  <c r="P22" i="19"/>
  <c r="T22" i="19"/>
  <c r="W22" i="19"/>
  <c r="X22" i="19"/>
  <c r="Z22" i="19"/>
  <c r="AA22" i="19"/>
  <c r="AB22" i="19" s="1"/>
  <c r="A23" i="19"/>
  <c r="C23" i="19"/>
  <c r="D23" i="19"/>
  <c r="E23" i="19"/>
  <c r="I23" i="19"/>
  <c r="J23" i="19" s="1"/>
  <c r="K23" i="19" a="1"/>
  <c r="K23" i="19" s="1"/>
  <c r="L23" i="19" s="1"/>
  <c r="N23" i="19"/>
  <c r="O23" i="19"/>
  <c r="P23" i="19"/>
  <c r="U23" i="19"/>
  <c r="T23" i="19"/>
  <c r="W23" i="19"/>
  <c r="X23" i="19"/>
  <c r="Z23" i="19"/>
  <c r="AA23" i="19"/>
  <c r="AB23" i="19" s="1"/>
  <c r="A24" i="19"/>
  <c r="C24" i="19"/>
  <c r="D24" i="19"/>
  <c r="E24" i="19"/>
  <c r="I24" i="19"/>
  <c r="J24" i="19" s="1"/>
  <c r="K24" i="19" a="1"/>
  <c r="K24" i="19" s="1"/>
  <c r="L24" i="19" s="1"/>
  <c r="N24" i="19"/>
  <c r="O24" i="19"/>
  <c r="P24" i="19"/>
  <c r="T24" i="19"/>
  <c r="W24" i="19"/>
  <c r="X24" i="19"/>
  <c r="Z24" i="19"/>
  <c r="Y24" i="19" s="1"/>
  <c r="AA24" i="19"/>
  <c r="AB24" i="19" s="1"/>
  <c r="A25" i="19"/>
  <c r="C25" i="19"/>
  <c r="D25" i="19"/>
  <c r="E25" i="19"/>
  <c r="I25" i="19"/>
  <c r="J25" i="19"/>
  <c r="K25" i="19" a="1"/>
  <c r="K25" i="19" s="1"/>
  <c r="L25" i="19" s="1"/>
  <c r="N25" i="19"/>
  <c r="O25" i="19"/>
  <c r="P25" i="19"/>
  <c r="U25" i="19"/>
  <c r="T25" i="19"/>
  <c r="W25" i="19"/>
  <c r="X25" i="19"/>
  <c r="Z25" i="19" s="1"/>
  <c r="AA25" i="19"/>
  <c r="AB25" i="19" s="1"/>
  <c r="A26" i="19"/>
  <c r="C26" i="19"/>
  <c r="D26" i="19"/>
  <c r="E26" i="19"/>
  <c r="I26" i="19"/>
  <c r="J26" i="19" s="1"/>
  <c r="K26" i="19" a="1"/>
  <c r="K26" i="19" s="1"/>
  <c r="L26" i="19" s="1"/>
  <c r="N26" i="19"/>
  <c r="O26" i="19"/>
  <c r="P26" i="19"/>
  <c r="T26" i="19"/>
  <c r="W26" i="19"/>
  <c r="X26" i="19"/>
  <c r="Z26" i="19" s="1"/>
  <c r="Y26" i="19" s="1"/>
  <c r="AA26" i="19"/>
  <c r="AB26" i="19" s="1"/>
  <c r="A27" i="19"/>
  <c r="C27" i="19"/>
  <c r="D27" i="19"/>
  <c r="E27" i="19"/>
  <c r="I27" i="19"/>
  <c r="J27" i="19" s="1"/>
  <c r="K27" i="19" a="1"/>
  <c r="K27" i="19" s="1"/>
  <c r="L27" i="19" s="1"/>
  <c r="N27" i="19"/>
  <c r="O27" i="19"/>
  <c r="P27" i="19"/>
  <c r="U27" i="19"/>
  <c r="T27" i="19"/>
  <c r="W27" i="19"/>
  <c r="X27" i="19"/>
  <c r="Z27" i="19" s="1"/>
  <c r="AA27" i="19"/>
  <c r="AB27" i="19" s="1"/>
  <c r="A28" i="19"/>
  <c r="C28" i="19"/>
  <c r="D28" i="19"/>
  <c r="E28" i="19"/>
  <c r="I28" i="19"/>
  <c r="J28" i="19" s="1"/>
  <c r="K28" i="19" a="1"/>
  <c r="K28" i="19" s="1"/>
  <c r="L28" i="19" s="1"/>
  <c r="N28" i="19"/>
  <c r="O28" i="19"/>
  <c r="P28" i="19"/>
  <c r="U28" i="19"/>
  <c r="T28" i="19"/>
  <c r="W28" i="19"/>
  <c r="X28" i="19"/>
  <c r="Z28" i="19" s="1"/>
  <c r="Y28" i="19" s="1"/>
  <c r="AA28" i="19"/>
  <c r="AB28" i="19" s="1"/>
  <c r="A29" i="19"/>
  <c r="C29" i="19"/>
  <c r="D29" i="19"/>
  <c r="E29" i="19"/>
  <c r="I29" i="19"/>
  <c r="J29" i="19" s="1"/>
  <c r="K29" i="19" a="1"/>
  <c r="K29" i="19" s="1"/>
  <c r="L29" i="19" s="1"/>
  <c r="N29" i="19"/>
  <c r="O29" i="19"/>
  <c r="P29" i="19"/>
  <c r="U29" i="19"/>
  <c r="T29" i="19"/>
  <c r="W29" i="19"/>
  <c r="X29" i="19"/>
  <c r="Z29" i="19" s="1"/>
  <c r="Y29" i="19" s="1"/>
  <c r="AA29" i="19"/>
  <c r="AB29" i="19" s="1"/>
  <c r="A30" i="19"/>
  <c r="C30" i="19"/>
  <c r="D30" i="19"/>
  <c r="E30" i="19"/>
  <c r="I30" i="19"/>
  <c r="J30" i="19" s="1"/>
  <c r="K30" i="19" a="1"/>
  <c r="K30" i="19" s="1"/>
  <c r="L30" i="19" s="1"/>
  <c r="N30" i="19"/>
  <c r="O30" i="19"/>
  <c r="P30" i="19"/>
  <c r="T30" i="19"/>
  <c r="W30" i="19"/>
  <c r="X30" i="19"/>
  <c r="Z30" i="19" s="1"/>
  <c r="Y30" i="19" s="1"/>
  <c r="AA30" i="19"/>
  <c r="AB30" i="19" s="1"/>
  <c r="A31" i="19"/>
  <c r="C31" i="19"/>
  <c r="D31" i="19"/>
  <c r="E31" i="19"/>
  <c r="I31" i="19"/>
  <c r="J31" i="19" s="1"/>
  <c r="K31" i="19" a="1"/>
  <c r="K31" i="19" s="1"/>
  <c r="L31" i="19" s="1"/>
  <c r="N31" i="19"/>
  <c r="O31" i="19"/>
  <c r="P31" i="19"/>
  <c r="U31" i="19"/>
  <c r="T31" i="19"/>
  <c r="W31" i="19"/>
  <c r="X31" i="19"/>
  <c r="Z31" i="19"/>
  <c r="AA31" i="19"/>
  <c r="AB31" i="19" s="1"/>
  <c r="A32" i="19"/>
  <c r="C32" i="19"/>
  <c r="D32" i="19"/>
  <c r="E32" i="19"/>
  <c r="I32" i="19"/>
  <c r="J32" i="19" s="1"/>
  <c r="K32" i="19" a="1"/>
  <c r="K32" i="19" s="1"/>
  <c r="L32" i="19" s="1"/>
  <c r="N32" i="19"/>
  <c r="O32" i="19"/>
  <c r="P32" i="19"/>
  <c r="T32" i="19"/>
  <c r="W32" i="19"/>
  <c r="X32" i="19"/>
  <c r="Z32" i="19"/>
  <c r="AA32" i="19"/>
  <c r="AB32" i="19" s="1"/>
  <c r="A33" i="19"/>
  <c r="C33" i="19"/>
  <c r="D33" i="19"/>
  <c r="E33" i="19"/>
  <c r="I33" i="19"/>
  <c r="J33" i="19" s="1"/>
  <c r="K33" i="19" a="1"/>
  <c r="K33" i="19" s="1"/>
  <c r="L33" i="19" s="1"/>
  <c r="N33" i="19"/>
  <c r="O33" i="19"/>
  <c r="P33" i="19"/>
  <c r="T33" i="19"/>
  <c r="W33" i="19"/>
  <c r="X33" i="19"/>
  <c r="Z33" i="19" s="1"/>
  <c r="AA33" i="19"/>
  <c r="AB33" i="19" s="1"/>
  <c r="A34" i="19"/>
  <c r="C34" i="19"/>
  <c r="D34" i="19"/>
  <c r="E34" i="19"/>
  <c r="I34" i="19"/>
  <c r="J34" i="19" s="1"/>
  <c r="K34" i="19" a="1"/>
  <c r="K34" i="19" s="1"/>
  <c r="L34" i="19" s="1"/>
  <c r="N34" i="19"/>
  <c r="O34" i="19"/>
  <c r="P34" i="19"/>
  <c r="T34" i="19"/>
  <c r="W34" i="19"/>
  <c r="X34" i="19"/>
  <c r="Z34" i="19" s="1"/>
  <c r="Y34" i="19" s="1"/>
  <c r="AA34" i="19"/>
  <c r="AB34" i="19" s="1"/>
  <c r="A35" i="19"/>
  <c r="C35" i="19"/>
  <c r="D35" i="19"/>
  <c r="E35" i="19"/>
  <c r="I35" i="19"/>
  <c r="J35" i="19" s="1"/>
  <c r="K35" i="19" a="1"/>
  <c r="K35" i="19" s="1"/>
  <c r="L35" i="19" s="1"/>
  <c r="N35" i="19"/>
  <c r="O35" i="19"/>
  <c r="P35" i="19"/>
  <c r="T35" i="19"/>
  <c r="W35" i="19"/>
  <c r="X35" i="19"/>
  <c r="Z35" i="19" s="1"/>
  <c r="Y35" i="19" s="1"/>
  <c r="AA35" i="19"/>
  <c r="AB35" i="19" s="1"/>
  <c r="A36" i="19"/>
  <c r="C36" i="19"/>
  <c r="D36" i="19"/>
  <c r="E36" i="19"/>
  <c r="I36" i="19"/>
  <c r="J36" i="19" s="1"/>
  <c r="K36" i="19" a="1"/>
  <c r="K36" i="19" s="1"/>
  <c r="L36" i="19" s="1"/>
  <c r="N36" i="19"/>
  <c r="O36" i="19"/>
  <c r="P36" i="19"/>
  <c r="T36" i="19"/>
  <c r="W36" i="19"/>
  <c r="X36" i="19"/>
  <c r="Z36" i="19"/>
  <c r="AA36" i="19"/>
  <c r="AB36" i="19" s="1"/>
  <c r="A37" i="19"/>
  <c r="C37" i="19"/>
  <c r="D37" i="19"/>
  <c r="E37" i="19"/>
  <c r="I37" i="19"/>
  <c r="J37" i="19" s="1"/>
  <c r="K37" i="19" a="1"/>
  <c r="K37" i="19" s="1"/>
  <c r="L37" i="19" s="1"/>
  <c r="N37" i="19"/>
  <c r="O37" i="19"/>
  <c r="P37" i="19"/>
  <c r="U37" i="19"/>
  <c r="T37" i="19"/>
  <c r="W37" i="19"/>
  <c r="X37" i="19"/>
  <c r="Z37" i="19" s="1"/>
  <c r="AA37" i="19"/>
  <c r="AB37" i="19" s="1"/>
  <c r="A38" i="19"/>
  <c r="C38" i="19"/>
  <c r="D38" i="19"/>
  <c r="E38" i="19"/>
  <c r="I38" i="19"/>
  <c r="J38" i="19" s="1"/>
  <c r="K38" i="19" a="1"/>
  <c r="K38" i="19" s="1"/>
  <c r="L38" i="19" s="1"/>
  <c r="N38" i="19"/>
  <c r="O38" i="19"/>
  <c r="P38" i="19"/>
  <c r="V38" i="19"/>
  <c r="T38" i="19"/>
  <c r="W38" i="19"/>
  <c r="X38" i="19"/>
  <c r="Z38" i="19" s="1"/>
  <c r="Y38" i="19" s="1"/>
  <c r="AA38" i="19"/>
  <c r="AB38" i="19" s="1"/>
  <c r="A39" i="19"/>
  <c r="C39" i="19"/>
  <c r="D39" i="19"/>
  <c r="E39" i="19"/>
  <c r="I39" i="19"/>
  <c r="J39" i="19" s="1"/>
  <c r="K39" i="19" a="1"/>
  <c r="K39" i="19" s="1"/>
  <c r="L39" i="19" s="1"/>
  <c r="N39" i="19"/>
  <c r="O39" i="19"/>
  <c r="P39" i="19"/>
  <c r="T39" i="19"/>
  <c r="W39" i="19"/>
  <c r="X39" i="19"/>
  <c r="Z39" i="19"/>
  <c r="AA39" i="19"/>
  <c r="AB39" i="19" s="1"/>
  <c r="A40" i="19"/>
  <c r="C40" i="19"/>
  <c r="D40" i="19"/>
  <c r="E40" i="19"/>
  <c r="I40" i="19"/>
  <c r="J40" i="19" s="1"/>
  <c r="K40" i="19" a="1"/>
  <c r="K40" i="19" s="1"/>
  <c r="L40" i="19" s="1"/>
  <c r="N40" i="19"/>
  <c r="O40" i="19"/>
  <c r="P40" i="19"/>
  <c r="U40" i="19"/>
  <c r="T40" i="19"/>
  <c r="W40" i="19"/>
  <c r="X40" i="19"/>
  <c r="Z40" i="19"/>
  <c r="AA40" i="19"/>
  <c r="AB40" i="19" s="1"/>
  <c r="A41" i="19"/>
  <c r="C41" i="19"/>
  <c r="D41" i="19"/>
  <c r="E41" i="19"/>
  <c r="I41" i="19"/>
  <c r="J41" i="19" s="1"/>
  <c r="K41" i="19" a="1"/>
  <c r="K41" i="19" s="1"/>
  <c r="L41" i="19" s="1"/>
  <c r="N41" i="19"/>
  <c r="O41" i="19"/>
  <c r="P41" i="19"/>
  <c r="U41" i="19"/>
  <c r="T41" i="19"/>
  <c r="W41" i="19"/>
  <c r="X41" i="19"/>
  <c r="Z41" i="19" s="1"/>
  <c r="AA41" i="19"/>
  <c r="AB41" i="19" s="1"/>
  <c r="A42" i="19"/>
  <c r="C42" i="19"/>
  <c r="D42" i="19"/>
  <c r="E42" i="19"/>
  <c r="I42" i="19"/>
  <c r="J42" i="19" s="1"/>
  <c r="K42" i="19" a="1"/>
  <c r="K42" i="19" s="1"/>
  <c r="L42" i="19" s="1"/>
  <c r="N42" i="19"/>
  <c r="O42" i="19"/>
  <c r="P42" i="19"/>
  <c r="U42" i="19"/>
  <c r="T42" i="19"/>
  <c r="W42" i="19"/>
  <c r="X42" i="19"/>
  <c r="Z42" i="19" s="1"/>
  <c r="Y42" i="19" s="1"/>
  <c r="AA42" i="19"/>
  <c r="AB42" i="19" s="1"/>
  <c r="A43" i="19"/>
  <c r="C43" i="19"/>
  <c r="D43" i="19"/>
  <c r="E43" i="19"/>
  <c r="I43" i="19"/>
  <c r="J43" i="19" s="1"/>
  <c r="K43" i="19" a="1"/>
  <c r="K43" i="19" s="1"/>
  <c r="L43" i="19" s="1"/>
  <c r="N43" i="19"/>
  <c r="O43" i="19"/>
  <c r="P43" i="19"/>
  <c r="T43" i="19"/>
  <c r="W43" i="19"/>
  <c r="X43" i="19"/>
  <c r="Z43" i="19" s="1"/>
  <c r="AA43" i="19"/>
  <c r="AB43" i="19" s="1"/>
  <c r="A44" i="19"/>
  <c r="C44" i="19"/>
  <c r="D44" i="19"/>
  <c r="E44" i="19"/>
  <c r="I44" i="19"/>
  <c r="J44" i="19" s="1"/>
  <c r="K44" i="19" a="1"/>
  <c r="K44" i="19" s="1"/>
  <c r="L44" i="19" s="1"/>
  <c r="N44" i="19"/>
  <c r="O44" i="19"/>
  <c r="P44" i="19"/>
  <c r="T44" i="19"/>
  <c r="W44" i="19"/>
  <c r="X44" i="19"/>
  <c r="Z44" i="19" s="1"/>
  <c r="Y44" i="19" s="1"/>
  <c r="AA44" i="19"/>
  <c r="AB44" i="19" s="1"/>
  <c r="A45" i="19"/>
  <c r="C45" i="19"/>
  <c r="D45" i="19"/>
  <c r="E45" i="19"/>
  <c r="I45" i="19"/>
  <c r="J45" i="19" s="1"/>
  <c r="K45" i="19" a="1"/>
  <c r="K45" i="19" s="1"/>
  <c r="L45" i="19" s="1"/>
  <c r="N45" i="19"/>
  <c r="O45" i="19"/>
  <c r="P45" i="19"/>
  <c r="U45" i="19"/>
  <c r="T45" i="19"/>
  <c r="W45" i="19"/>
  <c r="X45" i="19"/>
  <c r="Z45" i="19" s="1"/>
  <c r="Y45" i="19" s="1"/>
  <c r="AA45" i="19"/>
  <c r="AB45" i="19" s="1"/>
  <c r="A46" i="19"/>
  <c r="C46" i="19"/>
  <c r="D46" i="19"/>
  <c r="E46" i="19"/>
  <c r="I46" i="19"/>
  <c r="J46" i="19" s="1"/>
  <c r="K46" i="19" a="1"/>
  <c r="K46" i="19" s="1"/>
  <c r="L46" i="19" s="1"/>
  <c r="N46" i="19"/>
  <c r="O46" i="19"/>
  <c r="P46" i="19"/>
  <c r="U46" i="19"/>
  <c r="T46" i="19"/>
  <c r="W46" i="19"/>
  <c r="X46" i="19"/>
  <c r="Z46" i="19" s="1"/>
  <c r="Y46" i="19" s="1"/>
  <c r="AA46" i="19"/>
  <c r="AB46" i="19" s="1"/>
  <c r="A47" i="19"/>
  <c r="C47" i="19"/>
  <c r="D47" i="19"/>
  <c r="E47" i="19"/>
  <c r="I47" i="19"/>
  <c r="J47" i="19" s="1"/>
  <c r="K47" i="19" a="1"/>
  <c r="K47" i="19" s="1"/>
  <c r="L47" i="19" s="1"/>
  <c r="N47" i="19"/>
  <c r="O47" i="19"/>
  <c r="P47" i="19"/>
  <c r="U47" i="19"/>
  <c r="T47" i="19"/>
  <c r="W47" i="19"/>
  <c r="X47" i="19"/>
  <c r="Z47" i="19"/>
  <c r="AA47" i="19"/>
  <c r="AB47" i="19" s="1"/>
  <c r="A48" i="19"/>
  <c r="C48" i="19"/>
  <c r="D48" i="19"/>
  <c r="E48" i="19"/>
  <c r="I48" i="19"/>
  <c r="J48" i="19" s="1"/>
  <c r="K48" i="19" a="1"/>
  <c r="K48" i="19" s="1"/>
  <c r="N48" i="19"/>
  <c r="O48" i="19"/>
  <c r="P48" i="19"/>
  <c r="U48" i="19"/>
  <c r="T48" i="19"/>
  <c r="W48" i="19"/>
  <c r="X48" i="19"/>
  <c r="Z48" i="19"/>
  <c r="AA48" i="19"/>
  <c r="AB48" i="19" s="1"/>
  <c r="A49" i="19"/>
  <c r="C49" i="19"/>
  <c r="D49" i="19"/>
  <c r="E49" i="19"/>
  <c r="I49" i="19"/>
  <c r="J49" i="19" s="1"/>
  <c r="K49" i="19" a="1"/>
  <c r="K49" i="19" s="1"/>
  <c r="L49" i="19" s="1"/>
  <c r="N49" i="19"/>
  <c r="O49" i="19"/>
  <c r="P49" i="19"/>
  <c r="U49" i="19"/>
  <c r="T49" i="19"/>
  <c r="W49" i="19"/>
  <c r="X49" i="19"/>
  <c r="Z49" i="19"/>
  <c r="AA49" i="19"/>
  <c r="AB49" i="19" s="1"/>
  <c r="A50" i="19"/>
  <c r="C50" i="19"/>
  <c r="D50" i="19"/>
  <c r="E50" i="19"/>
  <c r="I50" i="19"/>
  <c r="J50" i="19" s="1"/>
  <c r="K50" i="19" a="1"/>
  <c r="K50" i="19" s="1"/>
  <c r="L50" i="19" s="1"/>
  <c r="N50" i="19"/>
  <c r="O50" i="19"/>
  <c r="P50" i="19"/>
  <c r="T50" i="19"/>
  <c r="W50" i="19"/>
  <c r="X50" i="19"/>
  <c r="Z50" i="19"/>
  <c r="AA50" i="19"/>
  <c r="AB50" i="19" s="1"/>
  <c r="A51" i="19"/>
  <c r="C51" i="19"/>
  <c r="D51" i="19"/>
  <c r="E51" i="19"/>
  <c r="I51" i="19"/>
  <c r="J51" i="19" s="1"/>
  <c r="K51" i="19" a="1"/>
  <c r="K51" i="19" s="1"/>
  <c r="L51" i="19" s="1"/>
  <c r="N51" i="19"/>
  <c r="O51" i="19"/>
  <c r="P51" i="19"/>
  <c r="U51" i="19"/>
  <c r="T51" i="19"/>
  <c r="W51" i="19"/>
  <c r="X51" i="19"/>
  <c r="Z51" i="19"/>
  <c r="AA51" i="19"/>
  <c r="AB51" i="19" s="1"/>
  <c r="A52" i="19"/>
  <c r="C52" i="19"/>
  <c r="D52" i="19"/>
  <c r="E52" i="19"/>
  <c r="I52" i="19"/>
  <c r="J52" i="19" s="1"/>
  <c r="K52" i="19" a="1"/>
  <c r="K52" i="19" s="1"/>
  <c r="L52" i="19" s="1"/>
  <c r="N52" i="19"/>
  <c r="O52" i="19"/>
  <c r="P52" i="19"/>
  <c r="U52" i="19"/>
  <c r="T52" i="19"/>
  <c r="W52" i="19"/>
  <c r="X52" i="19"/>
  <c r="Z52" i="19"/>
  <c r="AA52" i="19"/>
  <c r="AB52" i="19" s="1"/>
  <c r="A53" i="19"/>
  <c r="C53" i="19"/>
  <c r="D53" i="19"/>
  <c r="E53" i="19"/>
  <c r="I53" i="19"/>
  <c r="J53" i="19" s="1"/>
  <c r="AG53" i="19" s="1"/>
  <c r="K53" i="19" a="1"/>
  <c r="K53" i="19" s="1"/>
  <c r="L53" i="19" s="1"/>
  <c r="N53" i="19"/>
  <c r="O53" i="19"/>
  <c r="P53" i="19"/>
  <c r="U53" i="19"/>
  <c r="T53" i="19"/>
  <c r="W53" i="19"/>
  <c r="X53" i="19"/>
  <c r="Z53" i="19"/>
  <c r="AA53" i="19"/>
  <c r="AB53" i="19" s="1"/>
  <c r="A54" i="19"/>
  <c r="C54" i="19"/>
  <c r="D54" i="19"/>
  <c r="E54" i="19"/>
  <c r="I54" i="19"/>
  <c r="J54" i="19" s="1"/>
  <c r="K54" i="19" a="1"/>
  <c r="K54" i="19" s="1"/>
  <c r="L54" i="19" s="1"/>
  <c r="N54" i="19"/>
  <c r="O54" i="19"/>
  <c r="P54" i="19"/>
  <c r="T54" i="19"/>
  <c r="W54" i="19"/>
  <c r="X54" i="19"/>
  <c r="Z54" i="19" s="1"/>
  <c r="Y54" i="19" s="1"/>
  <c r="AA54" i="19"/>
  <c r="AB54" i="19" s="1"/>
  <c r="A55" i="19"/>
  <c r="C55" i="19"/>
  <c r="D55" i="19"/>
  <c r="E55" i="19"/>
  <c r="I55" i="19"/>
  <c r="J55" i="19" s="1"/>
  <c r="K55" i="19" a="1"/>
  <c r="K55" i="19" s="1"/>
  <c r="L55" i="19" s="1"/>
  <c r="N55" i="19"/>
  <c r="O55" i="19"/>
  <c r="P55" i="19"/>
  <c r="U55" i="19"/>
  <c r="T55" i="19"/>
  <c r="W55" i="19"/>
  <c r="X55" i="19"/>
  <c r="Z55" i="19" s="1"/>
  <c r="Y55" i="19" s="1"/>
  <c r="AA55" i="19"/>
  <c r="AB55" i="19" s="1"/>
  <c r="A56" i="19"/>
  <c r="C56" i="19"/>
  <c r="D56" i="19"/>
  <c r="E56" i="19"/>
  <c r="I56" i="19"/>
  <c r="J56" i="19" s="1"/>
  <c r="K56" i="19" a="1"/>
  <c r="K56" i="19" s="1"/>
  <c r="L56" i="19" s="1"/>
  <c r="N56" i="19"/>
  <c r="O56" i="19"/>
  <c r="P56" i="19"/>
  <c r="U56" i="19"/>
  <c r="T56" i="19"/>
  <c r="W56" i="19"/>
  <c r="X56" i="19"/>
  <c r="Z56" i="19"/>
  <c r="AA56" i="19"/>
  <c r="AB56" i="19" s="1"/>
  <c r="A57" i="19"/>
  <c r="C57" i="19"/>
  <c r="D57" i="19"/>
  <c r="E57" i="19"/>
  <c r="I57" i="19"/>
  <c r="J57" i="19" s="1"/>
  <c r="AG57" i="19" s="1"/>
  <c r="K57" i="19" a="1"/>
  <c r="K57" i="19" s="1"/>
  <c r="L57" i="19" s="1"/>
  <c r="N57" i="19"/>
  <c r="O57" i="19"/>
  <c r="P57" i="19"/>
  <c r="U57" i="19"/>
  <c r="T57" i="19"/>
  <c r="W57" i="19"/>
  <c r="X57" i="19"/>
  <c r="Z57" i="19"/>
  <c r="AA57" i="19"/>
  <c r="AB57" i="19" s="1"/>
  <c r="A58" i="19"/>
  <c r="C58" i="19"/>
  <c r="D58" i="19"/>
  <c r="E58" i="19"/>
  <c r="I58" i="19"/>
  <c r="J58" i="19" s="1"/>
  <c r="K58" i="19" a="1"/>
  <c r="K58" i="19" s="1"/>
  <c r="L58" i="19" s="1"/>
  <c r="N58" i="19"/>
  <c r="O58" i="19"/>
  <c r="P58" i="19"/>
  <c r="T58" i="19"/>
  <c r="W58" i="19"/>
  <c r="X58" i="19"/>
  <c r="Z58" i="19" s="1"/>
  <c r="AA58" i="19"/>
  <c r="AB58" i="19" s="1"/>
  <c r="A59" i="19"/>
  <c r="C59" i="19"/>
  <c r="D59" i="19"/>
  <c r="E59" i="19"/>
  <c r="I59" i="19"/>
  <c r="J59" i="19" s="1"/>
  <c r="K59" i="19" a="1"/>
  <c r="K59" i="19" s="1"/>
  <c r="L59" i="19" s="1"/>
  <c r="N59" i="19"/>
  <c r="O59" i="19"/>
  <c r="P59" i="19"/>
  <c r="T59" i="19"/>
  <c r="W59" i="19"/>
  <c r="X59" i="19"/>
  <c r="Z59" i="19" s="1"/>
  <c r="Y59" i="19" s="1"/>
  <c r="AA59" i="19"/>
  <c r="AB59" i="19" s="1"/>
  <c r="A60" i="19"/>
  <c r="C60" i="19"/>
  <c r="D60" i="19"/>
  <c r="E60" i="19"/>
  <c r="I60" i="19"/>
  <c r="J60" i="19" s="1"/>
  <c r="K60" i="19" a="1"/>
  <c r="K60" i="19" s="1"/>
  <c r="L60" i="19" s="1"/>
  <c r="N60" i="19"/>
  <c r="O60" i="19"/>
  <c r="P60" i="19"/>
  <c r="T60" i="19"/>
  <c r="W60" i="19"/>
  <c r="X60" i="19"/>
  <c r="Z60" i="19"/>
  <c r="AA60" i="19"/>
  <c r="AB60" i="19" s="1"/>
  <c r="A61" i="19"/>
  <c r="C61" i="19"/>
  <c r="D61" i="19"/>
  <c r="E61" i="19"/>
  <c r="I61" i="19"/>
  <c r="J61" i="19" s="1"/>
  <c r="AG61" i="19" s="1"/>
  <c r="K61" i="19" a="1"/>
  <c r="K61" i="19" s="1"/>
  <c r="L61" i="19" s="1"/>
  <c r="N61" i="19"/>
  <c r="O61" i="19"/>
  <c r="P61" i="19"/>
  <c r="U61" i="19"/>
  <c r="T61" i="19"/>
  <c r="W61" i="19"/>
  <c r="X61" i="19"/>
  <c r="Z61" i="19"/>
  <c r="AA61" i="19"/>
  <c r="AB61" i="19" s="1"/>
  <c r="A62" i="19"/>
  <c r="C62" i="19"/>
  <c r="D62" i="19"/>
  <c r="E62" i="19"/>
  <c r="I62" i="19"/>
  <c r="J62" i="19" s="1"/>
  <c r="K62" i="19" a="1"/>
  <c r="K62" i="19" s="1"/>
  <c r="L62" i="19" s="1"/>
  <c r="N62" i="19"/>
  <c r="O62" i="19"/>
  <c r="P62" i="19"/>
  <c r="U62" i="19"/>
  <c r="T62" i="19"/>
  <c r="W62" i="19"/>
  <c r="X62" i="19"/>
  <c r="Z62" i="19" s="1"/>
  <c r="AA62" i="19"/>
  <c r="AB62" i="19" s="1"/>
  <c r="A63" i="19"/>
  <c r="C63" i="19"/>
  <c r="D63" i="19"/>
  <c r="E63" i="19"/>
  <c r="I63" i="19"/>
  <c r="J63" i="19" s="1"/>
  <c r="K63" i="19" a="1"/>
  <c r="K63" i="19" s="1"/>
  <c r="L63" i="19" s="1"/>
  <c r="N63" i="19"/>
  <c r="O63" i="19"/>
  <c r="P63" i="19"/>
  <c r="T63" i="19"/>
  <c r="W63" i="19"/>
  <c r="X63" i="19"/>
  <c r="Z63" i="19" s="1"/>
  <c r="Y63" i="19" s="1"/>
  <c r="AA63" i="19"/>
  <c r="AB63" i="19" s="1"/>
  <c r="A64" i="19"/>
  <c r="C64" i="19"/>
  <c r="D64" i="19"/>
  <c r="E64" i="19"/>
  <c r="I64" i="19"/>
  <c r="J64" i="19" s="1"/>
  <c r="K64" i="19" a="1"/>
  <c r="K64" i="19" s="1"/>
  <c r="L64" i="19" s="1"/>
  <c r="N64" i="19"/>
  <c r="O64" i="19"/>
  <c r="P64" i="19"/>
  <c r="T64" i="19"/>
  <c r="W64" i="19"/>
  <c r="X64" i="19"/>
  <c r="Z64" i="19" s="1"/>
  <c r="Y64" i="19" s="1"/>
  <c r="AA64" i="19"/>
  <c r="AB64" i="19" s="1"/>
  <c r="A65" i="19"/>
  <c r="C65" i="19"/>
  <c r="D65" i="19"/>
  <c r="E65" i="19"/>
  <c r="I65" i="19"/>
  <c r="J65" i="19" s="1"/>
  <c r="K65" i="19" a="1"/>
  <c r="K65" i="19" s="1"/>
  <c r="L65" i="19" s="1"/>
  <c r="N65" i="19"/>
  <c r="O65" i="19"/>
  <c r="P65" i="19"/>
  <c r="U65" i="19"/>
  <c r="T65" i="19"/>
  <c r="W65" i="19"/>
  <c r="X65" i="19"/>
  <c r="Z65" i="19"/>
  <c r="AA65" i="19"/>
  <c r="AB65" i="19" s="1"/>
  <c r="A66" i="19"/>
  <c r="C66" i="19"/>
  <c r="D66" i="19"/>
  <c r="E66" i="19"/>
  <c r="I66" i="19"/>
  <c r="J66" i="19" s="1"/>
  <c r="K66" i="19" a="1"/>
  <c r="K66" i="19" s="1"/>
  <c r="L66" i="19" s="1"/>
  <c r="N66" i="19"/>
  <c r="O66" i="19"/>
  <c r="P66" i="19"/>
  <c r="U66" i="19"/>
  <c r="T66" i="19"/>
  <c r="W66" i="19"/>
  <c r="X66" i="19"/>
  <c r="Z66" i="19"/>
  <c r="AA66" i="19"/>
  <c r="AB66" i="19" s="1"/>
  <c r="A67" i="19"/>
  <c r="C67" i="19"/>
  <c r="D67" i="19"/>
  <c r="E67" i="19"/>
  <c r="I67" i="19"/>
  <c r="J67" i="19" s="1"/>
  <c r="K67" i="19" a="1"/>
  <c r="K67" i="19" s="1"/>
  <c r="L67" i="19" s="1"/>
  <c r="N67" i="19"/>
  <c r="O67" i="19"/>
  <c r="P67" i="19"/>
  <c r="T67" i="19"/>
  <c r="W67" i="19"/>
  <c r="X67" i="19"/>
  <c r="Z67" i="19" s="1"/>
  <c r="AA67" i="19"/>
  <c r="AB67" i="19" s="1"/>
  <c r="A68" i="19"/>
  <c r="C68" i="19"/>
  <c r="D68" i="19"/>
  <c r="E68" i="19"/>
  <c r="I68" i="19"/>
  <c r="J68" i="19" s="1"/>
  <c r="K68" i="19" a="1"/>
  <c r="K68" i="19" s="1"/>
  <c r="L68" i="19" s="1"/>
  <c r="N68" i="19"/>
  <c r="O68" i="19"/>
  <c r="P68" i="19"/>
  <c r="U68" i="19"/>
  <c r="T68" i="19"/>
  <c r="W68" i="19"/>
  <c r="X68" i="19"/>
  <c r="Z68" i="19" s="1"/>
  <c r="Y68" i="19" s="1"/>
  <c r="AA68" i="19"/>
  <c r="AB68" i="19" s="1"/>
  <c r="A69" i="19"/>
  <c r="C69" i="19"/>
  <c r="D69" i="19"/>
  <c r="E69" i="19"/>
  <c r="I69" i="19"/>
  <c r="J69" i="19" s="1"/>
  <c r="K69" i="19" a="1"/>
  <c r="K69" i="19" s="1"/>
  <c r="L69" i="19" s="1"/>
  <c r="N69" i="19"/>
  <c r="O69" i="19"/>
  <c r="P69" i="19"/>
  <c r="T69" i="19"/>
  <c r="W69" i="19"/>
  <c r="X69" i="19"/>
  <c r="Z69" i="19"/>
  <c r="Y69" i="19" s="1"/>
  <c r="AA69" i="19"/>
  <c r="AB69" i="19" s="1"/>
  <c r="A70" i="19"/>
  <c r="C70" i="19"/>
  <c r="D70" i="19"/>
  <c r="E70" i="19"/>
  <c r="I70" i="19"/>
  <c r="J70" i="19" s="1"/>
  <c r="K70" i="19" a="1"/>
  <c r="K70" i="19" s="1"/>
  <c r="L70" i="19" s="1"/>
  <c r="N70" i="19"/>
  <c r="O70" i="19"/>
  <c r="P70" i="19"/>
  <c r="T70" i="19"/>
  <c r="W70" i="19"/>
  <c r="X70" i="19"/>
  <c r="Z70" i="19"/>
  <c r="AA70" i="19"/>
  <c r="AB70" i="19" s="1"/>
  <c r="A71" i="19"/>
  <c r="C71" i="19"/>
  <c r="D71" i="19"/>
  <c r="E71" i="19"/>
  <c r="I71" i="19"/>
  <c r="J71" i="19" s="1"/>
  <c r="K71" i="19" a="1"/>
  <c r="K71" i="19" s="1"/>
  <c r="L71" i="19" s="1"/>
  <c r="N71" i="19"/>
  <c r="O71" i="19"/>
  <c r="P71" i="19"/>
  <c r="U71" i="19"/>
  <c r="T71" i="19"/>
  <c r="W71" i="19"/>
  <c r="X71" i="19"/>
  <c r="Z71" i="19"/>
  <c r="AA71" i="19"/>
  <c r="AB71" i="19" s="1"/>
  <c r="A72" i="19"/>
  <c r="C72" i="19"/>
  <c r="D72" i="19"/>
  <c r="E72" i="19"/>
  <c r="I72" i="19"/>
  <c r="J72" i="19" s="1"/>
  <c r="AG72" i="19" s="1"/>
  <c r="K72" i="19" a="1"/>
  <c r="K72" i="19" s="1"/>
  <c r="L72" i="19" s="1"/>
  <c r="N72" i="19"/>
  <c r="O72" i="19"/>
  <c r="P72" i="19"/>
  <c r="T72" i="19"/>
  <c r="W72" i="19"/>
  <c r="X72" i="19"/>
  <c r="Z72" i="19" s="1"/>
  <c r="AA72" i="19"/>
  <c r="AB72" i="19" s="1"/>
  <c r="A73" i="19"/>
  <c r="C73" i="19"/>
  <c r="D73" i="19"/>
  <c r="E73" i="19"/>
  <c r="I73" i="19"/>
  <c r="J73" i="19" s="1"/>
  <c r="K73" i="19" a="1"/>
  <c r="K73" i="19" s="1"/>
  <c r="L73" i="19" s="1"/>
  <c r="N73" i="19"/>
  <c r="O73" i="19"/>
  <c r="P73" i="19"/>
  <c r="U73" i="19"/>
  <c r="T73" i="19"/>
  <c r="W73" i="19"/>
  <c r="X73" i="19"/>
  <c r="Z73" i="19" s="1"/>
  <c r="Y73" i="19" s="1"/>
  <c r="AA73" i="19"/>
  <c r="AB73" i="19" s="1"/>
  <c r="A74" i="19"/>
  <c r="C74" i="19"/>
  <c r="D74" i="19"/>
  <c r="E74" i="19"/>
  <c r="I74" i="19"/>
  <c r="J74" i="19" s="1"/>
  <c r="K74" i="19" a="1"/>
  <c r="K74" i="19" s="1"/>
  <c r="L74" i="19" s="1"/>
  <c r="N74" i="19"/>
  <c r="O74" i="19"/>
  <c r="P74" i="19"/>
  <c r="V74" i="19"/>
  <c r="T74" i="19"/>
  <c r="W74" i="19"/>
  <c r="X74" i="19"/>
  <c r="Z74" i="19" s="1"/>
  <c r="Y74" i="19" s="1"/>
  <c r="AA74" i="19"/>
  <c r="AB74" i="19" s="1"/>
  <c r="A75" i="19"/>
  <c r="C75" i="19"/>
  <c r="D75" i="19"/>
  <c r="E75" i="19"/>
  <c r="I75" i="19"/>
  <c r="J75" i="19" s="1"/>
  <c r="AG75" i="19" s="1"/>
  <c r="K75" i="19" a="1"/>
  <c r="K75" i="19" s="1"/>
  <c r="L75" i="19" s="1"/>
  <c r="N75" i="19"/>
  <c r="O75" i="19"/>
  <c r="P75" i="19"/>
  <c r="U75" i="19"/>
  <c r="T75" i="19"/>
  <c r="W75" i="19"/>
  <c r="X75" i="19"/>
  <c r="Z75" i="19"/>
  <c r="AA75" i="19"/>
  <c r="AB75" i="19" s="1"/>
  <c r="A76" i="19"/>
  <c r="C76" i="19"/>
  <c r="D76" i="19"/>
  <c r="E76" i="19"/>
  <c r="I76" i="19"/>
  <c r="J76" i="19" s="1"/>
  <c r="K76" i="19" a="1"/>
  <c r="K76" i="19" s="1"/>
  <c r="L76" i="19" s="1"/>
  <c r="N76" i="19"/>
  <c r="O76" i="19"/>
  <c r="P76" i="19"/>
  <c r="T76" i="19"/>
  <c r="W76" i="19"/>
  <c r="X76" i="19"/>
  <c r="Z76" i="19"/>
  <c r="AA76" i="19"/>
  <c r="AB76" i="19" s="1"/>
  <c r="A77" i="19"/>
  <c r="C77" i="19"/>
  <c r="D77" i="19"/>
  <c r="E77" i="19"/>
  <c r="I77" i="19"/>
  <c r="J77" i="19" s="1"/>
  <c r="AG77" i="19" s="1"/>
  <c r="K77" i="19" a="1"/>
  <c r="K77" i="19" s="1"/>
  <c r="L77" i="19" s="1"/>
  <c r="N77" i="19"/>
  <c r="O77" i="19"/>
  <c r="P77" i="19"/>
  <c r="T77" i="19"/>
  <c r="W77" i="19"/>
  <c r="X77" i="19"/>
  <c r="Z77" i="19"/>
  <c r="AA77" i="19"/>
  <c r="AB77" i="19" s="1"/>
  <c r="A78" i="19"/>
  <c r="C78" i="19"/>
  <c r="D78" i="19"/>
  <c r="E78" i="19"/>
  <c r="I78" i="19"/>
  <c r="J78" i="19" s="1"/>
  <c r="AG78" i="19" s="1"/>
  <c r="K78" i="19" a="1"/>
  <c r="K78" i="19" s="1"/>
  <c r="L78" i="19" s="1"/>
  <c r="N78" i="19"/>
  <c r="O78" i="19"/>
  <c r="P78" i="19"/>
  <c r="T78" i="19"/>
  <c r="W78" i="19"/>
  <c r="X78" i="19"/>
  <c r="Z78" i="19" s="1"/>
  <c r="Y78" i="19" s="1"/>
  <c r="AA78" i="19"/>
  <c r="AB78" i="19" s="1"/>
  <c r="A79" i="19"/>
  <c r="C79" i="19"/>
  <c r="D79" i="19"/>
  <c r="E79" i="19"/>
  <c r="I79" i="19"/>
  <c r="J79" i="19" s="1"/>
  <c r="K79" i="19" a="1"/>
  <c r="K79" i="19" s="1"/>
  <c r="L79" i="19" s="1"/>
  <c r="N79" i="19"/>
  <c r="O79" i="19"/>
  <c r="P79" i="19"/>
  <c r="U79" i="19"/>
  <c r="T79" i="19"/>
  <c r="W79" i="19"/>
  <c r="X79" i="19"/>
  <c r="Z79" i="19" s="1"/>
  <c r="AA79" i="19"/>
  <c r="AB79" i="19" s="1"/>
  <c r="A80" i="19"/>
  <c r="C80" i="19"/>
  <c r="D80" i="19"/>
  <c r="E80" i="19"/>
  <c r="I80" i="19"/>
  <c r="J80" i="19" s="1"/>
  <c r="K80" i="19" a="1"/>
  <c r="K80" i="19" s="1"/>
  <c r="L80" i="19" s="1"/>
  <c r="N80" i="19"/>
  <c r="O80" i="19"/>
  <c r="P80" i="19"/>
  <c r="U80" i="19"/>
  <c r="T80" i="19"/>
  <c r="W80" i="19"/>
  <c r="X80" i="19"/>
  <c r="Z80" i="19" s="1"/>
  <c r="Y80" i="19" s="1"/>
  <c r="AA80" i="19"/>
  <c r="AB80" i="19" s="1"/>
  <c r="A81" i="19"/>
  <c r="C81" i="19"/>
  <c r="D81" i="19"/>
  <c r="E81" i="19"/>
  <c r="I81" i="19"/>
  <c r="J81" i="19" s="1"/>
  <c r="K81" i="19" a="1"/>
  <c r="K81" i="19" s="1"/>
  <c r="L81" i="19" s="1"/>
  <c r="N81" i="19"/>
  <c r="O81" i="19"/>
  <c r="P81" i="19"/>
  <c r="U81" i="19"/>
  <c r="T81" i="19"/>
  <c r="W81" i="19"/>
  <c r="X81" i="19"/>
  <c r="Z81" i="19" s="1"/>
  <c r="Y81" i="19" s="1"/>
  <c r="AA81" i="19"/>
  <c r="AB81" i="19" s="1"/>
  <c r="A82" i="19"/>
  <c r="C82" i="19"/>
  <c r="D82" i="19"/>
  <c r="E82" i="19"/>
  <c r="I82" i="19"/>
  <c r="J82" i="19" s="1"/>
  <c r="K82" i="19" a="1"/>
  <c r="K82" i="19" s="1"/>
  <c r="L82" i="19" s="1"/>
  <c r="N82" i="19"/>
  <c r="O82" i="19"/>
  <c r="P82" i="19"/>
  <c r="T82" i="19"/>
  <c r="W82" i="19"/>
  <c r="X82" i="19"/>
  <c r="Z82" i="19" s="1"/>
  <c r="AA82" i="19"/>
  <c r="AB82" i="19" s="1"/>
  <c r="A83" i="19"/>
  <c r="C83" i="19"/>
  <c r="D83" i="19"/>
  <c r="E83" i="19"/>
  <c r="I83" i="19"/>
  <c r="J83" i="19" s="1"/>
  <c r="K83" i="19" a="1"/>
  <c r="K83" i="19" s="1"/>
  <c r="L83" i="19" s="1"/>
  <c r="N83" i="19"/>
  <c r="O83" i="19"/>
  <c r="P83" i="19"/>
  <c r="U83" i="19"/>
  <c r="T83" i="19"/>
  <c r="W83" i="19"/>
  <c r="X83" i="19"/>
  <c r="Z83" i="19" s="1"/>
  <c r="Y83" i="19" s="1"/>
  <c r="AA83" i="19"/>
  <c r="AB83" i="19" s="1"/>
  <c r="A84" i="19"/>
  <c r="C84" i="19"/>
  <c r="D84" i="19"/>
  <c r="E84" i="19"/>
  <c r="I84" i="19"/>
  <c r="J84" i="19" s="1"/>
  <c r="K84" i="19" a="1"/>
  <c r="K84" i="19" s="1"/>
  <c r="N84" i="19"/>
  <c r="O84" i="19"/>
  <c r="P84" i="19"/>
  <c r="U84" i="19"/>
  <c r="T84" i="19"/>
  <c r="W84" i="19"/>
  <c r="X84" i="19"/>
  <c r="Z84" i="19" s="1"/>
  <c r="Y84" i="19" s="1"/>
  <c r="AA84" i="19"/>
  <c r="AB84" i="19" s="1"/>
  <c r="A85" i="19"/>
  <c r="C85" i="19"/>
  <c r="D85" i="19"/>
  <c r="E85" i="19"/>
  <c r="I85" i="19"/>
  <c r="J85" i="19" s="1"/>
  <c r="K85" i="19" a="1"/>
  <c r="K85" i="19" s="1"/>
  <c r="L85" i="19" s="1"/>
  <c r="N85" i="19"/>
  <c r="O85" i="19"/>
  <c r="P85" i="19"/>
  <c r="T85" i="19"/>
  <c r="W85" i="19"/>
  <c r="X85" i="19"/>
  <c r="Z85" i="19"/>
  <c r="AA85" i="19"/>
  <c r="AB85" i="19" s="1"/>
  <c r="A86" i="19"/>
  <c r="C86" i="19"/>
  <c r="D86" i="19"/>
  <c r="E86" i="19"/>
  <c r="I86" i="19"/>
  <c r="J86" i="19" s="1"/>
  <c r="K86" i="19" a="1"/>
  <c r="K86" i="19" s="1"/>
  <c r="L86" i="19" s="1"/>
  <c r="N86" i="19"/>
  <c r="O86" i="19"/>
  <c r="P86" i="19"/>
  <c r="U86" i="19"/>
  <c r="T86" i="19"/>
  <c r="W86" i="19"/>
  <c r="X86" i="19"/>
  <c r="Z86" i="19"/>
  <c r="AA86" i="19"/>
  <c r="AB86" i="19" s="1"/>
  <c r="A87" i="19"/>
  <c r="C87" i="19"/>
  <c r="D87" i="19"/>
  <c r="E87" i="19"/>
  <c r="I87" i="19"/>
  <c r="J87" i="19" s="1"/>
  <c r="K87" i="19" a="1"/>
  <c r="K87" i="19" s="1"/>
  <c r="L87" i="19" s="1"/>
  <c r="N87" i="19"/>
  <c r="O87" i="19"/>
  <c r="P87" i="19"/>
  <c r="U87" i="19"/>
  <c r="T87" i="19"/>
  <c r="W87" i="19"/>
  <c r="X87" i="19"/>
  <c r="Z87" i="19"/>
  <c r="AA87" i="19"/>
  <c r="AB87" i="19" s="1"/>
  <c r="A88" i="19"/>
  <c r="C88" i="19"/>
  <c r="D88" i="19"/>
  <c r="E88" i="19"/>
  <c r="I88" i="19"/>
  <c r="J88" i="19" s="1"/>
  <c r="K88" i="19" a="1"/>
  <c r="K88" i="19" s="1"/>
  <c r="L88" i="19" s="1"/>
  <c r="N88" i="19"/>
  <c r="O88" i="19"/>
  <c r="P88" i="19"/>
  <c r="U88" i="19"/>
  <c r="T88" i="19"/>
  <c r="W88" i="19"/>
  <c r="X88" i="19"/>
  <c r="Z88" i="19" s="1"/>
  <c r="AA88" i="19"/>
  <c r="AB88" i="19" s="1"/>
  <c r="A89" i="19"/>
  <c r="C89" i="19"/>
  <c r="D89" i="19"/>
  <c r="E89" i="19"/>
  <c r="I89" i="19"/>
  <c r="J89" i="19" s="1"/>
  <c r="K89" i="19" a="1"/>
  <c r="K89" i="19" s="1"/>
  <c r="L89" i="19" s="1"/>
  <c r="N89" i="19"/>
  <c r="O89" i="19"/>
  <c r="P89" i="19"/>
  <c r="U89" i="19"/>
  <c r="T89" i="19"/>
  <c r="W89" i="19"/>
  <c r="X89" i="19"/>
  <c r="Z89" i="19" s="1"/>
  <c r="Y89" i="19" s="1"/>
  <c r="AA89" i="19"/>
  <c r="AB89" i="19" s="1"/>
  <c r="A90" i="19"/>
  <c r="C90" i="19"/>
  <c r="D90" i="19"/>
  <c r="E90" i="19"/>
  <c r="I90" i="19"/>
  <c r="J90" i="19" s="1"/>
  <c r="K90" i="19" a="1"/>
  <c r="K90" i="19" s="1"/>
  <c r="L90" i="19" s="1"/>
  <c r="N90" i="19"/>
  <c r="O90" i="19"/>
  <c r="P90" i="19"/>
  <c r="U90" i="19"/>
  <c r="T90" i="19"/>
  <c r="W90" i="19"/>
  <c r="X90" i="19"/>
  <c r="Z90" i="19" s="1"/>
  <c r="Y90" i="19" s="1"/>
  <c r="AA90" i="19"/>
  <c r="AB90" i="19" s="1"/>
  <c r="A91" i="19"/>
  <c r="C91" i="19"/>
  <c r="D91" i="19"/>
  <c r="E91" i="19"/>
  <c r="I91" i="19"/>
  <c r="J91" i="19" s="1"/>
  <c r="K91" i="19" a="1"/>
  <c r="K91" i="19" s="1"/>
  <c r="L91" i="19" s="1"/>
  <c r="N91" i="19"/>
  <c r="O91" i="19"/>
  <c r="P91" i="19"/>
  <c r="U91" i="19"/>
  <c r="T91" i="19"/>
  <c r="W91" i="19"/>
  <c r="X91" i="19"/>
  <c r="Z91" i="19"/>
  <c r="Y91" i="19" s="1"/>
  <c r="AA91" i="19"/>
  <c r="AB91" i="19" s="1"/>
  <c r="A92" i="19"/>
  <c r="C92" i="19"/>
  <c r="D92" i="19"/>
  <c r="E92" i="19"/>
  <c r="I92" i="19"/>
  <c r="J92" i="19" s="1"/>
  <c r="K92" i="19" a="1"/>
  <c r="K92" i="19" s="1"/>
  <c r="L92" i="19" s="1"/>
  <c r="N92" i="19"/>
  <c r="O92" i="19"/>
  <c r="P92" i="19"/>
  <c r="T92" i="19"/>
  <c r="W92" i="19"/>
  <c r="X92" i="19"/>
  <c r="Z92" i="19"/>
  <c r="AA92" i="19"/>
  <c r="AB92" i="19" s="1"/>
  <c r="A93" i="19"/>
  <c r="C93" i="19"/>
  <c r="D93" i="19"/>
  <c r="E93" i="19"/>
  <c r="I93" i="19"/>
  <c r="J93" i="19" s="1"/>
  <c r="K93" i="19" a="1"/>
  <c r="K93" i="19" s="1"/>
  <c r="L93" i="19" s="1"/>
  <c r="N93" i="19"/>
  <c r="O93" i="19"/>
  <c r="P93" i="19"/>
  <c r="T93" i="19"/>
  <c r="W93" i="19"/>
  <c r="X93" i="19"/>
  <c r="Z93" i="19"/>
  <c r="AA93" i="19"/>
  <c r="AB93" i="19" s="1"/>
  <c r="A94" i="19"/>
  <c r="C94" i="19"/>
  <c r="D94" i="19"/>
  <c r="E94" i="19"/>
  <c r="I94" i="19"/>
  <c r="J94" i="19" s="1"/>
  <c r="K94" i="19" a="1"/>
  <c r="K94" i="19" s="1"/>
  <c r="L94" i="19" s="1"/>
  <c r="N94" i="19"/>
  <c r="O94" i="19"/>
  <c r="P94" i="19"/>
  <c r="U94" i="19"/>
  <c r="T94" i="19"/>
  <c r="W94" i="19"/>
  <c r="X94" i="19"/>
  <c r="Z94" i="19" s="1"/>
  <c r="Y94" i="19" s="1"/>
  <c r="AA94" i="19"/>
  <c r="AB94" i="19" s="1"/>
  <c r="A95" i="19"/>
  <c r="C95" i="19"/>
  <c r="D95" i="19"/>
  <c r="E95" i="19"/>
  <c r="I95" i="19"/>
  <c r="J95" i="19" s="1"/>
  <c r="K95" i="19" a="1"/>
  <c r="K95" i="19" s="1"/>
  <c r="L95" i="19" s="1"/>
  <c r="N95" i="19"/>
  <c r="O95" i="19"/>
  <c r="P95" i="19"/>
  <c r="T95" i="19"/>
  <c r="W95" i="19"/>
  <c r="X95" i="19"/>
  <c r="Z95" i="19"/>
  <c r="AA95" i="19"/>
  <c r="AB95" i="19" s="1"/>
  <c r="A96" i="19"/>
  <c r="C96" i="19"/>
  <c r="D96" i="19"/>
  <c r="E96" i="19"/>
  <c r="I96" i="19"/>
  <c r="J96" i="19" s="1"/>
  <c r="K96" i="19" a="1"/>
  <c r="K96" i="19" s="1"/>
  <c r="L96" i="19" s="1"/>
  <c r="N96" i="19"/>
  <c r="O96" i="19"/>
  <c r="P96" i="19"/>
  <c r="U96" i="19"/>
  <c r="T96" i="19"/>
  <c r="W96" i="19"/>
  <c r="X96" i="19"/>
  <c r="Z96" i="19"/>
  <c r="AA96" i="19"/>
  <c r="AB96" i="19" s="1"/>
  <c r="A97" i="19"/>
  <c r="C97" i="19"/>
  <c r="D97" i="19"/>
  <c r="E97" i="19"/>
  <c r="I97" i="19"/>
  <c r="J97" i="19" s="1"/>
  <c r="K97" i="19" a="1"/>
  <c r="K97" i="19" s="1"/>
  <c r="L97" i="19" s="1"/>
  <c r="N97" i="19"/>
  <c r="O97" i="19"/>
  <c r="P97" i="19"/>
  <c r="U97" i="19"/>
  <c r="T97" i="19"/>
  <c r="W97" i="19"/>
  <c r="X97" i="19"/>
  <c r="Z97" i="19"/>
  <c r="AA97" i="19"/>
  <c r="AB97" i="19" s="1"/>
  <c r="A98" i="19"/>
  <c r="C98" i="19"/>
  <c r="D98" i="19"/>
  <c r="E98" i="19"/>
  <c r="I98" i="19"/>
  <c r="J98" i="19" s="1"/>
  <c r="K98" i="19" a="1"/>
  <c r="K98" i="19" s="1"/>
  <c r="L98" i="19" s="1"/>
  <c r="N98" i="19"/>
  <c r="O98" i="19"/>
  <c r="P98" i="19"/>
  <c r="U98" i="19"/>
  <c r="T98" i="19"/>
  <c r="W98" i="19"/>
  <c r="X98" i="19"/>
  <c r="Z98" i="19" s="1"/>
  <c r="Y98" i="19" s="1"/>
  <c r="AA98" i="19"/>
  <c r="AB98" i="19" s="1"/>
  <c r="A99" i="19"/>
  <c r="C99" i="19"/>
  <c r="D99" i="19"/>
  <c r="E99" i="19"/>
  <c r="I99" i="19"/>
  <c r="J99" i="19" s="1"/>
  <c r="K99" i="19" a="1"/>
  <c r="K99" i="19" s="1"/>
  <c r="L99" i="19" s="1"/>
  <c r="N99" i="19"/>
  <c r="O99" i="19"/>
  <c r="P99" i="19"/>
  <c r="T99" i="19"/>
  <c r="W99" i="19"/>
  <c r="X99" i="19"/>
  <c r="Z99" i="19"/>
  <c r="AA99" i="19"/>
  <c r="AB99" i="19" s="1"/>
  <c r="A100" i="19"/>
  <c r="C100" i="19"/>
  <c r="D100" i="19"/>
  <c r="E100" i="19"/>
  <c r="I100" i="19"/>
  <c r="J100" i="19" s="1"/>
  <c r="K100" i="19" a="1"/>
  <c r="K100" i="19" s="1"/>
  <c r="L100" i="19" s="1"/>
  <c r="N100" i="19"/>
  <c r="O100" i="19"/>
  <c r="P100" i="19"/>
  <c r="U100" i="19"/>
  <c r="T100" i="19"/>
  <c r="W100" i="19"/>
  <c r="X100" i="19"/>
  <c r="Z100" i="19" s="1"/>
  <c r="AA100" i="19"/>
  <c r="AB100" i="19" s="1"/>
  <c r="A101" i="19"/>
  <c r="C101" i="19"/>
  <c r="D101" i="19"/>
  <c r="E101" i="19"/>
  <c r="I101" i="19"/>
  <c r="J101" i="19" s="1"/>
  <c r="K101" i="19" a="1"/>
  <c r="K101" i="19" s="1"/>
  <c r="L101" i="19" s="1"/>
  <c r="N101" i="19"/>
  <c r="O101" i="19"/>
  <c r="P101" i="19"/>
  <c r="U101" i="19"/>
  <c r="T101" i="19"/>
  <c r="W101" i="19"/>
  <c r="X101" i="19"/>
  <c r="Z101" i="19" s="1"/>
  <c r="Y101" i="19" s="1"/>
  <c r="AA101" i="19"/>
  <c r="AB101" i="19" s="1"/>
  <c r="A102" i="19"/>
  <c r="C102" i="19"/>
  <c r="D102" i="19"/>
  <c r="E102" i="19"/>
  <c r="I102" i="19"/>
  <c r="J102" i="19" s="1"/>
  <c r="K102" i="19" a="1"/>
  <c r="K102" i="19" s="1"/>
  <c r="L102" i="19" s="1"/>
  <c r="N102" i="19"/>
  <c r="O102" i="19"/>
  <c r="P102" i="19"/>
  <c r="U102" i="19"/>
  <c r="T102" i="19"/>
  <c r="W102" i="19"/>
  <c r="X102" i="19"/>
  <c r="Z102" i="19" s="1"/>
  <c r="Y102" i="19" s="1"/>
  <c r="AA102" i="19"/>
  <c r="AB102" i="19" s="1"/>
  <c r="A103" i="19"/>
  <c r="C103" i="19"/>
  <c r="D103" i="19"/>
  <c r="E103" i="19"/>
  <c r="I103" i="19"/>
  <c r="J103" i="19" s="1"/>
  <c r="K103" i="19" a="1"/>
  <c r="K103" i="19" s="1"/>
  <c r="L103" i="19" s="1"/>
  <c r="N103" i="19"/>
  <c r="O103" i="19"/>
  <c r="P103" i="19"/>
  <c r="T103" i="19"/>
  <c r="W103" i="19"/>
  <c r="X103" i="19"/>
  <c r="Z103" i="19" s="1"/>
  <c r="Y103" i="19" s="1"/>
  <c r="AA103" i="19"/>
  <c r="AB103" i="19" s="1"/>
  <c r="A104" i="19"/>
  <c r="C104" i="19"/>
  <c r="D104" i="19"/>
  <c r="E104" i="19"/>
  <c r="I104" i="19"/>
  <c r="J104" i="19" s="1"/>
  <c r="K104" i="19" a="1"/>
  <c r="K104" i="19" s="1"/>
  <c r="L104" i="19" s="1"/>
  <c r="N104" i="19"/>
  <c r="O104" i="19"/>
  <c r="P104" i="19"/>
  <c r="U104" i="19"/>
  <c r="T104" i="19"/>
  <c r="W104" i="19"/>
  <c r="X104" i="19"/>
  <c r="Z104" i="19"/>
  <c r="AA104" i="19"/>
  <c r="AB104" i="19" s="1"/>
  <c r="A105" i="19"/>
  <c r="C105" i="19"/>
  <c r="D105" i="19"/>
  <c r="E105" i="19"/>
  <c r="I105" i="19"/>
  <c r="J105" i="19" s="1"/>
  <c r="K105" i="19" a="1"/>
  <c r="K105" i="19" s="1"/>
  <c r="L105" i="19" s="1"/>
  <c r="N105" i="19"/>
  <c r="O105" i="19"/>
  <c r="P105" i="19"/>
  <c r="T105" i="19"/>
  <c r="W105" i="19"/>
  <c r="X105" i="19"/>
  <c r="Z105" i="19" s="1"/>
  <c r="Y105" i="19" s="1"/>
  <c r="AA105" i="19"/>
  <c r="AB105" i="19" s="1"/>
  <c r="A106" i="19"/>
  <c r="C106" i="19"/>
  <c r="D106" i="19"/>
  <c r="E106" i="19"/>
  <c r="I106" i="19"/>
  <c r="J106" i="19" s="1"/>
  <c r="K106" i="19" a="1"/>
  <c r="K106" i="19" s="1"/>
  <c r="L106" i="19" s="1"/>
  <c r="N106" i="19"/>
  <c r="O106" i="19"/>
  <c r="P106" i="19"/>
  <c r="U106" i="19"/>
  <c r="T106" i="19"/>
  <c r="W106" i="19"/>
  <c r="X106" i="19"/>
  <c r="Z106" i="19"/>
  <c r="AA106" i="19"/>
  <c r="AB106" i="19" s="1"/>
  <c r="A107" i="19"/>
  <c r="C107" i="19"/>
  <c r="D107" i="19"/>
  <c r="E107" i="19"/>
  <c r="I107" i="19"/>
  <c r="J107" i="19" s="1"/>
  <c r="K107" i="19" a="1"/>
  <c r="K107" i="19" s="1"/>
  <c r="L107" i="19" s="1"/>
  <c r="N107" i="19"/>
  <c r="O107" i="19"/>
  <c r="P107" i="19"/>
  <c r="T107" i="19"/>
  <c r="W107" i="19"/>
  <c r="X107" i="19"/>
  <c r="Z107" i="19" s="1"/>
  <c r="AA107" i="19"/>
  <c r="AB107" i="19" s="1"/>
  <c r="A108" i="19"/>
  <c r="C108" i="19"/>
  <c r="D108" i="19"/>
  <c r="E108" i="19"/>
  <c r="I108" i="19"/>
  <c r="J108" i="19" s="1"/>
  <c r="K108" i="19" a="1"/>
  <c r="K108" i="19" s="1"/>
  <c r="L108" i="19" s="1"/>
  <c r="N108" i="19"/>
  <c r="O108" i="19"/>
  <c r="P108" i="19"/>
  <c r="U108" i="19"/>
  <c r="T108" i="19"/>
  <c r="W108" i="19"/>
  <c r="X108" i="19"/>
  <c r="Z108" i="19" s="1"/>
  <c r="Y108" i="19" s="1"/>
  <c r="AA108" i="19"/>
  <c r="AB108" i="19" s="1"/>
  <c r="A109" i="19"/>
  <c r="C109" i="19"/>
  <c r="D109" i="19"/>
  <c r="E109" i="19"/>
  <c r="I109" i="19"/>
  <c r="J109" i="19" s="1"/>
  <c r="K109" i="19" a="1"/>
  <c r="K109" i="19" s="1"/>
  <c r="L109" i="19" s="1"/>
  <c r="N109" i="19"/>
  <c r="O109" i="19"/>
  <c r="P109" i="19"/>
  <c r="U109" i="19"/>
  <c r="T109" i="19"/>
  <c r="W109" i="19"/>
  <c r="X109" i="19"/>
  <c r="Z109" i="19" s="1"/>
  <c r="AA109" i="19"/>
  <c r="AB109" i="19" s="1"/>
  <c r="A110" i="19"/>
  <c r="C110" i="19"/>
  <c r="D110" i="19"/>
  <c r="E110" i="19"/>
  <c r="I110" i="19"/>
  <c r="J110" i="19" s="1"/>
  <c r="K110" i="19" a="1"/>
  <c r="K110" i="19" s="1"/>
  <c r="L110" i="19" s="1"/>
  <c r="N110" i="19"/>
  <c r="O110" i="19"/>
  <c r="P110" i="19"/>
  <c r="T110" i="19"/>
  <c r="W110" i="19"/>
  <c r="X110" i="19"/>
  <c r="Z110" i="19" s="1"/>
  <c r="Y110" i="19" s="1"/>
  <c r="AA110" i="19"/>
  <c r="AB110" i="19" s="1"/>
  <c r="A111" i="19"/>
  <c r="C111" i="19"/>
  <c r="D111" i="19"/>
  <c r="E111" i="19"/>
  <c r="I111" i="19"/>
  <c r="J111" i="19" s="1"/>
  <c r="K111" i="19" a="1"/>
  <c r="K111" i="19" s="1"/>
  <c r="L111" i="19" s="1"/>
  <c r="N111" i="19"/>
  <c r="O111" i="19"/>
  <c r="P111" i="19"/>
  <c r="T111" i="19"/>
  <c r="W111" i="19"/>
  <c r="X111" i="19"/>
  <c r="Z111" i="19"/>
  <c r="Y111" i="19" s="1"/>
  <c r="AA111" i="19"/>
  <c r="AB111" i="19" s="1"/>
  <c r="A112" i="19"/>
  <c r="C112" i="19"/>
  <c r="D112" i="19"/>
  <c r="E112" i="19"/>
  <c r="I112" i="19"/>
  <c r="J112" i="19" s="1"/>
  <c r="K112" i="19" a="1"/>
  <c r="K112" i="19" s="1"/>
  <c r="N112" i="19"/>
  <c r="O112" i="19"/>
  <c r="P112" i="19"/>
  <c r="U112" i="19"/>
  <c r="T112" i="19"/>
  <c r="W112" i="19"/>
  <c r="X112" i="19"/>
  <c r="Z112" i="19"/>
  <c r="AA112" i="19"/>
  <c r="AB112" i="19" s="1"/>
  <c r="A113" i="19"/>
  <c r="C113" i="19"/>
  <c r="D113" i="19"/>
  <c r="E113" i="19"/>
  <c r="I113" i="19"/>
  <c r="J113" i="19" s="1"/>
  <c r="K113" i="19" a="1"/>
  <c r="K113" i="19" s="1"/>
  <c r="N113" i="19"/>
  <c r="O113" i="19"/>
  <c r="P113" i="19"/>
  <c r="T113" i="19"/>
  <c r="W113" i="19"/>
  <c r="X113" i="19"/>
  <c r="Z113" i="19"/>
  <c r="AA113" i="19"/>
  <c r="AB113" i="19" s="1"/>
  <c r="A114" i="19"/>
  <c r="C114" i="19"/>
  <c r="D114" i="19"/>
  <c r="E114" i="19"/>
  <c r="I114" i="19"/>
  <c r="J114" i="19" s="1"/>
  <c r="K114" i="19" a="1"/>
  <c r="K114" i="19" s="1"/>
  <c r="N114" i="19"/>
  <c r="O114" i="19"/>
  <c r="P114" i="19"/>
  <c r="U114" i="19"/>
  <c r="T114" i="19"/>
  <c r="W114" i="19"/>
  <c r="X114" i="19"/>
  <c r="Z114" i="19"/>
  <c r="AA114" i="19"/>
  <c r="AB114" i="19" s="1"/>
  <c r="A115" i="19"/>
  <c r="C115" i="19"/>
  <c r="D115" i="19"/>
  <c r="E115" i="19"/>
  <c r="I115" i="19"/>
  <c r="J115" i="19" s="1"/>
  <c r="K115" i="19" a="1"/>
  <c r="K115" i="19" s="1"/>
  <c r="L115" i="19" s="1"/>
  <c r="N115" i="19"/>
  <c r="O115" i="19"/>
  <c r="P115" i="19"/>
  <c r="T115" i="19"/>
  <c r="W115" i="19"/>
  <c r="X115" i="19"/>
  <c r="Z115" i="19" s="1"/>
  <c r="Y115" i="19" s="1"/>
  <c r="AA115" i="19"/>
  <c r="AB115" i="19" s="1"/>
  <c r="A116" i="19"/>
  <c r="C116" i="19"/>
  <c r="D116" i="19"/>
  <c r="E116" i="19"/>
  <c r="I116" i="19"/>
  <c r="J116" i="19" s="1"/>
  <c r="K116" i="19" a="1"/>
  <c r="K116" i="19" s="1"/>
  <c r="L116" i="19" s="1"/>
  <c r="N116" i="19"/>
  <c r="O116" i="19"/>
  <c r="P116" i="19"/>
  <c r="T116" i="19"/>
  <c r="W116" i="19"/>
  <c r="X116" i="19"/>
  <c r="Z116" i="19"/>
  <c r="AA116" i="19"/>
  <c r="AB116" i="19" s="1"/>
  <c r="A117" i="19"/>
  <c r="C117" i="19"/>
  <c r="D117" i="19"/>
  <c r="E117" i="19"/>
  <c r="I117" i="19"/>
  <c r="J117" i="19" s="1"/>
  <c r="K117" i="19" a="1"/>
  <c r="K117" i="19" s="1"/>
  <c r="L117" i="19" s="1"/>
  <c r="N117" i="19"/>
  <c r="O117" i="19"/>
  <c r="P117" i="19"/>
  <c r="U117" i="19"/>
  <c r="T117" i="19"/>
  <c r="W117" i="19"/>
  <c r="X117" i="19"/>
  <c r="Z117" i="19"/>
  <c r="AA117" i="19"/>
  <c r="AB117" i="19" s="1"/>
  <c r="A118" i="19"/>
  <c r="C118" i="19"/>
  <c r="D118" i="19"/>
  <c r="E118" i="19"/>
  <c r="I118" i="19"/>
  <c r="J118" i="19" s="1"/>
  <c r="K118" i="19" a="1"/>
  <c r="K118" i="19" s="1"/>
  <c r="L118" i="19" s="1"/>
  <c r="N118" i="19"/>
  <c r="O118" i="19"/>
  <c r="P118" i="19"/>
  <c r="U118" i="19"/>
  <c r="T118" i="19"/>
  <c r="W118" i="19"/>
  <c r="X118" i="19"/>
  <c r="Z118" i="19"/>
  <c r="AA118" i="19"/>
  <c r="AB118" i="19" s="1"/>
  <c r="A119" i="19"/>
  <c r="C119" i="19"/>
  <c r="D119" i="19"/>
  <c r="E119" i="19"/>
  <c r="I119" i="19"/>
  <c r="J119" i="19" s="1"/>
  <c r="K119" i="19" a="1"/>
  <c r="K119" i="19" s="1"/>
  <c r="L119" i="19" s="1"/>
  <c r="N119" i="19"/>
  <c r="O119" i="19"/>
  <c r="P119" i="19"/>
  <c r="U119" i="19"/>
  <c r="T119" i="19"/>
  <c r="W119" i="19"/>
  <c r="X119" i="19"/>
  <c r="Z119" i="19"/>
  <c r="AA119" i="19"/>
  <c r="AB119" i="19" s="1"/>
  <c r="A120" i="19"/>
  <c r="C120" i="19"/>
  <c r="D120" i="19"/>
  <c r="E120" i="19"/>
  <c r="I120" i="19"/>
  <c r="J120" i="19" s="1"/>
  <c r="K120" i="19" a="1"/>
  <c r="K120" i="19" s="1"/>
  <c r="L120" i="19" s="1"/>
  <c r="N120" i="19"/>
  <c r="O120" i="19"/>
  <c r="P120" i="19"/>
  <c r="T120" i="19"/>
  <c r="W120" i="19"/>
  <c r="X120" i="19"/>
  <c r="Z120" i="19" s="1"/>
  <c r="Y120" i="19" s="1"/>
  <c r="AA120" i="19"/>
  <c r="AB120" i="19" s="1"/>
  <c r="A121" i="19"/>
  <c r="C121" i="19"/>
  <c r="D121" i="19"/>
  <c r="E121" i="19"/>
  <c r="I121" i="19"/>
  <c r="J121" i="19" s="1"/>
  <c r="K121" i="19" a="1"/>
  <c r="K121" i="19" s="1"/>
  <c r="L121" i="19" s="1"/>
  <c r="N121" i="19"/>
  <c r="O121" i="19"/>
  <c r="P121" i="19"/>
  <c r="U121" i="19"/>
  <c r="T121" i="19"/>
  <c r="W121" i="19"/>
  <c r="X121" i="19"/>
  <c r="Z121" i="19"/>
  <c r="Y121" i="19" s="1"/>
  <c r="AA121" i="19"/>
  <c r="AB121" i="19" s="1"/>
  <c r="A122" i="19"/>
  <c r="C122" i="19"/>
  <c r="D122" i="19"/>
  <c r="E122" i="19"/>
  <c r="I122" i="19"/>
  <c r="J122" i="19" s="1"/>
  <c r="AG122" i="19" s="1"/>
  <c r="K122" i="19" a="1"/>
  <c r="K122" i="19" s="1"/>
  <c r="L122" i="19" s="1"/>
  <c r="N122" i="19"/>
  <c r="O122" i="19"/>
  <c r="P122" i="19"/>
  <c r="U122" i="19"/>
  <c r="T122" i="19"/>
  <c r="W122" i="19"/>
  <c r="X122" i="19"/>
  <c r="Z122" i="19" s="1"/>
  <c r="Y122" i="19" s="1"/>
  <c r="AA122" i="19"/>
  <c r="AB122" i="19" s="1"/>
  <c r="A123" i="19"/>
  <c r="C123" i="19"/>
  <c r="D123" i="19"/>
  <c r="E123" i="19"/>
  <c r="I123" i="19"/>
  <c r="J123" i="19" s="1"/>
  <c r="AG123" i="19" s="1"/>
  <c r="K123" i="19" a="1"/>
  <c r="K123" i="19" s="1"/>
  <c r="L123" i="19" s="1"/>
  <c r="N123" i="19"/>
  <c r="O123" i="19"/>
  <c r="P123" i="19"/>
  <c r="U123" i="19"/>
  <c r="T123" i="19"/>
  <c r="W123" i="19"/>
  <c r="X123" i="19"/>
  <c r="Z123" i="19" s="1"/>
  <c r="AA123" i="19"/>
  <c r="AB123" i="19" s="1"/>
  <c r="A124" i="19"/>
  <c r="C124" i="19"/>
  <c r="D124" i="19"/>
  <c r="E124" i="19"/>
  <c r="I124" i="19"/>
  <c r="J124" i="19" s="1"/>
  <c r="AG124" i="19" s="1"/>
  <c r="K124" i="19" a="1"/>
  <c r="K124" i="19" s="1"/>
  <c r="L124" i="19" s="1"/>
  <c r="N124" i="19"/>
  <c r="O124" i="19"/>
  <c r="P124" i="19"/>
  <c r="U124" i="19"/>
  <c r="T124" i="19"/>
  <c r="W124" i="19"/>
  <c r="X124" i="19"/>
  <c r="Z124" i="19" s="1"/>
  <c r="Y124" i="19" s="1"/>
  <c r="AA124" i="19"/>
  <c r="AB124" i="19" s="1"/>
  <c r="A125" i="19"/>
  <c r="C125" i="19"/>
  <c r="D125" i="19"/>
  <c r="E125" i="19"/>
  <c r="I125" i="19"/>
  <c r="J125" i="19" s="1"/>
  <c r="K125" i="19" a="1"/>
  <c r="K125" i="19" s="1"/>
  <c r="L125" i="19" s="1"/>
  <c r="N125" i="19"/>
  <c r="O125" i="19"/>
  <c r="P125" i="19"/>
  <c r="T125" i="19"/>
  <c r="W125" i="19"/>
  <c r="X125" i="19"/>
  <c r="Z125" i="19" s="1"/>
  <c r="Y125" i="19" s="1"/>
  <c r="AA125" i="19"/>
  <c r="AB125" i="19" s="1"/>
  <c r="A126" i="19"/>
  <c r="C126" i="19"/>
  <c r="D126" i="19"/>
  <c r="E126" i="19"/>
  <c r="I126" i="19"/>
  <c r="J126" i="19" s="1"/>
  <c r="AG126" i="19" s="1"/>
  <c r="K126" i="19" a="1"/>
  <c r="K126" i="19" s="1"/>
  <c r="L126" i="19" s="1"/>
  <c r="N126" i="19"/>
  <c r="O126" i="19"/>
  <c r="P126" i="19"/>
  <c r="U126" i="19"/>
  <c r="T126" i="19"/>
  <c r="W126" i="19"/>
  <c r="X126" i="19"/>
  <c r="Z126" i="19" s="1"/>
  <c r="AA126" i="19"/>
  <c r="AB126" i="19" s="1"/>
  <c r="A127" i="19"/>
  <c r="C127" i="19"/>
  <c r="D127" i="19"/>
  <c r="E127" i="19"/>
  <c r="I127" i="19"/>
  <c r="J127" i="19"/>
  <c r="AG127" i="19" s="1"/>
  <c r="K127" i="19" a="1"/>
  <c r="K127" i="19" s="1"/>
  <c r="L127" i="19" s="1"/>
  <c r="N127" i="19"/>
  <c r="O127" i="19"/>
  <c r="P127" i="19"/>
  <c r="U127" i="19"/>
  <c r="T127" i="19"/>
  <c r="W127" i="19"/>
  <c r="X127" i="19"/>
  <c r="Z127" i="19"/>
  <c r="AA127" i="19"/>
  <c r="AB127" i="19" s="1"/>
  <c r="A128" i="19"/>
  <c r="C128" i="19"/>
  <c r="D128" i="19"/>
  <c r="E128" i="19"/>
  <c r="I128" i="19"/>
  <c r="J128" i="19" s="1"/>
  <c r="K128" i="19" a="1"/>
  <c r="K128" i="19" s="1"/>
  <c r="L128" i="19" s="1"/>
  <c r="N128" i="19"/>
  <c r="O128" i="19"/>
  <c r="P128" i="19"/>
  <c r="T128" i="19"/>
  <c r="W128" i="19"/>
  <c r="X128" i="19"/>
  <c r="Z128" i="19" s="1"/>
  <c r="AA128" i="19"/>
  <c r="AB128" i="19" s="1"/>
  <c r="A129" i="19"/>
  <c r="C129" i="19"/>
  <c r="D129" i="19"/>
  <c r="E129" i="19"/>
  <c r="I129" i="19"/>
  <c r="J129" i="19" s="1"/>
  <c r="AG129" i="19" s="1"/>
  <c r="K129" i="19" a="1"/>
  <c r="K129" i="19" s="1"/>
  <c r="L129" i="19" s="1"/>
  <c r="N129" i="19"/>
  <c r="O129" i="19"/>
  <c r="P129" i="19"/>
  <c r="T129" i="19"/>
  <c r="W129" i="19"/>
  <c r="X129" i="19"/>
  <c r="Z129" i="19"/>
  <c r="AA129" i="19"/>
  <c r="AB129" i="19" s="1"/>
  <c r="A130" i="19"/>
  <c r="C130" i="19"/>
  <c r="D130" i="19"/>
  <c r="E130" i="19"/>
  <c r="I130" i="19"/>
  <c r="J130" i="19"/>
  <c r="AG130" i="19" s="1"/>
  <c r="K130" i="19" a="1"/>
  <c r="K130" i="19" s="1"/>
  <c r="L130" i="19" s="1"/>
  <c r="N130" i="19"/>
  <c r="O130" i="19"/>
  <c r="P130" i="19"/>
  <c r="T130" i="19"/>
  <c r="W130" i="19"/>
  <c r="X130" i="19"/>
  <c r="Z130" i="19" s="1"/>
  <c r="AA130" i="19"/>
  <c r="AB130" i="19" s="1"/>
  <c r="A131" i="19"/>
  <c r="C131" i="19"/>
  <c r="D131" i="19"/>
  <c r="E131" i="19"/>
  <c r="I131" i="19"/>
  <c r="J131" i="19" s="1"/>
  <c r="AG131" i="19" s="1"/>
  <c r="K131" i="19" a="1"/>
  <c r="K131" i="19" s="1"/>
  <c r="L131" i="19" s="1"/>
  <c r="N131" i="19"/>
  <c r="O131" i="19"/>
  <c r="P131" i="19"/>
  <c r="T131" i="19"/>
  <c r="W131" i="19"/>
  <c r="X131" i="19"/>
  <c r="Z131" i="19" s="1"/>
  <c r="AA131" i="19"/>
  <c r="AB131" i="19" s="1"/>
  <c r="A132" i="19"/>
  <c r="C132" i="19"/>
  <c r="D132" i="19"/>
  <c r="E132" i="19"/>
  <c r="I132" i="19"/>
  <c r="J132" i="19"/>
  <c r="K132" i="19" a="1"/>
  <c r="K132" i="19" s="1"/>
  <c r="L132" i="19" s="1"/>
  <c r="N132" i="19"/>
  <c r="O132" i="19"/>
  <c r="P132" i="19"/>
  <c r="U132" i="19"/>
  <c r="T132" i="19"/>
  <c r="W132" i="19"/>
  <c r="X132" i="19"/>
  <c r="Z132" i="19" s="1"/>
  <c r="AA132" i="19"/>
  <c r="AB132" i="19" s="1"/>
  <c r="A133" i="19"/>
  <c r="C133" i="19"/>
  <c r="D133" i="19"/>
  <c r="E133" i="19"/>
  <c r="I133" i="19"/>
  <c r="J133" i="19" s="1"/>
  <c r="AG133" i="19" s="1"/>
  <c r="K133" i="19" a="1"/>
  <c r="K133" i="19" s="1"/>
  <c r="L133" i="19" s="1"/>
  <c r="N133" i="19"/>
  <c r="O133" i="19"/>
  <c r="P133" i="19"/>
  <c r="U133" i="19"/>
  <c r="T133" i="19"/>
  <c r="W133" i="19"/>
  <c r="X133" i="19"/>
  <c r="Z133" i="19" s="1"/>
  <c r="AA133" i="19"/>
  <c r="AB133" i="19" s="1"/>
  <c r="A134" i="19"/>
  <c r="C134" i="19"/>
  <c r="D134" i="19"/>
  <c r="E134" i="19"/>
  <c r="I134" i="19"/>
  <c r="J134" i="19" s="1"/>
  <c r="K134" i="19" a="1"/>
  <c r="K134" i="19" s="1"/>
  <c r="L134" i="19" s="1"/>
  <c r="N134" i="19"/>
  <c r="O134" i="19"/>
  <c r="P134" i="19"/>
  <c r="T134" i="19"/>
  <c r="W134" i="19"/>
  <c r="X134" i="19"/>
  <c r="Z134" i="19"/>
  <c r="AA134" i="19"/>
  <c r="AB134" i="19" s="1"/>
  <c r="A135" i="19"/>
  <c r="C135" i="19"/>
  <c r="D135" i="19"/>
  <c r="E135" i="19"/>
  <c r="I135" i="19"/>
  <c r="J135" i="19" s="1"/>
  <c r="AG135" i="19" s="1"/>
  <c r="K135" i="19" a="1"/>
  <c r="K135" i="19" s="1"/>
  <c r="L135" i="19" s="1"/>
  <c r="N135" i="19"/>
  <c r="O135" i="19"/>
  <c r="P135" i="19"/>
  <c r="T135" i="19"/>
  <c r="W135" i="19"/>
  <c r="X135" i="19"/>
  <c r="Z135" i="19" s="1"/>
  <c r="AA135" i="19"/>
  <c r="AB135" i="19" s="1"/>
  <c r="A136" i="19"/>
  <c r="C136" i="19"/>
  <c r="D136" i="19"/>
  <c r="E136" i="19"/>
  <c r="I136" i="19"/>
  <c r="J136" i="19" s="1"/>
  <c r="AG136" i="19" s="1"/>
  <c r="K136" i="19" a="1"/>
  <c r="K136" i="19" s="1"/>
  <c r="L136" i="19" s="1"/>
  <c r="N136" i="19"/>
  <c r="O136" i="19"/>
  <c r="P136" i="19"/>
  <c r="U136" i="19"/>
  <c r="T136" i="19"/>
  <c r="W136" i="19"/>
  <c r="X136" i="19"/>
  <c r="Z136" i="19"/>
  <c r="AA136" i="19"/>
  <c r="AB136" i="19" s="1"/>
  <c r="A137" i="19"/>
  <c r="C137" i="19"/>
  <c r="D137" i="19"/>
  <c r="E137" i="19"/>
  <c r="I137" i="19"/>
  <c r="J137" i="19" s="1"/>
  <c r="AG137" i="19" s="1"/>
  <c r="K137" i="19" a="1"/>
  <c r="K137" i="19" s="1"/>
  <c r="L137" i="19" s="1"/>
  <c r="N137" i="19"/>
  <c r="O137" i="19"/>
  <c r="P137" i="19"/>
  <c r="T137" i="19"/>
  <c r="W137" i="19"/>
  <c r="X137" i="19"/>
  <c r="Z137" i="19"/>
  <c r="AA137" i="19"/>
  <c r="AB137" i="19" s="1"/>
  <c r="A138" i="19"/>
  <c r="C138" i="19"/>
  <c r="D138" i="19"/>
  <c r="E138" i="19"/>
  <c r="I138" i="19"/>
  <c r="J138" i="19" s="1"/>
  <c r="K138" i="19" a="1"/>
  <c r="K138" i="19" s="1"/>
  <c r="L138" i="19" s="1"/>
  <c r="N138" i="19"/>
  <c r="O138" i="19"/>
  <c r="P138" i="19"/>
  <c r="U138" i="19"/>
  <c r="T138" i="19"/>
  <c r="W138" i="19"/>
  <c r="X138" i="19"/>
  <c r="Z138" i="19"/>
  <c r="AA138" i="19"/>
  <c r="AB138" i="19" s="1"/>
  <c r="A139" i="19"/>
  <c r="C139" i="19"/>
  <c r="D139" i="19"/>
  <c r="E139" i="19"/>
  <c r="I139" i="19"/>
  <c r="J139" i="19" s="1"/>
  <c r="K139" i="19" a="1"/>
  <c r="K139" i="19" s="1"/>
  <c r="L139" i="19" s="1"/>
  <c r="N139" i="19"/>
  <c r="O139" i="19"/>
  <c r="P139" i="19"/>
  <c r="T139" i="19"/>
  <c r="W139" i="19"/>
  <c r="X139" i="19"/>
  <c r="Z139" i="19" s="1"/>
  <c r="Y139" i="19" s="1"/>
  <c r="AA139" i="19"/>
  <c r="AB139" i="19" s="1"/>
  <c r="A140" i="19"/>
  <c r="C140" i="19"/>
  <c r="D140" i="19"/>
  <c r="E140" i="19"/>
  <c r="I140" i="19"/>
  <c r="J140" i="19" s="1"/>
  <c r="K140" i="19" a="1"/>
  <c r="K140" i="19" s="1"/>
  <c r="L140" i="19" s="1"/>
  <c r="N140" i="19"/>
  <c r="O140" i="19"/>
  <c r="P140" i="19"/>
  <c r="U140" i="19"/>
  <c r="T140" i="19"/>
  <c r="W140" i="19"/>
  <c r="X140" i="19"/>
  <c r="Z140" i="19"/>
  <c r="AA140" i="19"/>
  <c r="AB140" i="19" s="1"/>
  <c r="A141" i="19"/>
  <c r="C141" i="19"/>
  <c r="D141" i="19"/>
  <c r="E141" i="19"/>
  <c r="I141" i="19"/>
  <c r="J141" i="19" s="1"/>
  <c r="K141" i="19" a="1"/>
  <c r="K141" i="19" s="1"/>
  <c r="L141" i="19" s="1"/>
  <c r="N141" i="19"/>
  <c r="O141" i="19"/>
  <c r="P141" i="19"/>
  <c r="T141" i="19"/>
  <c r="W141" i="19"/>
  <c r="X141" i="19"/>
  <c r="Z141" i="19" s="1"/>
  <c r="Y141" i="19" s="1"/>
  <c r="AA141" i="19"/>
  <c r="AB141" i="19" s="1"/>
  <c r="A142" i="19"/>
  <c r="C142" i="19"/>
  <c r="D142" i="19"/>
  <c r="E142" i="19"/>
  <c r="I142" i="19"/>
  <c r="J142" i="19" s="1"/>
  <c r="K142" i="19" a="1"/>
  <c r="K142" i="19" s="1"/>
  <c r="L142" i="19" s="1"/>
  <c r="N142" i="19"/>
  <c r="O142" i="19"/>
  <c r="P142" i="19"/>
  <c r="U142" i="19"/>
  <c r="T142" i="19"/>
  <c r="W142" i="19"/>
  <c r="X142" i="19"/>
  <c r="Z142" i="19"/>
  <c r="AA142" i="19"/>
  <c r="AB142" i="19" s="1"/>
  <c r="A143" i="19"/>
  <c r="C143" i="19"/>
  <c r="D143" i="19"/>
  <c r="E143" i="19"/>
  <c r="I143" i="19"/>
  <c r="J143" i="19" s="1"/>
  <c r="K143" i="19" a="1"/>
  <c r="K143" i="19" s="1"/>
  <c r="L143" i="19" s="1"/>
  <c r="N143" i="19"/>
  <c r="O143" i="19"/>
  <c r="P143" i="19"/>
  <c r="T143" i="19"/>
  <c r="W143" i="19"/>
  <c r="X143" i="19"/>
  <c r="Z143" i="19" s="1"/>
  <c r="Y143" i="19" s="1"/>
  <c r="AA143" i="19"/>
  <c r="AB143" i="19" s="1"/>
  <c r="A144" i="19"/>
  <c r="C144" i="19"/>
  <c r="D144" i="19"/>
  <c r="E144" i="19"/>
  <c r="I144" i="19"/>
  <c r="J144" i="19" s="1"/>
  <c r="AG144" i="19" s="1"/>
  <c r="K144" i="19" a="1"/>
  <c r="K144" i="19" s="1"/>
  <c r="L144" i="19" s="1"/>
  <c r="N144" i="19"/>
  <c r="O144" i="19"/>
  <c r="P144" i="19"/>
  <c r="T144" i="19"/>
  <c r="W144" i="19"/>
  <c r="X144" i="19"/>
  <c r="Z144" i="19"/>
  <c r="AA144" i="19"/>
  <c r="AB144" i="19" s="1"/>
  <c r="A145" i="19"/>
  <c r="C145" i="19"/>
  <c r="D145" i="19"/>
  <c r="E145" i="19"/>
  <c r="I145" i="19"/>
  <c r="J145" i="19" s="1"/>
  <c r="K145" i="19" a="1"/>
  <c r="K145" i="19" s="1"/>
  <c r="L145" i="19" s="1"/>
  <c r="N145" i="19"/>
  <c r="O145" i="19"/>
  <c r="P145" i="19"/>
  <c r="U145" i="19"/>
  <c r="T145" i="19"/>
  <c r="W145" i="19"/>
  <c r="X145" i="19"/>
  <c r="Z145" i="19" s="1"/>
  <c r="Y145" i="19" s="1"/>
  <c r="AA145" i="19"/>
  <c r="AB145" i="19" s="1"/>
  <c r="A146" i="19"/>
  <c r="C146" i="19"/>
  <c r="D146" i="19"/>
  <c r="E146" i="19"/>
  <c r="I146" i="19"/>
  <c r="J146" i="19" s="1"/>
  <c r="K146" i="19" a="1"/>
  <c r="K146" i="19" s="1"/>
  <c r="L146" i="19" s="1"/>
  <c r="N146" i="19"/>
  <c r="O146" i="19"/>
  <c r="P146" i="19"/>
  <c r="U146" i="19"/>
  <c r="T146" i="19"/>
  <c r="W146" i="19"/>
  <c r="X146" i="19"/>
  <c r="Z146" i="19" s="1"/>
  <c r="Y146" i="19" s="1"/>
  <c r="AA146" i="19"/>
  <c r="AB146" i="19" s="1"/>
  <c r="A147" i="19"/>
  <c r="C147" i="19"/>
  <c r="D147" i="19"/>
  <c r="E147" i="19"/>
  <c r="I147" i="19"/>
  <c r="J147" i="19" s="1"/>
  <c r="K147" i="19" a="1"/>
  <c r="K147" i="19" s="1"/>
  <c r="L147" i="19" s="1"/>
  <c r="N147" i="19"/>
  <c r="O147" i="19"/>
  <c r="P147" i="19"/>
  <c r="U147" i="19"/>
  <c r="T147" i="19"/>
  <c r="W147" i="19"/>
  <c r="X147" i="19"/>
  <c r="Z147" i="19" s="1"/>
  <c r="Y147" i="19" s="1"/>
  <c r="AA147" i="19"/>
  <c r="AB147" i="19" s="1"/>
  <c r="A148" i="19"/>
  <c r="C148" i="19"/>
  <c r="D148" i="19"/>
  <c r="E148" i="19"/>
  <c r="I148" i="19"/>
  <c r="J148" i="19" s="1"/>
  <c r="K148" i="19" a="1"/>
  <c r="K148" i="19" s="1"/>
  <c r="L148" i="19" s="1"/>
  <c r="N148" i="19"/>
  <c r="O148" i="19"/>
  <c r="P148" i="19"/>
  <c r="T148" i="19"/>
  <c r="W148" i="19"/>
  <c r="X148" i="19"/>
  <c r="Z148" i="19" s="1"/>
  <c r="Y148" i="19" s="1"/>
  <c r="AA148" i="19"/>
  <c r="AB148" i="19" s="1"/>
  <c r="A149" i="19"/>
  <c r="C149" i="19"/>
  <c r="D149" i="19"/>
  <c r="E149" i="19"/>
  <c r="I149" i="19"/>
  <c r="J149" i="19" s="1"/>
  <c r="K149" i="19" a="1"/>
  <c r="K149" i="19" s="1"/>
  <c r="L149" i="19" s="1"/>
  <c r="N149" i="19"/>
  <c r="O149" i="19"/>
  <c r="P149" i="19"/>
  <c r="U149" i="19"/>
  <c r="T149" i="19"/>
  <c r="W149" i="19"/>
  <c r="X149" i="19"/>
  <c r="Z149" i="19" s="1"/>
  <c r="Y149" i="19" s="1"/>
  <c r="AA149" i="19"/>
  <c r="AB149" i="19" s="1"/>
  <c r="A150" i="19"/>
  <c r="C150" i="19"/>
  <c r="D150" i="19"/>
  <c r="E150" i="19"/>
  <c r="I150" i="19"/>
  <c r="J150" i="19" s="1"/>
  <c r="K150" i="19" a="1"/>
  <c r="K150" i="19" s="1"/>
  <c r="L150" i="19" s="1"/>
  <c r="N150" i="19"/>
  <c r="O150" i="19"/>
  <c r="P150" i="19"/>
  <c r="U150" i="19"/>
  <c r="T150" i="19"/>
  <c r="W150" i="19"/>
  <c r="X150" i="19"/>
  <c r="Z150" i="19"/>
  <c r="AA150" i="19"/>
  <c r="AB150" i="19" s="1"/>
  <c r="A151" i="19"/>
  <c r="C151" i="19"/>
  <c r="D151" i="19"/>
  <c r="E151" i="19"/>
  <c r="I151" i="19"/>
  <c r="J151" i="19"/>
  <c r="AG151" i="19" s="1"/>
  <c r="K151" i="19" a="1"/>
  <c r="K151" i="19" s="1"/>
  <c r="L151" i="19" s="1"/>
  <c r="N151" i="19"/>
  <c r="O151" i="19"/>
  <c r="P151" i="19"/>
  <c r="U151" i="19"/>
  <c r="T151" i="19"/>
  <c r="W151" i="19"/>
  <c r="X151" i="19"/>
  <c r="Z151" i="19" s="1"/>
  <c r="Y151" i="19" s="1"/>
  <c r="AA151" i="19"/>
  <c r="AB151" i="19" s="1"/>
  <c r="A152" i="19"/>
  <c r="C152" i="19"/>
  <c r="D152" i="19"/>
  <c r="E152" i="19"/>
  <c r="I152" i="19"/>
  <c r="J152" i="19" s="1"/>
  <c r="K152" i="19" a="1"/>
  <c r="K152" i="19" s="1"/>
  <c r="L152" i="19" s="1"/>
  <c r="N152" i="19"/>
  <c r="O152" i="19"/>
  <c r="P152" i="19"/>
  <c r="U152" i="19"/>
  <c r="T152" i="19"/>
  <c r="W152" i="19"/>
  <c r="X152" i="19"/>
  <c r="Z152" i="19"/>
  <c r="AA152" i="19"/>
  <c r="AB152" i="19" s="1"/>
  <c r="A153" i="19"/>
  <c r="C153" i="19"/>
  <c r="D153" i="19"/>
  <c r="E153" i="19"/>
  <c r="I153" i="19"/>
  <c r="J153" i="19" s="1"/>
  <c r="AG153" i="19" s="1"/>
  <c r="K153" i="19" a="1"/>
  <c r="K153" i="19" s="1"/>
  <c r="L153" i="19" s="1"/>
  <c r="N153" i="19"/>
  <c r="O153" i="19"/>
  <c r="P153" i="19"/>
  <c r="U153" i="19"/>
  <c r="T153" i="19"/>
  <c r="W153" i="19"/>
  <c r="X153" i="19"/>
  <c r="Z153" i="19"/>
  <c r="AA153" i="19"/>
  <c r="AB153" i="19" s="1"/>
  <c r="A154" i="19"/>
  <c r="C154" i="19"/>
  <c r="D154" i="19"/>
  <c r="E154" i="19"/>
  <c r="I154" i="19"/>
  <c r="J154" i="19" s="1"/>
  <c r="K154" i="19" a="1"/>
  <c r="K154" i="19" s="1"/>
  <c r="L154" i="19" s="1"/>
  <c r="N154" i="19"/>
  <c r="O154" i="19"/>
  <c r="P154" i="19"/>
  <c r="U154" i="19"/>
  <c r="T154" i="19"/>
  <c r="W154" i="19"/>
  <c r="X154" i="19"/>
  <c r="Z154" i="19"/>
  <c r="AA154" i="19"/>
  <c r="AB154" i="19" s="1"/>
  <c r="A155" i="19"/>
  <c r="C155" i="19"/>
  <c r="D155" i="19"/>
  <c r="E155" i="19"/>
  <c r="I155" i="19"/>
  <c r="J155" i="19" s="1"/>
  <c r="K155" i="19" a="1"/>
  <c r="K155" i="19" s="1"/>
  <c r="L155" i="19" s="1"/>
  <c r="N155" i="19"/>
  <c r="O155" i="19"/>
  <c r="P155" i="19"/>
  <c r="U155" i="19"/>
  <c r="T155" i="19"/>
  <c r="W155" i="19"/>
  <c r="X155" i="19"/>
  <c r="Z155" i="19"/>
  <c r="AA155" i="19"/>
  <c r="AB155" i="19" s="1"/>
  <c r="A156" i="19"/>
  <c r="C156" i="19"/>
  <c r="D156" i="19"/>
  <c r="E156" i="19"/>
  <c r="I156" i="19"/>
  <c r="J156" i="19" s="1"/>
  <c r="AG156" i="19" s="1"/>
  <c r="K156" i="19" a="1"/>
  <c r="K156" i="19" s="1"/>
  <c r="L156" i="19" s="1"/>
  <c r="N156" i="19"/>
  <c r="O156" i="19"/>
  <c r="P156" i="19"/>
  <c r="U156" i="19"/>
  <c r="T156" i="19"/>
  <c r="W156" i="19"/>
  <c r="X156" i="19"/>
  <c r="Z156" i="19"/>
  <c r="AA156" i="19"/>
  <c r="AB156" i="19" s="1"/>
  <c r="A157" i="19"/>
  <c r="C157" i="19"/>
  <c r="D157" i="19"/>
  <c r="E157" i="19"/>
  <c r="I157" i="19"/>
  <c r="J157" i="19" s="1"/>
  <c r="K157" i="19" a="1"/>
  <c r="K157" i="19" s="1"/>
  <c r="L157" i="19" s="1"/>
  <c r="N157" i="19"/>
  <c r="O157" i="19"/>
  <c r="P157" i="19"/>
  <c r="U157" i="19"/>
  <c r="T157" i="19"/>
  <c r="W157" i="19"/>
  <c r="X157" i="19"/>
  <c r="Z157" i="19"/>
  <c r="Y157" i="19" s="1"/>
  <c r="AA157" i="19"/>
  <c r="AB157" i="19" s="1"/>
  <c r="A158" i="19"/>
  <c r="C158" i="19"/>
  <c r="D158" i="19"/>
  <c r="E158" i="19"/>
  <c r="I158" i="19"/>
  <c r="J158" i="19" s="1"/>
  <c r="K158" i="19" a="1"/>
  <c r="K158" i="19" s="1"/>
  <c r="L158" i="19" s="1"/>
  <c r="N158" i="19"/>
  <c r="O158" i="19"/>
  <c r="P158" i="19"/>
  <c r="U158" i="19"/>
  <c r="T158" i="19"/>
  <c r="W158" i="19"/>
  <c r="X158" i="19"/>
  <c r="Z158" i="19"/>
  <c r="AA158" i="19"/>
  <c r="AB158" i="19" s="1"/>
  <c r="A159" i="19"/>
  <c r="C159" i="19"/>
  <c r="D159" i="19"/>
  <c r="E159" i="19"/>
  <c r="I159" i="19"/>
  <c r="J159" i="19" s="1"/>
  <c r="K159" i="19" a="1"/>
  <c r="K159" i="19" s="1"/>
  <c r="L159" i="19" s="1"/>
  <c r="N159" i="19"/>
  <c r="O159" i="19"/>
  <c r="P159" i="19"/>
  <c r="T159" i="19"/>
  <c r="W159" i="19"/>
  <c r="X159" i="19"/>
  <c r="Z159" i="19"/>
  <c r="AA159" i="19"/>
  <c r="AB159" i="19" s="1"/>
  <c r="A160" i="19"/>
  <c r="C160" i="19"/>
  <c r="D160" i="19"/>
  <c r="E160" i="19"/>
  <c r="I160" i="19"/>
  <c r="J160" i="19" s="1"/>
  <c r="K160" i="19" a="1"/>
  <c r="K160" i="19" s="1"/>
  <c r="L160" i="19" s="1"/>
  <c r="N160" i="19"/>
  <c r="O160" i="19"/>
  <c r="P160" i="19"/>
  <c r="U160" i="19"/>
  <c r="T160" i="19"/>
  <c r="W160" i="19"/>
  <c r="X160" i="19"/>
  <c r="Z160" i="19"/>
  <c r="AA160" i="19"/>
  <c r="AB160" i="19" s="1"/>
  <c r="A161" i="19"/>
  <c r="C161" i="19"/>
  <c r="D161" i="19"/>
  <c r="E161" i="19"/>
  <c r="I161" i="19"/>
  <c r="J161" i="19" s="1"/>
  <c r="K161" i="19" a="1"/>
  <c r="K161" i="19" s="1"/>
  <c r="L161" i="19" s="1"/>
  <c r="N161" i="19"/>
  <c r="O161" i="19"/>
  <c r="P161" i="19"/>
  <c r="U161" i="19"/>
  <c r="T161" i="19"/>
  <c r="W161" i="19"/>
  <c r="X161" i="19"/>
  <c r="Z161" i="19"/>
  <c r="AA161" i="19"/>
  <c r="AB161" i="19" s="1"/>
  <c r="A162" i="19"/>
  <c r="C162" i="19"/>
  <c r="D162" i="19"/>
  <c r="E162" i="19"/>
  <c r="I162" i="19"/>
  <c r="J162" i="19" s="1"/>
  <c r="AG162" i="19" s="1"/>
  <c r="K162" i="19" a="1"/>
  <c r="K162" i="19" s="1"/>
  <c r="L162" i="19" s="1"/>
  <c r="N162" i="19"/>
  <c r="O162" i="19"/>
  <c r="P162" i="19"/>
  <c r="U162" i="19"/>
  <c r="T162" i="19"/>
  <c r="W162" i="19"/>
  <c r="X162" i="19"/>
  <c r="Z162" i="19"/>
  <c r="AA162" i="19"/>
  <c r="AB162" i="19" s="1"/>
  <c r="A163" i="19"/>
  <c r="C163" i="19"/>
  <c r="D163" i="19"/>
  <c r="E163" i="19"/>
  <c r="I163" i="19"/>
  <c r="J163" i="19" s="1"/>
  <c r="K163" i="19" a="1"/>
  <c r="K163" i="19" s="1"/>
  <c r="L163" i="19" s="1"/>
  <c r="N163" i="19"/>
  <c r="O163" i="19"/>
  <c r="P163" i="19"/>
  <c r="U163" i="19"/>
  <c r="T163" i="19"/>
  <c r="W163" i="19"/>
  <c r="X163" i="19"/>
  <c r="Z163" i="19" s="1"/>
  <c r="Y163" i="19" s="1"/>
  <c r="AA163" i="19"/>
  <c r="AB163" i="19" s="1"/>
  <c r="A164" i="19"/>
  <c r="C164" i="19"/>
  <c r="D164" i="19"/>
  <c r="E164" i="19"/>
  <c r="I164" i="19"/>
  <c r="J164" i="19" s="1"/>
  <c r="K164" i="19" a="1"/>
  <c r="K164" i="19" s="1"/>
  <c r="L164" i="19" s="1"/>
  <c r="N164" i="19"/>
  <c r="O164" i="19"/>
  <c r="P164" i="19"/>
  <c r="V164" i="19"/>
  <c r="T164" i="19"/>
  <c r="W164" i="19"/>
  <c r="X164" i="19"/>
  <c r="Z164" i="19"/>
  <c r="AA164" i="19"/>
  <c r="AB164" i="19" s="1"/>
  <c r="A165" i="19"/>
  <c r="C165" i="19"/>
  <c r="D165" i="19"/>
  <c r="E165" i="19"/>
  <c r="I165" i="19"/>
  <c r="J165" i="19" s="1"/>
  <c r="K165" i="19" a="1"/>
  <c r="K165" i="19" s="1"/>
  <c r="L165" i="19" s="1"/>
  <c r="N165" i="19"/>
  <c r="O165" i="19"/>
  <c r="P165" i="19"/>
  <c r="T165" i="19"/>
  <c r="W165" i="19"/>
  <c r="X165" i="19"/>
  <c r="Z165" i="19"/>
  <c r="AA165" i="19"/>
  <c r="AB165" i="19" s="1"/>
  <c r="A166" i="19"/>
  <c r="C166" i="19"/>
  <c r="D166" i="19"/>
  <c r="E166" i="19"/>
  <c r="I166" i="19"/>
  <c r="J166" i="19" s="1"/>
  <c r="K166" i="19" a="1"/>
  <c r="K166" i="19" s="1"/>
  <c r="L166" i="19" s="1"/>
  <c r="N166" i="19"/>
  <c r="O166" i="19"/>
  <c r="P166" i="19"/>
  <c r="U166" i="19"/>
  <c r="T166" i="19"/>
  <c r="W166" i="19"/>
  <c r="X166" i="19"/>
  <c r="Z166" i="19"/>
  <c r="AA166" i="19"/>
  <c r="AB166" i="19" s="1"/>
  <c r="A167" i="19"/>
  <c r="C167" i="19"/>
  <c r="D167" i="19"/>
  <c r="E167" i="19"/>
  <c r="I167" i="19"/>
  <c r="J167" i="19" s="1"/>
  <c r="K167" i="19" a="1"/>
  <c r="K167" i="19" s="1"/>
  <c r="L167" i="19" s="1"/>
  <c r="N167" i="19"/>
  <c r="O167" i="19"/>
  <c r="P167" i="19"/>
  <c r="V167" i="19"/>
  <c r="T167" i="19"/>
  <c r="W167" i="19"/>
  <c r="X167" i="19"/>
  <c r="Z167" i="19"/>
  <c r="AA167" i="19"/>
  <c r="AB167" i="19" s="1"/>
  <c r="A168" i="19"/>
  <c r="C168" i="19"/>
  <c r="D168" i="19"/>
  <c r="E168" i="19"/>
  <c r="I168" i="19"/>
  <c r="J168" i="19" s="1"/>
  <c r="AG168" i="19" s="1"/>
  <c r="K168" i="19" a="1"/>
  <c r="K168" i="19" s="1"/>
  <c r="L168" i="19" s="1"/>
  <c r="N168" i="19"/>
  <c r="O168" i="19"/>
  <c r="P168" i="19"/>
  <c r="U168" i="19"/>
  <c r="T168" i="19"/>
  <c r="W168" i="19"/>
  <c r="X168" i="19"/>
  <c r="Z168" i="19"/>
  <c r="AA168" i="19"/>
  <c r="AB168" i="19" s="1"/>
  <c r="A169" i="19"/>
  <c r="C169" i="19"/>
  <c r="D169" i="19"/>
  <c r="E169" i="19"/>
  <c r="I169" i="19"/>
  <c r="J169" i="19" s="1"/>
  <c r="K169" i="19" a="1"/>
  <c r="K169" i="19" s="1"/>
  <c r="L169" i="19" s="1"/>
  <c r="N169" i="19"/>
  <c r="O169" i="19"/>
  <c r="P169" i="19"/>
  <c r="T169" i="19"/>
  <c r="W169" i="19"/>
  <c r="X169" i="19"/>
  <c r="Z169" i="19"/>
  <c r="AA169" i="19"/>
  <c r="AB169" i="19" s="1"/>
  <c r="A170" i="19"/>
  <c r="C170" i="19"/>
  <c r="D170" i="19"/>
  <c r="E170" i="19"/>
  <c r="I170" i="19"/>
  <c r="J170" i="19" s="1"/>
  <c r="K170" i="19" a="1"/>
  <c r="K170" i="19" s="1"/>
  <c r="L170" i="19" s="1"/>
  <c r="N170" i="19"/>
  <c r="O170" i="19"/>
  <c r="P170" i="19"/>
  <c r="U170" i="19"/>
  <c r="T170" i="19"/>
  <c r="W170" i="19"/>
  <c r="X170" i="19"/>
  <c r="Z170" i="19"/>
  <c r="AA170" i="19"/>
  <c r="AB170" i="19" s="1"/>
  <c r="A171" i="19"/>
  <c r="C171" i="19"/>
  <c r="D171" i="19"/>
  <c r="E171" i="19"/>
  <c r="I171" i="19"/>
  <c r="J171" i="19" s="1"/>
  <c r="K171" i="19" a="1"/>
  <c r="K171" i="19" s="1"/>
  <c r="L171" i="19" s="1"/>
  <c r="N171" i="19"/>
  <c r="O171" i="19"/>
  <c r="P171" i="19"/>
  <c r="T171" i="19"/>
  <c r="W171" i="19"/>
  <c r="X171" i="19"/>
  <c r="Z171" i="19"/>
  <c r="AA171" i="19"/>
  <c r="AB171" i="19" s="1"/>
  <c r="A172" i="19"/>
  <c r="C172" i="19"/>
  <c r="D172" i="19"/>
  <c r="E172" i="19"/>
  <c r="I172" i="19"/>
  <c r="J172" i="19" s="1"/>
  <c r="K172" i="19" a="1"/>
  <c r="K172" i="19" s="1"/>
  <c r="L172" i="19" s="1"/>
  <c r="N172" i="19"/>
  <c r="O172" i="19"/>
  <c r="P172" i="19"/>
  <c r="U172" i="19"/>
  <c r="T172" i="19"/>
  <c r="W172" i="19"/>
  <c r="X172" i="19"/>
  <c r="Z172" i="19"/>
  <c r="AA172" i="19"/>
  <c r="AB172" i="19" s="1"/>
  <c r="A173" i="19"/>
  <c r="C173" i="19"/>
  <c r="D173" i="19"/>
  <c r="E173" i="19"/>
  <c r="I173" i="19"/>
  <c r="J173" i="19" s="1"/>
  <c r="K173" i="19" a="1"/>
  <c r="K173" i="19" s="1"/>
  <c r="L173" i="19" s="1"/>
  <c r="N173" i="19"/>
  <c r="O173" i="19"/>
  <c r="P173" i="19"/>
  <c r="U173" i="19"/>
  <c r="T173" i="19"/>
  <c r="W173" i="19"/>
  <c r="X173" i="19"/>
  <c r="Z173" i="19"/>
  <c r="AA173" i="19"/>
  <c r="AB173" i="19" s="1"/>
  <c r="A174" i="19"/>
  <c r="C174" i="19"/>
  <c r="D174" i="19"/>
  <c r="E174" i="19"/>
  <c r="I174" i="19"/>
  <c r="J174" i="19" s="1"/>
  <c r="AG174" i="19" s="1"/>
  <c r="K174" i="19" a="1"/>
  <c r="K174" i="19" s="1"/>
  <c r="L174" i="19" s="1"/>
  <c r="N174" i="19"/>
  <c r="O174" i="19"/>
  <c r="P174" i="19"/>
  <c r="T174" i="19"/>
  <c r="W174" i="19"/>
  <c r="X174" i="19"/>
  <c r="Z174" i="19"/>
  <c r="AA174" i="19"/>
  <c r="AB174" i="19" s="1"/>
  <c r="A175" i="19"/>
  <c r="C175" i="19"/>
  <c r="D175" i="19"/>
  <c r="E175" i="19"/>
  <c r="I175" i="19"/>
  <c r="J175" i="19" s="1"/>
  <c r="K175" i="19" a="1"/>
  <c r="K175" i="19" s="1"/>
  <c r="L175" i="19" s="1"/>
  <c r="N175" i="19"/>
  <c r="O175" i="19"/>
  <c r="P175" i="19"/>
  <c r="U175" i="19"/>
  <c r="T175" i="19"/>
  <c r="W175" i="19"/>
  <c r="X175" i="19"/>
  <c r="Z175" i="19"/>
  <c r="AA175" i="19"/>
  <c r="AB175" i="19" s="1"/>
  <c r="A176" i="19"/>
  <c r="C176" i="19"/>
  <c r="D176" i="19"/>
  <c r="E176" i="19"/>
  <c r="I176" i="19"/>
  <c r="J176" i="19" s="1"/>
  <c r="AG176" i="19" s="1"/>
  <c r="K176" i="19" a="1"/>
  <c r="K176" i="19" s="1"/>
  <c r="L176" i="19" s="1"/>
  <c r="N176" i="19"/>
  <c r="O176" i="19"/>
  <c r="P176" i="19"/>
  <c r="T176" i="19"/>
  <c r="W176" i="19"/>
  <c r="X176" i="19"/>
  <c r="Z176" i="19"/>
  <c r="AA176" i="19"/>
  <c r="AB176" i="19" s="1"/>
  <c r="A177" i="19"/>
  <c r="C177" i="19"/>
  <c r="D177" i="19"/>
  <c r="E177" i="19"/>
  <c r="I177" i="19"/>
  <c r="J177" i="19" s="1"/>
  <c r="K177" i="19" a="1"/>
  <c r="K177" i="19" s="1"/>
  <c r="L177" i="19" s="1"/>
  <c r="N177" i="19"/>
  <c r="O177" i="19"/>
  <c r="P177" i="19"/>
  <c r="T177" i="19"/>
  <c r="W177" i="19"/>
  <c r="X177" i="19"/>
  <c r="Z177" i="19"/>
  <c r="AA177" i="19"/>
  <c r="AB177" i="19" s="1"/>
  <c r="A178" i="19"/>
  <c r="C178" i="19"/>
  <c r="D178" i="19"/>
  <c r="E178" i="19"/>
  <c r="I178" i="19"/>
  <c r="J178" i="19" s="1"/>
  <c r="K178" i="19" a="1"/>
  <c r="K178" i="19" s="1"/>
  <c r="L178" i="19" s="1"/>
  <c r="N178" i="19"/>
  <c r="O178" i="19"/>
  <c r="P178" i="19"/>
  <c r="T178" i="19"/>
  <c r="W178" i="19"/>
  <c r="X178" i="19"/>
  <c r="Z178" i="19"/>
  <c r="AA178" i="19"/>
  <c r="AB178" i="19" s="1"/>
  <c r="A179" i="19"/>
  <c r="C179" i="19"/>
  <c r="D179" i="19"/>
  <c r="E179" i="19"/>
  <c r="I179" i="19"/>
  <c r="J179" i="19" s="1"/>
  <c r="K179" i="19" a="1"/>
  <c r="K179" i="19" s="1"/>
  <c r="L179" i="19" s="1"/>
  <c r="N179" i="19"/>
  <c r="O179" i="19"/>
  <c r="P179" i="19"/>
  <c r="T179" i="19"/>
  <c r="W179" i="19"/>
  <c r="X179" i="19"/>
  <c r="Z179" i="19"/>
  <c r="AA179" i="19"/>
  <c r="AB179" i="19" s="1"/>
  <c r="A180" i="19"/>
  <c r="C180" i="19"/>
  <c r="D180" i="19"/>
  <c r="E180" i="19"/>
  <c r="I180" i="19"/>
  <c r="J180" i="19" s="1"/>
  <c r="K180" i="19" a="1"/>
  <c r="K180" i="19" s="1"/>
  <c r="L180" i="19" s="1"/>
  <c r="N180" i="19"/>
  <c r="O180" i="19"/>
  <c r="P180" i="19"/>
  <c r="U180" i="19"/>
  <c r="T180" i="19"/>
  <c r="W180" i="19"/>
  <c r="X180" i="19"/>
  <c r="Z180" i="19"/>
  <c r="AA180" i="19"/>
  <c r="AB180" i="19" s="1"/>
  <c r="A181" i="19"/>
  <c r="C181" i="19"/>
  <c r="D181" i="19"/>
  <c r="E181" i="19"/>
  <c r="I181" i="19"/>
  <c r="J181" i="19" s="1"/>
  <c r="K181" i="19" a="1"/>
  <c r="K181" i="19" s="1"/>
  <c r="L181" i="19" s="1"/>
  <c r="N181" i="19"/>
  <c r="O181" i="19"/>
  <c r="P181" i="19"/>
  <c r="T181" i="19"/>
  <c r="W181" i="19"/>
  <c r="X181" i="19"/>
  <c r="Z181" i="19"/>
  <c r="AA181" i="19"/>
  <c r="AB181" i="19" s="1"/>
  <c r="A182" i="19"/>
  <c r="C182" i="19"/>
  <c r="D182" i="19"/>
  <c r="E182" i="19"/>
  <c r="I182" i="19"/>
  <c r="J182" i="19" s="1"/>
  <c r="K182" i="19" a="1"/>
  <c r="K182" i="19" s="1"/>
  <c r="L182" i="19" s="1"/>
  <c r="N182" i="19"/>
  <c r="O182" i="19"/>
  <c r="P182" i="19"/>
  <c r="T182" i="19"/>
  <c r="W182" i="19"/>
  <c r="X182" i="19"/>
  <c r="Z182" i="19" s="1"/>
  <c r="AA182" i="19"/>
  <c r="AB182" i="19" s="1"/>
  <c r="A183" i="19"/>
  <c r="C183" i="19"/>
  <c r="D183" i="19"/>
  <c r="E183" i="19"/>
  <c r="I183" i="19"/>
  <c r="J183" i="19" s="1"/>
  <c r="K183" i="19" a="1"/>
  <c r="K183" i="19" s="1"/>
  <c r="L183" i="19" s="1"/>
  <c r="N183" i="19"/>
  <c r="O183" i="19"/>
  <c r="P183" i="19"/>
  <c r="T183" i="19"/>
  <c r="W183" i="19"/>
  <c r="X183" i="19"/>
  <c r="Z183" i="19"/>
  <c r="AA183" i="19"/>
  <c r="AB183" i="19" s="1"/>
  <c r="A184" i="19"/>
  <c r="C184" i="19"/>
  <c r="D184" i="19"/>
  <c r="E184" i="19"/>
  <c r="I184" i="19"/>
  <c r="J184" i="19" s="1"/>
  <c r="AG184" i="19" s="1"/>
  <c r="K184" i="19" a="1"/>
  <c r="K184" i="19" s="1"/>
  <c r="N184" i="19"/>
  <c r="O184" i="19"/>
  <c r="P184" i="19"/>
  <c r="T184" i="19"/>
  <c r="W184" i="19"/>
  <c r="X184" i="19"/>
  <c r="Z184" i="19"/>
  <c r="AA184" i="19"/>
  <c r="AB184" i="19" s="1"/>
  <c r="A185" i="19"/>
  <c r="C185" i="19"/>
  <c r="D185" i="19"/>
  <c r="E185" i="19"/>
  <c r="I185" i="19"/>
  <c r="J185" i="19" s="1"/>
  <c r="AG185" i="19" s="1"/>
  <c r="K185" i="19" a="1"/>
  <c r="K185" i="19" s="1"/>
  <c r="L185" i="19" s="1"/>
  <c r="N185" i="19"/>
  <c r="O185" i="19"/>
  <c r="P185" i="19"/>
  <c r="U185" i="19"/>
  <c r="T185" i="19"/>
  <c r="W185" i="19"/>
  <c r="X185" i="19"/>
  <c r="Z185" i="19"/>
  <c r="AA185" i="19"/>
  <c r="AB185" i="19" s="1"/>
  <c r="A186" i="19"/>
  <c r="C186" i="19"/>
  <c r="D186" i="19"/>
  <c r="E186" i="19"/>
  <c r="I186" i="19"/>
  <c r="J186" i="19" s="1"/>
  <c r="K186" i="19" a="1"/>
  <c r="K186" i="19" s="1"/>
  <c r="L186" i="19" s="1"/>
  <c r="N186" i="19"/>
  <c r="O186" i="19"/>
  <c r="P186" i="19"/>
  <c r="U186" i="19"/>
  <c r="T186" i="19"/>
  <c r="W186" i="19"/>
  <c r="X186" i="19"/>
  <c r="Z186" i="19"/>
  <c r="AA186" i="19"/>
  <c r="AB186" i="19" s="1"/>
  <c r="A187" i="19"/>
  <c r="C187" i="19"/>
  <c r="D187" i="19"/>
  <c r="E187" i="19"/>
  <c r="I187" i="19"/>
  <c r="J187" i="19" s="1"/>
  <c r="AG187" i="19" s="1"/>
  <c r="K187" i="19" a="1"/>
  <c r="K187" i="19" s="1"/>
  <c r="L187" i="19" s="1"/>
  <c r="N187" i="19"/>
  <c r="O187" i="19"/>
  <c r="P187" i="19"/>
  <c r="U187" i="19"/>
  <c r="T187" i="19"/>
  <c r="W187" i="19"/>
  <c r="X187" i="19"/>
  <c r="Z187" i="19"/>
  <c r="AA187" i="19"/>
  <c r="AB187" i="19" s="1"/>
  <c r="A188" i="19"/>
  <c r="C188" i="19"/>
  <c r="D188" i="19"/>
  <c r="E188" i="19"/>
  <c r="I188" i="19"/>
  <c r="J188" i="19" s="1"/>
  <c r="K188" i="19" a="1"/>
  <c r="K188" i="19" s="1"/>
  <c r="L188" i="19" s="1"/>
  <c r="N188" i="19"/>
  <c r="O188" i="19"/>
  <c r="P188" i="19"/>
  <c r="U188" i="19"/>
  <c r="T188" i="19"/>
  <c r="W188" i="19"/>
  <c r="X188" i="19"/>
  <c r="Z188" i="19"/>
  <c r="AA188" i="19"/>
  <c r="AB188" i="19" s="1"/>
  <c r="A189" i="19"/>
  <c r="C189" i="19"/>
  <c r="D189" i="19"/>
  <c r="E189" i="19"/>
  <c r="I189" i="19"/>
  <c r="J189" i="19" s="1"/>
  <c r="K189" i="19" a="1"/>
  <c r="K189" i="19" s="1"/>
  <c r="L189" i="19" s="1"/>
  <c r="N189" i="19"/>
  <c r="O189" i="19"/>
  <c r="P189" i="19"/>
  <c r="U189" i="19"/>
  <c r="T189" i="19"/>
  <c r="W189" i="19"/>
  <c r="X189" i="19"/>
  <c r="Z189" i="19"/>
  <c r="AA189" i="19"/>
  <c r="AB189" i="19" s="1"/>
  <c r="A190" i="19"/>
  <c r="C190" i="19"/>
  <c r="D190" i="19"/>
  <c r="E190" i="19"/>
  <c r="I190" i="19"/>
  <c r="J190" i="19" s="1"/>
  <c r="K190" i="19" a="1"/>
  <c r="K190" i="19" s="1"/>
  <c r="L190" i="19" s="1"/>
  <c r="N190" i="19"/>
  <c r="O190" i="19"/>
  <c r="P190" i="19"/>
  <c r="T190" i="19"/>
  <c r="W190" i="19"/>
  <c r="X190" i="19"/>
  <c r="Z190" i="19" s="1"/>
  <c r="AA190" i="19"/>
  <c r="AB190" i="19" s="1"/>
  <c r="A191" i="19"/>
  <c r="C191" i="19"/>
  <c r="D191" i="19"/>
  <c r="E191" i="19"/>
  <c r="I191" i="19"/>
  <c r="J191" i="19" s="1"/>
  <c r="AG191" i="19" s="1"/>
  <c r="K191" i="19" a="1"/>
  <c r="K191" i="19" s="1"/>
  <c r="L191" i="19" s="1"/>
  <c r="N191" i="19"/>
  <c r="O191" i="19"/>
  <c r="P191" i="19"/>
  <c r="U191" i="19"/>
  <c r="T191" i="19"/>
  <c r="W191" i="19"/>
  <c r="X191" i="19"/>
  <c r="Z191" i="19"/>
  <c r="AA191" i="19"/>
  <c r="AB191" i="19" s="1"/>
  <c r="A192" i="19"/>
  <c r="C192" i="19"/>
  <c r="D192" i="19"/>
  <c r="E192" i="19"/>
  <c r="I192" i="19"/>
  <c r="J192" i="19" s="1"/>
  <c r="K192" i="19" a="1"/>
  <c r="K192" i="19" s="1"/>
  <c r="L192" i="19" s="1"/>
  <c r="N192" i="19"/>
  <c r="O192" i="19"/>
  <c r="P192" i="19"/>
  <c r="T192" i="19"/>
  <c r="W192" i="19"/>
  <c r="X192" i="19"/>
  <c r="Z192" i="19"/>
  <c r="AA192" i="19"/>
  <c r="AB192" i="19" s="1"/>
  <c r="A193" i="19"/>
  <c r="C193" i="19"/>
  <c r="D193" i="19"/>
  <c r="E193" i="19"/>
  <c r="I193" i="19"/>
  <c r="J193" i="19" s="1"/>
  <c r="K193" i="19" a="1"/>
  <c r="K193" i="19" s="1"/>
  <c r="L193" i="19" s="1"/>
  <c r="N193" i="19"/>
  <c r="O193" i="19"/>
  <c r="P193" i="19"/>
  <c r="T193" i="19"/>
  <c r="W193" i="19"/>
  <c r="X193" i="19"/>
  <c r="Z193" i="19"/>
  <c r="AA193" i="19"/>
  <c r="AB193" i="19" s="1"/>
  <c r="A194" i="19"/>
  <c r="C194" i="19"/>
  <c r="D194" i="19"/>
  <c r="E194" i="19"/>
  <c r="I194" i="19"/>
  <c r="J194" i="19" s="1"/>
  <c r="K194" i="19" a="1"/>
  <c r="K194" i="19" s="1"/>
  <c r="L194" i="19" s="1"/>
  <c r="N194" i="19"/>
  <c r="O194" i="19"/>
  <c r="P194" i="19"/>
  <c r="U194" i="19"/>
  <c r="T194" i="19"/>
  <c r="W194" i="19"/>
  <c r="X194" i="19"/>
  <c r="Z194" i="19"/>
  <c r="AA194" i="19"/>
  <c r="AB194" i="19" s="1"/>
  <c r="A195" i="19"/>
  <c r="C195" i="19"/>
  <c r="D195" i="19"/>
  <c r="E195" i="19"/>
  <c r="I195" i="19"/>
  <c r="J195" i="19" s="1"/>
  <c r="K195" i="19" a="1"/>
  <c r="K195" i="19" s="1"/>
  <c r="L195" i="19" s="1"/>
  <c r="N195" i="19"/>
  <c r="O195" i="19"/>
  <c r="P195" i="19"/>
  <c r="U195" i="19"/>
  <c r="T195" i="19"/>
  <c r="W195" i="19"/>
  <c r="X195" i="19"/>
  <c r="Z195" i="19"/>
  <c r="AA195" i="19"/>
  <c r="AB195" i="19" s="1"/>
  <c r="A196" i="19"/>
  <c r="C196" i="19"/>
  <c r="D196" i="19"/>
  <c r="E196" i="19"/>
  <c r="I196" i="19"/>
  <c r="J196" i="19" s="1"/>
  <c r="K196" i="19" a="1"/>
  <c r="K196" i="19" s="1"/>
  <c r="L196" i="19" s="1"/>
  <c r="N196" i="19"/>
  <c r="O196" i="19"/>
  <c r="P196" i="19"/>
  <c r="T196" i="19"/>
  <c r="W196" i="19"/>
  <c r="X196" i="19"/>
  <c r="Z196" i="19"/>
  <c r="AA196" i="19"/>
  <c r="AB196" i="19" s="1"/>
  <c r="A197" i="19"/>
  <c r="C197" i="19"/>
  <c r="D197" i="19"/>
  <c r="E197" i="19"/>
  <c r="I197" i="19"/>
  <c r="J197" i="19" s="1"/>
  <c r="K197" i="19" a="1"/>
  <c r="K197" i="19" s="1"/>
  <c r="L197" i="19" s="1"/>
  <c r="N197" i="19"/>
  <c r="O197" i="19"/>
  <c r="P197" i="19"/>
  <c r="U197" i="19"/>
  <c r="T197" i="19"/>
  <c r="W197" i="19"/>
  <c r="X197" i="19"/>
  <c r="Z197" i="19"/>
  <c r="AA197" i="19"/>
  <c r="AB197" i="19" s="1"/>
  <c r="A198" i="19"/>
  <c r="C198" i="19"/>
  <c r="D198" i="19"/>
  <c r="E198" i="19"/>
  <c r="I198" i="19"/>
  <c r="J198" i="19" s="1"/>
  <c r="K198" i="19" a="1"/>
  <c r="K198" i="19" s="1"/>
  <c r="L198" i="19" s="1"/>
  <c r="N198" i="19"/>
  <c r="O198" i="19"/>
  <c r="P198" i="19"/>
  <c r="U198" i="19"/>
  <c r="T198" i="19"/>
  <c r="W198" i="19"/>
  <c r="X198" i="19"/>
  <c r="Z198" i="19" s="1"/>
  <c r="AA198" i="19"/>
  <c r="AB198" i="19" s="1"/>
  <c r="A199" i="19"/>
  <c r="C199" i="19"/>
  <c r="D199" i="19"/>
  <c r="E199" i="19"/>
  <c r="I199" i="19"/>
  <c r="J199" i="19" s="1"/>
  <c r="AG199" i="19" s="1"/>
  <c r="K199" i="19" a="1"/>
  <c r="K199" i="19" s="1"/>
  <c r="L199" i="19" s="1"/>
  <c r="N199" i="19"/>
  <c r="O199" i="19"/>
  <c r="P199" i="19"/>
  <c r="T199" i="19"/>
  <c r="W199" i="19"/>
  <c r="X199" i="19"/>
  <c r="Z199" i="19"/>
  <c r="AA199" i="19"/>
  <c r="AB199" i="19" s="1"/>
  <c r="A200" i="19"/>
  <c r="C200" i="19"/>
  <c r="D200" i="19"/>
  <c r="E200" i="19"/>
  <c r="I200" i="19"/>
  <c r="J200" i="19" s="1"/>
  <c r="AG200" i="19" s="1"/>
  <c r="K200" i="19" a="1"/>
  <c r="K200" i="19" s="1"/>
  <c r="L200" i="19" s="1"/>
  <c r="N200" i="19"/>
  <c r="O200" i="19"/>
  <c r="P200" i="19"/>
  <c r="U200" i="19"/>
  <c r="T200" i="19"/>
  <c r="W200" i="19"/>
  <c r="X200" i="19"/>
  <c r="Z200" i="19"/>
  <c r="AA200" i="19"/>
  <c r="AB200" i="19" s="1"/>
  <c r="A201" i="19"/>
  <c r="C201" i="19"/>
  <c r="D201" i="19"/>
  <c r="E201" i="19"/>
  <c r="I201" i="19"/>
  <c r="J201" i="19" s="1"/>
  <c r="K201" i="19" a="1"/>
  <c r="K201" i="19" s="1"/>
  <c r="L201" i="19" s="1"/>
  <c r="N201" i="19"/>
  <c r="O201" i="19"/>
  <c r="P201" i="19"/>
  <c r="V201" i="19"/>
  <c r="T201" i="19"/>
  <c r="W201" i="19"/>
  <c r="X201" i="19"/>
  <c r="Z201" i="19"/>
  <c r="AA201" i="19"/>
  <c r="AB201" i="19" s="1"/>
  <c r="A202" i="19"/>
  <c r="C202" i="19"/>
  <c r="D202" i="19"/>
  <c r="E202" i="19"/>
  <c r="I202" i="19"/>
  <c r="J202" i="19" s="1"/>
  <c r="K202" i="19" a="1"/>
  <c r="K202" i="19" s="1"/>
  <c r="L202" i="19" s="1"/>
  <c r="N202" i="19"/>
  <c r="O202" i="19"/>
  <c r="P202" i="19"/>
  <c r="U202" i="19"/>
  <c r="T202" i="19"/>
  <c r="W202" i="19"/>
  <c r="X202" i="19"/>
  <c r="Z202" i="19"/>
  <c r="AA202" i="19"/>
  <c r="AB202" i="19" s="1"/>
  <c r="A203" i="19"/>
  <c r="C203" i="19"/>
  <c r="D203" i="19"/>
  <c r="E203" i="19"/>
  <c r="I203" i="19"/>
  <c r="J203" i="19" s="1"/>
  <c r="K203" i="19" a="1"/>
  <c r="K203" i="19" s="1"/>
  <c r="L203" i="19" s="1"/>
  <c r="N203" i="19"/>
  <c r="O203" i="19"/>
  <c r="P203" i="19"/>
  <c r="T203" i="19"/>
  <c r="W203" i="19"/>
  <c r="X203" i="19"/>
  <c r="Z203" i="19"/>
  <c r="AA203" i="19"/>
  <c r="AB203" i="19" s="1"/>
  <c r="A204" i="19"/>
  <c r="C204" i="19"/>
  <c r="D204" i="19"/>
  <c r="E204" i="19"/>
  <c r="I204" i="19"/>
  <c r="J204" i="19" s="1"/>
  <c r="AG204" i="19" s="1"/>
  <c r="K204" i="19" a="1"/>
  <c r="K204" i="19" s="1"/>
  <c r="L204" i="19" s="1"/>
  <c r="N204" i="19"/>
  <c r="O204" i="19"/>
  <c r="P204" i="19"/>
  <c r="T204" i="19"/>
  <c r="W204" i="19"/>
  <c r="X204" i="19"/>
  <c r="Z204" i="19"/>
  <c r="AA204" i="19"/>
  <c r="AB204" i="19" s="1"/>
  <c r="A205" i="19"/>
  <c r="C205" i="19"/>
  <c r="D205" i="19"/>
  <c r="E205" i="19"/>
  <c r="I205" i="19"/>
  <c r="J205" i="19" s="1"/>
  <c r="AG205" i="19" s="1"/>
  <c r="K205" i="19" a="1"/>
  <c r="K205" i="19" s="1"/>
  <c r="L205" i="19" s="1"/>
  <c r="N205" i="19"/>
  <c r="O205" i="19"/>
  <c r="P205" i="19"/>
  <c r="U205" i="19"/>
  <c r="T205" i="19"/>
  <c r="W205" i="19"/>
  <c r="X205" i="19"/>
  <c r="Z205" i="19"/>
  <c r="AA205" i="19"/>
  <c r="AB205" i="19" s="1"/>
  <c r="A206" i="19"/>
  <c r="C206" i="19"/>
  <c r="D206" i="19"/>
  <c r="E206" i="19"/>
  <c r="I206" i="19"/>
  <c r="J206" i="19" s="1"/>
  <c r="K206" i="19" a="1"/>
  <c r="K206" i="19" s="1"/>
  <c r="L206" i="19" s="1"/>
  <c r="N206" i="19"/>
  <c r="O206" i="19"/>
  <c r="P206" i="19"/>
  <c r="T206" i="19"/>
  <c r="W206" i="19"/>
  <c r="X206" i="19"/>
  <c r="Z206" i="19"/>
  <c r="AA206" i="19"/>
  <c r="AB206" i="19" s="1"/>
  <c r="A207" i="19"/>
  <c r="C207" i="19"/>
  <c r="D207" i="19"/>
  <c r="E207" i="19"/>
  <c r="I207" i="19"/>
  <c r="J207" i="19" s="1"/>
  <c r="AG207" i="19" s="1"/>
  <c r="K207" i="19" a="1"/>
  <c r="K207" i="19" s="1"/>
  <c r="L207" i="19" s="1"/>
  <c r="N207" i="19"/>
  <c r="O207" i="19"/>
  <c r="P207" i="19"/>
  <c r="U207" i="19"/>
  <c r="T207" i="19"/>
  <c r="W207" i="19"/>
  <c r="X207" i="19"/>
  <c r="Z207" i="19"/>
  <c r="AA207" i="19"/>
  <c r="AB207" i="19" s="1"/>
  <c r="A208" i="19"/>
  <c r="C208" i="19"/>
  <c r="D208" i="19"/>
  <c r="E208" i="19"/>
  <c r="I208" i="19"/>
  <c r="J208" i="19" s="1"/>
  <c r="AG208" i="19" s="1"/>
  <c r="K208" i="19" a="1"/>
  <c r="K208" i="19" s="1"/>
  <c r="L208" i="19" s="1"/>
  <c r="N208" i="19"/>
  <c r="O208" i="19"/>
  <c r="P208" i="19"/>
  <c r="U208" i="19"/>
  <c r="T208" i="19"/>
  <c r="W208" i="19"/>
  <c r="X208" i="19"/>
  <c r="Z208" i="19"/>
  <c r="AA208" i="19"/>
  <c r="AB208" i="19" s="1"/>
  <c r="A209" i="19"/>
  <c r="C209" i="19"/>
  <c r="D209" i="19"/>
  <c r="E209" i="19"/>
  <c r="I209" i="19"/>
  <c r="J209" i="19" s="1"/>
  <c r="K209" i="19" a="1"/>
  <c r="K209" i="19" s="1"/>
  <c r="L209" i="19" s="1"/>
  <c r="N209" i="19"/>
  <c r="O209" i="19"/>
  <c r="P209" i="19"/>
  <c r="U209" i="19"/>
  <c r="T209" i="19"/>
  <c r="W209" i="19"/>
  <c r="X209" i="19"/>
  <c r="Z209" i="19" s="1"/>
  <c r="AA209" i="19"/>
  <c r="AB209" i="19" s="1"/>
  <c r="A210" i="19"/>
  <c r="C210" i="19"/>
  <c r="D210" i="19"/>
  <c r="E210" i="19"/>
  <c r="I210" i="19"/>
  <c r="J210" i="19" s="1"/>
  <c r="K210" i="19" a="1"/>
  <c r="K210" i="19" s="1"/>
  <c r="L210" i="19" s="1"/>
  <c r="N210" i="19"/>
  <c r="O210" i="19"/>
  <c r="P210" i="19"/>
  <c r="U210" i="19"/>
  <c r="T210" i="19"/>
  <c r="W210" i="19"/>
  <c r="X210" i="19"/>
  <c r="Z210" i="19" s="1"/>
  <c r="AA210" i="19"/>
  <c r="AB210" i="19" s="1"/>
  <c r="A211" i="19"/>
  <c r="C211" i="19"/>
  <c r="D211" i="19"/>
  <c r="E211" i="19"/>
  <c r="I211" i="19"/>
  <c r="J211" i="19" s="1"/>
  <c r="K211" i="19" a="1"/>
  <c r="K211" i="19" s="1"/>
  <c r="L211" i="19" s="1"/>
  <c r="N211" i="19"/>
  <c r="O211" i="19"/>
  <c r="P211" i="19"/>
  <c r="U211" i="19"/>
  <c r="T211" i="19"/>
  <c r="W211" i="19"/>
  <c r="X211" i="19"/>
  <c r="Z211" i="19"/>
  <c r="AA211" i="19"/>
  <c r="AB211" i="19" s="1"/>
  <c r="A212" i="19"/>
  <c r="C212" i="19"/>
  <c r="D212" i="19"/>
  <c r="E212" i="19"/>
  <c r="I212" i="19"/>
  <c r="J212" i="19" s="1"/>
  <c r="K212" i="19" a="1"/>
  <c r="K212" i="19" s="1"/>
  <c r="L212" i="19" s="1"/>
  <c r="N212" i="19"/>
  <c r="O212" i="19"/>
  <c r="P212" i="19"/>
  <c r="U212" i="19"/>
  <c r="T212" i="19"/>
  <c r="W212" i="19"/>
  <c r="X212" i="19"/>
  <c r="Z212" i="19"/>
  <c r="AA212" i="19"/>
  <c r="AB212" i="19" s="1"/>
  <c r="A213" i="19"/>
  <c r="C213" i="19"/>
  <c r="D213" i="19"/>
  <c r="E213" i="19"/>
  <c r="I213" i="19"/>
  <c r="J213" i="19" s="1"/>
  <c r="K213" i="19" a="1"/>
  <c r="K213" i="19" s="1"/>
  <c r="N213" i="19"/>
  <c r="O213" i="19"/>
  <c r="P213" i="19"/>
  <c r="T213" i="19"/>
  <c r="W213" i="19"/>
  <c r="X213" i="19"/>
  <c r="Z213" i="19"/>
  <c r="AA213" i="19"/>
  <c r="AB213" i="19" s="1"/>
  <c r="A214" i="19"/>
  <c r="C214" i="19"/>
  <c r="D214" i="19"/>
  <c r="E214" i="19"/>
  <c r="I214" i="19"/>
  <c r="J214" i="19" s="1"/>
  <c r="AG214" i="19" s="1"/>
  <c r="K214" i="19" a="1"/>
  <c r="K214" i="19" s="1"/>
  <c r="L214" i="19" s="1"/>
  <c r="N214" i="19"/>
  <c r="O214" i="19"/>
  <c r="P214" i="19"/>
  <c r="U214" i="19"/>
  <c r="T214" i="19"/>
  <c r="W214" i="19"/>
  <c r="X214" i="19"/>
  <c r="Z214" i="19"/>
  <c r="AA214" i="19"/>
  <c r="AB214" i="19" s="1"/>
  <c r="A215" i="19"/>
  <c r="C215" i="19"/>
  <c r="D215" i="19"/>
  <c r="E215" i="19"/>
  <c r="I215" i="19"/>
  <c r="J215" i="19" s="1"/>
  <c r="K215" i="19" a="1"/>
  <c r="K215" i="19" s="1"/>
  <c r="L215" i="19" s="1"/>
  <c r="N215" i="19"/>
  <c r="O215" i="19"/>
  <c r="P215" i="19"/>
  <c r="T215" i="19"/>
  <c r="W215" i="19"/>
  <c r="X215" i="19"/>
  <c r="Z215" i="19"/>
  <c r="AA215" i="19"/>
  <c r="AB215" i="19" s="1"/>
  <c r="A216" i="19"/>
  <c r="C216" i="19"/>
  <c r="D216" i="19"/>
  <c r="E216" i="19"/>
  <c r="I216" i="19"/>
  <c r="J216" i="19" s="1"/>
  <c r="AG216" i="19" s="1"/>
  <c r="K216" i="19" a="1"/>
  <c r="K216" i="19" s="1"/>
  <c r="L216" i="19" s="1"/>
  <c r="N216" i="19"/>
  <c r="O216" i="19"/>
  <c r="P216" i="19"/>
  <c r="T216" i="19"/>
  <c r="W216" i="19"/>
  <c r="X216" i="19"/>
  <c r="Z216" i="19"/>
  <c r="AA216" i="19"/>
  <c r="AB216" i="19" s="1"/>
  <c r="A217" i="19"/>
  <c r="C217" i="19"/>
  <c r="D217" i="19"/>
  <c r="E217" i="19"/>
  <c r="I217" i="19"/>
  <c r="J217" i="19" s="1"/>
  <c r="K217" i="19" a="1"/>
  <c r="K217" i="19" s="1"/>
  <c r="L217" i="19" s="1"/>
  <c r="N217" i="19"/>
  <c r="O217" i="19"/>
  <c r="P217" i="19"/>
  <c r="V217" i="19"/>
  <c r="T217" i="19"/>
  <c r="W217" i="19"/>
  <c r="X217" i="19"/>
  <c r="Z217" i="19"/>
  <c r="Y217" i="19" s="1"/>
  <c r="AA217" i="19"/>
  <c r="AB217" i="19" s="1"/>
  <c r="A218" i="19"/>
  <c r="C218" i="19"/>
  <c r="D218" i="19"/>
  <c r="E218" i="19"/>
  <c r="I218" i="19"/>
  <c r="J218" i="19" s="1"/>
  <c r="K218" i="19" a="1"/>
  <c r="K218" i="19" s="1"/>
  <c r="L218" i="19" s="1"/>
  <c r="N218" i="19"/>
  <c r="O218" i="19"/>
  <c r="P218" i="19"/>
  <c r="U218" i="19"/>
  <c r="T218" i="19"/>
  <c r="W218" i="19"/>
  <c r="X218" i="19"/>
  <c r="Z218" i="19"/>
  <c r="AA218" i="19"/>
  <c r="AB218" i="19" s="1"/>
  <c r="A219" i="19"/>
  <c r="C219" i="19"/>
  <c r="D219" i="19"/>
  <c r="E219" i="19"/>
  <c r="I219" i="19"/>
  <c r="J219" i="19" s="1"/>
  <c r="K219" i="19" a="1"/>
  <c r="K219" i="19" s="1"/>
  <c r="L219" i="19" s="1"/>
  <c r="N219" i="19"/>
  <c r="O219" i="19"/>
  <c r="P219" i="19"/>
  <c r="U219" i="19"/>
  <c r="T219" i="19"/>
  <c r="W219" i="19"/>
  <c r="X219" i="19"/>
  <c r="Z219" i="19"/>
  <c r="AA219" i="19"/>
  <c r="AB219" i="19" s="1"/>
  <c r="A220" i="19"/>
  <c r="C220" i="19"/>
  <c r="D220" i="19"/>
  <c r="E220" i="19"/>
  <c r="I220" i="19"/>
  <c r="J220" i="19" s="1"/>
  <c r="K220" i="19" a="1"/>
  <c r="K220" i="19" s="1"/>
  <c r="L220" i="19" s="1"/>
  <c r="N220" i="19"/>
  <c r="O220" i="19"/>
  <c r="P220" i="19"/>
  <c r="U220" i="19"/>
  <c r="T220" i="19"/>
  <c r="W220" i="19"/>
  <c r="X220" i="19"/>
  <c r="Z220" i="19" s="1"/>
  <c r="AA220" i="19"/>
  <c r="AB220" i="19" s="1"/>
  <c r="A221" i="19"/>
  <c r="C221" i="19"/>
  <c r="D221" i="19"/>
  <c r="E221" i="19"/>
  <c r="I221" i="19"/>
  <c r="J221" i="19" s="1"/>
  <c r="K221" i="19" a="1"/>
  <c r="K221" i="19" s="1"/>
  <c r="L221" i="19" s="1"/>
  <c r="N221" i="19"/>
  <c r="O221" i="19"/>
  <c r="P221" i="19"/>
  <c r="U221" i="19"/>
  <c r="T221" i="19"/>
  <c r="W221" i="19"/>
  <c r="X221" i="19"/>
  <c r="Z221" i="19"/>
  <c r="AA221" i="19"/>
  <c r="AB221" i="19" s="1"/>
  <c r="A222" i="19"/>
  <c r="C222" i="19"/>
  <c r="D222" i="19"/>
  <c r="E222" i="19"/>
  <c r="I222" i="19"/>
  <c r="J222" i="19" s="1"/>
  <c r="K222" i="19" a="1"/>
  <c r="K222" i="19" s="1"/>
  <c r="L222" i="19" s="1"/>
  <c r="N222" i="19"/>
  <c r="O222" i="19"/>
  <c r="P222" i="19"/>
  <c r="U222" i="19"/>
  <c r="T222" i="19"/>
  <c r="W222" i="19"/>
  <c r="X222" i="19"/>
  <c r="Z222" i="19"/>
  <c r="AA222" i="19"/>
  <c r="AB222" i="19" s="1"/>
  <c r="A223" i="19"/>
  <c r="C223" i="19"/>
  <c r="D223" i="19"/>
  <c r="E223" i="19"/>
  <c r="I223" i="19"/>
  <c r="J223" i="19" s="1"/>
  <c r="K223" i="19" a="1"/>
  <c r="K223" i="19" s="1"/>
  <c r="L223" i="19" s="1"/>
  <c r="N223" i="19"/>
  <c r="O223" i="19"/>
  <c r="P223" i="19"/>
  <c r="U223" i="19"/>
  <c r="T223" i="19"/>
  <c r="W223" i="19"/>
  <c r="X223" i="19"/>
  <c r="Z223" i="19"/>
  <c r="AA223" i="19"/>
  <c r="AB223" i="19" s="1"/>
  <c r="A224" i="19"/>
  <c r="C224" i="19"/>
  <c r="D224" i="19"/>
  <c r="E224" i="19"/>
  <c r="I224" i="19"/>
  <c r="J224" i="19" s="1"/>
  <c r="K224" i="19" a="1"/>
  <c r="K224" i="19" s="1"/>
  <c r="L224" i="19" s="1"/>
  <c r="N224" i="19"/>
  <c r="O224" i="19"/>
  <c r="P224" i="19"/>
  <c r="T224" i="19"/>
  <c r="W224" i="19"/>
  <c r="X224" i="19"/>
  <c r="Z224" i="19" s="1"/>
  <c r="Y224" i="19" s="1"/>
  <c r="AA224" i="19"/>
  <c r="AB224" i="19" s="1"/>
  <c r="I3" i="19"/>
  <c r="J3" i="19" s="1"/>
  <c r="AS245" i="19" l="1"/>
  <c r="AR37" i="19"/>
  <c r="AR4" i="19"/>
  <c r="AR164" i="19"/>
  <c r="AR121" i="19"/>
  <c r="AR88" i="19"/>
  <c r="AR78" i="19"/>
  <c r="AQ78" i="19"/>
  <c r="AR47" i="19"/>
  <c r="AR11" i="19"/>
  <c r="AR219" i="19"/>
  <c r="AR208" i="19"/>
  <c r="AQ208" i="19"/>
  <c r="AR197" i="19"/>
  <c r="AR179" i="19"/>
  <c r="AS179" i="19"/>
  <c r="AR168" i="19"/>
  <c r="AR142" i="19"/>
  <c r="AQ126" i="19"/>
  <c r="AR126" i="19"/>
  <c r="AR102" i="19"/>
  <c r="AR95" i="19"/>
  <c r="AR68" i="19"/>
  <c r="AR51" i="19"/>
  <c r="AR44" i="19"/>
  <c r="AR31" i="19"/>
  <c r="AR21" i="19"/>
  <c r="AR18" i="19"/>
  <c r="AR8" i="19"/>
  <c r="AR7" i="19"/>
  <c r="AS117" i="19"/>
  <c r="AR117" i="19"/>
  <c r="AR175" i="19"/>
  <c r="AQ153" i="19"/>
  <c r="AS145" i="19"/>
  <c r="AR145" i="19"/>
  <c r="AR81" i="19"/>
  <c r="AS81" i="19"/>
  <c r="AR132" i="19"/>
  <c r="AS132" i="19"/>
  <c r="AQ185" i="19"/>
  <c r="AR185" i="19"/>
  <c r="AR58" i="19"/>
  <c r="AR186" i="19"/>
  <c r="AQ72" i="19"/>
  <c r="AR72" i="19"/>
  <c r="AR62" i="19"/>
  <c r="AR187" i="19"/>
  <c r="AR96" i="19"/>
  <c r="AR154" i="19"/>
  <c r="AR125" i="19"/>
  <c r="AR119" i="19"/>
  <c r="AR182" i="19"/>
  <c r="AR156" i="19"/>
  <c r="AQ156" i="19"/>
  <c r="AR201" i="19"/>
  <c r="AR112" i="19"/>
  <c r="AR99" i="19"/>
  <c r="AR165" i="19"/>
  <c r="AR115" i="19"/>
  <c r="AR82" i="19"/>
  <c r="AQ136" i="19"/>
  <c r="AR136" i="19"/>
  <c r="AS136" i="19"/>
  <c r="AR59" i="19"/>
  <c r="AR52" i="19"/>
  <c r="AR133" i="19"/>
  <c r="AR147" i="19"/>
  <c r="AS207" i="19"/>
  <c r="AQ207" i="19"/>
  <c r="AR207" i="19"/>
  <c r="AQ124" i="19"/>
  <c r="AR124" i="19"/>
  <c r="AR111" i="19"/>
  <c r="AR92" i="19"/>
  <c r="AR176" i="19"/>
  <c r="AQ176" i="19"/>
  <c r="AS183" i="19"/>
  <c r="AR183" i="19"/>
  <c r="AR194" i="19"/>
  <c r="AR106" i="19"/>
  <c r="AS106" i="19"/>
  <c r="AR35" i="19"/>
  <c r="AR5" i="19"/>
  <c r="AR9" i="19"/>
  <c r="AR202" i="19"/>
  <c r="AR100" i="19"/>
  <c r="AR93" i="19"/>
  <c r="AR56" i="19"/>
  <c r="AR16" i="19"/>
  <c r="AR195" i="19"/>
  <c r="AR177" i="19"/>
  <c r="AR86" i="19"/>
  <c r="AR217" i="19"/>
  <c r="AQ184" i="19"/>
  <c r="AR184" i="19"/>
  <c r="AS166" i="19"/>
  <c r="AR166" i="19"/>
  <c r="AR137" i="19"/>
  <c r="AQ137" i="19"/>
  <c r="AR128" i="19"/>
  <c r="AS128" i="19"/>
  <c r="AQ123" i="19"/>
  <c r="AR123" i="19"/>
  <c r="AR107" i="19"/>
  <c r="AR73" i="19"/>
  <c r="AQ53" i="19"/>
  <c r="AR53" i="19"/>
  <c r="AR39" i="19"/>
  <c r="AR13" i="19"/>
  <c r="AR6" i="19"/>
  <c r="AR54" i="19"/>
  <c r="AR40" i="19"/>
  <c r="AR211" i="19"/>
  <c r="AR91" i="19"/>
  <c r="AR61" i="19"/>
  <c r="AQ61" i="19"/>
  <c r="AR139" i="19"/>
  <c r="AR109" i="19"/>
  <c r="AR220" i="19"/>
  <c r="AR76" i="19"/>
  <c r="AR29" i="19"/>
  <c r="AR191" i="19"/>
  <c r="AQ191" i="19"/>
  <c r="AR140" i="19"/>
  <c r="AR206" i="19"/>
  <c r="AR116" i="19"/>
  <c r="AR97" i="19"/>
  <c r="AR90" i="19"/>
  <c r="AR83" i="19"/>
  <c r="AR33" i="19"/>
  <c r="AR189" i="19"/>
  <c r="AS189" i="19"/>
  <c r="AR14" i="19"/>
  <c r="AR160" i="19"/>
  <c r="AR34" i="19"/>
  <c r="AR193" i="19"/>
  <c r="AR190" i="19"/>
  <c r="AR118" i="19"/>
  <c r="AR15" i="19"/>
  <c r="AR161" i="19"/>
  <c r="AS161" i="19"/>
  <c r="AR65" i="19"/>
  <c r="AR38" i="19"/>
  <c r="AR32" i="19"/>
  <c r="AR12" i="19"/>
  <c r="AR224" i="19"/>
  <c r="AR213" i="19"/>
  <c r="AS150" i="19"/>
  <c r="AR150" i="19"/>
  <c r="AR26" i="19"/>
  <c r="AR110" i="19"/>
  <c r="AR210" i="19"/>
  <c r="AR188" i="19"/>
  <c r="AS188" i="19"/>
  <c r="AR181" i="19"/>
  <c r="AR203" i="19"/>
  <c r="AQ174" i="19"/>
  <c r="AR174" i="19"/>
  <c r="AR159" i="19"/>
  <c r="AR155" i="19"/>
  <c r="AR151" i="19"/>
  <c r="AQ144" i="19"/>
  <c r="AR144" i="19"/>
  <c r="AS144" i="19"/>
  <c r="AR134" i="19"/>
  <c r="AR120" i="19"/>
  <c r="AR80" i="19"/>
  <c r="AR70" i="19"/>
  <c r="AR60" i="19"/>
  <c r="AR36" i="19"/>
  <c r="AR23" i="19"/>
  <c r="AR10" i="19"/>
  <c r="AR222" i="19"/>
  <c r="AR171" i="19"/>
  <c r="AR64" i="19"/>
  <c r="AR200" i="19"/>
  <c r="AQ200" i="19"/>
  <c r="AR152" i="19"/>
  <c r="AR108" i="19"/>
  <c r="AR24" i="19"/>
  <c r="AR135" i="19"/>
  <c r="AQ135" i="19"/>
  <c r="AR71" i="19"/>
  <c r="AR223" i="19"/>
  <c r="AR41" i="19"/>
  <c r="AR28" i="19"/>
  <c r="AR212" i="19"/>
  <c r="AR25" i="19"/>
  <c r="AQ216" i="19"/>
  <c r="AS216" i="19"/>
  <c r="AR216" i="19"/>
  <c r="AR146" i="19"/>
  <c r="AR169" i="19"/>
  <c r="AR143" i="19"/>
  <c r="AR180" i="19"/>
  <c r="AR103" i="19"/>
  <c r="AR69" i="19"/>
  <c r="AR173" i="19"/>
  <c r="AR19" i="19"/>
  <c r="AR130" i="19"/>
  <c r="AQ130" i="19"/>
  <c r="AR66" i="19"/>
  <c r="AR63" i="19"/>
  <c r="AR49" i="19"/>
  <c r="AR221" i="19"/>
  <c r="AQ214" i="19"/>
  <c r="AR214" i="19"/>
  <c r="AR192" i="19"/>
  <c r="AR163" i="19"/>
  <c r="AR141" i="19"/>
  <c r="AR114" i="19"/>
  <c r="AR104" i="19"/>
  <c r="AQ77" i="19"/>
  <c r="AR77" i="19"/>
  <c r="AR67" i="19"/>
  <c r="AR57" i="19"/>
  <c r="AQ57" i="19"/>
  <c r="AR46" i="19"/>
  <c r="AR43" i="19"/>
  <c r="AR30" i="19"/>
  <c r="AR17" i="19"/>
  <c r="AR218" i="19"/>
  <c r="AS218" i="19"/>
  <c r="AR167" i="19"/>
  <c r="AR27" i="19"/>
  <c r="AQ168" i="19"/>
  <c r="AR138" i="19"/>
  <c r="AR98" i="19"/>
  <c r="AR74" i="19"/>
  <c r="AQ129" i="19"/>
  <c r="AR129" i="19"/>
  <c r="AR84" i="19"/>
  <c r="AR215" i="19"/>
  <c r="AR204" i="19"/>
  <c r="AQ204" i="19"/>
  <c r="AR105" i="19"/>
  <c r="AS149" i="19"/>
  <c r="AR149" i="19"/>
  <c r="AR172" i="19"/>
  <c r="AR157" i="19"/>
  <c r="AS157" i="19"/>
  <c r="AR153" i="19"/>
  <c r="AQ75" i="19"/>
  <c r="AR75" i="19"/>
  <c r="AR55" i="19"/>
  <c r="AR85" i="19"/>
  <c r="AR205" i="19"/>
  <c r="AQ205" i="19"/>
  <c r="AQ122" i="19"/>
  <c r="AR122" i="19"/>
  <c r="AR48" i="19"/>
  <c r="AR209" i="19"/>
  <c r="AS209" i="19"/>
  <c r="AR198" i="19"/>
  <c r="AR89" i="19"/>
  <c r="AR127" i="19"/>
  <c r="AQ127" i="19"/>
  <c r="AR79" i="19"/>
  <c r="AR22" i="19"/>
  <c r="AR158" i="19"/>
  <c r="AR113" i="19"/>
  <c r="AR45" i="19"/>
  <c r="AR42" i="19"/>
  <c r="AQ162" i="19"/>
  <c r="AR162" i="19"/>
  <c r="AR199" i="19"/>
  <c r="AQ199" i="19"/>
  <c r="AR170" i="19"/>
  <c r="AR196" i="19"/>
  <c r="AR178" i="19"/>
  <c r="AR148" i="19"/>
  <c r="AS148" i="19"/>
  <c r="AR131" i="19"/>
  <c r="AQ131" i="19"/>
  <c r="AR101" i="19"/>
  <c r="AR94" i="19"/>
  <c r="AS94" i="19"/>
  <c r="AR87" i="19"/>
  <c r="AR50" i="19"/>
  <c r="AR20" i="19"/>
  <c r="AS243" i="19"/>
  <c r="AS242" i="19"/>
  <c r="AS254" i="19"/>
  <c r="AS260" i="19"/>
  <c r="AS281" i="19"/>
  <c r="AS291" i="19"/>
  <c r="AQ187" i="19"/>
  <c r="AQ133" i="19"/>
  <c r="AQ151" i="19"/>
  <c r="V64" i="19"/>
  <c r="U64" i="19"/>
  <c r="V213" i="19"/>
  <c r="U213" i="19"/>
  <c r="V92" i="19"/>
  <c r="U92" i="19"/>
  <c r="U183" i="19"/>
  <c r="V183" i="19" s="1"/>
  <c r="V165" i="19"/>
  <c r="U165" i="19"/>
  <c r="V192" i="19"/>
  <c r="U192" i="19"/>
  <c r="V196" i="19"/>
  <c r="U196" i="19"/>
  <c r="V184" i="19"/>
  <c r="U184" i="19"/>
  <c r="V179" i="19"/>
  <c r="U179" i="19"/>
  <c r="V93" i="19"/>
  <c r="U93" i="19"/>
  <c r="V120" i="19"/>
  <c r="U120" i="19"/>
  <c r="V130" i="19"/>
  <c r="U130" i="19"/>
  <c r="V58" i="19"/>
  <c r="U58" i="19"/>
  <c r="V72" i="19"/>
  <c r="U72" i="19"/>
  <c r="V216" i="19"/>
  <c r="U216" i="19"/>
  <c r="V82" i="19"/>
  <c r="U82" i="19"/>
  <c r="V76" i="19"/>
  <c r="U76" i="19"/>
  <c r="V69" i="19"/>
  <c r="U69" i="19"/>
  <c r="V63" i="19"/>
  <c r="U63" i="19"/>
  <c r="V78" i="19"/>
  <c r="U78" i="19"/>
  <c r="V206" i="19"/>
  <c r="U206" i="19"/>
  <c r="V105" i="19"/>
  <c r="U105" i="19"/>
  <c r="V60" i="19"/>
  <c r="U60" i="19"/>
  <c r="V148" i="19"/>
  <c r="U148" i="19"/>
  <c r="V174" i="19"/>
  <c r="U174" i="19"/>
  <c r="V111" i="19"/>
  <c r="U111" i="19"/>
  <c r="V176" i="19"/>
  <c r="U176" i="19"/>
  <c r="V203" i="19"/>
  <c r="U203" i="19"/>
  <c r="V177" i="19"/>
  <c r="U177" i="19"/>
  <c r="V144" i="19"/>
  <c r="U144" i="19"/>
  <c r="V20" i="19"/>
  <c r="U20" i="19"/>
  <c r="V14" i="19"/>
  <c r="U14" i="19"/>
  <c r="V215" i="19"/>
  <c r="U215" i="19"/>
  <c r="AG175" i="19"/>
  <c r="V77" i="19"/>
  <c r="U77" i="19"/>
  <c r="V70" i="19"/>
  <c r="U70" i="19"/>
  <c r="V204" i="19"/>
  <c r="U204" i="19"/>
  <c r="V131" i="19"/>
  <c r="U131" i="19"/>
  <c r="AG113" i="19"/>
  <c r="V50" i="19"/>
  <c r="U50" i="19"/>
  <c r="AG93" i="19"/>
  <c r="AG155" i="19"/>
  <c r="AG65" i="19"/>
  <c r="AG146" i="19"/>
  <c r="AG68" i="19"/>
  <c r="AG193" i="19"/>
  <c r="AG194" i="19"/>
  <c r="AG145" i="19"/>
  <c r="AQ145" i="19" s="1"/>
  <c r="AG79" i="19"/>
  <c r="AQ79" i="19" s="1"/>
  <c r="AG81" i="19"/>
  <c r="AG167" i="19"/>
  <c r="AG121" i="19"/>
  <c r="AG86" i="19"/>
  <c r="AG100" i="19"/>
  <c r="AG134" i="19"/>
  <c r="V30" i="19"/>
  <c r="V32" i="19"/>
  <c r="AG148" i="19"/>
  <c r="V55" i="19"/>
  <c r="AS182" i="19"/>
  <c r="V109" i="19"/>
  <c r="AG163" i="19"/>
  <c r="AQ163" i="19" s="1"/>
  <c r="AG201" i="19"/>
  <c r="V150" i="19"/>
  <c r="AG181" i="19"/>
  <c r="Q221" i="19"/>
  <c r="R221" i="19" s="1" a="1"/>
  <c r="R221" i="19" s="1"/>
  <c r="AF221" i="19" s="1"/>
  <c r="Q219" i="19"/>
  <c r="R219" i="19" s="1" a="1"/>
  <c r="R219" i="19" s="1"/>
  <c r="Q177" i="19"/>
  <c r="R177" i="19" s="1" a="1"/>
  <c r="R177" i="19" s="1"/>
  <c r="AF177" i="19" s="1"/>
  <c r="Q218" i="19"/>
  <c r="R218" i="19" s="1" a="1"/>
  <c r="R218" i="19" s="1"/>
  <c r="Q23" i="19"/>
  <c r="R23" i="19" s="1" a="1"/>
  <c r="R23" i="19" s="1"/>
  <c r="Q17" i="19"/>
  <c r="R17" i="19" s="1" a="1"/>
  <c r="R17" i="19" s="1"/>
  <c r="Q194" i="19"/>
  <c r="R194" i="19" s="1" a="1"/>
  <c r="R194" i="19" s="1"/>
  <c r="Q193" i="19"/>
  <c r="R193" i="19" s="1" a="1"/>
  <c r="R193" i="19" s="1"/>
  <c r="Q176" i="19"/>
  <c r="R176" i="19" s="1" a="1"/>
  <c r="R176" i="19" s="1"/>
  <c r="Q158" i="19"/>
  <c r="R158" i="19" s="1" a="1"/>
  <c r="R158" i="19" s="1"/>
  <c r="Q157" i="19"/>
  <c r="R157" i="19" s="1" a="1"/>
  <c r="R157" i="19" s="1"/>
  <c r="Q26" i="19"/>
  <c r="R26" i="19" s="1" a="1"/>
  <c r="R26" i="19" s="1"/>
  <c r="Q24" i="19"/>
  <c r="R24" i="19" s="1" a="1"/>
  <c r="R24" i="19" s="1"/>
  <c r="Q18" i="19"/>
  <c r="R18" i="19" s="1" a="1"/>
  <c r="R18" i="19" s="1"/>
  <c r="Q21" i="19"/>
  <c r="R21" i="19" s="1" a="1"/>
  <c r="R21" i="19" s="1"/>
  <c r="Q19" i="19"/>
  <c r="R19" i="19" s="1" a="1"/>
  <c r="R19" i="19" s="1"/>
  <c r="Q14" i="19"/>
  <c r="R14" i="19" s="1" a="1"/>
  <c r="R14" i="19" s="1"/>
  <c r="Q13" i="19"/>
  <c r="R13" i="19" s="1" a="1"/>
  <c r="R13" i="19" s="1"/>
  <c r="Q12" i="19"/>
  <c r="R12" i="19" s="1" a="1"/>
  <c r="R12" i="19" s="1"/>
  <c r="Q119" i="19"/>
  <c r="R119" i="19" s="1" a="1"/>
  <c r="R119" i="19" s="1"/>
  <c r="Q118" i="19"/>
  <c r="R118" i="19" s="1" a="1"/>
  <c r="R118" i="19" s="1"/>
  <c r="AF118" i="19" s="1"/>
  <c r="Q27" i="19"/>
  <c r="R27" i="19" s="1" a="1"/>
  <c r="R27" i="19" s="1"/>
  <c r="Q20" i="19"/>
  <c r="R20" i="19" s="1" a="1"/>
  <c r="R20" i="19" s="1"/>
  <c r="Q11" i="19"/>
  <c r="R11" i="19" s="1" a="1"/>
  <c r="R11" i="19" s="1"/>
  <c r="Q9" i="19"/>
  <c r="R9" i="19" s="1" a="1"/>
  <c r="R9" i="19" s="1"/>
  <c r="Q215" i="19"/>
  <c r="R215" i="19" s="1" a="1"/>
  <c r="R215" i="19" s="1"/>
  <c r="AF215" i="19" s="1"/>
  <c r="Q214" i="19"/>
  <c r="R214" i="19" s="1" a="1"/>
  <c r="R214" i="19" s="1"/>
  <c r="AF214" i="19" s="1"/>
  <c r="Q213" i="19"/>
  <c r="R213" i="19" s="1" a="1"/>
  <c r="R213" i="19" s="1"/>
  <c r="Q212" i="19"/>
  <c r="R212" i="19" s="1" a="1"/>
  <c r="R212" i="19" s="1"/>
  <c r="AF212" i="19" s="1"/>
  <c r="Q211" i="19"/>
  <c r="R211" i="19" s="1" a="1"/>
  <c r="R211" i="19" s="1"/>
  <c r="Q172" i="19"/>
  <c r="R172" i="19" s="1" a="1"/>
  <c r="R172" i="19" s="1"/>
  <c r="Q155" i="19"/>
  <c r="R155" i="19" s="1" a="1"/>
  <c r="R155" i="19" s="1"/>
  <c r="Q120" i="19"/>
  <c r="R120" i="19" s="1" a="1"/>
  <c r="R120" i="19" s="1"/>
  <c r="Q28" i="19"/>
  <c r="R28" i="19" s="1" a="1"/>
  <c r="R28" i="19" s="1"/>
  <c r="Q171" i="19"/>
  <c r="R171" i="19" s="1" a="1"/>
  <c r="R171" i="19" s="1"/>
  <c r="Q170" i="19"/>
  <c r="R170" i="19" s="1" a="1"/>
  <c r="R170" i="19" s="1"/>
  <c r="AF170" i="19" s="1"/>
  <c r="Q147" i="19"/>
  <c r="R147" i="19" s="1" a="1"/>
  <c r="R147" i="19" s="1"/>
  <c r="Q146" i="19"/>
  <c r="R146" i="19" s="1" a="1"/>
  <c r="R146" i="19" s="1"/>
  <c r="Q89" i="19"/>
  <c r="R89" i="19" s="1" a="1"/>
  <c r="R89" i="19" s="1"/>
  <c r="AF89" i="19" s="1"/>
  <c r="Q208" i="19"/>
  <c r="R208" i="19" s="1" a="1"/>
  <c r="R208" i="19" s="1"/>
  <c r="Q148" i="19"/>
  <c r="R148" i="19" s="1" a="1"/>
  <c r="R148" i="19" s="1"/>
  <c r="Q145" i="19"/>
  <c r="R145" i="19" s="1" a="1"/>
  <c r="R145" i="19" s="1"/>
  <c r="AF145" i="19" s="1"/>
  <c r="V129" i="19"/>
  <c r="Q123" i="19"/>
  <c r="R123" i="19" s="1" a="1"/>
  <c r="R123" i="19" s="1"/>
  <c r="Q116" i="19"/>
  <c r="R116" i="19" s="1" a="1"/>
  <c r="R116" i="19" s="1"/>
  <c r="AF116" i="19" s="1"/>
  <c r="Q90" i="19"/>
  <c r="R90" i="19" s="1" a="1"/>
  <c r="R90" i="19" s="1"/>
  <c r="AF90" i="19" s="1"/>
  <c r="Q88" i="19"/>
  <c r="R88" i="19" s="1" a="1"/>
  <c r="R88" i="19" s="1"/>
  <c r="Q78" i="19"/>
  <c r="R78" i="19" s="1" a="1"/>
  <c r="R78" i="19" s="1"/>
  <c r="Q152" i="19"/>
  <c r="R152" i="19" s="1" a="1"/>
  <c r="R152" i="19" s="1"/>
  <c r="AF152" i="19" s="1"/>
  <c r="Q149" i="19"/>
  <c r="R149" i="19" s="1" a="1"/>
  <c r="R149" i="19" s="1"/>
  <c r="Q134" i="19"/>
  <c r="R134" i="19" s="1" a="1"/>
  <c r="R134" i="19" s="1"/>
  <c r="Q129" i="19"/>
  <c r="R129" i="19" s="1" a="1"/>
  <c r="R129" i="19" s="1"/>
  <c r="Q128" i="19"/>
  <c r="R128" i="19" s="1" a="1"/>
  <c r="R128" i="19" s="1"/>
  <c r="Q126" i="19"/>
  <c r="R126" i="19" s="1" a="1"/>
  <c r="R126" i="19" s="1"/>
  <c r="Q124" i="19"/>
  <c r="R124" i="19" s="1" a="1"/>
  <c r="R124" i="19" s="1"/>
  <c r="AF124" i="19" s="1"/>
  <c r="Q96" i="19"/>
  <c r="R96" i="19" s="1" a="1"/>
  <c r="R96" i="19" s="1"/>
  <c r="Q95" i="19"/>
  <c r="R95" i="19" s="1" a="1"/>
  <c r="R95" i="19" s="1"/>
  <c r="Q92" i="19"/>
  <c r="R92" i="19" s="1" a="1"/>
  <c r="R92" i="19" s="1"/>
  <c r="Q91" i="19"/>
  <c r="R91" i="19" s="1" a="1"/>
  <c r="R91" i="19" s="1"/>
  <c r="Q77" i="19"/>
  <c r="R77" i="19" s="1" a="1"/>
  <c r="R77" i="19" s="1"/>
  <c r="Q37" i="19"/>
  <c r="R37" i="19" s="1" a="1"/>
  <c r="R37" i="19" s="1"/>
  <c r="Q186" i="19"/>
  <c r="R186" i="19" s="1" a="1"/>
  <c r="R186" i="19" s="1"/>
  <c r="Q185" i="19"/>
  <c r="R185" i="19" s="1" a="1"/>
  <c r="R185" i="19" s="1"/>
  <c r="Q169" i="19"/>
  <c r="R169" i="19" s="1" a="1"/>
  <c r="R169" i="19" s="1"/>
  <c r="AF169" i="19" s="1"/>
  <c r="Q168" i="19"/>
  <c r="R168" i="19" s="1" a="1"/>
  <c r="R168" i="19" s="1"/>
  <c r="Q167" i="19"/>
  <c r="R167" i="19" s="1" a="1"/>
  <c r="R167" i="19" s="1"/>
  <c r="Q166" i="19"/>
  <c r="R166" i="19" s="1" a="1"/>
  <c r="R166" i="19" s="1"/>
  <c r="AF166" i="19" s="1"/>
  <c r="Q141" i="19"/>
  <c r="R141" i="19" s="1" a="1"/>
  <c r="R141" i="19" s="1"/>
  <c r="Q140" i="19"/>
  <c r="R140" i="19" s="1" a="1"/>
  <c r="R140" i="19" s="1"/>
  <c r="Q136" i="19"/>
  <c r="R136" i="19" s="1" a="1"/>
  <c r="R136" i="19" s="1"/>
  <c r="Q80" i="19"/>
  <c r="R80" i="19" s="1" a="1"/>
  <c r="R80" i="19" s="1"/>
  <c r="Q76" i="19"/>
  <c r="R76" i="19" s="1" a="1"/>
  <c r="R76" i="19" s="1"/>
  <c r="AF76" i="19" s="1"/>
  <c r="AP76" i="19" s="1"/>
  <c r="Q73" i="19"/>
  <c r="R73" i="19" s="1" a="1"/>
  <c r="R73" i="19" s="1"/>
  <c r="AF73" i="19" s="1"/>
  <c r="AP73" i="19" s="1"/>
  <c r="Q62" i="19"/>
  <c r="R62" i="19" s="1" a="1"/>
  <c r="R62" i="19" s="1"/>
  <c r="Q49" i="19"/>
  <c r="R49" i="19" s="1" a="1"/>
  <c r="R49" i="19" s="1"/>
  <c r="Q125" i="19"/>
  <c r="R125" i="19" s="1" a="1"/>
  <c r="R125" i="19" s="1"/>
  <c r="Q87" i="19"/>
  <c r="R87" i="19" s="1" a="1"/>
  <c r="R87" i="19" s="1"/>
  <c r="Q83" i="19"/>
  <c r="R83" i="19" s="1" a="1"/>
  <c r="R83" i="19" s="1"/>
  <c r="AF83" i="19" s="1"/>
  <c r="AP83" i="19" s="1"/>
  <c r="Q82" i="19"/>
  <c r="R82" i="19" s="1" a="1"/>
  <c r="R82" i="19" s="1"/>
  <c r="Q81" i="19"/>
  <c r="R81" i="19" s="1" a="1"/>
  <c r="R81" i="19" s="1"/>
  <c r="AF81" i="19" s="1"/>
  <c r="AP81" i="19" s="1"/>
  <c r="Q74" i="19"/>
  <c r="R74" i="19" s="1" a="1"/>
  <c r="R74" i="19" s="1"/>
  <c r="Q72" i="19"/>
  <c r="R72" i="19" s="1" a="1"/>
  <c r="R72" i="19" s="1"/>
  <c r="AF72" i="19" s="1"/>
  <c r="Q67" i="19"/>
  <c r="R67" i="19" s="1" a="1"/>
  <c r="R67" i="19" s="1"/>
  <c r="Q41" i="19"/>
  <c r="R41" i="19" s="1" a="1"/>
  <c r="R41" i="19" s="1"/>
  <c r="Q40" i="19"/>
  <c r="R40" i="19" s="1" a="1"/>
  <c r="R40" i="19" s="1"/>
  <c r="Q183" i="19"/>
  <c r="R183" i="19" s="1" a="1"/>
  <c r="R183" i="19" s="1"/>
  <c r="Q84" i="19"/>
  <c r="R84" i="19" s="1" a="1"/>
  <c r="R84" i="19" s="1"/>
  <c r="AF84" i="19" s="1"/>
  <c r="Q65" i="19"/>
  <c r="R65" i="19" s="1" a="1"/>
  <c r="R65" i="19" s="1"/>
  <c r="AF65" i="19" s="1"/>
  <c r="Q48" i="19"/>
  <c r="R48" i="19" s="1" a="1"/>
  <c r="R48" i="19" s="1"/>
  <c r="Q43" i="19"/>
  <c r="R43" i="19" s="1" a="1"/>
  <c r="R43" i="19" s="1"/>
  <c r="Q42" i="19"/>
  <c r="R42" i="19" s="1" a="1"/>
  <c r="R42" i="19" s="1"/>
  <c r="Q39" i="19"/>
  <c r="R39" i="19" s="1" a="1"/>
  <c r="R39" i="19" s="1"/>
  <c r="Q203" i="19"/>
  <c r="R203" i="19" s="1" a="1"/>
  <c r="R203" i="19" s="1"/>
  <c r="Q85" i="19"/>
  <c r="R85" i="19" s="1" a="1"/>
  <c r="R85" i="19" s="1"/>
  <c r="Q46" i="19"/>
  <c r="R46" i="19" s="1" a="1"/>
  <c r="R46" i="19" s="1"/>
  <c r="Q201" i="19"/>
  <c r="R201" i="19" s="1" a="1"/>
  <c r="R201" i="19" s="1"/>
  <c r="Q163" i="19"/>
  <c r="R163" i="19" s="1" a="1"/>
  <c r="R163" i="19" s="1"/>
  <c r="Q164" i="19"/>
  <c r="R164" i="19" s="1" a="1"/>
  <c r="R164" i="19" s="1"/>
  <c r="AF164" i="19" s="1"/>
  <c r="Q162" i="19"/>
  <c r="R162" i="19" s="1" a="1"/>
  <c r="R162" i="19" s="1"/>
  <c r="AF162" i="19" s="1"/>
  <c r="Q180" i="19"/>
  <c r="R180" i="19" s="1" a="1"/>
  <c r="R180" i="19" s="1"/>
  <c r="Q196" i="19"/>
  <c r="R196" i="19" s="1" a="1"/>
  <c r="R196" i="19" s="1"/>
  <c r="Q160" i="19"/>
  <c r="R160" i="19" s="1" a="1"/>
  <c r="R160" i="19" s="1"/>
  <c r="Q224" i="19"/>
  <c r="R224" i="19" s="1" a="1"/>
  <c r="R224" i="19" s="1"/>
  <c r="Q223" i="19"/>
  <c r="R223" i="19" s="1" a="1"/>
  <c r="R223" i="19" s="1"/>
  <c r="Q195" i="19"/>
  <c r="R195" i="19" s="1" a="1"/>
  <c r="R195" i="19" s="1"/>
  <c r="AF195" i="19" s="1"/>
  <c r="V194" i="19"/>
  <c r="Q179" i="19"/>
  <c r="R179" i="19" s="1" a="1"/>
  <c r="R179" i="19" s="1"/>
  <c r="Q159" i="19"/>
  <c r="R159" i="19" s="1" a="1"/>
  <c r="R159" i="19" s="1"/>
  <c r="AF159" i="19" s="1"/>
  <c r="V158" i="19"/>
  <c r="Q25" i="19"/>
  <c r="R25" i="19" s="1" a="1"/>
  <c r="R25" i="19" s="1"/>
  <c r="Q217" i="19"/>
  <c r="R217" i="19" s="1" a="1"/>
  <c r="R217" i="19" s="1"/>
  <c r="AF217" i="19" s="1"/>
  <c r="AP217" i="19" s="1"/>
  <c r="Q22" i="19"/>
  <c r="R22" i="19" s="1" a="1"/>
  <c r="R22" i="19" s="1"/>
  <c r="Q16" i="19"/>
  <c r="R16" i="19" s="1" a="1"/>
  <c r="R16" i="19" s="1"/>
  <c r="Q15" i="19"/>
  <c r="R15" i="19" s="1" a="1"/>
  <c r="R15" i="19" s="1"/>
  <c r="Q216" i="19"/>
  <c r="R216" i="19" s="1" a="1"/>
  <c r="R216" i="19" s="1"/>
  <c r="Q175" i="19"/>
  <c r="R175" i="19" s="1" a="1"/>
  <c r="R175" i="19" s="1"/>
  <c r="Q210" i="19"/>
  <c r="R210" i="19" s="1" a="1"/>
  <c r="R210" i="19" s="1"/>
  <c r="AF210" i="19" s="1"/>
  <c r="Q209" i="19"/>
  <c r="R209" i="19" s="1" a="1"/>
  <c r="R209" i="19" s="1"/>
  <c r="AF209" i="19" s="1"/>
  <c r="AP209" i="19" s="1"/>
  <c r="Q192" i="19"/>
  <c r="R192" i="19" s="1" a="1"/>
  <c r="R192" i="19" s="1"/>
  <c r="Q190" i="19"/>
  <c r="R190" i="19" s="1" a="1"/>
  <c r="R190" i="19" s="1"/>
  <c r="Q174" i="19"/>
  <c r="R174" i="19" s="1" a="1"/>
  <c r="R174" i="19" s="1"/>
  <c r="Q156" i="19"/>
  <c r="R156" i="19" s="1" a="1"/>
  <c r="R156" i="19" s="1"/>
  <c r="AF156" i="19" s="1"/>
  <c r="Q98" i="19"/>
  <c r="R98" i="19" s="1" a="1"/>
  <c r="R98" i="19" s="1"/>
  <c r="AF98" i="19" s="1"/>
  <c r="Q10" i="19"/>
  <c r="R10" i="19" s="1" a="1"/>
  <c r="R10" i="19" s="1"/>
  <c r="Q173" i="19"/>
  <c r="R173" i="19" s="1" a="1"/>
  <c r="R173" i="19" s="1"/>
  <c r="Q130" i="19"/>
  <c r="R130" i="19" s="1" a="1"/>
  <c r="R130" i="19" s="1"/>
  <c r="AF130" i="19" s="1"/>
  <c r="Q100" i="19"/>
  <c r="R100" i="19" s="1" a="1"/>
  <c r="R100" i="19" s="1"/>
  <c r="Q33" i="19"/>
  <c r="R33" i="19" s="1" a="1"/>
  <c r="R33" i="19" s="1"/>
  <c r="Q8" i="19"/>
  <c r="R8" i="19" s="1" a="1"/>
  <c r="R8" i="19" s="1"/>
  <c r="Q7" i="19"/>
  <c r="R7" i="19" s="1" a="1"/>
  <c r="R7" i="19" s="1"/>
  <c r="Q191" i="19"/>
  <c r="R191" i="19" s="1" a="1"/>
  <c r="R191" i="19" s="1"/>
  <c r="Q189" i="19"/>
  <c r="R189" i="19" s="1" a="1"/>
  <c r="R189" i="19" s="1"/>
  <c r="Q154" i="19"/>
  <c r="R154" i="19" s="1" a="1"/>
  <c r="R154" i="19" s="1"/>
  <c r="Q153" i="19"/>
  <c r="R153" i="19" s="1" a="1"/>
  <c r="R153" i="19" s="1"/>
  <c r="Q132" i="19"/>
  <c r="R132" i="19" s="1" a="1"/>
  <c r="R132" i="19" s="1"/>
  <c r="Q131" i="19"/>
  <c r="R131" i="19" s="1" a="1"/>
  <c r="R131" i="19" s="1"/>
  <c r="Q122" i="19"/>
  <c r="R122" i="19" s="1" a="1"/>
  <c r="R122" i="19" s="1"/>
  <c r="AF122" i="19" s="1"/>
  <c r="Q121" i="19"/>
  <c r="R121" i="19" s="1" a="1"/>
  <c r="R121" i="19" s="1"/>
  <c r="AF121" i="19" s="1"/>
  <c r="Q117" i="19"/>
  <c r="R117" i="19" s="1" a="1"/>
  <c r="R117" i="19" s="1"/>
  <c r="AF117" i="19" s="1"/>
  <c r="Q101" i="19"/>
  <c r="R101" i="19" s="1" a="1"/>
  <c r="R101" i="19" s="1"/>
  <c r="Q99" i="19"/>
  <c r="R99" i="19" s="1" a="1"/>
  <c r="R99" i="19" s="1"/>
  <c r="AF99" i="19" s="1"/>
  <c r="Q97" i="19"/>
  <c r="R97" i="19" s="1" a="1"/>
  <c r="R97" i="19" s="1"/>
  <c r="Q94" i="19"/>
  <c r="R94" i="19" s="1" a="1"/>
  <c r="R94" i="19" s="1"/>
  <c r="Q93" i="19"/>
  <c r="R93" i="19" s="1" a="1"/>
  <c r="R93" i="19" s="1"/>
  <c r="Q53" i="19"/>
  <c r="R53" i="19" s="1" a="1"/>
  <c r="R53" i="19" s="1"/>
  <c r="Q6" i="19"/>
  <c r="R6" i="19" s="1" a="1"/>
  <c r="R6" i="19" s="1"/>
  <c r="Q4" i="19"/>
  <c r="R4" i="19" s="1" a="1"/>
  <c r="R4" i="19" s="1"/>
  <c r="Q188" i="19"/>
  <c r="R188" i="19" s="1" a="1"/>
  <c r="R188" i="19" s="1"/>
  <c r="AF188" i="19" s="1"/>
  <c r="Q151" i="19"/>
  <c r="R151" i="19" s="1" a="1"/>
  <c r="R151" i="19" s="1"/>
  <c r="AF151" i="19" s="1"/>
  <c r="Q133" i="19"/>
  <c r="R133" i="19" s="1" a="1"/>
  <c r="R133" i="19" s="1"/>
  <c r="Q54" i="19"/>
  <c r="R54" i="19" s="1" a="1"/>
  <c r="R54" i="19" s="1"/>
  <c r="Q52" i="19"/>
  <c r="R52" i="19" s="1" a="1"/>
  <c r="R52" i="19" s="1"/>
  <c r="Q51" i="19"/>
  <c r="R51" i="19" s="1" a="1"/>
  <c r="R51" i="19" s="1"/>
  <c r="Q35" i="19"/>
  <c r="R35" i="19" s="1" a="1"/>
  <c r="R35" i="19" s="1"/>
  <c r="Q34" i="19"/>
  <c r="R34" i="19" s="1" a="1"/>
  <c r="R34" i="19" s="1"/>
  <c r="Q32" i="19"/>
  <c r="R32" i="19" s="1" a="1"/>
  <c r="R32" i="19" s="1"/>
  <c r="Q30" i="19"/>
  <c r="R30" i="19" s="1" a="1"/>
  <c r="R30" i="19" s="1"/>
  <c r="Q29" i="19"/>
  <c r="R29" i="19" s="1" a="1"/>
  <c r="R29" i="19" s="1"/>
  <c r="Q5" i="19"/>
  <c r="R5" i="19" s="1" a="1"/>
  <c r="R5" i="19" s="1"/>
  <c r="Q207" i="19"/>
  <c r="R207" i="19" s="1" a="1"/>
  <c r="R207" i="19" s="1"/>
  <c r="Q206" i="19"/>
  <c r="R206" i="19" s="1" a="1"/>
  <c r="R206" i="19" s="1"/>
  <c r="AF206" i="19" s="1"/>
  <c r="AP206" i="19" s="1"/>
  <c r="Q205" i="19"/>
  <c r="R205" i="19" s="1" a="1"/>
  <c r="R205" i="19" s="1"/>
  <c r="Q187" i="19"/>
  <c r="R187" i="19" s="1" a="1"/>
  <c r="R187" i="19" s="1"/>
  <c r="Q143" i="19"/>
  <c r="R143" i="19" s="1" a="1"/>
  <c r="R143" i="19" s="1"/>
  <c r="AF143" i="19" s="1"/>
  <c r="Q139" i="19"/>
  <c r="R139" i="19" s="1" a="1"/>
  <c r="R139" i="19" s="1"/>
  <c r="Q138" i="19"/>
  <c r="R138" i="19" s="1" a="1"/>
  <c r="R138" i="19" s="1"/>
  <c r="AF138" i="19" s="1"/>
  <c r="Q137" i="19"/>
  <c r="R137" i="19" s="1" a="1"/>
  <c r="R137" i="19" s="1"/>
  <c r="Q135" i="19"/>
  <c r="R135" i="19" s="1" a="1"/>
  <c r="R135" i="19" s="1"/>
  <c r="Q127" i="19"/>
  <c r="R127" i="19" s="1" a="1"/>
  <c r="R127" i="19" s="1"/>
  <c r="Q114" i="19"/>
  <c r="R114" i="19" s="1" a="1"/>
  <c r="R114" i="19" s="1"/>
  <c r="Q103" i="19"/>
  <c r="R103" i="19" s="1" a="1"/>
  <c r="R103" i="19" s="1"/>
  <c r="Q102" i="19"/>
  <c r="R102" i="19" s="1" a="1"/>
  <c r="R102" i="19" s="1"/>
  <c r="Q58" i="19"/>
  <c r="R58" i="19" s="1" a="1"/>
  <c r="R58" i="19" s="1"/>
  <c r="Q55" i="19"/>
  <c r="R55" i="19" s="1" a="1"/>
  <c r="R55" i="19" s="1"/>
  <c r="AF55" i="19" s="1"/>
  <c r="Q31" i="19"/>
  <c r="R31" i="19" s="1" a="1"/>
  <c r="R31" i="19" s="1"/>
  <c r="Q204" i="19"/>
  <c r="R204" i="19" s="1" a="1"/>
  <c r="R204" i="19" s="1"/>
  <c r="Q150" i="19"/>
  <c r="R150" i="19" s="1" a="1"/>
  <c r="R150" i="19" s="1"/>
  <c r="Q115" i="19"/>
  <c r="R115" i="19" s="1" a="1"/>
  <c r="R115" i="19" s="1"/>
  <c r="Q79" i="19"/>
  <c r="R79" i="19" s="1" a="1"/>
  <c r="R79" i="19" s="1"/>
  <c r="AF79" i="19" s="1"/>
  <c r="AP79" i="19" s="1"/>
  <c r="Q63" i="19"/>
  <c r="R63" i="19" s="1" a="1"/>
  <c r="R63" i="19" s="1"/>
  <c r="Q61" i="19"/>
  <c r="R61" i="19" s="1" a="1"/>
  <c r="R61" i="19" s="1"/>
  <c r="Q57" i="19"/>
  <c r="R57" i="19" s="1" a="1"/>
  <c r="R57" i="19" s="1"/>
  <c r="Q56" i="19"/>
  <c r="R56" i="19" s="1" a="1"/>
  <c r="R56" i="19" s="1"/>
  <c r="Q50" i="19"/>
  <c r="R50" i="19" s="1" a="1"/>
  <c r="R50" i="19" s="1"/>
  <c r="Q36" i="19"/>
  <c r="R36" i="19" s="1" a="1"/>
  <c r="R36" i="19" s="1"/>
  <c r="Q184" i="19"/>
  <c r="R184" i="19" s="1" a="1"/>
  <c r="R184" i="19" s="1"/>
  <c r="Q182" i="19"/>
  <c r="R182" i="19" s="1" a="1"/>
  <c r="R182" i="19" s="1"/>
  <c r="AF182" i="19" s="1"/>
  <c r="Q144" i="19"/>
  <c r="R144" i="19" s="1" a="1"/>
  <c r="R144" i="19" s="1"/>
  <c r="Q142" i="19"/>
  <c r="R142" i="19" s="1" a="1"/>
  <c r="R142" i="19" s="1"/>
  <c r="AF142" i="19" s="1"/>
  <c r="Q113" i="19"/>
  <c r="R113" i="19" s="1" a="1"/>
  <c r="R113" i="19" s="1"/>
  <c r="AF113" i="19" s="1"/>
  <c r="Q104" i="19"/>
  <c r="R104" i="19" s="1" a="1"/>
  <c r="R104" i="19" s="1"/>
  <c r="AF104" i="19" s="1"/>
  <c r="Q60" i="19"/>
  <c r="R60" i="19" s="1" a="1"/>
  <c r="R60" i="19" s="1"/>
  <c r="Q59" i="19"/>
  <c r="R59" i="19" s="1" a="1"/>
  <c r="R59" i="19" s="1"/>
  <c r="Q38" i="19"/>
  <c r="R38" i="19" s="1" a="1"/>
  <c r="R38" i="19" s="1"/>
  <c r="Q165" i="19"/>
  <c r="R165" i="19" s="1" a="1"/>
  <c r="R165" i="19" s="1"/>
  <c r="AF165" i="19" s="1"/>
  <c r="Q112" i="19"/>
  <c r="R112" i="19" s="1" a="1"/>
  <c r="R112" i="19" s="1"/>
  <c r="Q107" i="19"/>
  <c r="R107" i="19" s="1" a="1"/>
  <c r="R107" i="19" s="1"/>
  <c r="Q105" i="19"/>
  <c r="R105" i="19" s="1" a="1"/>
  <c r="R105" i="19" s="1"/>
  <c r="Q75" i="19"/>
  <c r="R75" i="19" s="1" a="1"/>
  <c r="R75" i="19" s="1"/>
  <c r="Q68" i="19"/>
  <c r="R68" i="19" s="1" a="1"/>
  <c r="R68" i="19" s="1"/>
  <c r="Q66" i="19"/>
  <c r="R66" i="19" s="1" a="1"/>
  <c r="R66" i="19" s="1"/>
  <c r="Q64" i="19"/>
  <c r="R64" i="19" s="1" a="1"/>
  <c r="R64" i="19" s="1"/>
  <c r="Q110" i="19"/>
  <c r="R110" i="19" s="1" a="1"/>
  <c r="R110" i="19" s="1"/>
  <c r="AF110" i="19" s="1"/>
  <c r="AP110" i="19" s="1"/>
  <c r="Q108" i="19"/>
  <c r="R108" i="19" s="1" a="1"/>
  <c r="R108" i="19" s="1"/>
  <c r="Q106" i="19"/>
  <c r="R106" i="19" s="1" a="1"/>
  <c r="R106" i="19" s="1"/>
  <c r="Q86" i="19"/>
  <c r="R86" i="19" s="1" a="1"/>
  <c r="R86" i="19" s="1"/>
  <c r="AF86" i="19" s="1"/>
  <c r="AP86" i="19" s="1"/>
  <c r="Q71" i="19"/>
  <c r="R71" i="19" s="1" a="1"/>
  <c r="R71" i="19" s="1"/>
  <c r="AF71" i="19" s="1"/>
  <c r="Q70" i="19"/>
  <c r="R70" i="19" s="1" a="1"/>
  <c r="R70" i="19" s="1"/>
  <c r="AF70" i="19" s="1"/>
  <c r="AP70" i="19" s="1"/>
  <c r="Q69" i="19"/>
  <c r="R69" i="19" s="1" a="1"/>
  <c r="R69" i="19" s="1"/>
  <c r="Q47" i="19"/>
  <c r="R47" i="19" s="1" a="1"/>
  <c r="R47" i="19" s="1"/>
  <c r="Q45" i="19"/>
  <c r="R45" i="19" s="1" a="1"/>
  <c r="R45" i="19" s="1"/>
  <c r="Q202" i="19"/>
  <c r="R202" i="19" s="1" a="1"/>
  <c r="R202" i="19" s="1"/>
  <c r="Q200" i="19"/>
  <c r="R200" i="19" s="1" a="1"/>
  <c r="R200" i="19" s="1"/>
  <c r="Q111" i="19"/>
  <c r="R111" i="19" s="1" a="1"/>
  <c r="R111" i="19" s="1"/>
  <c r="AF111" i="19" s="1"/>
  <c r="AP111" i="19" s="1"/>
  <c r="Q109" i="19"/>
  <c r="R109" i="19" s="1" a="1"/>
  <c r="R109" i="19" s="1"/>
  <c r="Q44" i="19"/>
  <c r="R44" i="19" s="1" a="1"/>
  <c r="R44" i="19" s="1"/>
  <c r="Q199" i="19"/>
  <c r="R199" i="19" s="1" a="1"/>
  <c r="R199" i="19" s="1"/>
  <c r="Q198" i="19"/>
  <c r="R198" i="19" s="1" a="1"/>
  <c r="R198" i="19" s="1"/>
  <c r="Q197" i="19"/>
  <c r="R197" i="19" s="1" a="1"/>
  <c r="R197" i="19" s="1"/>
  <c r="AF197" i="19" s="1"/>
  <c r="Q181" i="19"/>
  <c r="R181" i="19" s="1" a="1"/>
  <c r="R181" i="19" s="1"/>
  <c r="Q161" i="19"/>
  <c r="R161" i="19" s="1" a="1"/>
  <c r="R161" i="19" s="1"/>
  <c r="AF161" i="19" s="1"/>
  <c r="Q222" i="19"/>
  <c r="R222" i="19" s="1" a="1"/>
  <c r="R222" i="19" s="1"/>
  <c r="Q220" i="19"/>
  <c r="R220" i="19" s="1" a="1"/>
  <c r="R220" i="19" s="1"/>
  <c r="Q178" i="19"/>
  <c r="R178" i="19" s="1" a="1"/>
  <c r="R178" i="19" s="1"/>
  <c r="V157" i="19"/>
  <c r="L184" i="19"/>
  <c r="M184" i="19" s="1" a="1"/>
  <c r="M184" i="19" s="1"/>
  <c r="V4" i="19"/>
  <c r="L84" i="19"/>
  <c r="M84" i="19" s="1" a="1"/>
  <c r="M84" i="19" s="1"/>
  <c r="F84" i="19" s="1"/>
  <c r="V149" i="19"/>
  <c r="L114" i="19"/>
  <c r="M114" i="19" s="1" a="1"/>
  <c r="M114" i="19" s="1"/>
  <c r="F114" i="19" s="1"/>
  <c r="L113" i="19"/>
  <c r="M113" i="19" s="1" a="1"/>
  <c r="M113" i="19" s="1"/>
  <c r="F113" i="19" s="1"/>
  <c r="L112" i="19"/>
  <c r="M112" i="19" s="1" a="1"/>
  <c r="M112" i="19" s="1"/>
  <c r="F112" i="19" s="1"/>
  <c r="L48" i="19"/>
  <c r="M48" i="19" s="1" a="1"/>
  <c r="M48" i="19" s="1"/>
  <c r="F48" i="19" s="1"/>
  <c r="L213" i="19"/>
  <c r="M213" i="19" s="1" a="1"/>
  <c r="M213" i="19" s="1"/>
  <c r="V5" i="19"/>
  <c r="V189" i="19"/>
  <c r="V140" i="19"/>
  <c r="AG74" i="19"/>
  <c r="V39" i="19"/>
  <c r="V154" i="19"/>
  <c r="AG139" i="19"/>
  <c r="V211" i="19"/>
  <c r="AG202" i="19"/>
  <c r="AG152" i="19"/>
  <c r="AG125" i="19"/>
  <c r="V168" i="19"/>
  <c r="V10" i="19"/>
  <c r="V223" i="19"/>
  <c r="V89" i="19"/>
  <c r="M144" i="19" a="1"/>
  <c r="M144" i="19" s="1"/>
  <c r="M212" i="19" a="1"/>
  <c r="M212" i="19" s="1"/>
  <c r="F212" i="19" s="1"/>
  <c r="M138" i="19" a="1"/>
  <c r="M138" i="19" s="1"/>
  <c r="F138" i="19" s="1"/>
  <c r="M47" i="19" a="1"/>
  <c r="M47" i="19" s="1"/>
  <c r="F47" i="19" s="1"/>
  <c r="M211" i="19" a="1"/>
  <c r="M211" i="19" s="1"/>
  <c r="M186" i="19" a="1"/>
  <c r="M186" i="19" s="1"/>
  <c r="F186" i="19" s="1"/>
  <c r="M167" i="19" a="1"/>
  <c r="M167" i="19" s="1"/>
  <c r="AE167" i="19" s="1" a="1"/>
  <c r="AE167" i="19" s="1"/>
  <c r="M157" i="19" a="1"/>
  <c r="M157" i="19" s="1"/>
  <c r="M200" i="19" a="1"/>
  <c r="M200" i="19" s="1"/>
  <c r="F200" i="19" s="1"/>
  <c r="M166" i="19" a="1"/>
  <c r="M166" i="19" s="1"/>
  <c r="F166" i="19" s="1"/>
  <c r="M87" i="19" a="1"/>
  <c r="M87" i="19" s="1"/>
  <c r="M155" i="19" a="1"/>
  <c r="M155" i="19" s="1"/>
  <c r="M132" i="19" a="1"/>
  <c r="M132" i="19" s="1"/>
  <c r="M85" i="19" a="1"/>
  <c r="M85" i="19" s="1"/>
  <c r="F85" i="19" s="1"/>
  <c r="M135" i="19" a="1"/>
  <c r="M135" i="19" s="1"/>
  <c r="F135" i="19" s="1"/>
  <c r="M98" i="19" a="1"/>
  <c r="M98" i="19" s="1"/>
  <c r="F98" i="19" s="1"/>
  <c r="V22" i="19"/>
  <c r="M37" i="19" a="1"/>
  <c r="M37" i="19" s="1"/>
  <c r="F37" i="19" s="1"/>
  <c r="M208" i="19" a="1"/>
  <c r="M208" i="19" s="1"/>
  <c r="F208" i="19" s="1"/>
  <c r="M195" i="19" a="1"/>
  <c r="M195" i="19" s="1"/>
  <c r="F195" i="19" s="1"/>
  <c r="M163" i="19" a="1"/>
  <c r="M163" i="19" s="1"/>
  <c r="F163" i="19" s="1"/>
  <c r="M151" i="19" a="1"/>
  <c r="M151" i="19" s="1"/>
  <c r="F151" i="19" s="1"/>
  <c r="M38" i="19" a="1"/>
  <c r="M38" i="19" s="1"/>
  <c r="F38" i="19" s="1"/>
  <c r="M34" i="19" a="1"/>
  <c r="M34" i="19" s="1"/>
  <c r="F34" i="19" s="1"/>
  <c r="M28" i="19" a="1"/>
  <c r="M28" i="19" s="1"/>
  <c r="F28" i="19" s="1"/>
  <c r="M222" i="19" a="1"/>
  <c r="M222" i="19" s="1"/>
  <c r="F222" i="19" s="1"/>
  <c r="M182" i="19" a="1"/>
  <c r="M182" i="19" s="1"/>
  <c r="F182" i="19" s="1"/>
  <c r="M94" i="19" a="1"/>
  <c r="M94" i="19" s="1"/>
  <c r="F94" i="19" s="1"/>
  <c r="M57" i="19" a="1"/>
  <c r="M57" i="19" s="1"/>
  <c r="F57" i="19" s="1"/>
  <c r="M15" i="19" a="1"/>
  <c r="M15" i="19" s="1"/>
  <c r="F15" i="19" s="1"/>
  <c r="M162" i="19" a="1"/>
  <c r="M162" i="19" s="1"/>
  <c r="F162" i="19" s="1"/>
  <c r="M147" i="19" a="1"/>
  <c r="M147" i="19" s="1"/>
  <c r="F147" i="19" s="1"/>
  <c r="M129" i="19" a="1"/>
  <c r="M129" i="19" s="1"/>
  <c r="M54" i="19" a="1"/>
  <c r="M54" i="19" s="1"/>
  <c r="F54" i="19" s="1"/>
  <c r="M53" i="19" a="1"/>
  <c r="M53" i="19" s="1"/>
  <c r="F53" i="19" s="1"/>
  <c r="M20" i="19" a="1"/>
  <c r="M20" i="19" s="1"/>
  <c r="F20" i="19" s="1"/>
  <c r="M194" i="19" a="1"/>
  <c r="M194" i="19" s="1"/>
  <c r="M146" i="19" a="1"/>
  <c r="M146" i="19" s="1"/>
  <c r="M218" i="19" a="1"/>
  <c r="M218" i="19" s="1"/>
  <c r="F218" i="19" s="1"/>
  <c r="M171" i="19" a="1"/>
  <c r="M171" i="19" s="1"/>
  <c r="F171" i="19" s="1"/>
  <c r="M192" i="19" a="1"/>
  <c r="M192" i="19" s="1"/>
  <c r="M181" i="19" a="1"/>
  <c r="M181" i="19" s="1"/>
  <c r="F181" i="19" s="1"/>
  <c r="M160" i="19" a="1"/>
  <c r="M160" i="19" s="1"/>
  <c r="F160" i="19" s="1"/>
  <c r="M125" i="19" a="1"/>
  <c r="M125" i="19" s="1"/>
  <c r="F125" i="19" s="1"/>
  <c r="AG76" i="19"/>
  <c r="AQ76" i="19" s="1"/>
  <c r="M204" i="19" a="1"/>
  <c r="M204" i="19" s="1"/>
  <c r="F204" i="19" s="1"/>
  <c r="M189" i="19" a="1"/>
  <c r="M189" i="19" s="1"/>
  <c r="M142" i="19" a="1"/>
  <c r="M142" i="19" s="1"/>
  <c r="F142" i="19" s="1"/>
  <c r="M141" i="19" a="1"/>
  <c r="M141" i="19" s="1"/>
  <c r="F141" i="19" s="1"/>
  <c r="M122" i="19" a="1"/>
  <c r="M122" i="19" s="1"/>
  <c r="F122" i="19" s="1"/>
  <c r="M88" i="19" a="1"/>
  <c r="M88" i="19" s="1"/>
  <c r="F88" i="19" s="1"/>
  <c r="M71" i="19" a="1"/>
  <c r="M71" i="19" s="1"/>
  <c r="F71" i="19" s="1"/>
  <c r="V65" i="19"/>
  <c r="M215" i="19" a="1"/>
  <c r="M215" i="19" s="1"/>
  <c r="M202" i="19" a="1"/>
  <c r="M202" i="19" s="1"/>
  <c r="F202" i="19" s="1"/>
  <c r="AG189" i="19"/>
  <c r="M140" i="19" a="1"/>
  <c r="M140" i="19" s="1"/>
  <c r="M187" i="19" a="1"/>
  <c r="M187" i="19" s="1"/>
  <c r="F187" i="19" s="1"/>
  <c r="M68" i="19" a="1"/>
  <c r="M68" i="19" s="1"/>
  <c r="F68" i="19" s="1"/>
  <c r="M116" i="19" a="1"/>
  <c r="M116" i="19" s="1"/>
  <c r="F116" i="19" s="1"/>
  <c r="M4" i="19" a="1"/>
  <c r="M4" i="19" s="1"/>
  <c r="F4" i="19" s="1"/>
  <c r="M210" i="19" a="1"/>
  <c r="M210" i="19" s="1"/>
  <c r="F210" i="19" s="1"/>
  <c r="M45" i="19" a="1"/>
  <c r="M45" i="19" s="1"/>
  <c r="F45" i="19" s="1"/>
  <c r="M198" i="19" a="1"/>
  <c r="M198" i="19" s="1"/>
  <c r="F198" i="19" s="1"/>
  <c r="M133" i="19" a="1"/>
  <c r="M133" i="19" s="1"/>
  <c r="F133" i="19" s="1"/>
  <c r="M43" i="19" a="1"/>
  <c r="M43" i="19" s="1"/>
  <c r="F43" i="19" s="1"/>
  <c r="M41" i="19" a="1"/>
  <c r="M41" i="19" s="1"/>
  <c r="F41" i="19" s="1"/>
  <c r="M65" i="19" a="1"/>
  <c r="M65" i="19" s="1"/>
  <c r="F65" i="19" s="1"/>
  <c r="M154" i="19" a="1"/>
  <c r="M154" i="19" s="1"/>
  <c r="M153" i="19" a="1"/>
  <c r="M153" i="19" s="1"/>
  <c r="F153" i="19" s="1"/>
  <c r="M81" i="19" a="1"/>
  <c r="M81" i="19" s="1"/>
  <c r="F81" i="19" s="1"/>
  <c r="M63" i="19" a="1"/>
  <c r="M63" i="19" s="1"/>
  <c r="F63" i="19" s="1"/>
  <c r="M61" i="19" a="1"/>
  <c r="M61" i="19" s="1"/>
  <c r="F61" i="19" s="1"/>
  <c r="M175" i="19" a="1"/>
  <c r="M175" i="19" s="1"/>
  <c r="F175" i="19" s="1"/>
  <c r="M107" i="19" a="1"/>
  <c r="M107" i="19" s="1"/>
  <c r="F107" i="19" s="1"/>
  <c r="M101" i="19" a="1"/>
  <c r="M101" i="19" s="1"/>
  <c r="M79" i="19" a="1"/>
  <c r="M79" i="19" s="1"/>
  <c r="F79" i="19" s="1"/>
  <c r="M78" i="19" a="1"/>
  <c r="M78" i="19" s="1"/>
  <c r="M77" i="19" a="1"/>
  <c r="M77" i="19" s="1"/>
  <c r="M173" i="19" a="1"/>
  <c r="M173" i="19" s="1"/>
  <c r="F173" i="19" s="1"/>
  <c r="M172" i="19" a="1"/>
  <c r="M172" i="19" s="1"/>
  <c r="F172" i="19" s="1"/>
  <c r="M150" i="19" a="1"/>
  <c r="M150" i="19" s="1"/>
  <c r="M148" i="19" a="1"/>
  <c r="M148" i="19" s="1"/>
  <c r="M127" i="19" a="1"/>
  <c r="M127" i="19" s="1"/>
  <c r="F127" i="19" s="1"/>
  <c r="M126" i="19" a="1"/>
  <c r="M126" i="19" s="1"/>
  <c r="F126" i="19" s="1"/>
  <c r="M93" i="19" a="1"/>
  <c r="M93" i="19" s="1"/>
  <c r="M205" i="19" a="1"/>
  <c r="M205" i="19" s="1"/>
  <c r="F205" i="19" s="1"/>
  <c r="M190" i="19" a="1"/>
  <c r="M190" i="19" s="1"/>
  <c r="F190" i="19" s="1"/>
  <c r="M51" i="19" a="1"/>
  <c r="M51" i="19" s="1"/>
  <c r="F51" i="19" s="1"/>
  <c r="M216" i="19" a="1"/>
  <c r="M216" i="19" s="1"/>
  <c r="M73" i="19" a="1"/>
  <c r="M73" i="19" s="1"/>
  <c r="F73" i="19" s="1"/>
  <c r="M8" i="19" a="1"/>
  <c r="M8" i="19" s="1"/>
  <c r="F8" i="19" s="1"/>
  <c r="M7" i="19" a="1"/>
  <c r="M7" i="19" s="1"/>
  <c r="F7" i="19" s="1"/>
  <c r="V139" i="19"/>
  <c r="V137" i="19"/>
  <c r="M119" i="19" a="1"/>
  <c r="M119" i="19" s="1"/>
  <c r="F119" i="19" s="1"/>
  <c r="V153" i="19"/>
  <c r="V208" i="19"/>
  <c r="V220" i="19"/>
  <c r="V102" i="19"/>
  <c r="V56" i="19"/>
  <c r="V169" i="19"/>
  <c r="V100" i="19"/>
  <c r="V106" i="19"/>
  <c r="V87" i="19"/>
  <c r="V40" i="19"/>
  <c r="V42" i="19"/>
  <c r="AG73" i="19"/>
  <c r="AQ73" i="19" s="1"/>
  <c r="V163" i="19"/>
  <c r="V214" i="19"/>
  <c r="V49" i="19"/>
  <c r="AG117" i="19"/>
  <c r="AQ117" i="19" s="1"/>
  <c r="V115" i="19"/>
  <c r="AG83" i="19"/>
  <c r="V198" i="19"/>
  <c r="V13" i="19"/>
  <c r="V195" i="19"/>
  <c r="V90" i="19"/>
  <c r="V103" i="19"/>
  <c r="V182" i="19"/>
  <c r="V33" i="19"/>
  <c r="V34" i="19"/>
  <c r="V125" i="19"/>
  <c r="V147" i="19"/>
  <c r="V43" i="19"/>
  <c r="V219" i="19"/>
  <c r="V155" i="19"/>
  <c r="V145" i="19"/>
  <c r="V132" i="19"/>
  <c r="V44" i="19"/>
  <c r="V187" i="19"/>
  <c r="V79" i="19"/>
  <c r="V151" i="19"/>
  <c r="AG178" i="19"/>
  <c r="AQ178" i="19" s="1"/>
  <c r="V212" i="19"/>
  <c r="V146" i="19"/>
  <c r="AG212" i="19"/>
  <c r="V73" i="19"/>
  <c r="V80" i="19"/>
  <c r="AG62" i="19"/>
  <c r="M161" i="19" a="1"/>
  <c r="M161" i="19" s="1"/>
  <c r="F161" i="19" s="1"/>
  <c r="AG190" i="19"/>
  <c r="V21" i="19"/>
  <c r="M221" i="19" a="1"/>
  <c r="M221" i="19" s="1"/>
  <c r="F221" i="19" s="1"/>
  <c r="V24" i="19"/>
  <c r="V97" i="19"/>
  <c r="V180" i="19"/>
  <c r="V108" i="19"/>
  <c r="M106" i="19" a="1"/>
  <c r="M106" i="19" s="1"/>
  <c r="V221" i="19"/>
  <c r="V142" i="19"/>
  <c r="V84" i="19"/>
  <c r="M220" i="19" a="1"/>
  <c r="M220" i="19" s="1"/>
  <c r="F220" i="19" s="1"/>
  <c r="V166" i="19"/>
  <c r="V107" i="19"/>
  <c r="V185" i="19"/>
  <c r="V59" i="19"/>
  <c r="V83" i="19"/>
  <c r="V171" i="19"/>
  <c r="V35" i="19"/>
  <c r="V200" i="19"/>
  <c r="V193" i="19"/>
  <c r="V104" i="19"/>
  <c r="V68" i="19"/>
  <c r="V48" i="19"/>
  <c r="V15" i="19"/>
  <c r="V178" i="19"/>
  <c r="V126" i="19"/>
  <c r="V122" i="19"/>
  <c r="V199" i="19"/>
  <c r="V127" i="19"/>
  <c r="V152" i="19"/>
  <c r="M199" i="19" a="1"/>
  <c r="M199" i="19" s="1"/>
  <c r="F199" i="19" s="1"/>
  <c r="V134" i="19"/>
  <c r="V25" i="19"/>
  <c r="V12" i="19"/>
  <c r="V54" i="19"/>
  <c r="V46" i="19"/>
  <c r="V52" i="19"/>
  <c r="AG224" i="19"/>
  <c r="V143" i="19"/>
  <c r="V135" i="19"/>
  <c r="AS102" i="19"/>
  <c r="M224" i="19" a="1"/>
  <c r="M224" i="19" s="1"/>
  <c r="F224" i="19" s="1"/>
  <c r="V75" i="19"/>
  <c r="V218" i="19"/>
  <c r="V28" i="19"/>
  <c r="V156" i="19"/>
  <c r="V112" i="19"/>
  <c r="M203" i="19" a="1"/>
  <c r="M203" i="19" s="1"/>
  <c r="M5" i="19" a="1"/>
  <c r="M5" i="19" s="1"/>
  <c r="F5" i="19" s="1"/>
  <c r="M66" i="19" a="1"/>
  <c r="M66" i="19" s="1"/>
  <c r="F66" i="19" s="1"/>
  <c r="M139" i="19" a="1"/>
  <c r="M139" i="19" s="1"/>
  <c r="F139" i="19" s="1"/>
  <c r="M123" i="19" a="1"/>
  <c r="M123" i="19" s="1"/>
  <c r="F123" i="19" s="1"/>
  <c r="M24" i="19" a="1"/>
  <c r="M24" i="19" s="1"/>
  <c r="F24" i="19" s="1"/>
  <c r="M201" i="19" a="1"/>
  <c r="M201" i="19" s="1"/>
  <c r="F201" i="19" s="1"/>
  <c r="M183" i="19" a="1"/>
  <c r="M183" i="19" s="1"/>
  <c r="F183" i="19" s="1"/>
  <c r="M108" i="19" a="1"/>
  <c r="M108" i="19" s="1"/>
  <c r="F108" i="19" s="1"/>
  <c r="M104" i="19" a="1"/>
  <c r="M104" i="19" s="1"/>
  <c r="F104" i="19" s="1"/>
  <c r="M67" i="19" a="1"/>
  <c r="M67" i="19" s="1"/>
  <c r="F67" i="19" s="1"/>
  <c r="M26" i="19" a="1"/>
  <c r="M26" i="19" s="1"/>
  <c r="F26" i="19" s="1"/>
  <c r="M124" i="19" a="1"/>
  <c r="M124" i="19" s="1"/>
  <c r="F124" i="19" s="1"/>
  <c r="M44" i="19" a="1"/>
  <c r="M44" i="19" s="1"/>
  <c r="F44" i="19" s="1"/>
  <c r="M11" i="19" a="1"/>
  <c r="M11" i="19" s="1"/>
  <c r="F11" i="19" s="1"/>
  <c r="M6" i="19" a="1"/>
  <c r="M6" i="19" s="1"/>
  <c r="F6" i="19" s="1"/>
  <c r="M179" i="19" a="1"/>
  <c r="M179" i="19" s="1"/>
  <c r="M64" i="19" a="1"/>
  <c r="M64" i="19" s="1"/>
  <c r="M25" i="19" a="1"/>
  <c r="M25" i="19" s="1"/>
  <c r="F25" i="19" s="1"/>
  <c r="M30" i="19" a="1"/>
  <c r="M30" i="19" s="1"/>
  <c r="F30" i="19" s="1"/>
  <c r="M10" i="19" a="1"/>
  <c r="M10" i="19" s="1"/>
  <c r="F10" i="19" s="1"/>
  <c r="M29" i="19" a="1"/>
  <c r="M29" i="19" s="1"/>
  <c r="F29" i="19" s="1"/>
  <c r="M9" i="19" a="1"/>
  <c r="M9" i="19" s="1"/>
  <c r="F9" i="19" s="1"/>
  <c r="M86" i="19" a="1"/>
  <c r="M86" i="19" s="1"/>
  <c r="F86" i="19" s="1"/>
  <c r="M219" i="19" a="1"/>
  <c r="M219" i="19" s="1"/>
  <c r="M180" i="19" a="1"/>
  <c r="M180" i="19" s="1"/>
  <c r="M159" i="19" a="1"/>
  <c r="M159" i="19" s="1"/>
  <c r="F159" i="19" s="1"/>
  <c r="M145" i="19" a="1"/>
  <c r="M145" i="19" s="1"/>
  <c r="F145" i="19" s="1"/>
  <c r="M105" i="19" a="1"/>
  <c r="M105" i="19" s="1"/>
  <c r="F105" i="19" s="1"/>
  <c r="M46" i="19" a="1"/>
  <c r="M46" i="19" s="1"/>
  <c r="F46" i="19" s="1"/>
  <c r="M59" i="19" a="1"/>
  <c r="M59" i="19" s="1"/>
  <c r="F59" i="19" s="1"/>
  <c r="M131" i="19" a="1"/>
  <c r="M131" i="19" s="1"/>
  <c r="M96" i="19" a="1"/>
  <c r="M96" i="19" s="1"/>
  <c r="F96" i="19" s="1"/>
  <c r="M89" i="19" a="1"/>
  <c r="M89" i="19" s="1"/>
  <c r="M143" i="19" a="1"/>
  <c r="M143" i="19" s="1"/>
  <c r="F143" i="19" s="1"/>
  <c r="M49" i="19" a="1"/>
  <c r="M49" i="19" s="1"/>
  <c r="F49" i="19" s="1"/>
  <c r="M223" i="19" a="1"/>
  <c r="M223" i="19" s="1"/>
  <c r="F223" i="19" s="1"/>
  <c r="M16" i="19" a="1"/>
  <c r="M16" i="19" s="1"/>
  <c r="F16" i="19" s="1"/>
  <c r="M97" i="19" a="1"/>
  <c r="M97" i="19" s="1"/>
  <c r="F97" i="19" s="1"/>
  <c r="M214" i="19" a="1"/>
  <c r="M214" i="19" s="1"/>
  <c r="M176" i="19" a="1"/>
  <c r="M176" i="19" s="1"/>
  <c r="F176" i="19" s="1"/>
  <c r="M100" i="19" a="1"/>
  <c r="M100" i="19" s="1"/>
  <c r="M196" i="19" a="1"/>
  <c r="M196" i="19" s="1"/>
  <c r="F196" i="19" s="1"/>
  <c r="M193" i="19" a="1"/>
  <c r="M193" i="19" s="1"/>
  <c r="F193" i="19" s="1"/>
  <c r="M39" i="19" a="1"/>
  <c r="M39" i="19" s="1"/>
  <c r="F39" i="19" s="1"/>
  <c r="M118" i="19" a="1"/>
  <c r="M118" i="19" s="1"/>
  <c r="F118" i="19" s="1"/>
  <c r="M115" i="19" a="1"/>
  <c r="M115" i="19" s="1"/>
  <c r="F115" i="19" s="1"/>
  <c r="M99" i="19" a="1"/>
  <c r="M99" i="19" s="1"/>
  <c r="F99" i="19" s="1"/>
  <c r="M149" i="19" a="1"/>
  <c r="M149" i="19" s="1"/>
  <c r="M158" i="19" a="1"/>
  <c r="M158" i="19" s="1"/>
  <c r="M42" i="19" a="1"/>
  <c r="M42" i="19" s="1"/>
  <c r="F42" i="19" s="1"/>
  <c r="M19" i="19" a="1"/>
  <c r="M19" i="19" s="1"/>
  <c r="F19" i="19" s="1"/>
  <c r="M76" i="19" a="1"/>
  <c r="M76" i="19" s="1"/>
  <c r="M164" i="19" a="1"/>
  <c r="M164" i="19" s="1"/>
  <c r="F164" i="19" s="1"/>
  <c r="M152" i="19" a="1"/>
  <c r="M152" i="19" s="1"/>
  <c r="F152" i="19" s="1"/>
  <c r="M117" i="19" a="1"/>
  <c r="M117" i="19" s="1"/>
  <c r="F117" i="19" s="1"/>
  <c r="M23" i="19" a="1"/>
  <c r="M23" i="19" s="1"/>
  <c r="F23" i="19" s="1"/>
  <c r="M174" i="19" a="1"/>
  <c r="M174" i="19" s="1"/>
  <c r="M91" i="19" a="1"/>
  <c r="M91" i="19" s="1"/>
  <c r="F91" i="19" s="1"/>
  <c r="M60" i="19" a="1"/>
  <c r="M60" i="19" s="1"/>
  <c r="M177" i="19" a="1"/>
  <c r="M177" i="19" s="1"/>
  <c r="F177" i="19" s="1"/>
  <c r="M136" i="19" a="1"/>
  <c r="M136" i="19" s="1"/>
  <c r="F136" i="19" s="1"/>
  <c r="M82" i="19" a="1"/>
  <c r="M82" i="19" s="1"/>
  <c r="F82" i="19" s="1"/>
  <c r="M56" i="19" a="1"/>
  <c r="M56" i="19" s="1"/>
  <c r="F56" i="19" s="1"/>
  <c r="M170" i="19" a="1"/>
  <c r="M170" i="19" s="1"/>
  <c r="F170" i="19" s="1"/>
  <c r="M75" i="19" a="1"/>
  <c r="M75" i="19" s="1"/>
  <c r="F75" i="19" s="1"/>
  <c r="M209" i="19" a="1"/>
  <c r="M209" i="19" s="1"/>
  <c r="M90" i="19" a="1"/>
  <c r="M90" i="19" s="1"/>
  <c r="M33" i="19" a="1"/>
  <c r="M33" i="19" s="1"/>
  <c r="F33" i="19" s="1"/>
  <c r="M14" i="19" a="1"/>
  <c r="M14" i="19" s="1"/>
  <c r="F14" i="19" s="1"/>
  <c r="M169" i="19" a="1"/>
  <c r="M169" i="19" s="1"/>
  <c r="F169" i="19" s="1"/>
  <c r="M70" i="19" a="1"/>
  <c r="M70" i="19" s="1"/>
  <c r="M52" i="19" a="1"/>
  <c r="M52" i="19" s="1"/>
  <c r="F52" i="19" s="1"/>
  <c r="M206" i="19" a="1"/>
  <c r="M206" i="19" s="1"/>
  <c r="F206" i="19" s="1"/>
  <c r="M74" i="19" a="1"/>
  <c r="M74" i="19" s="1"/>
  <c r="M95" i="19" a="1"/>
  <c r="M95" i="19" s="1"/>
  <c r="F95" i="19" s="1"/>
  <c r="M92" i="19" a="1"/>
  <c r="M92" i="19" s="1"/>
  <c r="M121" i="19" a="1"/>
  <c r="M121" i="19" s="1"/>
  <c r="M111" i="19" a="1"/>
  <c r="M111" i="19" s="1"/>
  <c r="M103" i="19" a="1"/>
  <c r="M103" i="19" s="1"/>
  <c r="F103" i="19" s="1"/>
  <c r="M185" i="19" a="1"/>
  <c r="M185" i="19" s="1"/>
  <c r="F185" i="19" s="1"/>
  <c r="M31" i="19" a="1"/>
  <c r="M31" i="19" s="1"/>
  <c r="F31" i="19" s="1"/>
  <c r="M12" i="19" a="1"/>
  <c r="M12" i="19" s="1"/>
  <c r="F12" i="19" s="1"/>
  <c r="M130" i="19" a="1"/>
  <c r="M130" i="19" s="1"/>
  <c r="M110" i="19" a="1"/>
  <c r="M110" i="19" s="1"/>
  <c r="M21" i="19" a="1"/>
  <c r="M21" i="19" s="1"/>
  <c r="F21" i="19" s="1"/>
  <c r="M217" i="19" a="1"/>
  <c r="M217" i="19" s="1"/>
  <c r="F217" i="19" s="1"/>
  <c r="M50" i="19" a="1"/>
  <c r="M50" i="19" s="1"/>
  <c r="F50" i="19" s="1"/>
  <c r="M35" i="19" a="1"/>
  <c r="M35" i="19" s="1"/>
  <c r="F35" i="19" s="1"/>
  <c r="M134" i="19" a="1"/>
  <c r="M134" i="19" s="1"/>
  <c r="M188" i="19" a="1"/>
  <c r="M188" i="19" s="1"/>
  <c r="F188" i="19" s="1"/>
  <c r="M120" i="19" a="1"/>
  <c r="M120" i="19" s="1"/>
  <c r="F120" i="19" s="1"/>
  <c r="M69" i="19" a="1"/>
  <c r="M69" i="19" s="1"/>
  <c r="M13" i="19" a="1"/>
  <c r="M13" i="19" s="1"/>
  <c r="F13" i="19" s="1"/>
  <c r="M207" i="19" a="1"/>
  <c r="M207" i="19" s="1"/>
  <c r="M165" i="19" a="1"/>
  <c r="M165" i="19" s="1"/>
  <c r="F165" i="19" s="1"/>
  <c r="M80" i="19" a="1"/>
  <c r="M80" i="19" s="1"/>
  <c r="F80" i="19" s="1"/>
  <c r="M62" i="19" a="1"/>
  <c r="M62" i="19" s="1"/>
  <c r="F62" i="19" s="1"/>
  <c r="M55" i="19" a="1"/>
  <c r="M55" i="19" s="1"/>
  <c r="F55" i="19" s="1"/>
  <c r="M18" i="19" a="1"/>
  <c r="M18" i="19" s="1"/>
  <c r="F18" i="19" s="1"/>
  <c r="M102" i="19" a="1"/>
  <c r="M102" i="19" s="1"/>
  <c r="F102" i="19" s="1"/>
  <c r="M40" i="19" a="1"/>
  <c r="M40" i="19" s="1"/>
  <c r="F40" i="19" s="1"/>
  <c r="M32" i="19" a="1"/>
  <c r="M32" i="19" s="1"/>
  <c r="F32" i="19" s="1"/>
  <c r="M27" i="19" a="1"/>
  <c r="M27" i="19" s="1"/>
  <c r="F27" i="19" s="1"/>
  <c r="M22" i="19" a="1"/>
  <c r="M22" i="19" s="1"/>
  <c r="F22" i="19" s="1"/>
  <c r="M191" i="19" a="1"/>
  <c r="M191" i="19" s="1"/>
  <c r="F191" i="19" s="1"/>
  <c r="M178" i="19" a="1"/>
  <c r="M178" i="19" s="1"/>
  <c r="M168" i="19" a="1"/>
  <c r="M168" i="19" s="1"/>
  <c r="F168" i="19" s="1"/>
  <c r="M156" i="19" a="1"/>
  <c r="M156" i="19" s="1"/>
  <c r="M128" i="19" a="1"/>
  <c r="M128" i="19" s="1"/>
  <c r="M36" i="19" a="1"/>
  <c r="M36" i="19" s="1"/>
  <c r="F36" i="19" s="1"/>
  <c r="M17" i="19" a="1"/>
  <c r="M17" i="19" s="1"/>
  <c r="F17" i="19" s="1"/>
  <c r="M197" i="19" a="1"/>
  <c r="M197" i="19" s="1"/>
  <c r="F197" i="19" s="1"/>
  <c r="M137" i="19" a="1"/>
  <c r="M137" i="19" s="1"/>
  <c r="F137" i="19" s="1"/>
  <c r="M109" i="19" a="1"/>
  <c r="M109" i="19" s="1"/>
  <c r="F109" i="19" s="1"/>
  <c r="M83" i="19" a="1"/>
  <c r="M83" i="19" s="1"/>
  <c r="F83" i="19" s="1"/>
  <c r="M72" i="19" a="1"/>
  <c r="M72" i="19" s="1"/>
  <c r="M58" i="19" a="1"/>
  <c r="M58" i="19" s="1"/>
  <c r="F58" i="19" s="1"/>
  <c r="AG142" i="19"/>
  <c r="AQ142" i="19" s="1"/>
  <c r="AG140" i="19"/>
  <c r="V114" i="19"/>
  <c r="AS173" i="19"/>
  <c r="AG70" i="19"/>
  <c r="AQ70" i="19" s="1"/>
  <c r="V173" i="19"/>
  <c r="V96" i="19"/>
  <c r="AS160" i="19"/>
  <c r="AG213" i="19"/>
  <c r="AQ213" i="19" s="1"/>
  <c r="V205" i="19"/>
  <c r="V175" i="19"/>
  <c r="V133" i="19"/>
  <c r="V117" i="19"/>
  <c r="V207" i="19"/>
  <c r="AG195" i="19"/>
  <c r="V170" i="19"/>
  <c r="V160" i="19"/>
  <c r="V99" i="19"/>
  <c r="AG60" i="19"/>
  <c r="V210" i="19"/>
  <c r="V181" i="19"/>
  <c r="V119" i="19"/>
  <c r="AG172" i="19"/>
  <c r="AQ172" i="19" s="1"/>
  <c r="AG154" i="19"/>
  <c r="AG170" i="19"/>
  <c r="AG177" i="19"/>
  <c r="AG138" i="19"/>
  <c r="AG210" i="19"/>
  <c r="AQ210" i="19" s="1"/>
  <c r="V188" i="19"/>
  <c r="AG171" i="19"/>
  <c r="AQ171" i="19" s="1"/>
  <c r="V141" i="19"/>
  <c r="V116" i="19"/>
  <c r="V209" i="19"/>
  <c r="V190" i="19"/>
  <c r="V29" i="19"/>
  <c r="V118" i="19"/>
  <c r="V113" i="19"/>
  <c r="V138" i="19"/>
  <c r="V94" i="19"/>
  <c r="V197" i="19"/>
  <c r="V191" i="19"/>
  <c r="V162" i="19"/>
  <c r="V222" i="19"/>
  <c r="V224" i="19"/>
  <c r="V202" i="19"/>
  <c r="V123" i="19"/>
  <c r="V88" i="19"/>
  <c r="V53" i="19"/>
  <c r="AE53" i="19" s="1" a="1"/>
  <c r="AE53" i="19" s="1"/>
  <c r="V85" i="19"/>
  <c r="V45" i="19"/>
  <c r="V161" i="19"/>
  <c r="V159" i="19"/>
  <c r="V71" i="19"/>
  <c r="V62" i="19"/>
  <c r="V186" i="19"/>
  <c r="V172" i="19"/>
  <c r="V128" i="19"/>
  <c r="V110" i="19"/>
  <c r="V98" i="19"/>
  <c r="V41" i="19"/>
  <c r="V124" i="19"/>
  <c r="V101" i="19"/>
  <c r="V61" i="19"/>
  <c r="V136" i="19"/>
  <c r="V95" i="19"/>
  <c r="V81" i="19"/>
  <c r="V31" i="19"/>
  <c r="V18" i="19"/>
  <c r="V66" i="19"/>
  <c r="V26" i="19"/>
  <c r="V86" i="19"/>
  <c r="V121" i="19"/>
  <c r="V23" i="19"/>
  <c r="V36" i="19"/>
  <c r="V19" i="19"/>
  <c r="V6" i="19"/>
  <c r="V8" i="19"/>
  <c r="V51" i="19"/>
  <c r="V16" i="19"/>
  <c r="V11" i="19"/>
  <c r="V91" i="19"/>
  <c r="V67" i="19"/>
  <c r="V57" i="19"/>
  <c r="V47" i="19"/>
  <c r="V37" i="19"/>
  <c r="V27" i="19"/>
  <c r="V17" i="19"/>
  <c r="V7" i="19"/>
  <c r="AG183" i="19"/>
  <c r="AG217" i="19"/>
  <c r="AG180" i="19"/>
  <c r="AG203" i="19"/>
  <c r="AG219" i="19"/>
  <c r="AG220" i="19"/>
  <c r="AQ220" i="19" s="1"/>
  <c r="AG104" i="19"/>
  <c r="AQ104" i="19" s="1"/>
  <c r="AG222" i="19"/>
  <c r="AG128" i="19"/>
  <c r="AG196" i="19"/>
  <c r="AG169" i="19"/>
  <c r="AG215" i="19"/>
  <c r="AQ215" i="19" s="1"/>
  <c r="AG107" i="19"/>
  <c r="AG67" i="19"/>
  <c r="AG206" i="19"/>
  <c r="AQ206" i="19" s="1"/>
  <c r="AG103" i="19"/>
  <c r="AQ103" i="19" s="1"/>
  <c r="AG211" i="19"/>
  <c r="AG164" i="19"/>
  <c r="AG95" i="19"/>
  <c r="AQ95" i="19" s="1"/>
  <c r="AG87" i="19"/>
  <c r="AQ87" i="19" s="1"/>
  <c r="AS118" i="19"/>
  <c r="AG108" i="19"/>
  <c r="AG209" i="19"/>
  <c r="AQ209" i="19" s="1"/>
  <c r="AG158" i="19"/>
  <c r="AG97" i="19"/>
  <c r="AG54" i="19"/>
  <c r="AG192" i="19"/>
  <c r="AG147" i="19"/>
  <c r="AG179" i="19"/>
  <c r="AG66" i="19"/>
  <c r="AG98" i="19"/>
  <c r="AG197" i="19"/>
  <c r="AG63" i="19"/>
  <c r="AG173" i="19"/>
  <c r="AG109" i="19"/>
  <c r="AG165" i="19"/>
  <c r="AG58" i="19"/>
  <c r="AG141" i="19"/>
  <c r="AQ141" i="19" s="1"/>
  <c r="AG166" i="19"/>
  <c r="AG132" i="19"/>
  <c r="AQ132" i="19" s="1"/>
  <c r="AG188" i="19"/>
  <c r="AQ188" i="19" s="1"/>
  <c r="AG120" i="19"/>
  <c r="AG88" i="19"/>
  <c r="AQ88" i="19" s="1"/>
  <c r="AG114" i="19"/>
  <c r="AG64" i="19"/>
  <c r="AQ64" i="19" s="1"/>
  <c r="AG160" i="19"/>
  <c r="AG223" i="19"/>
  <c r="AG118" i="19"/>
  <c r="AG150" i="19"/>
  <c r="AG198" i="19"/>
  <c r="AG221" i="19"/>
  <c r="AG218" i="19"/>
  <c r="AG90" i="19"/>
  <c r="AQ90" i="19" s="1"/>
  <c r="AG59" i="19"/>
  <c r="AG116" i="19"/>
  <c r="AG119" i="19"/>
  <c r="AQ119" i="19" s="1"/>
  <c r="AG110" i="19"/>
  <c r="AQ110" i="19" s="1"/>
  <c r="AG91" i="19"/>
  <c r="AQ91" i="19" s="1"/>
  <c r="AG84" i="19"/>
  <c r="AQ84" i="19" s="1"/>
  <c r="AG186" i="19"/>
  <c r="AQ186" i="19" s="1"/>
  <c r="AG182" i="19"/>
  <c r="AQ182" i="19" s="1"/>
  <c r="AG115" i="19"/>
  <c r="AG80" i="19"/>
  <c r="AG89" i="19"/>
  <c r="AG105" i="19"/>
  <c r="AG99" i="19"/>
  <c r="AQ99" i="19" s="1"/>
  <c r="AG71" i="19"/>
  <c r="AG55" i="19"/>
  <c r="AQ55" i="19" s="1"/>
  <c r="AG96" i="19"/>
  <c r="AQ96" i="19" s="1"/>
  <c r="AG56" i="19"/>
  <c r="AQ56" i="19" s="1"/>
  <c r="AG157" i="19"/>
  <c r="AQ157" i="19" s="1"/>
  <c r="AS220" i="19"/>
  <c r="AG159" i="19"/>
  <c r="AG149" i="19"/>
  <c r="AG102" i="19"/>
  <c r="AG143" i="19"/>
  <c r="AQ143" i="19" s="1"/>
  <c r="AS137" i="19"/>
  <c r="AG92" i="19"/>
  <c r="AQ92" i="19" s="1"/>
  <c r="AG82" i="19"/>
  <c r="AQ82" i="19" s="1"/>
  <c r="AG101" i="19"/>
  <c r="AG106" i="19"/>
  <c r="AQ106" i="19" s="1"/>
  <c r="AG111" i="19"/>
  <c r="AG161" i="19"/>
  <c r="AG94" i="19"/>
  <c r="AG69" i="19"/>
  <c r="AG85" i="19"/>
  <c r="AG112" i="19"/>
  <c r="AQ112" i="19" s="1"/>
  <c r="AP170" i="19" l="1"/>
  <c r="AP104" i="19"/>
  <c r="AQ224" i="19"/>
  <c r="AP113" i="19"/>
  <c r="AQ161" i="19"/>
  <c r="AQ80" i="19"/>
  <c r="AP151" i="19"/>
  <c r="AQ86" i="19"/>
  <c r="AP90" i="19"/>
  <c r="AQ175" i="19"/>
  <c r="AP98" i="19"/>
  <c r="AQ109" i="19"/>
  <c r="AP145" i="19"/>
  <c r="AQ194" i="19"/>
  <c r="AQ152" i="19"/>
  <c r="AQ116" i="19"/>
  <c r="AQ81" i="19"/>
  <c r="AP156" i="19"/>
  <c r="AP72" i="19"/>
  <c r="AQ139" i="19"/>
  <c r="AP99" i="19"/>
  <c r="AP118" i="19"/>
  <c r="AP221" i="19"/>
  <c r="AP117" i="19"/>
  <c r="AP162" i="19"/>
  <c r="AQ68" i="19"/>
  <c r="AQ146" i="19"/>
  <c r="AP164" i="19"/>
  <c r="AP165" i="19"/>
  <c r="AP177" i="19"/>
  <c r="AP197" i="19"/>
  <c r="AP55" i="19"/>
  <c r="AQ94" i="19"/>
  <c r="AE207" i="19" a="1"/>
  <c r="AE207" i="19" s="1"/>
  <c r="AO207" i="19" s="1"/>
  <c r="AQ198" i="19"/>
  <c r="AP121" i="19"/>
  <c r="AP161" i="19"/>
  <c r="AQ218" i="19"/>
  <c r="AQ67" i="19"/>
  <c r="AQ154" i="19"/>
  <c r="AQ221" i="19"/>
  <c r="AQ107" i="19"/>
  <c r="AQ71" i="19"/>
  <c r="AQ69" i="19"/>
  <c r="AQ118" i="19"/>
  <c r="AQ66" i="19"/>
  <c r="AQ102" i="19"/>
  <c r="AQ166" i="19"/>
  <c r="AP89" i="19"/>
  <c r="AQ149" i="19"/>
  <c r="AQ165" i="19"/>
  <c r="AQ62" i="19"/>
  <c r="AQ93" i="19"/>
  <c r="AQ173" i="19"/>
  <c r="AQ212" i="19"/>
  <c r="AQ150" i="19"/>
  <c r="AQ169" i="19"/>
  <c r="AQ179" i="19"/>
  <c r="AQ128" i="19"/>
  <c r="AP142" i="19"/>
  <c r="AP152" i="19"/>
  <c r="AQ193" i="19"/>
  <c r="AQ201" i="19"/>
  <c r="AQ59" i="19"/>
  <c r="AQ159" i="19"/>
  <c r="AQ211" i="19"/>
  <c r="AQ138" i="19"/>
  <c r="AP188" i="19"/>
  <c r="AP182" i="19"/>
  <c r="AP84" i="19"/>
  <c r="AP166" i="19"/>
  <c r="AP214" i="19"/>
  <c r="AQ177" i="19"/>
  <c r="AQ105" i="19"/>
  <c r="AQ223" i="19"/>
  <c r="AQ160" i="19"/>
  <c r="AQ189" i="19"/>
  <c r="AP138" i="19"/>
  <c r="AP130" i="19"/>
  <c r="AQ183" i="19"/>
  <c r="AE175" i="19" a="1"/>
  <c r="AE175" i="19" s="1"/>
  <c r="AP159" i="19"/>
  <c r="AQ97" i="19"/>
  <c r="AQ195" i="19"/>
  <c r="AQ125" i="19"/>
  <c r="AP195" i="19"/>
  <c r="AQ167" i="19"/>
  <c r="AQ181" i="19"/>
  <c r="AP65" i="19"/>
  <c r="AQ148" i="19"/>
  <c r="AP212" i="19"/>
  <c r="AQ134" i="19"/>
  <c r="AP116" i="19"/>
  <c r="AQ121" i="19"/>
  <c r="AE135" i="19" a="1"/>
  <c r="AE135" i="19" s="1"/>
  <c r="AO135" i="19" s="1"/>
  <c r="AE208" i="19" a="1"/>
  <c r="AE208" i="19" s="1"/>
  <c r="AO208" i="19" s="1"/>
  <c r="AE159" i="19" a="1"/>
  <c r="AE159" i="19" s="1"/>
  <c r="AO159" i="19" s="1"/>
  <c r="AE209" i="19" a="1"/>
  <c r="AE209" i="19" s="1"/>
  <c r="AO209" i="19" s="1"/>
  <c r="AE221" i="19" a="1"/>
  <c r="AE221" i="19" s="1"/>
  <c r="AO221" i="19" s="1"/>
  <c r="AE145" i="19" a="1"/>
  <c r="AE145" i="19" s="1"/>
  <c r="AO145" i="19" s="1"/>
  <c r="AI156" i="19"/>
  <c r="AE147" i="19" a="1"/>
  <c r="AE147" i="19" s="1"/>
  <c r="AO147" i="19" s="1"/>
  <c r="AE98" i="19" a="1"/>
  <c r="AE98" i="19" s="1"/>
  <c r="AO98" i="19" s="1"/>
  <c r="AE210" i="19" a="1"/>
  <c r="AE210" i="19" s="1"/>
  <c r="AO210" i="19" s="1"/>
  <c r="AE138" i="19" a="1"/>
  <c r="AE138" i="19" s="1"/>
  <c r="AO138" i="19" s="1"/>
  <c r="AE99" i="19" a="1"/>
  <c r="AE99" i="19" s="1"/>
  <c r="AO99" i="19" s="1"/>
  <c r="AE151" i="19" a="1"/>
  <c r="AE151" i="19" s="1"/>
  <c r="AO151" i="19" s="1"/>
  <c r="AI122" i="19"/>
  <c r="AP122" i="19"/>
  <c r="AP210" i="19"/>
  <c r="AI210" i="19"/>
  <c r="AE110" i="19" a="1"/>
  <c r="AE110" i="19" s="1"/>
  <c r="AO110" i="19" s="1"/>
  <c r="AE94" i="19" a="1"/>
  <c r="AE94" i="19" s="1"/>
  <c r="AO94" i="19" s="1"/>
  <c r="AE90" i="19" a="1"/>
  <c r="AE90" i="19" s="1"/>
  <c r="AO90" i="19" s="1"/>
  <c r="AE170" i="19" a="1"/>
  <c r="AE170" i="19" s="1"/>
  <c r="AO170" i="19" s="1"/>
  <c r="AP124" i="19"/>
  <c r="AI162" i="19"/>
  <c r="AI124" i="19"/>
  <c r="AS124" i="19" s="1"/>
  <c r="AI71" i="19"/>
  <c r="AP71" i="19"/>
  <c r="AE85" i="19" a="1"/>
  <c r="AE85" i="19" s="1"/>
  <c r="AO85" i="19" s="1"/>
  <c r="AI72" i="19"/>
  <c r="AI151" i="19"/>
  <c r="AP143" i="19"/>
  <c r="AI143" i="19"/>
  <c r="AE54" i="19" a="1"/>
  <c r="AE54" i="19" s="1"/>
  <c r="AO54" i="19" s="1"/>
  <c r="AP169" i="19"/>
  <c r="AI169" i="19"/>
  <c r="AP215" i="19"/>
  <c r="AI215" i="19"/>
  <c r="AQ85" i="19"/>
  <c r="AQ170" i="19"/>
  <c r="AI170" i="19"/>
  <c r="AQ63" i="19"/>
  <c r="AQ74" i="19"/>
  <c r="AQ140" i="19"/>
  <c r="AQ101" i="19"/>
  <c r="AQ192" i="19"/>
  <c r="AQ114" i="19"/>
  <c r="AQ219" i="19"/>
  <c r="AQ158" i="19"/>
  <c r="AI113" i="19"/>
  <c r="AS113" i="19" s="1"/>
  <c r="AQ113" i="19"/>
  <c r="AQ190" i="19"/>
  <c r="AQ197" i="19"/>
  <c r="AI197" i="19"/>
  <c r="AQ111" i="19"/>
  <c r="AI111" i="19"/>
  <c r="AQ89" i="19"/>
  <c r="AI89" i="19"/>
  <c r="AQ60" i="19"/>
  <c r="AQ115" i="19"/>
  <c r="AQ54" i="19"/>
  <c r="AQ120" i="19"/>
  <c r="AQ180" i="19"/>
  <c r="AQ65" i="19"/>
  <c r="AI65" i="19"/>
  <c r="AQ108" i="19"/>
  <c r="AQ217" i="19"/>
  <c r="AI217" i="19"/>
  <c r="AI164" i="19"/>
  <c r="AQ164" i="19"/>
  <c r="AQ58" i="19"/>
  <c r="AQ100" i="19"/>
  <c r="AI98" i="19"/>
  <c r="AQ98" i="19"/>
  <c r="AQ196" i="19"/>
  <c r="AQ147" i="19"/>
  <c r="AQ222" i="19"/>
  <c r="AQ203" i="19"/>
  <c r="AI83" i="19"/>
  <c r="AQ83" i="19"/>
  <c r="AQ155" i="19"/>
  <c r="AQ202" i="19"/>
  <c r="AE202" i="19" a="1"/>
  <c r="AE202" i="19" s="1"/>
  <c r="AO202" i="19" s="1"/>
  <c r="AE61" i="19" a="1"/>
  <c r="AE61" i="19" s="1"/>
  <c r="AO61" i="19" s="1"/>
  <c r="AE112" i="19" a="1"/>
  <c r="AE112" i="19" s="1"/>
  <c r="AO112" i="19" s="1"/>
  <c r="AE172" i="19" a="1"/>
  <c r="AE172" i="19" s="1"/>
  <c r="AO172" i="19" s="1"/>
  <c r="AE160" i="19" a="1"/>
  <c r="AE160" i="19" s="1"/>
  <c r="AO160" i="19" s="1"/>
  <c r="AE143" i="19" a="1"/>
  <c r="AE143" i="19" s="1"/>
  <c r="AO143" i="19" s="1"/>
  <c r="AE97" i="19" a="1"/>
  <c r="AE97" i="19" s="1"/>
  <c r="AO97" i="19" s="1"/>
  <c r="AE137" i="19" a="1"/>
  <c r="AE137" i="19" s="1"/>
  <c r="AO137" i="19" s="1"/>
  <c r="AE220" i="19" a="1"/>
  <c r="AE220" i="19" s="1"/>
  <c r="AO220" i="19" s="1"/>
  <c r="AE117" i="19" a="1"/>
  <c r="AE117" i="19" s="1"/>
  <c r="AO117" i="19" s="1"/>
  <c r="AE132" i="19" a="1"/>
  <c r="AE132" i="19" s="1"/>
  <c r="AO132" i="19" s="1"/>
  <c r="AE155" i="19" a="1"/>
  <c r="AE155" i="19" s="1"/>
  <c r="AO155" i="19" s="1"/>
  <c r="AE152" i="19" a="1"/>
  <c r="AE152" i="19" s="1"/>
  <c r="AO152" i="19" s="1"/>
  <c r="AE73" i="19" a="1"/>
  <c r="AE73" i="19" s="1"/>
  <c r="AO73" i="19" s="1"/>
  <c r="AE127" i="19" a="1"/>
  <c r="AE127" i="19" s="1"/>
  <c r="AO127" i="19" s="1"/>
  <c r="AE68" i="19" a="1"/>
  <c r="AE68" i="19" s="1"/>
  <c r="AO68" i="19" s="1"/>
  <c r="AE91" i="19" a="1"/>
  <c r="AE91" i="19" s="1"/>
  <c r="AO91" i="19" s="1"/>
  <c r="AE101" i="19" a="1"/>
  <c r="AE101" i="19" s="1"/>
  <c r="AO101" i="19" s="1"/>
  <c r="AE222" i="19" a="1"/>
  <c r="AE222" i="19" s="1"/>
  <c r="AO222" i="19" s="1"/>
  <c r="AE134" i="19" a="1"/>
  <c r="AE134" i="19" s="1"/>
  <c r="AO134" i="19" s="1"/>
  <c r="AE59" i="19" a="1"/>
  <c r="AE59" i="19" s="1"/>
  <c r="AO59" i="19" s="1"/>
  <c r="AE173" i="19" a="1"/>
  <c r="AE173" i="19" s="1"/>
  <c r="AO173" i="19" s="1"/>
  <c r="AE124" i="19" a="1"/>
  <c r="AE124" i="19" s="1"/>
  <c r="AO124" i="19" s="1"/>
  <c r="AE119" i="19" a="1"/>
  <c r="AE119" i="19" s="1"/>
  <c r="AO119" i="19" s="1"/>
  <c r="AE116" i="19" a="1"/>
  <c r="AE116" i="19" s="1"/>
  <c r="AO116" i="19" s="1"/>
  <c r="AE96" i="19" a="1"/>
  <c r="AE96" i="19" s="1"/>
  <c r="AO96" i="19" s="1"/>
  <c r="AE171" i="19" a="1"/>
  <c r="AE171" i="19" s="1"/>
  <c r="AO171" i="19" s="1"/>
  <c r="AE191" i="19" a="1"/>
  <c r="AE191" i="19" s="1"/>
  <c r="AO191" i="19" s="1"/>
  <c r="AE181" i="19" a="1"/>
  <c r="AE181" i="19" s="1"/>
  <c r="AO181" i="19" s="1"/>
  <c r="AE114" i="19" a="1"/>
  <c r="AE114" i="19" s="1"/>
  <c r="AO114" i="19" s="1"/>
  <c r="AE185" i="19" a="1"/>
  <c r="AE185" i="19" s="1"/>
  <c r="AO185" i="19" s="1"/>
  <c r="AE80" i="19" a="1"/>
  <c r="AE80" i="19" s="1"/>
  <c r="AO80" i="19" s="1"/>
  <c r="AE197" i="19" a="1"/>
  <c r="AE197" i="19" s="1"/>
  <c r="AO197" i="19" s="1"/>
  <c r="AE106" i="19" a="1"/>
  <c r="AE106" i="19" s="1"/>
  <c r="AO106" i="19" s="1"/>
  <c r="AE140" i="19" a="1"/>
  <c r="AE140" i="19" s="1"/>
  <c r="AO140" i="19" s="1"/>
  <c r="AE79" i="19" a="1"/>
  <c r="AE79" i="19" s="1"/>
  <c r="AO79" i="19" s="1"/>
  <c r="AE113" i="19" a="1"/>
  <c r="AE113" i="19" s="1"/>
  <c r="AO113" i="19" s="1"/>
  <c r="AE195" i="19" a="1"/>
  <c r="AE195" i="19" s="1"/>
  <c r="AO195" i="19" s="1"/>
  <c r="AE107" i="19" a="1"/>
  <c r="AE107" i="19" s="1"/>
  <c r="AO107" i="19" s="1"/>
  <c r="AE146" i="19" a="1"/>
  <c r="AE146" i="19" s="1"/>
  <c r="AO146" i="19" s="1"/>
  <c r="AE156" i="19" a="1"/>
  <c r="AE156" i="19" s="1"/>
  <c r="AO156" i="19" s="1"/>
  <c r="AE212" i="19" a="1"/>
  <c r="AE212" i="19" s="1"/>
  <c r="AO212" i="19" s="1"/>
  <c r="AE218" i="19" a="1"/>
  <c r="AE218" i="19" s="1"/>
  <c r="AO218" i="19" s="1"/>
  <c r="AE84" i="19" a="1"/>
  <c r="AE84" i="19" s="1"/>
  <c r="AO84" i="19" s="1"/>
  <c r="AE128" i="19" a="1"/>
  <c r="AE128" i="19" s="1"/>
  <c r="AO128" i="19" s="1"/>
  <c r="AE154" i="19" a="1"/>
  <c r="AE154" i="19" s="1"/>
  <c r="AO154" i="19" s="1"/>
  <c r="AE136" i="19" a="1"/>
  <c r="AE136" i="19" s="1"/>
  <c r="AO136" i="19" s="1"/>
  <c r="AE65" i="19" a="1"/>
  <c r="AE65" i="19" s="1"/>
  <c r="AO65" i="19" s="1"/>
  <c r="AE131" i="19" a="1"/>
  <c r="AE131" i="19" s="1"/>
  <c r="AO131" i="19" s="1"/>
  <c r="AE163" i="19" a="1"/>
  <c r="AE163" i="19" s="1"/>
  <c r="AO163" i="19" s="1"/>
  <c r="AE57" i="19" a="1"/>
  <c r="AE57" i="19" s="1"/>
  <c r="AO57" i="19" s="1"/>
  <c r="AE224" i="19" a="1"/>
  <c r="AE224" i="19" s="1"/>
  <c r="AO224" i="19" s="1"/>
  <c r="AE67" i="19" a="1"/>
  <c r="AE67" i="19" s="1"/>
  <c r="AO67" i="19" s="1"/>
  <c r="AE83" i="19" a="1"/>
  <c r="AE83" i="19" s="1"/>
  <c r="AO83" i="19" s="1"/>
  <c r="AE125" i="19" a="1"/>
  <c r="AE125" i="19" s="1"/>
  <c r="AO125" i="19" s="1"/>
  <c r="AE211" i="19" a="1"/>
  <c r="AE211" i="19" s="1"/>
  <c r="AO211" i="19" s="1"/>
  <c r="AE176" i="19" a="1"/>
  <c r="AE176" i="19" s="1"/>
  <c r="AO176" i="19" s="1"/>
  <c r="AE76" i="19" a="1"/>
  <c r="AE76" i="19" s="1"/>
  <c r="AO76" i="19" s="1"/>
  <c r="AE196" i="19" a="1"/>
  <c r="AE196" i="19" s="1"/>
  <c r="AO196" i="19" s="1"/>
  <c r="AE204" i="19" a="1"/>
  <c r="AE204" i="19" s="1"/>
  <c r="AO204" i="19" s="1"/>
  <c r="AE111" i="19" a="1"/>
  <c r="AE111" i="19" s="1"/>
  <c r="AO111" i="19" s="1"/>
  <c r="AE82" i="19" a="1"/>
  <c r="AE82" i="19" s="1"/>
  <c r="AO82" i="19" s="1"/>
  <c r="AE192" i="19" a="1"/>
  <c r="AE192" i="19" s="1"/>
  <c r="AO192" i="19" s="1"/>
  <c r="AE70" i="19" a="1"/>
  <c r="AE70" i="19" s="1"/>
  <c r="AO70" i="19" s="1"/>
  <c r="AE129" i="19" a="1"/>
  <c r="AE129" i="19" s="1"/>
  <c r="AO129" i="19" s="1"/>
  <c r="AE174" i="19" a="1"/>
  <c r="AE174" i="19" s="1"/>
  <c r="AO174" i="19" s="1"/>
  <c r="AE216" i="19" a="1"/>
  <c r="AE216" i="19" s="1"/>
  <c r="AO216" i="19" s="1"/>
  <c r="AE165" i="19" a="1"/>
  <c r="AE165" i="19" s="1"/>
  <c r="AO165" i="19" s="1"/>
  <c r="AE77" i="19" a="1"/>
  <c r="AE77" i="19" s="1"/>
  <c r="AO77" i="19" s="1"/>
  <c r="AE183" i="19" a="1"/>
  <c r="AE183" i="19" s="1"/>
  <c r="AO183" i="19" s="1"/>
  <c r="AE199" i="19" a="1"/>
  <c r="AE199" i="19" s="1"/>
  <c r="AO199" i="19" s="1"/>
  <c r="AE166" i="19" a="1"/>
  <c r="AE166" i="19" s="1"/>
  <c r="AO166" i="19" s="1"/>
  <c r="AE100" i="19" a="1"/>
  <c r="AE100" i="19" s="1"/>
  <c r="AO100" i="19" s="1"/>
  <c r="AE189" i="19" a="1"/>
  <c r="AE189" i="19" s="1"/>
  <c r="AO189" i="19" s="1"/>
  <c r="AE148" i="19" a="1"/>
  <c r="AE148" i="19" s="1"/>
  <c r="AO148" i="19" s="1"/>
  <c r="AE72" i="19" a="1"/>
  <c r="AE72" i="19" s="1"/>
  <c r="AO72" i="19" s="1"/>
  <c r="AE92" i="19" a="1"/>
  <c r="AE92" i="19" s="1"/>
  <c r="AO92" i="19" s="1"/>
  <c r="AE126" i="19" a="1"/>
  <c r="AE126" i="19" s="1"/>
  <c r="AO126" i="19" s="1"/>
  <c r="AE169" i="19" a="1"/>
  <c r="AE169" i="19" s="1"/>
  <c r="AO169" i="19" s="1"/>
  <c r="AE215" i="19" a="1"/>
  <c r="AE215" i="19" s="1"/>
  <c r="AO215" i="19" s="1"/>
  <c r="AE60" i="19" a="1"/>
  <c r="AE60" i="19" s="1"/>
  <c r="AO60" i="19" s="1"/>
  <c r="AE58" i="19" a="1"/>
  <c r="AE58" i="19" s="1"/>
  <c r="AO58" i="19" s="1"/>
  <c r="AE103" i="19" a="1"/>
  <c r="AE103" i="19" s="1"/>
  <c r="AO103" i="19" s="1"/>
  <c r="AE122" i="19" a="1"/>
  <c r="AE122" i="19" s="1"/>
  <c r="AO122" i="19" s="1"/>
  <c r="AE186" i="19" a="1"/>
  <c r="AE186" i="19" s="1"/>
  <c r="AO186" i="19" s="1"/>
  <c r="AE118" i="19" a="1"/>
  <c r="AE118" i="19" s="1"/>
  <c r="AO118" i="19" s="1"/>
  <c r="AE213" i="19" a="1"/>
  <c r="AE213" i="19" s="1"/>
  <c r="AO213" i="19" s="1"/>
  <c r="AE62" i="19" a="1"/>
  <c r="AE62" i="19" s="1"/>
  <c r="AO62" i="19" s="1"/>
  <c r="AE178" i="19" a="1"/>
  <c r="AE178" i="19" s="1"/>
  <c r="AO178" i="19" s="1"/>
  <c r="AE56" i="19" a="1"/>
  <c r="AE56" i="19" s="1"/>
  <c r="AO56" i="19" s="1"/>
  <c r="AE121" i="19" a="1"/>
  <c r="AE121" i="19" s="1"/>
  <c r="AO121" i="19" s="1"/>
  <c r="AE71" i="19" a="1"/>
  <c r="AE71" i="19" s="1"/>
  <c r="AO71" i="19" s="1"/>
  <c r="AE190" i="19" a="1"/>
  <c r="AE190" i="19" s="1"/>
  <c r="AO190" i="19" s="1"/>
  <c r="AE75" i="19" a="1"/>
  <c r="AE75" i="19" s="1"/>
  <c r="AO75" i="19" s="1"/>
  <c r="AE142" i="19" a="1"/>
  <c r="AE142" i="19" s="1"/>
  <c r="AO142" i="19" s="1"/>
  <c r="AE198" i="19" a="1"/>
  <c r="AE198" i="19" s="1"/>
  <c r="AO198" i="19" s="1"/>
  <c r="AE102" i="19" a="1"/>
  <c r="AE102" i="19" s="1"/>
  <c r="AO102" i="19" s="1"/>
  <c r="AE150" i="19" a="1"/>
  <c r="AE150" i="19" s="1"/>
  <c r="AO150" i="19" s="1"/>
  <c r="AE105" i="19" a="1"/>
  <c r="AE105" i="19" s="1"/>
  <c r="AO105" i="19" s="1"/>
  <c r="AE130" i="19" a="1"/>
  <c r="AE130" i="19" s="1"/>
  <c r="AO130" i="19" s="1"/>
  <c r="AE64" i="19" a="1"/>
  <c r="AE64" i="19" s="1"/>
  <c r="AO64" i="19" s="1"/>
  <c r="AE86" i="19" a="1"/>
  <c r="AE86" i="19" s="1"/>
  <c r="AO86" i="19" s="1"/>
  <c r="AE161" i="19" a="1"/>
  <c r="AE161" i="19" s="1"/>
  <c r="AO161" i="19" s="1"/>
  <c r="AE89" i="19" a="1"/>
  <c r="AE89" i="19" s="1"/>
  <c r="AO89" i="19" s="1"/>
  <c r="AE206" i="19" a="1"/>
  <c r="AE206" i="19" s="1"/>
  <c r="AO206" i="19" s="1"/>
  <c r="AE120" i="19" a="1"/>
  <c r="AE120" i="19" s="1"/>
  <c r="AO120" i="19" s="1"/>
  <c r="AE217" i="19" a="1"/>
  <c r="AE217" i="19" s="1"/>
  <c r="AO217" i="19" s="1"/>
  <c r="AE187" i="19" a="1"/>
  <c r="AE187" i="19" s="1"/>
  <c r="AO187" i="19" s="1"/>
  <c r="AE66" i="19" a="1"/>
  <c r="AE66" i="19" s="1"/>
  <c r="AO66" i="19" s="1"/>
  <c r="AE141" i="19" a="1"/>
  <c r="AE141" i="19" s="1"/>
  <c r="AO141" i="19" s="1"/>
  <c r="AE133" i="19" a="1"/>
  <c r="AE133" i="19" s="1"/>
  <c r="AO133" i="19" s="1"/>
  <c r="AE104" i="19" a="1"/>
  <c r="AE104" i="19" s="1"/>
  <c r="AO104" i="19" s="1"/>
  <c r="AE108" i="19" a="1"/>
  <c r="AE108" i="19" s="1"/>
  <c r="AO108" i="19" s="1"/>
  <c r="AE153" i="19" a="1"/>
  <c r="AE153" i="19" s="1"/>
  <c r="AO153" i="19" s="1"/>
  <c r="AE149" i="19" a="1"/>
  <c r="AE149" i="19" s="1"/>
  <c r="AO149" i="19" s="1"/>
  <c r="AE109" i="19" a="1"/>
  <c r="AE109" i="19" s="1"/>
  <c r="AO109" i="19" s="1"/>
  <c r="AE162" i="19" a="1"/>
  <c r="AE162" i="19" s="1"/>
  <c r="AO162" i="19" s="1"/>
  <c r="AE182" i="19" a="1"/>
  <c r="AE182" i="19" s="1"/>
  <c r="AO182" i="19" s="1"/>
  <c r="AE193" i="19" a="1"/>
  <c r="AE193" i="19" s="1"/>
  <c r="AO193" i="19" s="1"/>
  <c r="AE180" i="19" a="1"/>
  <c r="AE180" i="19" s="1"/>
  <c r="AO180" i="19" s="1"/>
  <c r="AE115" i="19" a="1"/>
  <c r="AE115" i="19" s="1"/>
  <c r="AO115" i="19" s="1"/>
  <c r="AE223" i="19" a="1"/>
  <c r="AE223" i="19" s="1"/>
  <c r="AO223" i="19" s="1"/>
  <c r="AE144" i="19" a="1"/>
  <c r="AE144" i="19" s="1"/>
  <c r="AO144" i="19" s="1"/>
  <c r="AE78" i="19" a="1"/>
  <c r="AE78" i="19" s="1"/>
  <c r="AO78" i="19" s="1"/>
  <c r="AE93" i="19" a="1"/>
  <c r="AE93" i="19" s="1"/>
  <c r="AO93" i="19" s="1"/>
  <c r="AE188" i="19" a="1"/>
  <c r="AE188" i="19" s="1"/>
  <c r="AO188" i="19" s="1"/>
  <c r="AE158" i="19" a="1"/>
  <c r="AE158" i="19" s="1"/>
  <c r="AO158" i="19" s="1"/>
  <c r="AE55" i="19" a="1"/>
  <c r="AE55" i="19" s="1"/>
  <c r="AO55" i="19" s="1"/>
  <c r="AE200" i="19" a="1"/>
  <c r="AE200" i="19" s="1"/>
  <c r="AO200" i="19" s="1"/>
  <c r="AE139" i="19" a="1"/>
  <c r="AE139" i="19" s="1"/>
  <c r="AO139" i="19" s="1"/>
  <c r="AE168" i="19" a="1"/>
  <c r="AE168" i="19" s="1"/>
  <c r="AO168" i="19" s="1"/>
  <c r="AE177" i="19" a="1"/>
  <c r="AE177" i="19" s="1"/>
  <c r="AO177" i="19" s="1"/>
  <c r="AE63" i="19" a="1"/>
  <c r="AE63" i="19" s="1"/>
  <c r="AO63" i="19" s="1"/>
  <c r="AE179" i="19" a="1"/>
  <c r="AE179" i="19" s="1"/>
  <c r="AO179" i="19" s="1"/>
  <c r="AE201" i="19" a="1"/>
  <c r="AE201" i="19" s="1"/>
  <c r="AO201" i="19" s="1"/>
  <c r="AE81" i="19" a="1"/>
  <c r="AE81" i="19" s="1"/>
  <c r="AO81" i="19" s="1"/>
  <c r="AE88" i="19" a="1"/>
  <c r="AE88" i="19" s="1"/>
  <c r="AO88" i="19" s="1"/>
  <c r="AE205" i="19" a="1"/>
  <c r="AE205" i="19" s="1"/>
  <c r="AO205" i="19" s="1"/>
  <c r="AE95" i="19" a="1"/>
  <c r="AE95" i="19" s="1"/>
  <c r="AO95" i="19" s="1"/>
  <c r="AE123" i="19" a="1"/>
  <c r="AE123" i="19" s="1"/>
  <c r="AO123" i="19" s="1"/>
  <c r="AE219" i="19" a="1"/>
  <c r="AE219" i="19" s="1"/>
  <c r="AO219" i="19" s="1"/>
  <c r="AE214" i="19" a="1"/>
  <c r="AE214" i="19" s="1"/>
  <c r="AO214" i="19" s="1"/>
  <c r="AE157" i="19" a="1"/>
  <c r="AE157" i="19" s="1"/>
  <c r="AO157" i="19" s="1"/>
  <c r="AE74" i="19" a="1"/>
  <c r="AE74" i="19" s="1"/>
  <c r="AO74" i="19" s="1"/>
  <c r="AE87" i="19" a="1"/>
  <c r="AE87" i="19" s="1"/>
  <c r="AO87" i="19" s="1"/>
  <c r="AE194" i="19" a="1"/>
  <c r="AE194" i="19" s="1"/>
  <c r="AO194" i="19" s="1"/>
  <c r="AE203" i="19" a="1"/>
  <c r="AE203" i="19" s="1"/>
  <c r="AO203" i="19" s="1"/>
  <c r="AE69" i="19" a="1"/>
  <c r="AE69" i="19" s="1"/>
  <c r="AO69" i="19" s="1"/>
  <c r="AE184" i="19" a="1"/>
  <c r="AE184" i="19" s="1"/>
  <c r="AO184" i="19" s="1"/>
  <c r="AE164" i="19" a="1"/>
  <c r="AE164" i="19" s="1"/>
  <c r="AO164" i="19" s="1"/>
  <c r="AS61" i="19"/>
  <c r="AS212" i="19"/>
  <c r="AF141" i="19"/>
  <c r="AP141" i="19" s="1"/>
  <c r="AF96" i="19"/>
  <c r="AP96" i="19" s="1"/>
  <c r="AF139" i="19"/>
  <c r="AP139" i="19" s="1"/>
  <c r="F213" i="19"/>
  <c r="F184" i="19"/>
  <c r="AF148" i="19"/>
  <c r="AP148" i="19" s="1"/>
  <c r="AF203" i="19"/>
  <c r="AP203" i="19" s="1"/>
  <c r="AF101" i="19"/>
  <c r="AP101" i="19" s="1"/>
  <c r="AF222" i="19"/>
  <c r="AP222" i="19" s="1"/>
  <c r="AF223" i="19"/>
  <c r="AP223" i="19" s="1"/>
  <c r="AF150" i="19"/>
  <c r="AP150" i="19" s="1"/>
  <c r="AF208" i="19"/>
  <c r="F194" i="19"/>
  <c r="F155" i="19"/>
  <c r="F77" i="19"/>
  <c r="F87" i="19"/>
  <c r="F154" i="19"/>
  <c r="AF132" i="19"/>
  <c r="AP132" i="19" s="1"/>
  <c r="AF157" i="19"/>
  <c r="AP157" i="19" s="1"/>
  <c r="F140" i="19"/>
  <c r="F189" i="19"/>
  <c r="F78" i="19"/>
  <c r="F150" i="19"/>
  <c r="AF128" i="19"/>
  <c r="AP128" i="19" s="1"/>
  <c r="F129" i="19"/>
  <c r="AO167" i="19"/>
  <c r="F167" i="19"/>
  <c r="AF102" i="19"/>
  <c r="AP102" i="19" s="1"/>
  <c r="AF92" i="19"/>
  <c r="AP92" i="19" s="1"/>
  <c r="AF115" i="19"/>
  <c r="AP115" i="19" s="1"/>
  <c r="F216" i="19"/>
  <c r="F132" i="19"/>
  <c r="F146" i="19"/>
  <c r="AF127" i="19"/>
  <c r="AP127" i="19" s="1"/>
  <c r="F157" i="19"/>
  <c r="AF199" i="19"/>
  <c r="AP199" i="19" s="1"/>
  <c r="F101" i="19"/>
  <c r="AF196" i="19"/>
  <c r="AP196" i="19" s="1"/>
  <c r="F93" i="19"/>
  <c r="F211" i="19"/>
  <c r="F192" i="19"/>
  <c r="AF103" i="19"/>
  <c r="AP103" i="19" s="1"/>
  <c r="F148" i="19"/>
  <c r="AF105" i="19"/>
  <c r="AP105" i="19" s="1"/>
  <c r="F144" i="19"/>
  <c r="F215" i="19"/>
  <c r="AO175" i="19"/>
  <c r="AF213" i="19"/>
  <c r="AP213" i="19" s="1"/>
  <c r="AF189" i="19"/>
  <c r="AP189" i="19" s="1"/>
  <c r="AF66" i="19"/>
  <c r="AP66" i="19" s="1"/>
  <c r="AF178" i="19"/>
  <c r="AP178" i="19" s="1"/>
  <c r="AF192" i="19"/>
  <c r="AP192" i="19" s="1"/>
  <c r="AF97" i="19"/>
  <c r="AP97" i="19" s="1"/>
  <c r="AF198" i="19"/>
  <c r="AP198" i="19" s="1"/>
  <c r="AF175" i="19"/>
  <c r="AP175" i="19" s="1"/>
  <c r="AF154" i="19"/>
  <c r="AP154" i="19" s="1"/>
  <c r="AF155" i="19"/>
  <c r="AP155" i="19" s="1"/>
  <c r="AF201" i="19"/>
  <c r="AP201" i="19" s="1"/>
  <c r="AF204" i="19"/>
  <c r="AP204" i="19" s="1"/>
  <c r="AF173" i="19"/>
  <c r="AP173" i="19" s="1"/>
  <c r="AF183" i="19"/>
  <c r="AP183" i="19" s="1"/>
  <c r="AF120" i="19"/>
  <c r="AP120" i="19" s="1"/>
  <c r="AF171" i="19"/>
  <c r="AP171" i="19" s="1"/>
  <c r="AF85" i="19"/>
  <c r="AP85" i="19" s="1"/>
  <c r="AF168" i="19"/>
  <c r="AP168" i="19" s="1"/>
  <c r="AF158" i="19"/>
  <c r="AP158" i="19" s="1"/>
  <c r="AF174" i="19"/>
  <c r="AP174" i="19" s="1"/>
  <c r="AF94" i="19"/>
  <c r="AP94" i="19" s="1"/>
  <c r="AF144" i="19"/>
  <c r="AP144" i="19" s="1"/>
  <c r="AF181" i="19"/>
  <c r="AP181" i="19" s="1"/>
  <c r="AF205" i="19"/>
  <c r="AP205" i="19" s="1"/>
  <c r="AF176" i="19"/>
  <c r="AF216" i="19"/>
  <c r="AP216" i="19" s="1"/>
  <c r="AF131" i="19"/>
  <c r="AF224" i="19"/>
  <c r="AP224" i="19" s="1"/>
  <c r="AF107" i="19"/>
  <c r="AP107" i="19" s="1"/>
  <c r="AF191" i="19"/>
  <c r="AP191" i="19" s="1"/>
  <c r="AF82" i="19"/>
  <c r="AP82" i="19" s="1"/>
  <c r="AF58" i="19"/>
  <c r="AP58" i="19" s="1"/>
  <c r="AF187" i="19"/>
  <c r="AF186" i="19"/>
  <c r="AP186" i="19" s="1"/>
  <c r="AF109" i="19"/>
  <c r="AP109" i="19" s="1"/>
  <c r="AF61" i="19"/>
  <c r="AP61" i="19" s="1"/>
  <c r="AF77" i="19"/>
  <c r="F203" i="19"/>
  <c r="F106" i="19"/>
  <c r="AF184" i="19"/>
  <c r="AP184" i="19" s="1"/>
  <c r="AF140" i="19"/>
  <c r="AP140" i="19" s="1"/>
  <c r="F214" i="19"/>
  <c r="AF193" i="19"/>
  <c r="AP193" i="19" s="1"/>
  <c r="AF172" i="19"/>
  <c r="AP172" i="19" s="1"/>
  <c r="AF95" i="19"/>
  <c r="AP95" i="19" s="1"/>
  <c r="AF59" i="19"/>
  <c r="AF57" i="19"/>
  <c r="AP57" i="19" s="1"/>
  <c r="AF87" i="19"/>
  <c r="AP87" i="19" s="1"/>
  <c r="AF54" i="19"/>
  <c r="AP54" i="19" s="1"/>
  <c r="AF74" i="19"/>
  <c r="AP74" i="19" s="1"/>
  <c r="AF53" i="19"/>
  <c r="AP53" i="19" s="1"/>
  <c r="AF63" i="19"/>
  <c r="AP63" i="19" s="1"/>
  <c r="AF93" i="19"/>
  <c r="AP93" i="19" s="1"/>
  <c r="F64" i="19"/>
  <c r="F179" i="19"/>
  <c r="F131" i="19"/>
  <c r="F130" i="19"/>
  <c r="F121" i="19"/>
  <c r="F180" i="19"/>
  <c r="F89" i="19"/>
  <c r="F111" i="19"/>
  <c r="F219" i="19"/>
  <c r="F90" i="19"/>
  <c r="F178" i="19"/>
  <c r="F76" i="19"/>
  <c r="F100" i="19"/>
  <c r="F174" i="19"/>
  <c r="F158" i="19"/>
  <c r="F60" i="19"/>
  <c r="F92" i="19"/>
  <c r="F74" i="19"/>
  <c r="F149" i="19"/>
  <c r="F207" i="19"/>
  <c r="F110" i="19"/>
  <c r="F128" i="19"/>
  <c r="F134" i="19"/>
  <c r="F156" i="19"/>
  <c r="F209" i="19"/>
  <c r="F69" i="19"/>
  <c r="F70" i="19"/>
  <c r="F72" i="19"/>
  <c r="AF88" i="19"/>
  <c r="AP88" i="19" s="1"/>
  <c r="AF202" i="19"/>
  <c r="AP202" i="19" s="1"/>
  <c r="AF160" i="19"/>
  <c r="AP160" i="19" s="1"/>
  <c r="AF167" i="19"/>
  <c r="AP167" i="19" s="1"/>
  <c r="AF91" i="19"/>
  <c r="AP91" i="19" s="1"/>
  <c r="AF149" i="19"/>
  <c r="AP149" i="19" s="1"/>
  <c r="AF114" i="19"/>
  <c r="AP114" i="19" s="1"/>
  <c r="AF163" i="19"/>
  <c r="AF64" i="19"/>
  <c r="AP64" i="19" s="1"/>
  <c r="AF123" i="19"/>
  <c r="AP123" i="19" s="1"/>
  <c r="AF179" i="19"/>
  <c r="AP179" i="19" s="1"/>
  <c r="AF219" i="19"/>
  <c r="AP219" i="19" s="1"/>
  <c r="AF185" i="19"/>
  <c r="AF146" i="19"/>
  <c r="AF147" i="19"/>
  <c r="AP147" i="19" s="1"/>
  <c r="AF180" i="19"/>
  <c r="AP180" i="19" s="1"/>
  <c r="AF200" i="19"/>
  <c r="AF220" i="19"/>
  <c r="AP220" i="19" s="1"/>
  <c r="AF126" i="19"/>
  <c r="AP126" i="19" s="1"/>
  <c r="AO53" i="19"/>
  <c r="AF67" i="19"/>
  <c r="AP67" i="19" s="1"/>
  <c r="AF136" i="19"/>
  <c r="AP136" i="19" s="1"/>
  <c r="AF135" i="19"/>
  <c r="AF100" i="19"/>
  <c r="AP100" i="19" s="1"/>
  <c r="AF69" i="19"/>
  <c r="AP69" i="19" s="1"/>
  <c r="AF60" i="19"/>
  <c r="AP60" i="19" s="1"/>
  <c r="AF190" i="19"/>
  <c r="AP190" i="19" s="1"/>
  <c r="AF218" i="19"/>
  <c r="AP218" i="19" s="1"/>
  <c r="AF125" i="19"/>
  <c r="AP125" i="19" s="1"/>
  <c r="AF68" i="19"/>
  <c r="AP68" i="19" s="1"/>
  <c r="AF137" i="19"/>
  <c r="AP137" i="19" s="1"/>
  <c r="AF129" i="19"/>
  <c r="AP129" i="19" s="1"/>
  <c r="AF75" i="19"/>
  <c r="AF56" i="19"/>
  <c r="AP56" i="19" s="1"/>
  <c r="AF106" i="19"/>
  <c r="AP106" i="19" s="1"/>
  <c r="AF62" i="19"/>
  <c r="AP62" i="19" s="1"/>
  <c r="AF134" i="19"/>
  <c r="AP134" i="19" s="1"/>
  <c r="AF108" i="19"/>
  <c r="AP108" i="19" s="1"/>
  <c r="AF207" i="19"/>
  <c r="AP207" i="19" s="1"/>
  <c r="AF211" i="19"/>
  <c r="AP211" i="19" s="1"/>
  <c r="AF133" i="19"/>
  <c r="AF194" i="19"/>
  <c r="AP194" i="19" s="1"/>
  <c r="AF153" i="19"/>
  <c r="AP153" i="19" s="1"/>
  <c r="AF78" i="19"/>
  <c r="AF80" i="19"/>
  <c r="AP80" i="19" s="1"/>
  <c r="AF119" i="19"/>
  <c r="AP119" i="19" s="1"/>
  <c r="AF112" i="19"/>
  <c r="AP112" i="19" s="1"/>
  <c r="AI100" i="19" l="1"/>
  <c r="AI114" i="19"/>
  <c r="AS114" i="19" s="1"/>
  <c r="AI74" i="19"/>
  <c r="AI192" i="19"/>
  <c r="AI101" i="19"/>
  <c r="AS101" i="19" s="1"/>
  <c r="AI202" i="19"/>
  <c r="AI155" i="19"/>
  <c r="AS155" i="19" s="1"/>
  <c r="AI54" i="19"/>
  <c r="AI115" i="19"/>
  <c r="AI140" i="19"/>
  <c r="AI60" i="19"/>
  <c r="AP78" i="19"/>
  <c r="AI78" i="19"/>
  <c r="AP59" i="19"/>
  <c r="AI59" i="19"/>
  <c r="AI63" i="19"/>
  <c r="AP146" i="19"/>
  <c r="AI146" i="19"/>
  <c r="AP131" i="19"/>
  <c r="AI131" i="19"/>
  <c r="AS131" i="19" s="1"/>
  <c r="AI203" i="19"/>
  <c r="AI108" i="19"/>
  <c r="AI190" i="19"/>
  <c r="AP135" i="19"/>
  <c r="AI135" i="19"/>
  <c r="AI222" i="19"/>
  <c r="AS222" i="19" s="1"/>
  <c r="AP187" i="19"/>
  <c r="AI187" i="19"/>
  <c r="AP176" i="19"/>
  <c r="AI176" i="19"/>
  <c r="AI85" i="19"/>
  <c r="AI180" i="19"/>
  <c r="AS180" i="19" s="1"/>
  <c r="AI158" i="19"/>
  <c r="AP133" i="19"/>
  <c r="AI133" i="19"/>
  <c r="AI147" i="19"/>
  <c r="AP185" i="19"/>
  <c r="AI185" i="19"/>
  <c r="AP163" i="19"/>
  <c r="AI163" i="19"/>
  <c r="AP77" i="19"/>
  <c r="AI77" i="19"/>
  <c r="AI120" i="19"/>
  <c r="AI219" i="19"/>
  <c r="AS219" i="19" s="1"/>
  <c r="AP75" i="19"/>
  <c r="AI75" i="19"/>
  <c r="AS75" i="19" s="1"/>
  <c r="AI58" i="19"/>
  <c r="AP208" i="19"/>
  <c r="AI208" i="19"/>
  <c r="AS208" i="19" s="1"/>
  <c r="AP200" i="19"/>
  <c r="AI200" i="19"/>
  <c r="AS200" i="19" s="1"/>
  <c r="AI196" i="19"/>
  <c r="AS119" i="19"/>
  <c r="AS215" i="19"/>
  <c r="AS178" i="19"/>
  <c r="AS214" i="19"/>
  <c r="AS191" i="19"/>
  <c r="AS116" i="19"/>
  <c r="AS96" i="19"/>
  <c r="AS68" i="19"/>
  <c r="AS139" i="19"/>
  <c r="AS156" i="19"/>
  <c r="AS170" i="19"/>
  <c r="AS65" i="19"/>
  <c r="AS104" i="19"/>
  <c r="AS98" i="19"/>
  <c r="AS110" i="19"/>
  <c r="AS134" i="19"/>
  <c r="AS126" i="19"/>
  <c r="AS62" i="19"/>
  <c r="AS217" i="19"/>
  <c r="AS194" i="19"/>
  <c r="AS143" i="19"/>
  <c r="AS165" i="19"/>
  <c r="AS211" i="19"/>
  <c r="AS199" i="19"/>
  <c r="AS87" i="19"/>
  <c r="AS69" i="19"/>
  <c r="AS213" i="19"/>
  <c r="AS127" i="19"/>
  <c r="AS197" i="19"/>
  <c r="AS125" i="19"/>
  <c r="AS105" i="19"/>
  <c r="AS71" i="19"/>
  <c r="AS70" i="19"/>
  <c r="AS90" i="19"/>
  <c r="AS181" i="19"/>
  <c r="AS109" i="19"/>
  <c r="AS92" i="19"/>
  <c r="AS83" i="19"/>
  <c r="AS177" i="19"/>
  <c r="AS159" i="19"/>
  <c r="AS107" i="19"/>
  <c r="AS111" i="19"/>
  <c r="AS103" i="19"/>
  <c r="AS221" i="19"/>
  <c r="AS56" i="19"/>
  <c r="AS72" i="19"/>
  <c r="AS201" i="19"/>
  <c r="AS82" i="19"/>
  <c r="AS175" i="19"/>
  <c r="AS151" i="19"/>
  <c r="AS184" i="19"/>
  <c r="AS162" i="19"/>
  <c r="AS84" i="19"/>
  <c r="AS89" i="19"/>
  <c r="AS164" i="19"/>
  <c r="AS154" i="19"/>
  <c r="AS186" i="19"/>
  <c r="AS123" i="19"/>
  <c r="AS152" i="19"/>
  <c r="AS67" i="19"/>
  <c r="AS205" i="19"/>
  <c r="AS76" i="19"/>
  <c r="AS74" i="19"/>
  <c r="AS91" i="19"/>
  <c r="AS193" i="19"/>
  <c r="AS206" i="19"/>
  <c r="AS80" i="19"/>
  <c r="AS210" i="19"/>
  <c r="AS130" i="19"/>
  <c r="AS168" i="19"/>
  <c r="AS174" i="19"/>
  <c r="AS55" i="19"/>
  <c r="AS66" i="19"/>
  <c r="AS73" i="19"/>
  <c r="AS223" i="19"/>
  <c r="AS142" i="19"/>
  <c r="AS86" i="19"/>
  <c r="AS122" i="19"/>
  <c r="AS57" i="19"/>
  <c r="AS99" i="19"/>
  <c r="AS138" i="19"/>
  <c r="AS97" i="19"/>
  <c r="AS195" i="19"/>
  <c r="AS129" i="19"/>
  <c r="AS171" i="19"/>
  <c r="AS121" i="19"/>
  <c r="AS141" i="19"/>
  <c r="AS169" i="19"/>
  <c r="AS93" i="19"/>
  <c r="AS204" i="19"/>
  <c r="AS167" i="19"/>
  <c r="AS172" i="19"/>
  <c r="AS198" i="19"/>
  <c r="AS79" i="19"/>
  <c r="AS95" i="19"/>
  <c r="AS224" i="19"/>
  <c r="E3" i="19"/>
  <c r="D3" i="19"/>
  <c r="C3" i="19"/>
  <c r="AE4" i="19" a="1"/>
  <c r="AE4" i="19" s="1"/>
  <c r="AE5" i="19" a="1"/>
  <c r="AE5" i="19" s="1"/>
  <c r="AE6" i="19" a="1"/>
  <c r="AE6" i="19" s="1"/>
  <c r="AE7" i="19" a="1"/>
  <c r="AE7" i="19" s="1"/>
  <c r="AE8" i="19" a="1"/>
  <c r="AE8" i="19" s="1"/>
  <c r="AE9" i="19" a="1"/>
  <c r="AE9" i="19" s="1"/>
  <c r="AE10" i="19" a="1"/>
  <c r="AE10" i="19" s="1"/>
  <c r="AE11" i="19" a="1"/>
  <c r="AE11" i="19" s="1"/>
  <c r="AE12" i="19" a="1"/>
  <c r="AE12" i="19" s="1"/>
  <c r="AE13" i="19" a="1"/>
  <c r="AE13" i="19" s="1"/>
  <c r="AE14" i="19" a="1"/>
  <c r="AE14" i="19" s="1"/>
  <c r="AE15" i="19" a="1"/>
  <c r="AE15" i="19" s="1"/>
  <c r="AE16" i="19" a="1"/>
  <c r="AE16" i="19" s="1"/>
  <c r="AE17" i="19" a="1"/>
  <c r="AE17" i="19" s="1"/>
  <c r="AE18" i="19" a="1"/>
  <c r="AE18" i="19" s="1"/>
  <c r="AE19" i="19" a="1"/>
  <c r="AE19" i="19" s="1"/>
  <c r="AE20" i="19" a="1"/>
  <c r="AE20" i="19" s="1"/>
  <c r="AE21" i="19" a="1"/>
  <c r="AE21" i="19" s="1"/>
  <c r="AE22" i="19" a="1"/>
  <c r="AE22" i="19" s="1"/>
  <c r="AE23" i="19" a="1"/>
  <c r="AE23" i="19" s="1"/>
  <c r="AE24" i="19" a="1"/>
  <c r="AE24" i="19" s="1"/>
  <c r="AE25" i="19" a="1"/>
  <c r="AE25" i="19" s="1"/>
  <c r="AE26" i="19" a="1"/>
  <c r="AE26" i="19" s="1"/>
  <c r="AE27" i="19" a="1"/>
  <c r="AE27" i="19" s="1"/>
  <c r="AE28" i="19" a="1"/>
  <c r="AE28" i="19" s="1"/>
  <c r="AE29" i="19" a="1"/>
  <c r="AE29" i="19" s="1"/>
  <c r="AE30" i="19" a="1"/>
  <c r="AE30" i="19" s="1"/>
  <c r="AE31" i="19" a="1"/>
  <c r="AE31" i="19" s="1"/>
  <c r="AE32" i="19" a="1"/>
  <c r="AE32" i="19" s="1"/>
  <c r="AE33" i="19" a="1"/>
  <c r="AE33" i="19" s="1"/>
  <c r="AE34" i="19" a="1"/>
  <c r="AE34" i="19" s="1"/>
  <c r="AE35" i="19" a="1"/>
  <c r="AE35" i="19" s="1"/>
  <c r="AE36" i="19" a="1"/>
  <c r="AE36" i="19" s="1"/>
  <c r="AE37" i="19" a="1"/>
  <c r="AE37" i="19" s="1"/>
  <c r="AE38" i="19" a="1"/>
  <c r="AE38" i="19" s="1"/>
  <c r="AE39" i="19" a="1"/>
  <c r="AE39" i="19" s="1"/>
  <c r="AE40" i="19" a="1"/>
  <c r="AE40" i="19" s="1"/>
  <c r="AE41" i="19" a="1"/>
  <c r="AE41" i="19" s="1"/>
  <c r="AE42" i="19" a="1"/>
  <c r="AE42" i="19" s="1"/>
  <c r="AE43" i="19" a="1"/>
  <c r="AE43" i="19" s="1"/>
  <c r="AE44" i="19" a="1"/>
  <c r="AE44" i="19" s="1"/>
  <c r="AE45" i="19" a="1"/>
  <c r="AE45" i="19" s="1"/>
  <c r="AE46" i="19" a="1"/>
  <c r="AE46" i="19" s="1"/>
  <c r="AE47" i="19" a="1"/>
  <c r="AE47" i="19" s="1"/>
  <c r="AE48" i="19" a="1"/>
  <c r="AE48" i="19" s="1"/>
  <c r="AE49" i="19" a="1"/>
  <c r="AE49" i="19" s="1"/>
  <c r="AE50" i="19" a="1"/>
  <c r="AE50" i="19" s="1"/>
  <c r="AE51" i="19" a="1"/>
  <c r="AE51" i="19" s="1"/>
  <c r="AE52" i="19" a="1"/>
  <c r="AE52" i="19" s="1"/>
  <c r="AS100" i="19" l="1"/>
  <c r="AS192" i="19"/>
  <c r="AS203" i="19"/>
  <c r="AS59" i="19"/>
  <c r="AS60" i="19"/>
  <c r="AS202" i="19"/>
  <c r="AS85" i="19"/>
  <c r="AS63" i="19"/>
  <c r="AS133" i="19"/>
  <c r="AS147" i="19"/>
  <c r="AS115" i="19"/>
  <c r="AS163" i="19"/>
  <c r="AS78" i="19"/>
  <c r="AS196" i="19"/>
  <c r="AS185" i="19"/>
  <c r="AS54" i="19"/>
  <c r="AS140" i="19"/>
  <c r="AS58" i="19"/>
  <c r="AS108" i="19"/>
  <c r="AS187" i="19"/>
  <c r="AS176" i="19"/>
  <c r="AS120" i="19"/>
  <c r="AS77" i="19"/>
  <c r="AS135" i="19"/>
  <c r="AS158" i="19"/>
  <c r="AS53" i="19"/>
  <c r="AS190" i="19"/>
  <c r="AS146" i="19"/>
  <c r="AS153" i="19"/>
  <c r="AS88" i="19"/>
  <c r="AS64" i="19"/>
  <c r="AS112" i="19"/>
  <c r="X3" i="19"/>
  <c r="Z3" i="19" s="1"/>
  <c r="Y3" i="19" s="1"/>
  <c r="AA3" i="19"/>
  <c r="AB3" i="19" s="1"/>
  <c r="W3" i="19"/>
  <c r="U3" i="19"/>
  <c r="T3" i="19"/>
  <c r="O3" i="19"/>
  <c r="P3" i="19"/>
  <c r="Q3" i="19" s="1"/>
  <c r="K3" i="19" a="1"/>
  <c r="K3" i="19" s="1"/>
  <c r="L3" i="19" s="1"/>
  <c r="N3" i="19"/>
  <c r="AG3" i="19"/>
  <c r="AG4" i="19"/>
  <c r="AG7" i="19"/>
  <c r="AQ7" i="19" s="1"/>
  <c r="AG8" i="19"/>
  <c r="AQ8" i="19" s="1"/>
  <c r="AG16" i="19"/>
  <c r="AQ16" i="19" s="1"/>
  <c r="AG17" i="19"/>
  <c r="AQ17" i="19" s="1"/>
  <c r="AG19" i="19"/>
  <c r="AQ19" i="19" s="1"/>
  <c r="AG21" i="19"/>
  <c r="AQ21" i="19" s="1"/>
  <c r="AG24" i="19"/>
  <c r="AG25" i="19"/>
  <c r="AQ25" i="19" s="1"/>
  <c r="AG26" i="19"/>
  <c r="AQ26" i="19" s="1"/>
  <c r="AG27" i="19"/>
  <c r="AG28" i="19"/>
  <c r="AG30" i="19"/>
  <c r="AQ30" i="19" s="1"/>
  <c r="AG31" i="19"/>
  <c r="AQ31" i="19" s="1"/>
  <c r="AG32" i="19"/>
  <c r="AQ32" i="19" s="1"/>
  <c r="AG33" i="19"/>
  <c r="AQ33" i="19" s="1"/>
  <c r="AG34" i="19"/>
  <c r="AQ34" i="19" s="1"/>
  <c r="AG35" i="19"/>
  <c r="AQ35" i="19" s="1"/>
  <c r="AG36" i="19"/>
  <c r="AQ36" i="19" s="1"/>
  <c r="AG37" i="19"/>
  <c r="AQ37" i="19" s="1"/>
  <c r="AG38" i="19"/>
  <c r="AQ38" i="19" s="1"/>
  <c r="AG39" i="19"/>
  <c r="AQ39" i="19" s="1"/>
  <c r="AG41" i="19"/>
  <c r="AQ41" i="19" s="1"/>
  <c r="AG43" i="19"/>
  <c r="AQ43" i="19" s="1"/>
  <c r="AG44" i="19"/>
  <c r="AQ44" i="19" s="1"/>
  <c r="AG45" i="19"/>
  <c r="AQ45" i="19" s="1"/>
  <c r="AG46" i="19"/>
  <c r="AQ46" i="19" s="1"/>
  <c r="AG47" i="19"/>
  <c r="AQ47" i="19" s="1"/>
  <c r="AG48" i="19"/>
  <c r="AG49" i="19"/>
  <c r="AQ49" i="19" s="1"/>
  <c r="AG50" i="19"/>
  <c r="AG51" i="19"/>
  <c r="AQ51" i="19" s="1"/>
  <c r="A3" i="19"/>
  <c r="AR3" i="19" l="1"/>
  <c r="AQ3" i="19"/>
  <c r="AQ27" i="19"/>
  <c r="AQ48" i="19"/>
  <c r="AQ24" i="19"/>
  <c r="AQ4" i="19"/>
  <c r="AQ28" i="19"/>
  <c r="AQ50" i="19"/>
  <c r="AF28" i="19"/>
  <c r="AP28" i="19" s="1"/>
  <c r="AF26" i="19"/>
  <c r="AP26" i="19" s="1"/>
  <c r="AF25" i="19"/>
  <c r="AP25" i="19" s="1"/>
  <c r="AF34" i="19"/>
  <c r="AP34" i="19" s="1"/>
  <c r="AF24" i="19"/>
  <c r="AP24" i="19" s="1"/>
  <c r="AF39" i="19"/>
  <c r="AP39" i="19" s="1"/>
  <c r="AF17" i="19"/>
  <c r="AP17" i="19" s="1"/>
  <c r="AF43" i="19"/>
  <c r="AP43" i="19" s="1"/>
  <c r="AF42" i="19"/>
  <c r="AP42" i="19" s="1"/>
  <c r="AF22" i="19"/>
  <c r="AP22" i="19" s="1"/>
  <c r="AF41" i="19"/>
  <c r="AP41" i="19" s="1"/>
  <c r="AF21" i="19"/>
  <c r="AP21" i="19" s="1"/>
  <c r="AF30" i="19"/>
  <c r="AP30" i="19" s="1"/>
  <c r="AG13" i="19"/>
  <c r="AQ13" i="19" s="1"/>
  <c r="AG11" i="19"/>
  <c r="AQ11" i="19" s="1"/>
  <c r="AG10" i="19"/>
  <c r="AG29" i="19"/>
  <c r="AQ29" i="19" s="1"/>
  <c r="AG9" i="19"/>
  <c r="AQ9" i="19" s="1"/>
  <c r="AG6" i="19"/>
  <c r="AG23" i="19"/>
  <c r="AQ23" i="19" s="1"/>
  <c r="AG15" i="19"/>
  <c r="AQ15" i="19" s="1"/>
  <c r="AG14" i="19"/>
  <c r="AG52" i="19"/>
  <c r="AQ52" i="19" s="1"/>
  <c r="AG12" i="19"/>
  <c r="AQ12" i="19" s="1"/>
  <c r="AG40" i="19"/>
  <c r="AQ40" i="19" s="1"/>
  <c r="M3" i="19" a="1"/>
  <c r="M3" i="19" s="1"/>
  <c r="F3" i="19" s="1"/>
  <c r="AG5" i="19"/>
  <c r="AG42" i="19"/>
  <c r="AQ42" i="19" s="1"/>
  <c r="AG18" i="19"/>
  <c r="AQ18" i="19" s="1"/>
  <c r="AG22" i="19"/>
  <c r="AQ22" i="19" s="1"/>
  <c r="AG20" i="19"/>
  <c r="AF45" i="19"/>
  <c r="AP45" i="19" s="1"/>
  <c r="AF5" i="19"/>
  <c r="AP5" i="19" s="1"/>
  <c r="AF4" i="19"/>
  <c r="AP4" i="19" s="1"/>
  <c r="AF51" i="19"/>
  <c r="AP51" i="19" s="1"/>
  <c r="AF11" i="19"/>
  <c r="AP11" i="19" s="1"/>
  <c r="AF46" i="19"/>
  <c r="AF48" i="19"/>
  <c r="AP48" i="19" s="1"/>
  <c r="AF8" i="19"/>
  <c r="AP8" i="19" s="1"/>
  <c r="AF47" i="19"/>
  <c r="AP47" i="19" s="1"/>
  <c r="AF7" i="19"/>
  <c r="AP7" i="19" s="1"/>
  <c r="R3" i="19" a="1"/>
  <c r="R3" i="19" s="1"/>
  <c r="AF52" i="19"/>
  <c r="AP52" i="19" s="1"/>
  <c r="AF12" i="19"/>
  <c r="AP12" i="19" s="1"/>
  <c r="AF10" i="19"/>
  <c r="AP10" i="19" s="1"/>
  <c r="AF49" i="19"/>
  <c r="AP49" i="19" s="1"/>
  <c r="AF9" i="19"/>
  <c r="AP9" i="19" s="1"/>
  <c r="AF13" i="19"/>
  <c r="AP13" i="19" s="1"/>
  <c r="AS22" i="19"/>
  <c r="V3" i="19"/>
  <c r="AI28" i="19" l="1"/>
  <c r="AS28" i="19" s="1"/>
  <c r="AI46" i="19"/>
  <c r="AS46" i="19" s="1"/>
  <c r="AP46" i="19"/>
  <c r="AI4" i="19"/>
  <c r="AI48" i="19"/>
  <c r="AS48" i="19" s="1"/>
  <c r="AI24" i="19"/>
  <c r="AI5" i="19"/>
  <c r="AS5" i="19" s="1"/>
  <c r="AQ5" i="19"/>
  <c r="AQ14" i="19"/>
  <c r="AQ20" i="19"/>
  <c r="AQ6" i="19"/>
  <c r="AI10" i="19"/>
  <c r="AS10" i="19" s="1"/>
  <c r="AQ10" i="19"/>
  <c r="AE3" i="19" a="1"/>
  <c r="AE3" i="19" s="1"/>
  <c r="AO3" i="19" s="1"/>
  <c r="AF44" i="19"/>
  <c r="AP44" i="19" s="1"/>
  <c r="AF23" i="19"/>
  <c r="AF29" i="19"/>
  <c r="AP29" i="19" s="1"/>
  <c r="AF31" i="19"/>
  <c r="AP31" i="19" s="1"/>
  <c r="AF36" i="19"/>
  <c r="AP36" i="19" s="1"/>
  <c r="AO15" i="19"/>
  <c r="AF3" i="19"/>
  <c r="AO18" i="19"/>
  <c r="AF32" i="19"/>
  <c r="AP32" i="19" s="1"/>
  <c r="AO22" i="19"/>
  <c r="AF20" i="19"/>
  <c r="AP20" i="19" s="1"/>
  <c r="AF40" i="19"/>
  <c r="AP40" i="19" s="1"/>
  <c r="AF37" i="19"/>
  <c r="AP37" i="19" s="1"/>
  <c r="AF27" i="19"/>
  <c r="AF6" i="19"/>
  <c r="AP6" i="19" s="1"/>
  <c r="AO7" i="19"/>
  <c r="AF18" i="19"/>
  <c r="AP18" i="19" s="1"/>
  <c r="AF38" i="19"/>
  <c r="AP38" i="19" s="1"/>
  <c r="AO40" i="19"/>
  <c r="AO32" i="19"/>
  <c r="AF50" i="19"/>
  <c r="AF33" i="19"/>
  <c r="AP33" i="19" s="1"/>
  <c r="AO38" i="19"/>
  <c r="AO37" i="19"/>
  <c r="AO49" i="19"/>
  <c r="AO29" i="19"/>
  <c r="AO12" i="19"/>
  <c r="AF15" i="19"/>
  <c r="AP15" i="19" s="1"/>
  <c r="AO46" i="19"/>
  <c r="AF35" i="19"/>
  <c r="AP35" i="19" s="1"/>
  <c r="AO48" i="19"/>
  <c r="AF19" i="19"/>
  <c r="AF16" i="19"/>
  <c r="AO20" i="19"/>
  <c r="AF14" i="19"/>
  <c r="AI14" i="19" s="1"/>
  <c r="AO17" i="19"/>
  <c r="AO41" i="19"/>
  <c r="AO36" i="19"/>
  <c r="AO31" i="19"/>
  <c r="AO43" i="19"/>
  <c r="AO51" i="19"/>
  <c r="AO24" i="19"/>
  <c r="AO23" i="19"/>
  <c r="AO21" i="19"/>
  <c r="AO6" i="19"/>
  <c r="AO39" i="19"/>
  <c r="AO25" i="19"/>
  <c r="AO5" i="19"/>
  <c r="AO33" i="19"/>
  <c r="AO11" i="19"/>
  <c r="AO14" i="19"/>
  <c r="AO10" i="19"/>
  <c r="AO30" i="19"/>
  <c r="AO50" i="19"/>
  <c r="AO27" i="19"/>
  <c r="AO34" i="19"/>
  <c r="AO42" i="19"/>
  <c r="AO47" i="19"/>
  <c r="AO26" i="19"/>
  <c r="AO52" i="19"/>
  <c r="AO8" i="19"/>
  <c r="AO35" i="19"/>
  <c r="AO9" i="19"/>
  <c r="AO16" i="19"/>
  <c r="AO4" i="19"/>
  <c r="AO19" i="19"/>
  <c r="AO44" i="19"/>
  <c r="AO45" i="19"/>
  <c r="AO13" i="19"/>
  <c r="AO28" i="19"/>
  <c r="AS32" i="19"/>
  <c r="AS24" i="19"/>
  <c r="AS45" i="19"/>
  <c r="AS35" i="19"/>
  <c r="AS34" i="19"/>
  <c r="AS38" i="19"/>
  <c r="AS21" i="19"/>
  <c r="AS30" i="19"/>
  <c r="AS51" i="19"/>
  <c r="AS42" i="19"/>
  <c r="AS52" i="19"/>
  <c r="AS39" i="19"/>
  <c r="AS7" i="19"/>
  <c r="AS11" i="19"/>
  <c r="AS33" i="19"/>
  <c r="AS49" i="19"/>
  <c r="AS26" i="19"/>
  <c r="AS29" i="19"/>
  <c r="AS43" i="19"/>
  <c r="AS13" i="19"/>
  <c r="AS31" i="19"/>
  <c r="AS40" i="19"/>
  <c r="AI6" i="19" l="1"/>
  <c r="AS6" i="19" s="1"/>
  <c r="AI20" i="19"/>
  <c r="AS20" i="19" s="1"/>
  <c r="AS14" i="19"/>
  <c r="AP14" i="19"/>
  <c r="AS23" i="19"/>
  <c r="AP23" i="19"/>
  <c r="AP16" i="19"/>
  <c r="AI16" i="19"/>
  <c r="AP50" i="19"/>
  <c r="AI50" i="19"/>
  <c r="AS50" i="19" s="1"/>
  <c r="AP27" i="19"/>
  <c r="AI27" i="19"/>
  <c r="AS27" i="19" s="1"/>
  <c r="AP19" i="19"/>
  <c r="AI19" i="19"/>
  <c r="AS19" i="19" s="1"/>
  <c r="AP3" i="19"/>
  <c r="AI3" i="19"/>
  <c r="AS3" i="19" s="1"/>
  <c r="AS41" i="19"/>
  <c r="AS9" i="19"/>
  <c r="AS37" i="19"/>
  <c r="AS18" i="19"/>
  <c r="AS12" i="19"/>
  <c r="AS47" i="19"/>
  <c r="AS8" i="19"/>
  <c r="AS15" i="19"/>
  <c r="AS4" i="19"/>
  <c r="AS25" i="19"/>
  <c r="AS36" i="19" l="1"/>
  <c r="AS44" i="19"/>
  <c r="AS17" i="19"/>
  <c r="AS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<sst xmlns="http://schemas.openxmlformats.org/spreadsheetml/2006/main" count="5702" uniqueCount="1161">
  <si>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</si>
  <si>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</si>
  <si>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</si>
  <si>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</si>
  <si>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</si>
  <si>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</si>
  <si>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</si>
  <si>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</si>
  <si>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</si>
  <si>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</si>
  <si>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</si>
  <si>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</si>
  <si>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</si>
  <si>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</si>
  <si>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</si>
  <si>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</si>
  <si>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</si>
  <si>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</si>
  <si>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</si>
  <si>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</si>
  <si>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yes</t>
  </si>
  <si>
    <t>MX</t>
  </si>
  <si>
    <t>N0</t>
  </si>
  <si>
    <t>T2</t>
  </si>
  <si>
    <t>3.5cm</t>
  </si>
  <si>
    <t>Absent</t>
  </si>
  <si>
    <t>negative</t>
  </si>
  <si>
    <t>Margins uninvolved by carcinoma</t>
  </si>
  <si>
    <t>M1</t>
  </si>
  <si>
    <t>Follicular</t>
  </si>
  <si>
    <t>2.8cm</t>
  </si>
  <si>
    <t>Present</t>
  </si>
  <si>
    <t>Margin(s) involved by carcinoma</t>
  </si>
  <si>
    <t>follicular variant</t>
  </si>
  <si>
    <t>1.3cm</t>
  </si>
  <si>
    <t>N1a</t>
  </si>
  <si>
    <t>T3</t>
  </si>
  <si>
    <t>tall cell variant</t>
  </si>
  <si>
    <t>2.5cm</t>
  </si>
  <si>
    <t>Not identified</t>
  </si>
  <si>
    <t>positive</t>
  </si>
  <si>
    <t>T1</t>
  </si>
  <si>
    <t>Nx</t>
  </si>
  <si>
    <t>0.7cm</t>
  </si>
  <si>
    <t>Papillary carcinoma, follicular variant</t>
  </si>
  <si>
    <t>Negative</t>
  </si>
  <si>
    <t>T1b</t>
  </si>
  <si>
    <t>Not Identified</t>
  </si>
  <si>
    <t>classical type</t>
  </si>
  <si>
    <t>2.2cm</t>
  </si>
  <si>
    <t>present</t>
  </si>
  <si>
    <t>Free of tumor</t>
  </si>
  <si>
    <t>T1a</t>
  </si>
  <si>
    <t>papillary</t>
  </si>
  <si>
    <t>2.1cm</t>
  </si>
  <si>
    <t>Tumor is present at inked anterior margin</t>
  </si>
  <si>
    <t>Focal</t>
  </si>
  <si>
    <t>1.2cm</t>
  </si>
  <si>
    <t>Focal Invasion</t>
  </si>
  <si>
    <t>1cm</t>
  </si>
  <si>
    <t>1.8cm</t>
  </si>
  <si>
    <t>multifocal</t>
  </si>
  <si>
    <t>TCGA-EM-A22O</t>
  </si>
  <si>
    <t>focal extent (less than 4 vessels)</t>
  </si>
  <si>
    <t>2.6cm</t>
  </si>
  <si>
    <t>Margins are uninvolved</t>
  </si>
  <si>
    <t>TCGA-FY-A40N</t>
  </si>
  <si>
    <t>1.7cm</t>
  </si>
  <si>
    <t>Extensive (4 or more vessels)</t>
  </si>
  <si>
    <t>Classical (usual)</t>
  </si>
  <si>
    <t>Focal (less than 4 vessels)</t>
  </si>
  <si>
    <t>classical (usual)</t>
  </si>
  <si>
    <t>Present, minimal</t>
  </si>
  <si>
    <t>3.2cm</t>
  </si>
  <si>
    <t>I</t>
  </si>
  <si>
    <t>Focal invasion</t>
  </si>
  <si>
    <t>Present, extent widely invasive</t>
  </si>
  <si>
    <t>classical variant</t>
  </si>
  <si>
    <t>3.0cm</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</si>
  <si>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</si>
  <si>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</si>
  <si>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</si>
  <si>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</si>
  <si>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</si>
  <si>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</si>
  <si>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</si>
  <si>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</si>
  <si>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</si>
  <si>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</si>
  <si>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</si>
  <si>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</si>
  <si>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</si>
  <si>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</si>
  <si>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</si>
  <si>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</si>
  <si>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</si>
  <si>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</si>
  <si>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</si>
  <si>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</si>
  <si>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</si>
  <si>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</si>
  <si>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</si>
  <si>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</si>
  <si>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</si>
  <si>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</si>
  <si>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</si>
  <si>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</si>
  <si>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</si>
  <si>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</si>
  <si>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</si>
  <si>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</si>
  <si>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</si>
  <si>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</si>
  <si>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</si>
  <si>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</si>
  <si>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</si>
  <si>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</si>
  <si>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</si>
  <si>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</si>
  <si>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</si>
  <si>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</si>
  <si>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</si>
  <si>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</si>
  <si>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</si>
  <si>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</si>
  <si>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</si>
  <si>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</si>
  <si>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</si>
  <si>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</si>
  <si>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3.2 cm</t>
  </si>
  <si>
    <t>3.1 cm</t>
  </si>
  <si>
    <t>Not mentioned</t>
  </si>
  <si>
    <t>Not applicable</t>
  </si>
  <si>
    <t>Papillary carcinoma, classical type</t>
  </si>
  <si>
    <t>2.2 cm</t>
  </si>
  <si>
    <t>Partially surrounded</t>
  </si>
  <si>
    <t>3.0 cm</t>
  </si>
  <si>
    <t>0.6 cm</t>
  </si>
  <si>
    <t>None Identified</t>
  </si>
  <si>
    <t>Right paratracheal</t>
  </si>
  <si>
    <t>0.8cm</t>
  </si>
  <si>
    <t>0.8 cm</t>
  </si>
  <si>
    <t>2.1 cm</t>
  </si>
  <si>
    <t>Invades: perithyroidal fibroadipose tissue</t>
  </si>
  <si>
    <t>2.0 cm</t>
  </si>
  <si>
    <t>1.2 cm</t>
  </si>
  <si>
    <t>2 cm</t>
  </si>
  <si>
    <t>0.5 cm</t>
  </si>
  <si>
    <t>Papillary thyroid carcinoma</t>
  </si>
  <si>
    <t>1.8 cm</t>
  </si>
  <si>
    <t>1 cm</t>
  </si>
  <si>
    <t>pN1 b</t>
  </si>
  <si>
    <t>Papillary carcinoma, classical (usual)</t>
  </si>
  <si>
    <t>Left paratracheal</t>
  </si>
  <si>
    <t>Present, extent minimal</t>
  </si>
  <si>
    <t>Minimal</t>
  </si>
  <si>
    <t>4.0 cm</t>
  </si>
  <si>
    <t>pN1b</t>
  </si>
  <si>
    <t>1.7 cm</t>
  </si>
  <si>
    <t>Multifocal</t>
  </si>
  <si>
    <t>Papillary carcinoma, Classical (usual)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</si>
  <si>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</si>
  <si>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</si>
  <si>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</si>
  <si>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</si>
  <si>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</si>
  <si>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</si>
  <si>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</si>
  <si>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</si>
  <si>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</si>
  <si>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</si>
  <si>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</si>
  <si>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</si>
  <si>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</si>
  <si>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</si>
  <si>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</si>
  <si>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</si>
  <si>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</si>
  <si>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</si>
  <si>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</si>
  <si>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</si>
  <si>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</si>
  <si>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</si>
  <si>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</si>
  <si>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</si>
  <si>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Follicular variant</t>
  </si>
  <si>
    <t>Invades: peri-thyroid fibroadipose tissue</t>
  </si>
  <si>
    <t>Multiple</t>
  </si>
  <si>
    <t>None</t>
  </si>
  <si>
    <t>classical</t>
  </si>
  <si>
    <t>2.6 cm</t>
  </si>
  <si>
    <t>Two</t>
  </si>
  <si>
    <t>3.6 cm</t>
  </si>
  <si>
    <t>0.3 cm</t>
  </si>
  <si>
    <t>4.4cm</t>
  </si>
  <si>
    <t>Margins involved by carcinoma</t>
  </si>
  <si>
    <t>4.4 cm</t>
  </si>
  <si>
    <t>Not answered</t>
  </si>
  <si>
    <t>Identified</t>
  </si>
  <si>
    <t>Follicular Variant</t>
  </si>
  <si>
    <t>N1</t>
  </si>
  <si>
    <t>Left Lobe</t>
  </si>
  <si>
    <t>Uninvolved</t>
  </si>
  <si>
    <t>1 mm</t>
  </si>
  <si>
    <t>Positive</t>
  </si>
  <si>
    <t>extensive</t>
  </si>
  <si>
    <t>1.4 cm</t>
  </si>
  <si>
    <t>T4</t>
  </si>
  <si>
    <t>Level VI (pretracheal, paratracheal, and prelaryngeal/Delphian)</t>
  </si>
  <si>
    <t>pMx</t>
  </si>
  <si>
    <t>Tall cell</t>
  </si>
  <si>
    <t>Two foci</t>
  </si>
  <si>
    <t>5.5 cm</t>
  </si>
  <si>
    <t>Classical</t>
  </si>
  <si>
    <t>Right lobe</t>
  </si>
  <si>
    <t>Partial encapsulated</t>
  </si>
  <si>
    <t>Minimal extrathyroidal extension</t>
  </si>
  <si>
    <t>Classical type</t>
  </si>
  <si>
    <t>left paratracheal</t>
  </si>
  <si>
    <t>3.2 CM</t>
  </si>
  <si>
    <t>BRAF p.V600E mutation</t>
  </si>
  <si>
    <t>5.0 CM</t>
  </si>
  <si>
    <t>3.4 cm</t>
  </si>
  <si>
    <t>0.1 cm</t>
  </si>
  <si>
    <t>4.5 cm</t>
  </si>
  <si>
    <t>RET/PTC1 rearrangement</t>
  </si>
  <si>
    <t>5.0 cm</t>
  </si>
  <si>
    <t>Extensive</t>
  </si>
  <si>
    <t>Multiple foci</t>
  </si>
  <si>
    <t>Conventional</t>
  </si>
  <si>
    <t>3.3 cm</t>
  </si>
  <si>
    <t>Three</t>
  </si>
  <si>
    <t>right</t>
  </si>
  <si>
    <t>2.3 cm</t>
  </si>
  <si>
    <t>No capsular invasion</t>
  </si>
  <si>
    <t>3.8 cm</t>
  </si>
  <si>
    <t>5 mm</t>
  </si>
  <si>
    <t>2.9 cm</t>
  </si>
  <si>
    <t>Focally positive anterior margin (A9, 10); &lt;1mm to posterior margin (A18)</t>
  </si>
  <si>
    <t>4.2 cm</t>
  </si>
  <si>
    <t>Present, multifocal</t>
  </si>
  <si>
    <t>Focus suspicious for extra thyroidal involvement of adipose tissue</t>
  </si>
  <si>
    <t>Negative but close to black inked posterior (&lt;1 mm)</t>
  </si>
  <si>
    <t>7mm</t>
  </si>
  <si>
    <t>2.8 x 1.9 x 1.7 cm</t>
  </si>
  <si>
    <t>not encapsulated</t>
  </si>
  <si>
    <t>present (A1, A3)</t>
  </si>
  <si>
    <t>No definite extrathyroidal extension is noted</t>
  </si>
  <si>
    <t>1.1 cm</t>
  </si>
  <si>
    <t>5 cm</t>
  </si>
  <si>
    <t>Focal lymphovascular invasion is Identified</t>
  </si>
  <si>
    <t>Foci of tumor-capsule Invasion are noted</t>
  </si>
  <si>
    <t>Invades perithyroid fibroadipose tissue</t>
  </si>
  <si>
    <t>invades :the extrathyroidal adipose tissue</t>
  </si>
  <si>
    <t>Tumor is present at the inked anterior margin</t>
  </si>
  <si>
    <t>Extensive Invasion</t>
  </si>
  <si>
    <t>0.2cm</t>
  </si>
  <si>
    <t>0.3cm</t>
  </si>
  <si>
    <t>No definite vascular invasion Is noted</t>
  </si>
  <si>
    <t>Invades:perithyroidal soft tissue</t>
  </si>
  <si>
    <t>No identified</t>
  </si>
  <si>
    <t>No definite capsular invasion is noted</t>
  </si>
  <si>
    <t>4.9 cm</t>
  </si>
  <si>
    <t>0.55 cm</t>
  </si>
  <si>
    <t>Invades:perithyroidal soft tissue and focally skeletal muscle</t>
  </si>
  <si>
    <t>4 cm</t>
  </si>
  <si>
    <t>1.1cm</t>
  </si>
  <si>
    <t>Left neck level six and seven</t>
  </si>
  <si>
    <t>microcarcinoma</t>
  </si>
  <si>
    <t>0.9 cm</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</si>
  <si>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</si>
  <si>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</si>
  <si>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</si>
  <si>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</si>
  <si>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</si>
  <si>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</si>
  <si>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</si>
  <si>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</si>
  <si>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Invades: parathyroid fibroadipose tissue</t>
  </si>
  <si>
    <t>0.5cm</t>
  </si>
  <si>
    <t>5.2 cm</t>
  </si>
  <si>
    <t>Invades:perithyroidal fibroadipose tissue</t>
  </si>
  <si>
    <t>Invades:fibroadipose tissue</t>
  </si>
  <si>
    <t>Focal extrathyroidal extension into the fibroadipose tissue of papillary microcarcinoma (left lobe, 0.8 cm)</t>
  </si>
  <si>
    <t>Tumor is present at the inked and cauterized margin.</t>
  </si>
  <si>
    <t>Tumor is present focally at the inked posterior margin</t>
  </si>
  <si>
    <t>1.8 x 1.2 cm</t>
  </si>
  <si>
    <t>2.1 x 1.9 cm</t>
  </si>
  <si>
    <t>2.5x2x1cm</t>
  </si>
  <si>
    <t>Bilateral, level VI</t>
  </si>
  <si>
    <t>Present, extending into fibroadipose tissue and abutting skeletal muscle</t>
  </si>
  <si>
    <t>Tumor abut resection margin</t>
  </si>
  <si>
    <t>Present, extending into skeletal muscle</t>
  </si>
  <si>
    <t>Present, extending into fibroadipose tissue</t>
  </si>
  <si>
    <t>3.7 cm</t>
  </si>
  <si>
    <t>oncocytic or oxyphilic variant</t>
  </si>
  <si>
    <t>2.7cm</t>
  </si>
  <si>
    <t>pNO</t>
  </si>
  <si>
    <t>Present- extent minimal</t>
  </si>
  <si>
    <t>PN0</t>
  </si>
  <si>
    <t>2.0cm</t>
  </si>
  <si>
    <t>5.4cm</t>
  </si>
  <si>
    <t>right jugular, right posterior triangle</t>
  </si>
  <si>
    <t>2.3cm</t>
  </si>
  <si>
    <t>9.6cm</t>
  </si>
  <si>
    <t>Present, focal extent (less than 4 vessels)</t>
  </si>
  <si>
    <t>2.9cm</t>
  </si>
  <si>
    <t>Level VI (pretracheal, paratracheal and prelaryngeal /Delphian)</t>
  </si>
  <si>
    <t>4.0cm</t>
  </si>
  <si>
    <t>5.0cm</t>
  </si>
  <si>
    <t>1.4cm</t>
  </si>
  <si>
    <t>1.9cm</t>
  </si>
  <si>
    <t>pNx</t>
  </si>
  <si>
    <t>N1A</t>
  </si>
  <si>
    <t>9.4 cm</t>
  </si>
  <si>
    <t>Right paratracheal level 6</t>
  </si>
  <si>
    <t>Partially encapsulated</t>
  </si>
  <si>
    <t>Negative (R0)</t>
  </si>
  <si>
    <t>Focal capsular invasion</t>
  </si>
  <si>
    <t>Negative for neoplasm</t>
  </si>
  <si>
    <t>Present, widely invaded</t>
  </si>
  <si>
    <t>Left side</t>
  </si>
  <si>
    <t>Less than 4 vessels</t>
  </si>
  <si>
    <t>3.5 mm</t>
  </si>
  <si>
    <t>Extremely close, less than 0.5 mm</t>
  </si>
  <si>
    <t>2.7 cm</t>
  </si>
  <si>
    <t>Pretracheal</t>
  </si>
  <si>
    <t>Not definitively identified</t>
  </si>
  <si>
    <t>Focally present at the inked resection margins</t>
  </si>
  <si>
    <t>6.8 cm</t>
  </si>
  <si>
    <t>Classical (usual), Follicular variant</t>
  </si>
  <si>
    <t>1.9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</si>
  <si>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</si>
  <si>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</si>
  <si>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</si>
  <si>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</si>
  <si>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</si>
  <si>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</si>
  <si>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</si>
  <si>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</si>
  <si>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</si>
  <si>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</si>
  <si>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</si>
  <si>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</si>
  <si>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</si>
  <si>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</si>
  <si>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</si>
  <si>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</si>
  <si>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</si>
  <si>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</si>
  <si>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</si>
  <si>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</si>
  <si>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</si>
  <si>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</si>
  <si>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</si>
  <si>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</si>
  <si>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</si>
  <si>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</si>
  <si>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</si>
  <si>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</si>
  <si>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</si>
  <si>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</si>
  <si>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</si>
  <si>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</si>
  <si>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</si>
  <si>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</si>
  <si>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</si>
  <si>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</si>
  <si>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</si>
  <si>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</si>
  <si>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</si>
  <si>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</si>
  <si>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</si>
  <si>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</si>
  <si>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</si>
  <si>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</si>
  <si>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</si>
  <si>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</si>
  <si>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</si>
  <si>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</si>
  <si>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</si>
  <si>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</si>
  <si>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</si>
  <si>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</si>
  <si>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</si>
  <si>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</si>
  <si>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</si>
  <si>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</si>
  <si>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</si>
  <si>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</si>
  <si>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</si>
  <si>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</si>
  <si>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</si>
  <si>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</si>
  <si>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</si>
  <si>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</si>
  <si>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</si>
  <si>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</si>
  <si>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</si>
  <si>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</si>
  <si>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</si>
  <si>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</si>
  <si>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</si>
  <si>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</si>
  <si>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</si>
  <si>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</si>
  <si>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</si>
  <si>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</si>
  <si>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</si>
  <si>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</si>
  <si>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</si>
  <si>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</si>
  <si>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</si>
  <si>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</si>
  <si>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</si>
  <si>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</si>
  <si>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</si>
  <si>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</si>
  <si>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</si>
  <si>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</si>
  <si>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</si>
  <si>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</si>
  <si>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</si>
  <si>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</si>
  <si>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</si>
  <si>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</si>
  <si>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</si>
  <si>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</si>
  <si>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</si>
  <si>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</si>
  <si>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</si>
  <si>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</si>
  <si>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</si>
  <si>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</si>
  <si>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</si>
  <si>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</si>
  <si>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</si>
  <si>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</si>
  <si>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</si>
  <si>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</si>
  <si>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</si>
  <si>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</si>
  <si>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</si>
  <si>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</si>
  <si>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</si>
  <si>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</si>
  <si>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</si>
  <si>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</si>
  <si>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</si>
  <si>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</si>
  <si>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</si>
  <si>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</si>
  <si>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</si>
  <si>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</si>
  <si>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</si>
  <si>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</si>
  <si>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</si>
  <si>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</si>
  <si>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</si>
  <si>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</si>
  <si>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</si>
  <si>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</si>
  <si>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</si>
  <si>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</si>
  <si>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</si>
  <si>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</si>
  <si>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</si>
  <si>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</si>
  <si>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</si>
  <si>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</si>
  <si>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</si>
  <si>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</si>
  <si>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</si>
  <si>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</si>
  <si>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</si>
  <si>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</si>
  <si>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</si>
  <si>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</si>
  <si>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</si>
  <si>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</si>
  <si>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</si>
  <si>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</si>
  <si>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</si>
  <si>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</si>
  <si>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</si>
  <si>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</si>
  <si>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</si>
  <si>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</si>
  <si>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</si>
  <si>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</si>
  <si>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</si>
  <si>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</si>
  <si>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</si>
  <si>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</si>
  <si>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</si>
  <si>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</si>
  <si>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</si>
  <si>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</si>
  <si>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</si>
  <si>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</si>
  <si>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</si>
  <si>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</si>
  <si>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</si>
  <si>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</si>
  <si>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</si>
  <si>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</si>
  <si>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</si>
  <si>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</si>
  <si>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</si>
  <si>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</si>
  <si>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</si>
  <si>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</si>
  <si>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</si>
  <si>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</si>
  <si>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</si>
  <si>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</si>
  <si>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</si>
  <si>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</si>
  <si>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</si>
  <si>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</si>
  <si>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</si>
  <si>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</si>
  <si>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</si>
  <si>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</si>
  <si>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</si>
  <si>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</si>
  <si>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</si>
  <si>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</si>
  <si>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</si>
  <si>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</si>
  <si>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</si>
  <si>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</si>
  <si>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</si>
  <si>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</si>
  <si>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</si>
  <si>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</si>
  <si>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</si>
  <si>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</si>
  <si>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</si>
  <si>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</si>
  <si>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</si>
  <si>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</si>
  <si>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</si>
  <si>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</si>
  <si>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</si>
  <si>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</si>
  <si>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</si>
  <si>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</si>
  <si>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</si>
  <si>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</si>
  <si>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</si>
  <si>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</si>
  <si>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</si>
  <si>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</si>
  <si>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</si>
  <si>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</si>
  <si>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</si>
  <si>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</si>
  <si>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</si>
  <si>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</si>
  <si>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</si>
  <si>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</si>
  <si>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</si>
  <si>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</si>
  <si>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</si>
  <si>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</si>
  <si>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</si>
  <si>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</si>
  <si>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</si>
  <si>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</si>
  <si>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</si>
  <si>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</si>
  <si>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</si>
  <si>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</si>
  <si>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</si>
  <si>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</si>
  <si>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</si>
  <si>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</si>
  <si>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</si>
  <si>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</si>
  <si>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</si>
  <si>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</si>
  <si>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</si>
  <si>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</si>
  <si>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</si>
  <si>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</si>
  <si>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</si>
  <si>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</si>
  <si>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</si>
  <si>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</si>
  <si>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</si>
  <si>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</si>
  <si>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</si>
  <si>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</si>
  <si>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</si>
  <si>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</si>
  <si>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</si>
  <si>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</si>
  <si>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</si>
  <si>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</si>
  <si>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</si>
  <si>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</si>
  <si>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</si>
  <si>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</si>
  <si>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</si>
  <si>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</si>
  <si>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</si>
  <si>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</si>
  <si>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</si>
  <si>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</si>
  <si>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</si>
  <si>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</si>
  <si>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</si>
  <si>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</si>
  <si>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</si>
  <si>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</si>
  <si>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</si>
  <si>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</si>
  <si>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</si>
  <si>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</si>
  <si>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</si>
  <si>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</si>
  <si>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Papillary Carcinoma</t>
  </si>
  <si>
    <t>papillary carcinoma</t>
  </si>
  <si>
    <t>Tumor Is close to anterior margin (&lt; 1 mm)</t>
  </si>
  <si>
    <t>invades: extrathyroidal fibroadipose tissue</t>
  </si>
  <si>
    <t>Tumor is noted very close less than 0.2 mm from the inked margin</t>
  </si>
  <si>
    <t>Tumor is at the posterior margin</t>
  </si>
  <si>
    <t>Focal invasion for the classical type</t>
  </si>
  <si>
    <t>Tumor Is present less than 0.5 mm from surgical margin</t>
  </si>
  <si>
    <t>Tumor is noted focally at the inked anterior margin</t>
  </si>
  <si>
    <t>Invades: focally into peril-thyroid fibroadipose tissue</t>
  </si>
  <si>
    <t>Partially surrounded for the largest tumor focus</t>
  </si>
  <si>
    <t>Tumor is present at the anterior margin</t>
  </si>
  <si>
    <t>Tumor is present at inked and cauterized posterior margin</t>
  </si>
  <si>
    <t>Present, Minimal</t>
  </si>
  <si>
    <t>Oncocytic or oxyphilic variant</t>
  </si>
  <si>
    <t>Poorly differentiated thyroid carcinomas, including insular carcinoma</t>
  </si>
  <si>
    <t>with hobnail cell change</t>
  </si>
  <si>
    <t>Minimal extrathyroidal extension into left inferior pole parathyroid gland</t>
  </si>
  <si>
    <t>Involved by invasive carcinoma (posterior surgical margin)</t>
  </si>
  <si>
    <t>Involved by invasive carcinoma (deep margin)</t>
  </si>
  <si>
    <t>Papillary carcinoma, classical</t>
  </si>
  <si>
    <t>Present, minimal extent</t>
  </si>
  <si>
    <t>Minimal, extending into perithyroidal adipose tissue</t>
  </si>
  <si>
    <t>pNb</t>
  </si>
  <si>
    <t>Focally Present</t>
  </si>
  <si>
    <t>Papillary carcinoma, columnar cell variant</t>
  </si>
  <si>
    <t>Not specified</t>
  </si>
  <si>
    <t>Oncocytic/Warthin-Like Variant</t>
  </si>
  <si>
    <t>Papillary carcinoma tall cell variant</t>
  </si>
  <si>
    <t>papillary carcinoma of thyroid</t>
  </si>
  <si>
    <t>mixed follicular and papillary variants</t>
  </si>
  <si>
    <t>carcinoma focally abuts the black inked posterior margin (C5), remaining margins negative for definite tumor</t>
  </si>
  <si>
    <t>1a</t>
  </si>
  <si>
    <t>Papillary carcinoma, classical type with tall cell features</t>
  </si>
  <si>
    <t>Papillary carcinoma, follicular variant with oncocytic features</t>
  </si>
  <si>
    <t>Para tracheal, Peri thyroidal</t>
  </si>
  <si>
    <t>Delphian</t>
  </si>
  <si>
    <t>1.8 cm (right lobe)</t>
  </si>
  <si>
    <t>There is extensive extension into peri-thyroidal fibroadipose tissue and skeletal muscle</t>
  </si>
  <si>
    <t>Very focal extra-thyroid extension Into adipose tissue by the Isthmic microcarcinoma</t>
  </si>
  <si>
    <t>Invades: extrathyroidal adipose tissue, Focal</t>
  </si>
  <si>
    <t>Identified, at 3 foci of vascular invasion including a focus in the extrathyroidal tissue</t>
  </si>
  <si>
    <t>No capsular invasion in the encapsulated nodule.</t>
  </si>
  <si>
    <t>One of the microcarcinoma invades extra-thyroid fibroadipose tissue.</t>
  </si>
  <si>
    <t>One focus</t>
  </si>
  <si>
    <t>Right paratracheal, Left paratracheal</t>
  </si>
  <si>
    <t>Margins: Margins uninvolved by carcinoma</t>
  </si>
  <si>
    <t>2.5 x 3 x 2 cm</t>
  </si>
  <si>
    <t>Encapsulated, Locally invasive</t>
  </si>
  <si>
    <t>Papillary carcinoma, oncocytic or oxyphilic variant</t>
  </si>
  <si>
    <t>Margins: Margin(s) involved by carcinoma</t>
  </si>
  <si>
    <t>Right and central paratracheal nodes</t>
  </si>
  <si>
    <t>Papillary carcinoma with focal tall cell features</t>
  </si>
  <si>
    <t>Papillary carcinoma with tall cell features</t>
  </si>
  <si>
    <t>2.5 cm (left lobe)</t>
  </si>
  <si>
    <t>Left level 6</t>
  </si>
  <si>
    <t>Focal invasion of tumor into the capsule is noted</t>
  </si>
  <si>
    <t>Margins uninvolved by invasive carcinoma</t>
  </si>
  <si>
    <t>Positive in the right lobe</t>
  </si>
  <si>
    <t>3 CM</t>
  </si>
  <si>
    <t>Negative for tumor</t>
  </si>
  <si>
    <t>1.5 x 2.2 x 5.0 cm</t>
  </si>
  <si>
    <t>Level VI</t>
  </si>
  <si>
    <t>Papillary carcinoma, classical (usual) and Papillary carcinoma, follicular variant</t>
  </si>
  <si>
    <t>Extensive invasion of tumor capsule by the classical type.</t>
  </si>
  <si>
    <t>Involved by tumor</t>
  </si>
  <si>
    <t>5x3x3 cm</t>
  </si>
  <si>
    <t>1x0.7x0.7 cm</t>
  </si>
  <si>
    <t>1.5x1x 1 cm</t>
  </si>
  <si>
    <t>2.5x2x2</t>
  </si>
  <si>
    <t>2 x 1.5 x 1.5 cm</t>
  </si>
  <si>
    <t>1 x 1 x 0.5 cm</t>
  </si>
  <si>
    <t>6.2 cm</t>
  </si>
  <si>
    <t>Present, extent widely Invasive</t>
  </si>
  <si>
    <t>Unencapsulated</t>
  </si>
  <si>
    <t>4.2cm</t>
  </si>
  <si>
    <t>Present, extent widely invasive.</t>
  </si>
  <si>
    <t>4.5cm</t>
  </si>
  <si>
    <t>Present extent minimal</t>
  </si>
  <si>
    <t>4.7cm</t>
  </si>
  <si>
    <t>Cribriform without morules</t>
  </si>
  <si>
    <t>5.1cm</t>
  </si>
  <si>
    <t>Uninvolved by carcinoma(the tumor is &lt;1 mm from resected surgical margin)</t>
  </si>
  <si>
    <t>N/A(unencapsulated)</t>
  </si>
  <si>
    <t>Present: Multiple foci</t>
  </si>
  <si>
    <t>Margins uninvolved by carcinoma (tumor closely approaches but is not present at inked margin)</t>
  </si>
  <si>
    <t>Posterior resection margin (inked red) involved by tumor.</t>
  </si>
  <si>
    <t>p.V600E, c.099T&gt;A</t>
  </si>
  <si>
    <t>p.V600E, C,1799T&gt;A</t>
  </si>
  <si>
    <t>n/a</t>
  </si>
  <si>
    <t>single focus</t>
  </si>
  <si>
    <t>Right and central, neck</t>
  </si>
  <si>
    <t>2.5 CM</t>
  </si>
  <si>
    <t>Delphan lymph node</t>
  </si>
  <si>
    <t>0.7 x 0.7 x 0.7</t>
  </si>
  <si>
    <t>2.5 cm (right upper pole)</t>
  </si>
  <si>
    <t>invades :the perithyroidal adipose tissue, Focal</t>
  </si>
  <si>
    <t>Lymphocyte invasion - present</t>
  </si>
  <si>
    <t>6.6 cm</t>
  </si>
  <si>
    <t>Papillary carcinoma, classical.(usual)</t>
  </si>
  <si>
    <t>Neoplasm is focally present at the inked margin in part B (slide B3)</t>
  </si>
  <si>
    <t>Superior midline, Additional superior midline, Suspicious lymph node at midline, Right central compartment</t>
  </si>
  <si>
    <t>Positive (Right Lobe)</t>
  </si>
  <si>
    <t>T1.7</t>
  </si>
  <si>
    <t>at least 6cm</t>
  </si>
  <si>
    <t>Not Applicable</t>
  </si>
  <si>
    <t>follicular variant, encapsulated</t>
  </si>
  <si>
    <t>Papillary carcinoma, Follicular variant</t>
  </si>
  <si>
    <t>6.3 cm</t>
  </si>
  <si>
    <t>4.8 cm</t>
  </si>
  <si>
    <t>R0, negative</t>
  </si>
  <si>
    <t>Right</t>
  </si>
  <si>
    <t>Focally present, extending into fibroadipose tissue</t>
  </si>
  <si>
    <t>Classical Variant</t>
  </si>
  <si>
    <t>Left paratracheal, central compartment, left lateral jugular</t>
  </si>
  <si>
    <t>Tall cell features</t>
  </si>
  <si>
    <t>Conventional type</t>
  </si>
  <si>
    <t>Left lobe</t>
  </si>
  <si>
    <t>Oncocytic Variant</t>
  </si>
  <si>
    <t>Conventional with focal tall cell features</t>
  </si>
  <si>
    <t>At least 7 foci</t>
  </si>
  <si>
    <t>Angiolymphatic invasion present</t>
  </si>
  <si>
    <t>Superior thyroid pole</t>
  </si>
  <si>
    <t>Surgical margins free of tumor</t>
  </si>
  <si>
    <t>classical, microcarcinoma</t>
  </si>
  <si>
    <t>pT1 b</t>
  </si>
  <si>
    <t>Papillary carcinoma with focal solid areas</t>
  </si>
  <si>
    <t>Well differentiated</t>
  </si>
  <si>
    <t>2.1 cm (right lobe)</t>
  </si>
  <si>
    <t>Right level IV</t>
  </si>
  <si>
    <t>No tumor capsule invasion</t>
  </si>
  <si>
    <t>classical, follicular variant, microcarcinomas</t>
  </si>
  <si>
    <t>Classical, Microcarcinoma</t>
  </si>
  <si>
    <t>Pretracheal, Delphian</t>
  </si>
  <si>
    <t>Invades: perithyroidal tissue</t>
  </si>
  <si>
    <t>follicular variant, microcarcinoma (occult, small or microscopic) variant</t>
  </si>
  <si>
    <t>Level VI (pretracheal, paratracheal and prelaryngeal/Deiphian)</t>
  </si>
  <si>
    <t>Central Neck Contents</t>
  </si>
  <si>
    <t>Conventional with tall cell features</t>
  </si>
  <si>
    <t>Mutations in BRAF, NRAS61, HRAS61, KRAS12/13, and RET/PTC1, RET/PTC3 and PAX8/PPARg rearrangements NOT Identified</t>
  </si>
  <si>
    <t>Not answered.</t>
  </si>
  <si>
    <t>Multiple foci of capsular invasion are identified</t>
  </si>
  <si>
    <t>At least 5 (in the right lobe)</t>
  </si>
  <si>
    <t>2.4 x 2.2 x 1.3 cm</t>
  </si>
  <si>
    <t>Follicular and solid types</t>
  </si>
  <si>
    <t>usual type, with focal oncocytic cytoplasmic features</t>
  </si>
  <si>
    <t>right neck level 2B, central compartment right neck</t>
  </si>
  <si>
    <t>Left tracheo-esophageal groove and pre-tracheal dissection</t>
  </si>
  <si>
    <t>Right lobe: 4.6 cm, isthmus: 3.5 cm</t>
  </si>
  <si>
    <t>2.5 cm.</t>
  </si>
  <si>
    <t>Papillary carcinoma, classical type with oncocytic features</t>
  </si>
  <si>
    <t>Invades:extrathyroidal fibrous tissue, Focal</t>
  </si>
  <si>
    <t>0.8 cm.</t>
  </si>
  <si>
    <t>Pre-laryngeal level six</t>
  </si>
  <si>
    <t>Negative (tumor is less than 1 mm from cauterized edge)</t>
  </si>
  <si>
    <t>Metastatic papillary thyroid carcinoma</t>
  </si>
  <si>
    <t>Papillary carcinoma, Warthin-like variant</t>
  </si>
  <si>
    <t>with focal follicular growth</t>
  </si>
  <si>
    <t>Papillary carcinoma, classical (usual)
Papillary carcinoma, follicular variant</t>
  </si>
  <si>
    <t>IHC</t>
  </si>
  <si>
    <t>The tumor shows diffuse weak positivity for CK19. HBME-1 and Galectin-3 are negative.</t>
  </si>
  <si>
    <t>Papillary carcinoma, classical (usual), Papillary carcinoma, follicular variant</t>
  </si>
  <si>
    <t>Margins are uninvolved.</t>
  </si>
  <si>
    <t>For partial or subtotal resection: uninvolved</t>
  </si>
  <si>
    <t>All surgical margins are free of tumor</t>
  </si>
  <si>
    <t>Negative resection margins</t>
  </si>
  <si>
    <t>N/A</t>
  </si>
  <si>
    <t>Positive as described below, pN1</t>
  </si>
  <si>
    <t>Cannot be evaluated by the specimen, pMX</t>
  </si>
  <si>
    <t>Not mentioned in the provided clinical note</t>
  </si>
  <si>
    <t>AP Supplemental Report</t>
  </si>
  <si>
    <t>Right neck level two, Right neck level three, Right neck level four, Central compartment neck</t>
  </si>
  <si>
    <t>For the largest tumor focus</t>
  </si>
  <si>
    <t>left paratracheal, left neck level four</t>
  </si>
  <si>
    <t>perithyroidal adipose tissue and parathyroid gland</t>
  </si>
  <si>
    <t>Right paratracheal nodes, level 6</t>
  </si>
  <si>
    <t>R1</t>
  </si>
  <si>
    <t>Tall Cell Variant, Microcarcinoma</t>
  </si>
  <si>
    <t>Left Lobe, with extrathyroidal extension to margin</t>
  </si>
  <si>
    <t>Margins(s) involved by carcinoma</t>
  </si>
  <si>
    <t>BRAF, NRAS61, HRAS61, KRAS12/13, FISH test for RET/PTC rearrangement</t>
  </si>
  <si>
    <t>Central Compartment</t>
  </si>
  <si>
    <t>BRAFV600E mutation</t>
  </si>
  <si>
    <t>Right and pyramidal lobes</t>
  </si>
  <si>
    <t>Level 6</t>
  </si>
  <si>
    <t>molecular addendum</t>
  </si>
  <si>
    <t>Level 4</t>
  </si>
  <si>
    <t>Left perithyroidal (2), Isthmic (1)</t>
  </si>
  <si>
    <t>Unanswered</t>
  </si>
  <si>
    <t>Conventional Type</t>
  </si>
  <si>
    <t>['HRAS61', 'BRAF, NRAS61, KRAS12/13', 'RET/PTC rearrangement']</t>
  </si>
  <si>
    <t>['INDETERMINATE due to poor quality of isolated DNA (see note)']</t>
  </si>
  <si>
    <t>Level not mentioned, Location not mentioned</t>
  </si>
  <si>
    <t>0.28 cm</t>
  </si>
  <si>
    <t>0.1 cm from margin</t>
  </si>
  <si>
    <t>pT3a</t>
  </si>
  <si>
    <t>18 mm</t>
  </si>
  <si>
    <t>Perithyroidal skeletal muscle</t>
  </si>
  <si>
    <t>Left Lobe of Thyroid</t>
  </si>
  <si>
    <t>BRAF V600E mutation, NRAS61, HRAS61, KRAS12/13 mutations, FISH test for RETIPTC rearrangement</t>
  </si>
  <si>
    <t>BRAF V600E mutation</t>
  </si>
  <si>
    <t>oncocytic variant</t>
  </si>
  <si>
    <t>Molecular studies are being performed</t>
  </si>
  <si>
    <t>Not mentioned yet</t>
  </si>
  <si>
    <t>Predominant follicular growth</t>
  </si>
  <si>
    <t>BRAF, NRAS61, HRAS61, KRAS12/13 and RET/PTC1 and RETIPTC3 rearrangements NOT identified</t>
  </si>
  <si>
    <t>Carcinoma is &lt;0.1 CM from the margin</t>
  </si>
  <si>
    <t>NRAS codon 61 mutation</t>
  </si>
  <si>
    <t>Greatest Dimension: 2.5 cm</t>
  </si>
  <si>
    <t>No capsular invasion present</t>
  </si>
  <si>
    <t>Mutations in BRAF, NRAS61, HRAS61, KRAS12/13, and RET/PTC1, RET/PTC3 and PAX8/PPARg rearrangements NOT identified.</t>
  </si>
  <si>
    <t>Minimal extrathyroidal extension present</t>
  </si>
  <si>
    <t>BRAF mutation identified</t>
  </si>
  <si>
    <t>Mutations in NRAS61, HRAS61, KRAS12/13 and RET/PTC1 and RET/PTC3 rearrangements NOT Identified</t>
  </si>
  <si>
    <t>HRAS mutation</t>
  </si>
  <si>
    <t>non-encapsulated</t>
  </si>
  <si>
    <t>Peri-thyroidal soft tissue, Skeletal muscle</t>
  </si>
  <si>
    <t>No (tumoral-) capsular invasion</t>
  </si>
  <si>
    <t>Focal Capsular Invasion</t>
  </si>
  <si>
    <t>1 (on left side)</t>
  </si>
  <si>
    <t>0.5 cm (left lobe)</t>
  </si>
  <si>
    <t>1.5 cm (right lobe)</t>
  </si>
  <si>
    <t>2 (one on right and one on left)</t>
  </si>
  <si>
    <t>BRAF codon 600 mutation</t>
  </si>
  <si>
    <t>p.V600E, c.1798T&gt;A (right) and p.V600E, c.1799T&gt;A (left)</t>
  </si>
  <si>
    <t>2 (Right Lobe and Left Lobe)</t>
  </si>
  <si>
    <t>DRAF mutation</t>
  </si>
  <si>
    <t>Isthmus; Microscopic extranodal extension present</t>
  </si>
  <si>
    <t>BRAF mutation</t>
  </si>
  <si>
    <t>Six of fourteen lymph nodes</t>
  </si>
  <si>
    <t>Up to 0.2 cm</t>
  </si>
  <si>
    <t>Conventional, infiltrative</t>
  </si>
  <si>
    <t>Minimal extrathyroidal extension is present</t>
  </si>
  <si>
    <t>No Tumor Capsule Invasion</t>
  </si>
  <si>
    <t>Level 6, left cervical</t>
  </si>
  <si>
    <t>papillary thyroid carcinoma</t>
  </si>
  <si>
    <t>negative but close (&lt;1 mm to anterior (A11), 1 mm to posterior (A8-A10))</t>
  </si>
  <si>
    <t>not involved (closest approach is to &lt;1 mm in block B3)</t>
  </si>
  <si>
    <t>focal extension into perithyroidal soft tissues (C4)</t>
  </si>
  <si>
    <t>A6, 12, 18</t>
  </si>
  <si>
    <t>Tumor given to tumor procurement foundation</t>
  </si>
  <si>
    <t>Right neck level 3</t>
  </si>
  <si>
    <t>focally to 1 mm of the anterior and posterior margins of the right superior pole</t>
  </si>
  <si>
    <t>6.0 cm maximum dimension in right superior/middle thyroid by gross examination</t>
  </si>
  <si>
    <t>focal extracapsular extension identified (specimen E)</t>
  </si>
  <si>
    <t>negative but close; carcinoma &lt;0.1 cm from the black inked posterior and blue inked anterior resection margins</t>
  </si>
  <si>
    <t>Not present</t>
  </si>
  <si>
    <t>Delphian node</t>
  </si>
  <si>
    <t>classical type with tall cell features</t>
  </si>
  <si>
    <t>1 (main) + 0.35cm in right lobe (separate focus)</t>
  </si>
  <si>
    <t>Left para tracheal</t>
  </si>
  <si>
    <t>delphian, right paratracheal, central compartment, left paratracheal</t>
  </si>
  <si>
    <t>1 (para tracheal) + 2 (peri thyroidal)</t>
  </si>
  <si>
    <t>1 (left lobe)</t>
  </si>
  <si>
    <t>The tumor staging is not explicitly mentioned, but the tumor spans the entire thyroid and is at least 7 cm, so it could be T4</t>
  </si>
  <si>
    <t>Metastatic carcinoma in 4 of 4 lymph nodes (4/4)</t>
  </si>
  <si>
    <t>Delphian and left paratrachea</t>
  </si>
  <si>
    <t>The tumor spans the entire thyroid and is at least 7 cm</t>
  </si>
  <si>
    <t>Papillary microcarcinoma</t>
  </si>
  <si>
    <t>with tall cell features</t>
  </si>
  <si>
    <t>Microcarcinoma</t>
  </si>
  <si>
    <t>classical type, microcarcinoma</t>
  </si>
  <si>
    <t>3 cm (left lobe and isthmus), 1.2 cm (right lobe), 0.4 cm (microcarcinoma)</t>
  </si>
  <si>
    <t>1 (main) + 1 (microcarcinoma)</t>
  </si>
  <si>
    <t>1 (in the left lobe)</t>
  </si>
  <si>
    <t>focal, extrathyroidal adipose tissue</t>
  </si>
  <si>
    <t>Classical, tall and microcarcinoma variants</t>
  </si>
  <si>
    <t>left paratracheal, pretracheal</t>
  </si>
  <si>
    <t>Right lobe, Isthmus</t>
  </si>
  <si>
    <t>Delphian node, Right paratracheal lymph node</t>
  </si>
  <si>
    <t>Delphian node and pretracheal tissue</t>
  </si>
  <si>
    <t>Right tracheo-esophageal grove and pre-tracheal lymph node, Right neck nodes levels three and four</t>
  </si>
  <si>
    <t>Level: Not mentioned, Location: perithyroidal soft tissue and focally skeletal muscle</t>
  </si>
  <si>
    <t>Delphian, left tracheal, left low jugular</t>
  </si>
  <si>
    <t>level 2, level 3, level four and five-B</t>
  </si>
  <si>
    <t>2 (classical type) and 6 (microcarcinomas)</t>
  </si>
  <si>
    <t>fibroadipose tissue</t>
  </si>
  <si>
    <t>Pre-laryngeal (level and location not mentioned)</t>
  </si>
  <si>
    <t>1 (One benign lymph node out of one submitted)</t>
  </si>
  <si>
    <t>peril-thyroid fibroadipose tissue</t>
  </si>
  <si>
    <t>infiltrative</t>
  </si>
  <si>
    <t>2 (one in the right lobe and one in the left lobe)</t>
  </si>
  <si>
    <t>Level 2, Level 3, Level 4, Level 5</t>
  </si>
  <si>
    <t>12, 9, 13, Not mentioned, 3, Not mentioned, 17</t>
  </si>
  <si>
    <t>1, 1, 1, Not mentioned, 0, Not mentioned, 3</t>
  </si>
  <si>
    <t>0.5 cm, 0.15 cm, 2 cm, Not mentioned, 0.23 cm</t>
  </si>
  <si>
    <t>Follicular variant with oncocytic features, Multiple microcarcinomas</t>
  </si>
  <si>
    <t>The tumor foci range from 0.15 cm up to 1.6 cm In greatest dimension</t>
  </si>
  <si>
    <t>Partially surrounded, For the largest focus</t>
  </si>
  <si>
    <t>Right paratracheal tissue, Right level three and four, Left neck level three and four</t>
  </si>
  <si>
    <t>The tumor foci measure 2.8 cm (right lobe) and 1.5 cm (left lobe) in greatest dimension</t>
  </si>
  <si>
    <t>Pretracheal tissue, left upper pole, left paratracheal tissue, left superior mediastinal tissue, right paratracheal tissue</t>
  </si>
  <si>
    <t>Microcarcinoma with focal tall cell and columnar cell features</t>
  </si>
  <si>
    <t>Pretracheal and superior mediastinal, Right paratracheal</t>
  </si>
  <si>
    <t>Follicular and microcarcinoma variants, Tall cell features</t>
  </si>
  <si>
    <t>&lt;0.1 cm to 0.9 cm</t>
  </si>
  <si>
    <t>Delphian; right lobe, left lobe, isthmus</t>
  </si>
  <si>
    <t>Extrathyroidal fibroadipose tissue</t>
  </si>
  <si>
    <t>1 (right lobe) + 3 (left lobe and isthmus)</t>
  </si>
  <si>
    <t>classical and microcarcinomas</t>
  </si>
  <si>
    <t>Perithyroidal (left side)</t>
  </si>
  <si>
    <t>2 (with microcarcinomas)</t>
  </si>
  <si>
    <t>T1.4</t>
  </si>
  <si>
    <t>Jugular, Right paratracheal</t>
  </si>
  <si>
    <t>parathyroid fibroadipose tissue</t>
  </si>
  <si>
    <t>1.8 cm (left lobe)</t>
  </si>
  <si>
    <t>2 (one in left lobe and one in right lobe)</t>
  </si>
  <si>
    <t>paratracheal, right, superior mediastinal, lateral to the right RLN, right levels 3 and 4</t>
  </si>
  <si>
    <t>Left paratracheal tissue, Level and location not mentioned</t>
  </si>
  <si>
    <t>Invades peri-thyroid fibroadipose tissue</t>
  </si>
  <si>
    <t>Left lower pole</t>
  </si>
  <si>
    <t>Left lobe, mid to lower thyroid (N1), Right thyroid (mid thyroid)</t>
  </si>
  <si>
    <t>2, 3</t>
  </si>
  <si>
    <t>Delphian nodes, Right para-tracheal lymph node, Pre-tracheal tissue midline</t>
  </si>
  <si>
    <t>Papillary carcinoma, diffuse sclerosing variant</t>
  </si>
  <si>
    <t>Left lobe, 0.8 cm</t>
  </si>
  <si>
    <t>Delphian node (level and location not specified)</t>
  </si>
  <si>
    <t>Greatest diameter is 0.6 cm.</t>
  </si>
  <si>
    <t>Total thyroidectomy was performed, but specific pT stage is not provided</t>
  </si>
  <si>
    <t>Level 5A, Level 5-B, Level 4, Levels 2-A and level 3, Right level 2-B, Right paratracheal, Left paratracheal</t>
  </si>
  <si>
    <t>10 (Part 2)</t>
  </si>
  <si>
    <t>1 (Part 2)</t>
  </si>
  <si>
    <t>1.0cm (Part 2)</t>
  </si>
  <si>
    <t>diffuse sclerosing variant</t>
  </si>
  <si>
    <t>The dominant nodule in the right lobe measures 1.5 cm In greatest dimension (Part 5)</t>
  </si>
  <si>
    <t>2 (Part 5)</t>
  </si>
  <si>
    <t>Present (Part 5)</t>
  </si>
  <si>
    <t>Invades:Perithyroidal adipose tissue (Part 5)</t>
  </si>
  <si>
    <t>None Identified (Part 5)</t>
  </si>
  <si>
    <t>Free of tumor (Part 5)</t>
  </si>
  <si>
    <t>Right paratracheal, Left neck dissection level 3, Left neck dissection level 4, Delphian</t>
  </si>
  <si>
    <t>classical and microcarcinoma</t>
  </si>
  <si>
    <t>0.9 cm (for right lobe nodule)</t>
  </si>
  <si>
    <t>T1.1</t>
  </si>
  <si>
    <t>Delphian, Total thyroidectomy central compartment, Right para-esophageal</t>
  </si>
  <si>
    <t>Level 2, 3, 4</t>
  </si>
  <si>
    <t>Encapsulated mass located in the upper and middle lobe</t>
  </si>
  <si>
    <t>Right lobe, Level and Location not mentioned</t>
  </si>
  <si>
    <t>perithyroidal fibradipose tissue</t>
  </si>
  <si>
    <t>No Lymph nodes examined</t>
  </si>
  <si>
    <t>2.5x2x1cm (right) and 1.5x1x1cm (left)</t>
  </si>
  <si>
    <t>2 (one on each lobe)</t>
  </si>
  <si>
    <t>Papillary thyroid carcinoma, no special type.</t>
  </si>
  <si>
    <t>Level II, Level III, Level IV, Right Paratracheal Dissection</t>
  </si>
  <si>
    <t>With Oncocytic and Follicular Components</t>
  </si>
  <si>
    <t>Extending into fibroadipose tissue</t>
  </si>
  <si>
    <t>Papillary Thyroid Carcinoma, Follicular Variant</t>
  </si>
  <si>
    <t>extending into fibroadipose tissue and abutting skeletal muscle</t>
  </si>
  <si>
    <t>Right central neck, extending into skeletal muscle</t>
  </si>
  <si>
    <t>Level II, Level III, Level IV, Periglandular and peritracheal</t>
  </si>
  <si>
    <t>Skeletal muscle</t>
  </si>
  <si>
    <t>Present, possibly in perithyroidal fibradipose tissue</t>
  </si>
  <si>
    <t>Right lobe, anterolateral aspect of the right middle portion</t>
  </si>
  <si>
    <t>Fibroadipose tissue</t>
  </si>
  <si>
    <t>Papillary Thyroid Carcinoma, Conventional Type</t>
  </si>
  <si>
    <t>Left paratracheal node, Central neck</t>
  </si>
  <si>
    <t>Left parathyroid node</t>
  </si>
  <si>
    <t>Right lobe, extending into fibroadipose tissue</t>
  </si>
  <si>
    <t>extending into fibroadipose tissue</t>
  </si>
  <si>
    <t>2 (one main and one adjacent)</t>
  </si>
  <si>
    <t>Left Level 3</t>
  </si>
  <si>
    <t>With higher-grade insular areas and necrosis</t>
  </si>
  <si>
    <t>Favor into fibrous tissue</t>
  </si>
  <si>
    <t>Not mentioned in the provided data</t>
  </si>
  <si>
    <t>Encapsulated, Widely invasive (Left Lobe) / Unencapsulated, Locally invasive (Right Lobe)</t>
  </si>
  <si>
    <t>Unencapsulated, Non-invasive (right lobe), Unencapsulated, Locally invasive, Non-invasive (isthmus)</t>
  </si>
  <si>
    <t>oncocytic type</t>
  </si>
  <si>
    <t>left parathyroid, level 6 neck</t>
  </si>
  <si>
    <t>classical (usual), columnar cell variant, follicular variant</t>
  </si>
  <si>
    <t>The dominant tumor is positive for HBME-1 (membranous and apical), cytokeratin 19 (membranous) and galectin-3 (cytoplasmic and focal nuclear)</t>
  </si>
  <si>
    <t>left paratracheal node</t>
  </si>
  <si>
    <t>Metastatic papillary thyroid carcinoma, Infiltrative papillary thyroid carcinoma, Multifocal papillary carcinoma, Medullary carcinoma</t>
  </si>
  <si>
    <t>angioinvasive and widely invasive classical variant with focal dedifferentiation (5%) and tall cell change (10%)</t>
  </si>
  <si>
    <t>Ancillary Studies: Type: IHC</t>
  </si>
  <si>
    <t>The medullary carcinoma stains positive for calcitonin, CEA, chromogranin, and TTF1. It is negative for thyroglobulin and MIB-1 LI is 2%.</t>
  </si>
  <si>
    <t>mediastinal nodes zone VI, right neck level II, III, IV and unspecified level V</t>
  </si>
  <si>
    <t>immunohistochemistry</t>
  </si>
  <si>
    <t>CK 19 positive, galectin positive, HBME 1 positive</t>
  </si>
  <si>
    <t>Papilla carcinoma</t>
  </si>
  <si>
    <t>Ancillary Studies: Type: Immunohistochemestry</t>
  </si>
  <si>
    <t>CK-19 positive, HBME-1 focally positive, Galectin negative</t>
  </si>
  <si>
    <t>Margins : Margins uninvolved by carcinoma</t>
  </si>
  <si>
    <t>left level 2, left level 6</t>
  </si>
  <si>
    <t>Angioinvasive</t>
  </si>
  <si>
    <t>Right paratracheal, Left central paratracheal</t>
  </si>
  <si>
    <t>Two microscopic deposits of tumor which stain positive for TTF1 and CK</t>
  </si>
  <si>
    <t>Apical node right posterior triangle, Right neck double stitch marks apex + single stitch marks posterior, Left neck content stitch marked apex double superior single posterior</t>
  </si>
  <si>
    <t>Papillary carcinoma; classical (usual)</t>
  </si>
  <si>
    <t>Left paratracheal, Right paratracheal</t>
  </si>
  <si>
    <t>Papillary carcinoma, follicular variant, Papillary carcinoma, macrofollicular variant, Papillary carcinoma, oncocytic or oxyphilic variant</t>
  </si>
  <si>
    <t>focal tall cell change (&lt;5%)</t>
  </si>
  <si>
    <t>Both the dominant 1.8 cm and the second dominant 0.6 cm lesions come within 0.1 mm of the painted resection margin.</t>
  </si>
  <si>
    <t>Left tracheal esophageal gutter</t>
  </si>
  <si>
    <t>level 6, level IIA, level IIB, level III, level IV</t>
  </si>
  <si>
    <t>Papillary carcinoma, follicular variant
Papillary carcinoma, solid variant
Papillary carcinoma, other variant: trabecular Pet</t>
  </si>
  <si>
    <t>Classical cytomorphology</t>
  </si>
  <si>
    <t>Classical (papillary) architecture
Follicular architecture</t>
  </si>
  <si>
    <t>Left central compartment, perithyroidal</t>
  </si>
  <si>
    <t>Papillary carcinoma, follicular variant (dominant) and Papillary carcinoma, classical (usual) (second tumor)</t>
  </si>
  <si>
    <t>4.1cm (dominant tumor), 0.9cm (second tumor)</t>
  </si>
  <si>
    <t>Present, extent widely invasive (dominant tumor), Present, extent minimal (second tumor)</t>
  </si>
  <si>
    <t>Margins involved by carcinoma (second tumor)</t>
  </si>
  <si>
    <t>level 6 neck dissection</t>
  </si>
  <si>
    <t>Left jugulodigastric, Left paratracheal</t>
  </si>
  <si>
    <t>right neck level II, right neck level III, right neck level IV, central compartment, right lateral central right compartment</t>
  </si>
  <si>
    <t>Metastatic papillary thyroid carcinoma, papillary carcinoma, follicular variant, papillary carcinoma, microcarcinoma (occult, small or microscopic) variant</t>
  </si>
  <si>
    <t>classical (papillary), follicular</t>
  </si>
  <si>
    <t>Left side, Level VI (pretracheal, paratracheal and prelaryngeal/Delphian)</t>
  </si>
  <si>
    <t>Right jugular node (apex, level 5)</t>
  </si>
  <si>
    <t>The 1.5 cm focus (slide no 2E) Is negative for Galectin-3 and is focally positive for cytokeratin 19. Few cells are positive for HBME-1 with an apical and membranous pattern.</t>
  </si>
  <si>
    <t>R paratracheal node, Delphi lymphnode</t>
  </si>
  <si>
    <t>Metastatic classical variant papillary thyroid carcinoma, Metastatic follicular variant papillary thyroid carcinoma</t>
  </si>
  <si>
    <t>Present, extent widely invasive (dominant tumor) and Present, extent minimal (second tumor)</t>
  </si>
  <si>
    <t>cytokeratin 19 shows regional membranous positivity. Stains for HBME-1 and galectin-3 are negative.</t>
  </si>
  <si>
    <t>Angioinvasive classical variant papillary carcinoma, Papillary carcinoma, follicular variant papillary carcinoma</t>
  </si>
  <si>
    <t>Right upper posterior triangle, Right lower posterior triangle, Right jugular chain, pre-tracheal, right paratracheal, left inferior</t>
  </si>
  <si>
    <t>Metastatic papillary, thyroid carcinoma</t>
  </si>
  <si>
    <t>Classical (usual), cribriform-morular</t>
  </si>
  <si>
    <t>There is no definitive surgical margin Involvement by tumor, however, the tumor comes within less than 0.1 mm of the painted resection margin in numerous locations.</t>
  </si>
  <si>
    <t>Indeterminate (left lobe), Present, extent widely invasive (second tumor)</t>
  </si>
  <si>
    <t>Right Paratracheal nodes, Left paratracheal and upper mediastinal</t>
  </si>
  <si>
    <t>Papillary carcinoma, other variant with focal Warthin-like and hobnail cell change, and cribriform-morular architecture</t>
  </si>
  <si>
    <t>Tumor Capsule: Totally encapsulated, Tumor Capsular Invasion: Not identified</t>
  </si>
  <si>
    <t>Calcitonin stains foci of mild reactive C-cell hyperplasia. The dominant nodule is positive for thyroglobulin and negative for calcitonin, monoclonal CEA and chromogranin.</t>
  </si>
  <si>
    <t>Calcitonin stains focal mild reactive Cell hyperplasia.</t>
  </si>
  <si>
    <t>Rt paratracheal nodes, Lt paratracheal node</t>
  </si>
  <si>
    <t>with focal Warthin-like areas (10%) and tall cell change (&lt;5%)</t>
  </si>
  <si>
    <t>Left lateral central compartment, Left medial central compartment</t>
  </si>
  <si>
    <t>Papillary carcinoma, classical (usual)
Papillary carcinoma, Warthin-like variant
Papillary carcinoma, other variant: with focal tall cell (&lt;10%) and hobnail cell change (&lt;20%)</t>
  </si>
  <si>
    <t>Right para-tracheal nodes, Right perithyroidal, Left perithyroidal, Isthmic</t>
  </si>
  <si>
    <t>with focal tall cell change (10%)</t>
  </si>
  <si>
    <t>Right paratracheal Lymph Node at Thymus, Left level 2, Left level 3, Right level 2B, Right level 2,3,4</t>
  </si>
  <si>
    <t>Papillary carcinoma, classical (usual), Papillary carcinoma, follicular variant, Papillary carcinoma, other variant with focal tall cell change (&lt;5%)</t>
  </si>
  <si>
    <t>with focal tall cell change (&lt;5%), microcarcinoma (occult, small or microscopic) variant</t>
  </si>
  <si>
    <t>Right posterior triangle, Right jugular nodes, Right paratracheal nodes, Central neck</t>
  </si>
  <si>
    <t>Follicular variant with oncocytic change, Classical (usual), Other with focal tall cell change (&lt;10%) and Warthin-like change</t>
  </si>
  <si>
    <t>Papillary carcinoma, encapsulated follicular variant with focal classical architecture</t>
  </si>
  <si>
    <t>Level III, IV, and V</t>
  </si>
  <si>
    <t>Left inferior pole parathyroid gland</t>
  </si>
  <si>
    <t>The nodule grossly abuts the posterior margin</t>
  </si>
  <si>
    <t>Focally involved by invasive carcinoma, Specify margin: left inferior pole</t>
  </si>
  <si>
    <t>Papillary carcinoma, conventional type</t>
  </si>
  <si>
    <t>Level: Not mentioned, Location: Immediately adjacent to thyroid</t>
  </si>
  <si>
    <t>Multifocal intrathyroidal psammoma bodies</t>
  </si>
  <si>
    <t>Perithyroidal fibradipose tissue</t>
  </si>
  <si>
    <t>Tumor extends close to resections margins. Distance of invasive carcinoma from nearest margin: less than 1.0 mm. Specify margin: Anterior and posterior.</t>
  </si>
  <si>
    <t>Lateral neck</t>
  </si>
  <si>
    <t>1 (main) + 3 microcarcinomas</t>
  </si>
  <si>
    <t>Levels 6, Not mentioned</t>
  </si>
  <si>
    <t>follicular variant (Encapsulated)</t>
  </si>
  <si>
    <t>Right side and superior central</t>
  </si>
  <si>
    <t>1 (single dominant nodule)</t>
  </si>
  <si>
    <t>No definitive lymphovascular invasion identified</t>
  </si>
  <si>
    <t>Level 6, periesophageal</t>
  </si>
  <si>
    <t>Papillary Carcinoma, Follicular Variant</t>
  </si>
  <si>
    <t>No lymphovascular space invasion identified</t>
  </si>
  <si>
    <t>Negative for carcinoma</t>
  </si>
  <si>
    <t>Present, minimal (in left lobe)</t>
  </si>
  <si>
    <t>Ancillary Studies: None performed</t>
  </si>
  <si>
    <t>Uninvolved by carcinoma</t>
  </si>
  <si>
    <t>Well differentiated follicular variant</t>
  </si>
  <si>
    <t>Papillary Thyroid Carcinoma, Classical Variant</t>
  </si>
  <si>
    <t>Papillary thyroid carcinoma focally approaches to within &lt;1 mm of the cauterized soft tissue margin.</t>
  </si>
  <si>
    <t>perithyroidal adipose tissue and skeletal muscle</t>
  </si>
  <si>
    <t>Classical (usual) (60%), Follicular variant (40%)</t>
  </si>
  <si>
    <t>Margin uninvolved by carcinoma (within 1 mm)</t>
  </si>
  <si>
    <t>SURG PATH FINAL. REPORT</t>
  </si>
  <si>
    <t>4 (left side) and 2 (right side)</t>
  </si>
  <si>
    <t>1 (left side)</t>
  </si>
  <si>
    <t>Level 6, Right paratracheal</t>
  </si>
  <si>
    <t>Present, Extent: Minimal</t>
  </si>
  <si>
    <t>SURG PATH FINAL REPORT</t>
  </si>
  <si>
    <t>Follicular variant of papillary thyroid microcarcinoma</t>
  </si>
  <si>
    <t>Oncogenotyping studies</t>
  </si>
  <si>
    <t>0.9 cm (tumor A) and 0.5 cm (tumor B)</t>
  </si>
  <si>
    <t>level 6</t>
  </si>
  <si>
    <t>Right lobe/isthmus, left lobe</t>
  </si>
  <si>
    <t>0.2 cm (left lobe), 0.25 cm (right lobe)</t>
  </si>
  <si>
    <t>3.1 x 1.5 x 1.1 cm (dominant tumor)</t>
  </si>
  <si>
    <t>Level 2-4, Level 4</t>
  </si>
  <si>
    <t>3.4 cm (Level 2)</t>
  </si>
  <si>
    <t>Pretracheal, Central cervical</t>
  </si>
  <si>
    <t>Minimal extrathyroidal extension in the right lobe</t>
  </si>
  <si>
    <t>The tumor is multifocal, largest focus is 2.8 cm, located in the right lobe</t>
  </si>
  <si>
    <t>Central cervical</t>
  </si>
  <si>
    <t>Papillary carcinoma, papillary and follicular variant, multifocal</t>
  </si>
  <si>
    <t>perithyroidal and central cervical</t>
  </si>
  <si>
    <t>Pretracheal lymph nodes</t>
  </si>
  <si>
    <t>Right inferior level, Right anterior paratracheal, Right superior parathyroid, Right paratracheal, Right Level 2B neck</t>
  </si>
  <si>
    <t>Diffuse sclerosing variant</t>
  </si>
  <si>
    <t>Minimal in the left lobe</t>
  </si>
  <si>
    <t>Right recurrent nerve, Left upper + Mediastinal node Paratracheal, Right Upper + Mediastinal node Paratracheal</t>
  </si>
  <si>
    <t>1.5 cm (Right lobe), 1.3 cm (Left lobe)</t>
  </si>
  <si>
    <t>Immunohistochemistry</t>
  </si>
  <si>
    <t>Galectin 3, CK19, Cyclin D1 (Positive), HBME1 (Negative)</t>
  </si>
  <si>
    <t>The inked margins are negative for tumor, but it is within 1 mm (A23)</t>
  </si>
  <si>
    <t>1.2 cm (Superior midline), 0.6 cm (Additional superior midline), 0.4 cm (Suspicious lymph node at midline), Largest metastatic deposit is 0.4 cm (Right central compartment)</t>
  </si>
  <si>
    <t>Classical (usual), Diffuse sclerosing variant, Tall cell variant</t>
  </si>
  <si>
    <t>Level VI (pretracheal , paratracheal and prelaryngeal/Delphian)</t>
  </si>
  <si>
    <t>Perithyroid soft tissues</t>
  </si>
  <si>
    <t>Central compartment, Right paratracheal, Anterior mediastinum, Right neck contents (anterior), Right posterior neck contents, Left anterior neck contents, Left posterior neck contents</t>
  </si>
  <si>
    <t>Anterior mediastinum</t>
  </si>
  <si>
    <t>Level I, II, III, IV, V, Level VII, and unspecified levels</t>
  </si>
  <si>
    <t>Right Central neck contents, Left Central neck contents, Isthmus, Perithyroidal</t>
  </si>
  <si>
    <t>Central</t>
  </si>
  <si>
    <t>Intracystic papillary thyroid carcinoma</t>
  </si>
  <si>
    <t>Right level III, Level VI</t>
  </si>
  <si>
    <t>Delphian level</t>
  </si>
  <si>
    <t>3.5cm, left lobe</t>
  </si>
  <si>
    <t>Papillary thyroid carcinoma, conventional type</t>
  </si>
  <si>
    <t>No evidence of vascular Invasion</t>
  </si>
  <si>
    <t>Tumor is present focally at black inked anterior margin</t>
  </si>
  <si>
    <t>PAPILLARY THYROID CARCINOMA, CLASSICAL VARIANT</t>
  </si>
  <si>
    <t>Negative for tumor (see comment)</t>
  </si>
  <si>
    <t>Right paratracheal (Part B)</t>
  </si>
  <si>
    <t>3 (multifocal)</t>
  </si>
  <si>
    <t>Right lobe at the inferior aspect displays a tan-red to tan-brown, finely nodular ovoid, peripheral calcification smooth and glistening 2.1 x 1.8 x 1.2 cm abutting the margin</t>
  </si>
  <si>
    <t>MEDICAL RECORD | SURGICAL PATHOLOGY</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</si>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</sst>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4" fontId="0" fillId="0" borderId="0" xfId="0" applyNumberFormat="1"/>
    <xf numFmtId="16" fontId="0" fillId="0" borderId="0" xfId="0" applyNumberFormat="1"/>
    <xf numFmtId="0" fontId="0" fillId="0" borderId="0" xfId="0" applyAlignment="1">
      <alignment wrapText="1"/>
    </xf>
    <xf numFmtId="0" fontId="0" fillId="0" borderId="1" xfId="0" applyBorder="1" applyAlignment="1">
      <alignment horizont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5" fillId="0" borderId="1" xfId="0" applyFont="1" applyBorder="1"/>
    <xf numFmtId="0" fontId="0" fillId="0" borderId="14" xfId="0" applyBorder="1"/>
    <xf numFmtId="1" fontId="7" fillId="0" borderId="14" xfId="0" applyNumberFormat="1" applyFont="1" applyBorder="1" applyAlignment="1">
      <alignment horizontal="center" vertical="center"/>
    </xf>
    <xf numFmtId="0" fontId="0" fillId="0" borderId="0" xfId="0" applyAlignment="1">
      <alignment horizontal="left"/>
    </xf>
    <xf numFmtId="164" fontId="0" fillId="0" borderId="0" xfId="5" applyNumberFormat="1" applyFont="1"/>
    <xf numFmtId="0" fontId="0" fillId="0" borderId="15" xfId="0" applyBorder="1"/>
    <xf numFmtId="1" fontId="7" fillId="0" borderId="3" xfId="0" applyNumberFormat="1" applyFont="1" applyBorder="1" applyAlignment="1">
      <alignment horizontal="center" vertic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5" fillId="0" borderId="2" xfId="0" applyFont="1" applyFill="1" applyBorder="1" applyAlignment="1">
      <alignment horizontal="center" vertic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2"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300"/>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5.6640625" hidden="1" customWidth="1"/>
    <col min="12" max="12" width="23.73046875" hidden="1" customWidth="1"/>
    <col min="13" max="13" width="14.73046875" customWidth="1"/>
    <col min="14" max="14" width="98.06640625" bestFit="1" customWidth="1"/>
    <col min="15" max="15" width="53.86328125" bestFit="1" customWidth="1"/>
    <col min="16" max="16" width="79.3984375" hidden="1" customWidth="1"/>
    <col min="17" max="17" width="44.33203125" hidden="1" customWidth="1"/>
    <col min="18" max="18" width="10.9296875" customWidth="1"/>
    <col min="19" max="19" width="7.59765625" bestFit="1" customWidth="1"/>
    <col min="20" max="20" width="17.53125" bestFit="1" customWidth="1"/>
    <col min="21" max="21" width="29.86328125" customWidth="1"/>
    <col min="22" max="22" width="20.33203125"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9296875" customWidth="1"/>
    <col min="40" max="40" width="10.06640625" customWidth="1"/>
    <col min="41" max="41" width="11.33203125" customWidth="1"/>
    <col min="42" max="42" width="10.06640625" customWidth="1"/>
    <col min="43" max="43" width="9.86328125" customWidth="1"/>
    <col min="44" max="44" width="10" customWidth="1"/>
    <col min="45" max="45" width="11.19921875" customWidth="1"/>
  </cols>
  <sheetData>
    <row r="1" spans="1:46">
      <c r="A1" s="29" t="s">
        <v>1142</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
      <c r="AE1" s="27" t="s">
        <v>1141</v>
      </c>
      <c r="AF1" s="28"/>
      <c r="AG1" s="28"/>
      <c r="AH1" s="28"/>
      <c r="AI1" s="28"/>
      <c r="AJ1" s="27" t="s">
        <v>165</v>
      </c>
      <c r="AK1" s="28"/>
      <c r="AL1" s="28"/>
      <c r="AM1" s="28"/>
      <c r="AN1" s="28"/>
      <c r="AO1" s="27" t="s">
        <v>1140</v>
      </c>
      <c r="AP1" s="28"/>
      <c r="AQ1" s="28"/>
      <c r="AR1" s="28"/>
      <c r="AS1" s="30"/>
    </row>
    <row r="2" spans="1:46" ht="28.15">
      <c r="A2" s="3" t="s">
        <v>166</v>
      </c>
      <c r="B2" s="46" t="s">
        <v>167</v>
      </c>
      <c r="C2" s="3" t="s">
        <v>168</v>
      </c>
      <c r="D2" s="3" t="s">
        <v>169</v>
      </c>
      <c r="E2" s="3" t="s">
        <v>170</v>
      </c>
      <c r="F2" s="3" t="s">
        <v>0</v>
      </c>
      <c r="G2" s="3" t="s">
        <v>171</v>
      </c>
      <c r="H2" s="3" t="s">
        <v>1</v>
      </c>
      <c r="I2" s="3" t="s">
        <v>2</v>
      </c>
      <c r="J2" s="3" t="s">
        <v>3</v>
      </c>
      <c r="K2" s="3" t="s">
        <v>172</v>
      </c>
      <c r="L2" s="3" t="s">
        <v>1145</v>
      </c>
      <c r="M2" s="17" t="s">
        <v>1146</v>
      </c>
      <c r="N2" s="3" t="s">
        <v>4</v>
      </c>
      <c r="O2" s="3" t="s">
        <v>5</v>
      </c>
      <c r="P2" s="3" t="s">
        <v>173</v>
      </c>
      <c r="Q2" s="4" t="s">
        <v>1143</v>
      </c>
      <c r="R2" s="17" t="s">
        <v>1144</v>
      </c>
      <c r="S2" s="3" t="s">
        <v>6</v>
      </c>
      <c r="T2" s="3" t="s">
        <v>174</v>
      </c>
      <c r="U2" s="3" t="s">
        <v>7</v>
      </c>
      <c r="V2" s="4" t="s">
        <v>175</v>
      </c>
      <c r="W2" s="3" t="s">
        <v>8</v>
      </c>
      <c r="X2" s="3" t="s">
        <v>181</v>
      </c>
      <c r="Y2" s="3" t="s">
        <v>9</v>
      </c>
      <c r="Z2" s="3" t="s">
        <v>10</v>
      </c>
      <c r="AA2" s="3" t="s">
        <v>176</v>
      </c>
      <c r="AB2" s="3" t="s">
        <v>11</v>
      </c>
      <c r="AC2" s="3" t="s">
        <v>182</v>
      </c>
      <c r="AD2" s="5"/>
      <c r="AE2" s="7" t="s">
        <v>177</v>
      </c>
      <c r="AF2" s="10" t="s">
        <v>178</v>
      </c>
      <c r="AG2" s="6" t="s">
        <v>179</v>
      </c>
      <c r="AH2" s="6" t="s">
        <v>12</v>
      </c>
      <c r="AI2" s="10" t="s">
        <v>180</v>
      </c>
      <c r="AJ2" s="7" t="s">
        <v>177</v>
      </c>
      <c r="AK2" s="10" t="s">
        <v>178</v>
      </c>
      <c r="AL2" s="10" t="s">
        <v>179</v>
      </c>
      <c r="AM2" s="10" t="s">
        <v>12</v>
      </c>
      <c r="AN2" s="10" t="s">
        <v>180</v>
      </c>
      <c r="AO2" s="26" t="s">
        <v>177</v>
      </c>
      <c r="AP2" s="6" t="s">
        <v>178</v>
      </c>
      <c r="AQ2" s="6" t="s">
        <v>179</v>
      </c>
      <c r="AR2" s="6" t="s">
        <v>12</v>
      </c>
      <c r="AS2" s="22" t="s">
        <v>180</v>
      </c>
      <c r="AT2" s="11"/>
    </row>
    <row r="3" spans="1:46">
      <c r="A3" t="str">
        <f>'Model output'!A2</f>
        <v>TCGA-4C-A93U</v>
      </c>
      <c r="B3" s="31">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 si="0">IF(OR(G3&lt;&gt;"",AND(J3&lt;&gt;"",ISNUMBER(J3),J3&gt;0),AND(M3&lt;&gt;"",M3&gt;0)),"positive","negative")</f>
        <v>positive</v>
      </c>
      <c r="G3" s="25"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output'!H2="","negative",IF(OR(ISNUMBER(SEARCH("lymph node",'Model output'!H2)),ISNUMBER(SEARCH("gland",'Model output'!H2)),ISNUMBER(SEARCH("lobe",'Model output'!H2)),ISNUMBER(SEARCH("isthmus",'Model output'!H2)),ISNUMBER(SEARCH("mediastinum",'Model output'!H2)),ISNUMBER(SEARCH("Not mentioned",'Model output'!H2)), ISNUMBER(SEARCH("Not applicable",'Model output'!H2)), ISNUMBER(SEARCH("paratracheal",'Model output'!H2)),ISNUMBER(SEARCH("fibroadipose tissue",'Model output'!H2)),ISNUMBER(SEARCH("thyroid node",'Model output'!H2)),ISNUMBER(SEARCH("skeletal muscle",'Model output'!H2)),ISNUMBER(SEARCH("right",'Model output'!H2)),ISNUMBER(SEARCH("left",'Model output'!H2)),ISNUMBER(SEARCH("Not specified",'Model output'!H2))),"negative","positive"))</f>
        <v>negative</v>
      </c>
      <c r="I3">
        <f>IF(OR('Model output'!I2="",'Model output'!I2="Not answered",'Model output'!I2="Not mentioned"),"",IF(ISNUMBER('Model output'!I2),'Model output'!I2,1))</f>
        <v>2</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1</v>
      </c>
      <c r="K3" t="str" cm="1">
        <f t="array" ref="K3">IF(COUNT(FIND({0,1,2,3,4,5,6,7,8,9},'Model output'!K2))&gt;0,'Model output'!K2,"")</f>
        <v>0.4 cm</v>
      </c>
      <c r="L3" s="8" t="str">
        <f t="shared" ref="L3:L66" si="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3,"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3,"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6" t="str">
        <f>IF('Model output'!S2="","",'Model output'!S2)</f>
        <v>Present, extensive</v>
      </c>
      <c r="Y3" t="str">
        <f>IF(OR('Model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1" t="str">
        <f>IF(OR('Model output'!V2="", 'Model output'!V2="No", AND(ISERROR(SEARCH("Positive",'Model output'!V2)), ISNUMBER(SEARCH("Negative",'Model output'!V2))), ISNUMBER(SEARCH("Uninvolved",'Model output'!V2)), ISNUMBER(SEARCH("none",'Model output'!V2)), ISNUMBER(SEARCH("Free",'Model output'!V2)), ISNUMBER(SEARCH("1 mm",'Model output'!V2)), ISNUMBER(SEARCH("1.0 mm",'Model output'!V2)), ISNUMBER(SEARCH("0.1 CM",'Model output'!V2)), ISNUMBER(SEARCH("less than 0.2 mm",'Model output'!V2)), ISNUMBER(SEARCH("less than 0.5 mm",'Model output'!V2)), ISNUMBER(SEARCH("abut",'Model output'!V2)), ISNUMBER(SEARCH("lymph node",'Model output'!V2)), ISNUMBER(SEARCH("not mentioned",'Model output'!V2)), ISNUMBER(SEARCH("not specified",'Model output'!V2)), ISNUMBER(SEARCH("cannot be assessed",'Model output'!V2))), "negative", "positive")</f>
        <v>positive</v>
      </c>
      <c r="AE3" s="33"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4"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4" t="str">
        <f t="shared" ref="AG3:AG66" si="3">IF(AND(ISNUMBER(J3),J3&gt;0),
IF(G3="lateral", "1b", "1a"),"0")</f>
        <v>1b</v>
      </c>
      <c r="AH3" s="35" t="str">
        <f>IF(OR(H3="unknown"),"x",IF(H3="negative","0","1"))</f>
        <v>0</v>
      </c>
      <c r="AI3" s="36" t="str">
        <f>IF(AND(B3&lt;55,AH3="0"),"I",
IF(AND(B3&lt;55,AH3="1"),"II",
IF(AH3="1","IVB",
IF(AND(AF3="4b",AH3="0"),"IVA",
IF(AND(AF3="4a",AH3="0"),"III",
IF(AND(OR(AF3="3a",AF3="3b",AF3="3"),AH3="0"),"II",
IF(AND(AF3="2",OR(AG3="1",AG3="1a",AG3="1b"),AH3="0"),"II",
IF(AND(OR(AF3="1a",AF3="1b",AF3="1"),OR(AG3="1",AG3="1a",AG3="1b"),AH3="0"),"II","I"
))))))))</f>
        <v>II</v>
      </c>
      <c r="AJ3" s="37" t="s">
        <v>1147</v>
      </c>
      <c r="AK3" s="38" t="s">
        <v>1151</v>
      </c>
      <c r="AL3" s="38" t="s">
        <v>1152</v>
      </c>
      <c r="AM3" s="38" t="s">
        <v>1153</v>
      </c>
      <c r="AN3" s="39" t="s">
        <v>1154</v>
      </c>
      <c r="AO3" s="37">
        <f>IF(AE3=AJ3,1,0)</f>
        <v>1</v>
      </c>
      <c r="AP3" s="38">
        <f>IF(AF3=AK3, 1, IF(AND(AF3="x", AK3="0"), 1, IF(AND(AF3="0", AK3="x"), 1, 0)))</f>
        <v>1</v>
      </c>
      <c r="AQ3" s="38">
        <f>IF(AG3=AL3, 1, IF(AND(AG3="x", AL3="0"), 1, IF(AND(AG3="0", AL3="x"), 1, 0)))</f>
        <v>1</v>
      </c>
      <c r="AR3" s="38">
        <f>IF(AH3=AM3, 1, IF(AND(AH3="x", AM3="0"), 1, IF(AND(AH3="0", AM3="x"), 1, 0)))</f>
        <v>1</v>
      </c>
      <c r="AS3" s="40">
        <f t="shared" ref="AS3:AS66" si="4">IF(AI3=AN3,1,0)</f>
        <v>1</v>
      </c>
      <c r="AT3" s="1"/>
    </row>
    <row r="4" spans="1:46">
      <c r="A4" t="str">
        <f>'Model output'!A3</f>
        <v>TCGA-BJ-A0Z9</v>
      </c>
      <c r="B4" s="3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ref="F4:F67" si="5">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output'!H3)),ISNUMBER(SEARCH("gland",'Model output'!H3)),ISNUMBER(SEARCH("lobe",'Model output'!H3)),ISNUMBER(SEARCH("isthmus",'Model output'!H3)),ISNUMBER(SEARCH("mediastinum",'Model output'!H3)),ISNUMBER(SEARCH("Not mentioned",'Model output'!H3)), ISNUMBER(SEARCH("Not applicable",'Model output'!H3)), ISNUMBER(SEARCH("paratracheal",'Model output'!H3)),ISNUMBER(SEARCH("fibroadipose tissue",'Model output'!H3)),ISNUMBER(SEARCH("thyroid node",'Model output'!H3)),ISNUMBER(SEARCH("skeletal muscle",'Model output'!H3)),ISNUMBER(SEARCH("right",'Model output'!H3)),ISNUMBER(SEARCH("left",'Model output'!H3)),ISNUMBER(SEARCH("Not specified",'Model output'!H3))),"negative","positive"))</f>
        <v>negative</v>
      </c>
      <c r="I4">
        <f>IF(OR('Model output'!I3="",'Model output'!I3="Not answered",'Model output'!I3="Not mentioned"),"",IF(ISNUMBER('Model output'!I3),'Model output'!I3,1))</f>
        <v>6</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s="8"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Thyroid Carcinoma</v>
      </c>
      <c r="O4" t="str">
        <f>IF('Model output'!M3="","",'Model output'!M3)</f>
        <v>Tall Cell Variant, Microcarcinoma</v>
      </c>
      <c r="P4" t="str">
        <f>IF('Model output'!N3="","",'Model output'!N3)</f>
        <v>2.8 cm</v>
      </c>
      <c r="Q4" t="str">
        <f t="shared" ref="Q4:Q67" si="6">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4,"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6" t="str">
        <f>IF('Model output'!S3="","",'Model output'!S3)</f>
        <v>Left Lobe, with extrathyroidal extension to margin</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No</v>
      </c>
      <c r="AB4" t="str">
        <f>IF(AA4&lt;&gt;"Yes","",IF(OR('Model output'!U3="",ISNUMBER(SEARCH("Not identified",'Model output'!U3))),"",'Model output'!U3))</f>
        <v/>
      </c>
      <c r="AC4" s="1" t="str">
        <f>IF(OR('Model output'!V3="", 'Model output'!V3="No", AND(ISERROR(SEARCH("Positive",'Model output'!V3)), ISNUMBER(SEARCH("Negative",'Model output'!V3))), ISNUMBER(SEARCH("Uninvolved",'Model output'!V3)), ISNUMBER(SEARCH("none",'Model output'!V3)), ISNUMBER(SEARCH("Free",'Model output'!V3)), ISNUMBER(SEARCH("1 mm",'Model output'!V3)), ISNUMBER(SEARCH("1.0 mm",'Model output'!V3)), ISNUMBER(SEARCH("0.1 CM",'Model output'!V3)), ISNUMBER(SEARCH("less than 0.2 mm",'Model output'!V3)), ISNUMBER(SEARCH("less than 0.5 mm",'Model output'!V3)), ISNUMBER(SEARCH("abut",'Model output'!V3)), ISNUMBER(SEARCH("lymph node",'Model output'!V3)), ISNUMBER(SEARCH("not mentioned",'Model output'!V3)), ISNUMBER(SEARCH("not specified",'Model output'!V3)), ISNUMBER(SEARCH("cannot be assessed",'Model output'!V3))), "negative", "positive")</f>
        <v>positive</v>
      </c>
      <c r="AE4" s="33"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4" t="str">
        <f t="shared" si="2"/>
        <v>2</v>
      </c>
      <c r="AG4" s="34" t="str">
        <f t="shared" si="3"/>
        <v>0</v>
      </c>
      <c r="AH4" s="34" t="str">
        <f t="shared" ref="AH4:AH67" si="7">IF(OR(H4="unknown"),"x",IF(H4="negative","0","1"))</f>
        <v>0</v>
      </c>
      <c r="AI4" s="40" t="str">
        <f t="shared" ref="AI4:AI67" si="8">IF(AND(B4&lt;55,AH4="0"),"I",
IF(AND(B4&lt;55,AH4="1"),"II",
IF(AH4="1","IVB",
IF(AND(AF4="4b",AH4="0"),"IVA",
IF(AND(AF4="4a",AH4="0"),"III",
IF(AND(OR(AF4="3a",AF4="3b",AF4="3"),AH4="0"),"II",
IF(AND(AF4="2",OR(AG4="1",AG4="1a",AG4="1b"),AH4="0"),"II",
IF(AND(OR(AF4="1a",AF4="1b",AF4="1"),OR(AG4="1",AG4="1a",AG4="1b"),AH4="0"),"II","I"
))))))))</f>
        <v>I</v>
      </c>
      <c r="AJ4" s="37" t="s">
        <v>1147</v>
      </c>
      <c r="AK4" s="39" t="s">
        <v>1155</v>
      </c>
      <c r="AL4" s="39" t="s">
        <v>1153</v>
      </c>
      <c r="AM4" s="39" t="s">
        <v>1156</v>
      </c>
      <c r="AN4" s="39" t="s">
        <v>74</v>
      </c>
      <c r="AO4" s="37">
        <f t="shared" ref="AO4:AO67" si="9">IF(AE4=AJ4,1,0)</f>
        <v>1</v>
      </c>
      <c r="AP4" s="39">
        <f t="shared" ref="AP4:AP67" si="10">IF(AF4=AK4, 1, IF(AND(AF4="x", AK4="0"), 1, IF(AND(AF4="0", AK4="x"), 1, 0)))</f>
        <v>1</v>
      </c>
      <c r="AQ4" s="39">
        <f t="shared" ref="AQ4:AQ67" si="11">IF(AG4=AL4, 1, IF(AND(AG4="x", AL4="0"), 1, IF(AND(AG4="0", AL4="x"), 1, 0)))</f>
        <v>1</v>
      </c>
      <c r="AR4" s="39">
        <f t="shared" ref="AR4:AR67" si="12">IF(AH4=AM4, 1, IF(AND(AH4="x", AM4="0"), 1, IF(AND(AH4="0", AM4="x"), 1, 0)))</f>
        <v>1</v>
      </c>
      <c r="AS4" s="40">
        <f t="shared" si="4"/>
        <v>1</v>
      </c>
      <c r="AT4" s="1"/>
    </row>
    <row r="5" spans="1:46">
      <c r="A5" t="str">
        <f>'Model output'!A4</f>
        <v>TCGA-BJ-A0ZA</v>
      </c>
      <c r="B5" s="31">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5"/>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output'!H4)),ISNUMBER(SEARCH("gland",'Model output'!H4)),ISNUMBER(SEARCH("lobe",'Model output'!H4)),ISNUMBER(SEARCH("isthmus",'Model output'!H4)),ISNUMBER(SEARCH("mediastinum",'Model output'!H4)),ISNUMBER(SEARCH("Not mentioned",'Model output'!H4)), ISNUMBER(SEARCH("Not applicable",'Model output'!H4)), ISNUMBER(SEARCH("paratracheal",'Model output'!H4)),ISNUMBER(SEARCH("fibroadipose tissue",'Model output'!H4)),ISNUMBER(SEARCH("thyroid node",'Model output'!H4)),ISNUMBER(SEARCH("skeletal muscle",'Model output'!H4)),ISNUMBER(SEARCH("right",'Model output'!H4)),ISNUMBER(SEARCH("left",'Model output'!H4)),ISNUMBER(SEARCH("Not specified",'Model output'!H4))),"negative","positive"))</f>
        <v>negative</v>
      </c>
      <c r="I5">
        <f>IF(OR('Model output'!I4="",'Model output'!I4="Not answered",'Model output'!I4="Not mentioned"),"",IF(ISNUMBER('Model output'!I4),'Model output'!I4,1))</f>
        <v>2</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s="8"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Not mentioned</v>
      </c>
      <c r="P5" t="str">
        <f>IF('Model output'!N4="","",'Model output'!N4)</f>
        <v>3 cm</v>
      </c>
      <c r="Q5" t="str">
        <f t="shared" si="6"/>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6" t="str">
        <f>IF('Model output'!S4="","",'Model output'!S4)</f>
        <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No</v>
      </c>
      <c r="AB5" t="str">
        <f>IF(AA5&lt;&gt;"Yes","",IF(OR('Model output'!U4="",ISNUMBER(SEARCH("Not identified",'Model output'!U4))),"",'Model output'!U4))</f>
        <v/>
      </c>
      <c r="AC5" s="1" t="str">
        <f>IF(OR('Model output'!V4="", 'Model output'!V4="No", AND(ISERROR(SEARCH("Positive",'Model output'!V4)), ISNUMBER(SEARCH("Negative",'Model output'!V4))), ISNUMBER(SEARCH("Uninvolved",'Model output'!V4)), ISNUMBER(SEARCH("none",'Model output'!V4)), ISNUMBER(SEARCH("Free",'Model output'!V4)), ISNUMBER(SEARCH("1 mm",'Model output'!V4)), ISNUMBER(SEARCH("1.0 mm",'Model output'!V4)), ISNUMBER(SEARCH("0.1 CM",'Model output'!V4)), ISNUMBER(SEARCH("less than 0.2 mm",'Model output'!V4)), ISNUMBER(SEARCH("less than 0.5 mm",'Model output'!V4)), ISNUMBER(SEARCH("abut",'Model output'!V4)), ISNUMBER(SEARCH("lymph node",'Model output'!V4)), ISNUMBER(SEARCH("not mentioned",'Model output'!V4)), ISNUMBER(SEARCH("not specified",'Model output'!V4)), ISNUMBER(SEARCH("cannot be assessed",'Model output'!V4))), "negative", "positive")</f>
        <v>negative</v>
      </c>
      <c r="AE5" s="33"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4" t="str">
        <f t="shared" si="2"/>
        <v>2</v>
      </c>
      <c r="AG5" s="34" t="str">
        <f t="shared" si="3"/>
        <v>0</v>
      </c>
      <c r="AH5" s="34" t="str">
        <f t="shared" si="7"/>
        <v>0</v>
      </c>
      <c r="AI5" s="40" t="str">
        <f t="shared" si="8"/>
        <v>I</v>
      </c>
      <c r="AJ5" s="37" t="s">
        <v>1148</v>
      </c>
      <c r="AK5" s="39" t="s">
        <v>1155</v>
      </c>
      <c r="AL5" s="39" t="s">
        <v>1153</v>
      </c>
      <c r="AM5" s="39" t="s">
        <v>1156</v>
      </c>
      <c r="AN5" s="39" t="s">
        <v>74</v>
      </c>
      <c r="AO5" s="37">
        <f t="shared" ca="1" si="9"/>
        <v>1</v>
      </c>
      <c r="AP5" s="39">
        <f t="shared" si="10"/>
        <v>1</v>
      </c>
      <c r="AQ5" s="39">
        <f t="shared" si="11"/>
        <v>1</v>
      </c>
      <c r="AR5" s="39">
        <f t="shared" si="12"/>
        <v>1</v>
      </c>
      <c r="AS5" s="40">
        <f t="shared" si="4"/>
        <v>1</v>
      </c>
      <c r="AT5" s="1"/>
    </row>
    <row r="6" spans="1:46">
      <c r="A6" t="str">
        <f>'Model output'!A5</f>
        <v>TCGA-BJ-A0ZC</v>
      </c>
      <c r="B6" s="31">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5"/>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output'!H5)),ISNUMBER(SEARCH("gland",'Model output'!H5)),ISNUMBER(SEARCH("lobe",'Model output'!H5)),ISNUMBER(SEARCH("isthmus",'Model output'!H5)),ISNUMBER(SEARCH("mediastinum",'Model output'!H5)),ISNUMBER(SEARCH("Not mentioned",'Model output'!H5)), ISNUMBER(SEARCH("Not applicable",'Model output'!H5)), ISNUMBER(SEARCH("paratracheal",'Model output'!H5)),ISNUMBER(SEARCH("fibroadipose tissue",'Model output'!H5)),ISNUMBER(SEARCH("thyroid node",'Model output'!H5)),ISNUMBER(SEARCH("skeletal muscle",'Model output'!H5)),ISNUMBER(SEARCH("right",'Model output'!H5)),ISNUMBER(SEARCH("left",'Model output'!H5)),ISNUMBER(SEARCH("Not specified",'Model output'!H5))),"negative","positive"))</f>
        <v>negative</v>
      </c>
      <c r="I6" t="str">
        <f>IF(OR('Model output'!I5="",'Model output'!I5="Not answered",'Model output'!I5="Not mentioned"),"",IF(ISNUMBER('Model output'!I5),'Model output'!I5,1))</f>
        <v/>
      </c>
      <c r="J6">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0</v>
      </c>
      <c r="K6" t="str" cm="1">
        <f t="array" ref="K6">IF(COUNT(FIND({0,1,2,3,4,5,6,7,8,9},'Model output'!K5))&gt;0,'Model output'!K5,"")</f>
        <v/>
      </c>
      <c r="L6" s="8"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6"/>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6" t="str">
        <f>IF('Model output'!S5="","",'Model output'!S5)</f>
        <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1" t="str">
        <f>IF(OR('Model output'!V5="", 'Model output'!V5="No", AND(ISERROR(SEARCH("Positive",'Model output'!V5)), ISNUMBER(SEARCH("Negative",'Model output'!V5))), ISNUMBER(SEARCH("Uninvolved",'Model output'!V5)), ISNUMBER(SEARCH("none",'Model output'!V5)), ISNUMBER(SEARCH("Free",'Model output'!V5)), ISNUMBER(SEARCH("1 mm",'Model output'!V5)), ISNUMBER(SEARCH("1.0 mm",'Model output'!V5)), ISNUMBER(SEARCH("0.1 CM",'Model output'!V5)), ISNUMBER(SEARCH("less than 0.2 mm",'Model output'!V5)), ISNUMBER(SEARCH("less than 0.5 mm",'Model output'!V5)), ISNUMBER(SEARCH("abut",'Model output'!V5)), ISNUMBER(SEARCH("lymph node",'Model output'!V5)), ISNUMBER(SEARCH("not mentioned",'Model output'!V5)), ISNUMBER(SEARCH("not specified",'Model output'!V5)), ISNUMBER(SEARCH("cannot be assessed",'Model output'!V5))), "negative", "positive")</f>
        <v>negative</v>
      </c>
      <c r="AE6" s="33"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4" t="str">
        <f t="shared" si="2"/>
        <v>1a</v>
      </c>
      <c r="AG6" s="34" t="str">
        <f t="shared" si="3"/>
        <v>0</v>
      </c>
      <c r="AH6" s="34" t="str">
        <f t="shared" si="7"/>
        <v>0</v>
      </c>
      <c r="AI6" s="40" t="str">
        <f t="shared" si="8"/>
        <v>I</v>
      </c>
      <c r="AJ6" s="37" t="s">
        <v>1148</v>
      </c>
      <c r="AK6" s="39" t="s">
        <v>654</v>
      </c>
      <c r="AL6" s="39" t="s">
        <v>1156</v>
      </c>
      <c r="AM6" s="39" t="s">
        <v>1156</v>
      </c>
      <c r="AN6" s="39" t="s">
        <v>74</v>
      </c>
      <c r="AO6" s="37">
        <f t="shared" ca="1" si="9"/>
        <v>1</v>
      </c>
      <c r="AP6" s="39">
        <f t="shared" si="10"/>
        <v>1</v>
      </c>
      <c r="AQ6" s="39">
        <f t="shared" si="11"/>
        <v>1</v>
      </c>
      <c r="AR6" s="39">
        <f t="shared" si="12"/>
        <v>1</v>
      </c>
      <c r="AS6" s="40">
        <f t="shared" si="4"/>
        <v>1</v>
      </c>
      <c r="AT6" s="1"/>
    </row>
    <row r="7" spans="1:46">
      <c r="A7" t="str">
        <f>'Model output'!A6</f>
        <v>TCGA-BJ-A0ZH</v>
      </c>
      <c r="B7" s="31">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0</v>
      </c>
      <c r="F7" t="str">
        <f t="shared" si="5"/>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output'!H6="","negative",IF(OR(ISNUMBER(SEARCH("lymph node",'Model output'!H6)),ISNUMBER(SEARCH("gland",'Model output'!H6)),ISNUMBER(SEARCH("lobe",'Model output'!H6)),ISNUMBER(SEARCH("isthmus",'Model output'!H6)),ISNUMBER(SEARCH("mediastinum",'Model output'!H6)),ISNUMBER(SEARCH("Not mentioned",'Model output'!H6)), ISNUMBER(SEARCH("Not applicable",'Model output'!H6)), ISNUMBER(SEARCH("paratracheal",'Model output'!H6)),ISNUMBER(SEARCH("fibroadipose tissue",'Model output'!H6)),ISNUMBER(SEARCH("thyroid node",'Model output'!H6)),ISNUMBER(SEARCH("skeletal muscle",'Model output'!H6)),ISNUMBER(SEARCH("right",'Model output'!H6)),ISNUMBER(SEARCH("left",'Model output'!H6)),ISNUMBER(SEARCH("Not specified",'Model output'!H6))),"negative","positive"))</f>
        <v>negative</v>
      </c>
      <c r="I7">
        <f>IF(OR('Model output'!I6="",'Model output'!I6="Not answered",'Model output'!I6="Not mentioned"),"",IF(ISNUMBER('Model output'!I6),'Model output'!I6,1))</f>
        <v>5</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1</v>
      </c>
      <c r="K7" t="str" cm="1">
        <f t="array" ref="K7">IF(COUNT(FIND({0,1,2,3,4,5,6,7,8,9},'Model output'!K6))&gt;0,'Model output'!K6,"")</f>
        <v/>
      </c>
      <c r="L7" s="8"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6"/>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6" t="str">
        <f>IF('Model output'!S6="","",'Model output'!S6)</f>
        <v>Not identified</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Identified</v>
      </c>
      <c r="AC7" s="1" t="str">
        <f>IF(OR('Model output'!V6="", 'Model output'!V6="No", AND(ISERROR(SEARCH("Positive",'Model output'!V6)), ISNUMBER(SEARCH("Negative",'Model output'!V6))), ISNUMBER(SEARCH("Uninvolved",'Model output'!V6)), ISNUMBER(SEARCH("none",'Model output'!V6)), ISNUMBER(SEARCH("Free",'Model output'!V6)), ISNUMBER(SEARCH("1 mm",'Model output'!V6)), ISNUMBER(SEARCH("1.0 mm",'Model output'!V6)), ISNUMBER(SEARCH("0.1 CM",'Model output'!V6)), ISNUMBER(SEARCH("less than 0.2 mm",'Model output'!V6)), ISNUMBER(SEARCH("less than 0.5 mm",'Model output'!V6)), ISNUMBER(SEARCH("abut",'Model output'!V6)), ISNUMBER(SEARCH("lymph node",'Model output'!V6)), ISNUMBER(SEARCH("not mentioned",'Model output'!V6)), ISNUMBER(SEARCH("not specified",'Model output'!V6)), ISNUMBER(SEARCH("cannot be assessed",'Model output'!V6))), "negative", "positive")</f>
        <v>negative</v>
      </c>
      <c r="AE7" s="33"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4" t="str">
        <f t="shared" si="2"/>
        <v>2</v>
      </c>
      <c r="AG7" s="34" t="str">
        <f t="shared" si="3"/>
        <v>1a</v>
      </c>
      <c r="AH7" s="34" t="str">
        <f t="shared" si="7"/>
        <v>0</v>
      </c>
      <c r="AI7" s="40" t="str">
        <f t="shared" si="8"/>
        <v>I</v>
      </c>
      <c r="AJ7" s="37" t="s">
        <v>1149</v>
      </c>
      <c r="AK7" s="39" t="s">
        <v>1155</v>
      </c>
      <c r="AL7" s="39" t="s">
        <v>654</v>
      </c>
      <c r="AM7" s="39" t="s">
        <v>1156</v>
      </c>
      <c r="AN7" s="39" t="s">
        <v>74</v>
      </c>
      <c r="AO7" s="37">
        <f t="shared" ca="1" si="9"/>
        <v>1</v>
      </c>
      <c r="AP7" s="39">
        <f t="shared" si="10"/>
        <v>1</v>
      </c>
      <c r="AQ7" s="39">
        <f t="shared" si="11"/>
        <v>1</v>
      </c>
      <c r="AR7" s="39">
        <f t="shared" si="12"/>
        <v>1</v>
      </c>
      <c r="AS7" s="40">
        <f t="shared" si="4"/>
        <v>1</v>
      </c>
      <c r="AT7" s="1"/>
    </row>
    <row r="8" spans="1:46">
      <c r="A8" t="str">
        <f>'Model output'!A7</f>
        <v>TCGA-BJ-A0ZJ</v>
      </c>
      <c r="B8" s="31">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5"/>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output'!H7="","negative",IF(OR(ISNUMBER(SEARCH("lymph node",'Model output'!H7)),ISNUMBER(SEARCH("gland",'Model output'!H7)),ISNUMBER(SEARCH("lobe",'Model output'!H7)),ISNUMBER(SEARCH("isthmus",'Model output'!H7)),ISNUMBER(SEARCH("mediastinum",'Model output'!H7)),ISNUMBER(SEARCH("Not mentioned",'Model output'!H7)), ISNUMBER(SEARCH("Not applicable",'Model output'!H7)), ISNUMBER(SEARCH("paratracheal",'Model output'!H7)),ISNUMBER(SEARCH("fibroadipose tissue",'Model output'!H7)),ISNUMBER(SEARCH("thyroid node",'Model output'!H7)),ISNUMBER(SEARCH("skeletal muscle",'Model output'!H7)),ISNUMBER(SEARCH("right",'Model output'!H7)),ISNUMBER(SEARCH("left",'Model output'!H7)),ISNUMBER(SEARCH("Not specified",'Model output'!H7))),"negative","positive"))</f>
        <v>negative</v>
      </c>
      <c r="I8">
        <f>IF(OR('Model output'!I7="",'Model output'!I7="Not answered",'Model output'!I7="Not mentioned"),"",IF(ISNUMBER('Model output'!I7),'Model output'!I7,1))</f>
        <v>8</v>
      </c>
      <c r="J8">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1</v>
      </c>
      <c r="K8" t="str" cm="1">
        <f t="array" ref="K8">IF(COUNT(FIND({0,1,2,3,4,5,6,7,8,9},'Model output'!K7))&gt;0,'Model output'!K7,"")</f>
        <v/>
      </c>
      <c r="L8" s="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Not answered</v>
      </c>
      <c r="P8" t="str">
        <f>IF('Model output'!N7="","",'Model output'!N7)</f>
        <v>2.5 cm</v>
      </c>
      <c r="Q8" t="str">
        <f t="shared" si="6"/>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Not identified</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6" t="str">
        <f>IF('Model output'!S7="","",'Model output'!S7)</f>
        <v>Not identified</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1" t="str">
        <f>IF(OR('Model output'!V7="", 'Model output'!V7="No", AND(ISERROR(SEARCH("Positive",'Model output'!V7)), ISNUMBER(SEARCH("Negative",'Model output'!V7))), ISNUMBER(SEARCH("Uninvolved",'Model output'!V7)), ISNUMBER(SEARCH("none",'Model output'!V7)), ISNUMBER(SEARCH("Free",'Model output'!V7)), ISNUMBER(SEARCH("1 mm",'Model output'!V7)), ISNUMBER(SEARCH("1.0 mm",'Model output'!V7)), ISNUMBER(SEARCH("0.1 CM",'Model output'!V7)), ISNUMBER(SEARCH("less than 0.2 mm",'Model output'!V7)), ISNUMBER(SEARCH("less than 0.5 mm",'Model output'!V7)), ISNUMBER(SEARCH("abut",'Model output'!V7)), ISNUMBER(SEARCH("lymph node",'Model output'!V7)), ISNUMBER(SEARCH("not mentioned",'Model output'!V7)), ISNUMBER(SEARCH("not specified",'Model output'!V7)), ISNUMBER(SEARCH("cannot be assessed",'Model output'!V7))), "negative", "positive")</f>
        <v>positive</v>
      </c>
      <c r="AE8" s="33"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4" t="str">
        <f t="shared" si="2"/>
        <v>2</v>
      </c>
      <c r="AG8" s="34" t="str">
        <f t="shared" si="3"/>
        <v>1a</v>
      </c>
      <c r="AH8" s="34" t="str">
        <f t="shared" si="7"/>
        <v>0</v>
      </c>
      <c r="AI8" s="40" t="str">
        <f t="shared" si="8"/>
        <v>I</v>
      </c>
      <c r="AJ8" s="37" t="s">
        <v>1147</v>
      </c>
      <c r="AK8" s="39" t="s">
        <v>1155</v>
      </c>
      <c r="AL8" s="39" t="s">
        <v>654</v>
      </c>
      <c r="AM8" s="39" t="s">
        <v>1156</v>
      </c>
      <c r="AN8" s="39" t="s">
        <v>74</v>
      </c>
      <c r="AO8" s="37">
        <f t="shared" si="9"/>
        <v>1</v>
      </c>
      <c r="AP8" s="39">
        <f t="shared" si="10"/>
        <v>1</v>
      </c>
      <c r="AQ8" s="39">
        <f t="shared" si="11"/>
        <v>1</v>
      </c>
      <c r="AR8" s="39">
        <f t="shared" si="12"/>
        <v>1</v>
      </c>
      <c r="AS8" s="40">
        <f t="shared" si="4"/>
        <v>1</v>
      </c>
      <c r="AT8" s="1"/>
    </row>
    <row r="9" spans="1:46">
      <c r="A9" t="str">
        <f>'Model output'!A8</f>
        <v>TCGA-BJ-A18Y</v>
      </c>
      <c r="B9" s="31">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5"/>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central</v>
      </c>
      <c r="H9" t="str">
        <f>IF('Model output'!H8="","negative",IF(OR(ISNUMBER(SEARCH("lymph node",'Model output'!H8)),ISNUMBER(SEARCH("gland",'Model output'!H8)),ISNUMBER(SEARCH("lobe",'Model output'!H8)),ISNUMBER(SEARCH("isthmus",'Model output'!H8)),ISNUMBER(SEARCH("mediastinum",'Model output'!H8)),ISNUMBER(SEARCH("Not mentioned",'Model output'!H8)), ISNUMBER(SEARCH("Not applicable",'Model output'!H8)), ISNUMBER(SEARCH("paratracheal",'Model output'!H8)),ISNUMBER(SEARCH("fibroadipose tissue",'Model output'!H8)),ISNUMBER(SEARCH("thyroid node",'Model output'!H8)),ISNUMBER(SEARCH("skeletal muscle",'Model output'!H8)),ISNUMBER(SEARCH("right",'Model output'!H8)),ISNUMBER(SEARCH("left",'Model output'!H8)),ISNUMBER(SEARCH("Not specified",'Model output'!H8))),"negative","positive"))</f>
        <v>negative</v>
      </c>
      <c r="I9">
        <f>IF(OR('Model output'!I8="",'Model output'!I8="Not answered",'Model output'!I8="Not mentioned"),"",IF(ISNUMBER('Model output'!I8),'Model output'!I8,1))</f>
        <v>4</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1</v>
      </c>
      <c r="K9" t="str" cm="1">
        <f t="array" ref="K9">IF(COUNT(FIND({0,1,2,3,4,5,6,7,8,9},'Model output'!K8))&gt;0,'Model output'!K8,"")</f>
        <v/>
      </c>
      <c r="L9" s="8"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Not mentioned</v>
      </c>
      <c r="P9" t="str">
        <f>IF('Model output'!N8="","",'Model output'!N8)</f>
        <v>1.4 cm</v>
      </c>
      <c r="Q9" t="str">
        <f t="shared" si="6"/>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Not mentioned</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6" t="str">
        <f>IF('Model output'!S8="","",'Model output'!S8)</f>
        <v>Not identified</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molecular addendum</v>
      </c>
      <c r="AC9" s="1" t="str">
        <f>IF(OR('Model output'!V8="", 'Model output'!V8="No", AND(ISERROR(SEARCH("Positive",'Model output'!V8)), ISNUMBER(SEARCH("Negative",'Model output'!V8))), ISNUMBER(SEARCH("Uninvolved",'Model output'!V8)), ISNUMBER(SEARCH("none",'Model output'!V8)), ISNUMBER(SEARCH("Free",'Model output'!V8)), ISNUMBER(SEARCH("1 mm",'Model output'!V8)), ISNUMBER(SEARCH("1.0 mm",'Model output'!V8)), ISNUMBER(SEARCH("0.1 CM",'Model output'!V8)), ISNUMBER(SEARCH("less than 0.2 mm",'Model output'!V8)), ISNUMBER(SEARCH("less than 0.5 mm",'Model output'!V8)), ISNUMBER(SEARCH("abut",'Model output'!V8)), ISNUMBER(SEARCH("lymph node",'Model output'!V8)), ISNUMBER(SEARCH("not mentioned",'Model output'!V8)), ISNUMBER(SEARCH("not specified",'Model output'!V8)), ISNUMBER(SEARCH("cannot be assessed",'Model output'!V8))), "negative", "positive")</f>
        <v>negative</v>
      </c>
      <c r="AE9" s="33"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4" t="str">
        <f t="shared" si="2"/>
        <v>1b</v>
      </c>
      <c r="AG9" s="34" t="str">
        <f t="shared" si="3"/>
        <v>1a</v>
      </c>
      <c r="AH9" s="34" t="str">
        <f t="shared" si="7"/>
        <v>0</v>
      </c>
      <c r="AI9" s="40" t="str">
        <f t="shared" si="8"/>
        <v>I</v>
      </c>
      <c r="AJ9" s="37" t="s">
        <v>1148</v>
      </c>
      <c r="AK9" s="39" t="s">
        <v>1152</v>
      </c>
      <c r="AL9" s="39" t="s">
        <v>1153</v>
      </c>
      <c r="AM9" s="39" t="s">
        <v>1156</v>
      </c>
      <c r="AN9" s="39" t="s">
        <v>74</v>
      </c>
      <c r="AO9" s="37">
        <f t="shared" ca="1" si="9"/>
        <v>1</v>
      </c>
      <c r="AP9" s="39">
        <f t="shared" si="10"/>
        <v>1</v>
      </c>
      <c r="AQ9" s="39">
        <f t="shared" si="11"/>
        <v>0</v>
      </c>
      <c r="AR9" s="39">
        <f t="shared" si="12"/>
        <v>1</v>
      </c>
      <c r="AS9" s="40">
        <f t="shared" si="4"/>
        <v>1</v>
      </c>
      <c r="AT9" s="1"/>
    </row>
    <row r="10" spans="1:46">
      <c r="A10" t="str">
        <f>'Model output'!A9</f>
        <v>TCGA-BJ-A18Z</v>
      </c>
      <c r="B10" s="31">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5"/>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output'!H9="","negative",IF(OR(ISNUMBER(SEARCH("lymph node",'Model output'!H9)),ISNUMBER(SEARCH("gland",'Model output'!H9)),ISNUMBER(SEARCH("lobe",'Model output'!H9)),ISNUMBER(SEARCH("isthmus",'Model output'!H9)),ISNUMBER(SEARCH("mediastinum",'Model output'!H9)),ISNUMBER(SEARCH("Not mentioned",'Model output'!H9)), ISNUMBER(SEARCH("Not applicable",'Model output'!H9)), ISNUMBER(SEARCH("paratracheal",'Model output'!H9)),ISNUMBER(SEARCH("fibroadipose tissue",'Model output'!H9)),ISNUMBER(SEARCH("thyroid node",'Model output'!H9)),ISNUMBER(SEARCH("skeletal muscle",'Model output'!H9)),ISNUMBER(SEARCH("right",'Model output'!H9)),ISNUMBER(SEARCH("left",'Model output'!H9)),ISNUMBER(SEARCH("Not specified",'Model output'!H9))),"negative","positive"))</f>
        <v>negative</v>
      </c>
      <c r="I10">
        <f>IF(OR('Model output'!I9="",'Model output'!I9="Not answered",'Model output'!I9="Not mentioned"),"",IF(ISNUMBER('Model output'!I9),'Model output'!I9,1))</f>
        <v>37</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3</v>
      </c>
      <c r="K10" t="str" cm="1">
        <f t="array" ref="K10">IF(COUNT(FIND({0,1,2,3,4,5,6,7,8,9},'Model output'!K9))&gt;0,'Model output'!K9,"")</f>
        <v>3.2 cm</v>
      </c>
      <c r="L10" s="8" t="str">
        <f t="shared" si="1"/>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6"/>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Not mentioned</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6"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1" t="str">
        <f>IF(OR('Model output'!V9="", 'Model output'!V9="No", AND(ISERROR(SEARCH("Positive",'Model output'!V9)), ISNUMBER(SEARCH("Negative",'Model output'!V9))), ISNUMBER(SEARCH("Uninvolved",'Model output'!V9)), ISNUMBER(SEARCH("none",'Model output'!V9)), ISNUMBER(SEARCH("Free",'Model output'!V9)), ISNUMBER(SEARCH("1 mm",'Model output'!V9)), ISNUMBER(SEARCH("1.0 mm",'Model output'!V9)), ISNUMBER(SEARCH("0.1 CM",'Model output'!V9)), ISNUMBER(SEARCH("less than 0.2 mm",'Model output'!V9)), ISNUMBER(SEARCH("less than 0.5 mm",'Model output'!V9)), ISNUMBER(SEARCH("abut",'Model output'!V9)), ISNUMBER(SEARCH("lymph node",'Model output'!V9)), ISNUMBER(SEARCH("not mentioned",'Model output'!V9)), ISNUMBER(SEARCH("not specified",'Model output'!V9)), ISNUMBER(SEARCH("cannot be assessed",'Model output'!V9))), "negative", "positive")</f>
        <v>positive</v>
      </c>
      <c r="AE10" s="33"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4" t="str">
        <f t="shared" si="2"/>
        <v>2</v>
      </c>
      <c r="AG10" s="34" t="str">
        <f t="shared" si="3"/>
        <v>1b</v>
      </c>
      <c r="AH10" s="34" t="str">
        <f t="shared" si="7"/>
        <v>0</v>
      </c>
      <c r="AI10" s="40" t="str">
        <f t="shared" si="8"/>
        <v>II</v>
      </c>
      <c r="AJ10" s="37" t="s">
        <v>1147</v>
      </c>
      <c r="AK10" s="39" t="s">
        <v>1155</v>
      </c>
      <c r="AL10" s="39" t="s">
        <v>1152</v>
      </c>
      <c r="AM10" s="39" t="s">
        <v>1156</v>
      </c>
      <c r="AN10" s="39" t="s">
        <v>1154</v>
      </c>
      <c r="AO10" s="37">
        <f t="shared" si="9"/>
        <v>1</v>
      </c>
      <c r="AP10" s="39">
        <f t="shared" si="10"/>
        <v>1</v>
      </c>
      <c r="AQ10" s="39">
        <f t="shared" si="11"/>
        <v>1</v>
      </c>
      <c r="AR10" s="39">
        <f t="shared" si="12"/>
        <v>1</v>
      </c>
      <c r="AS10" s="40">
        <f t="shared" si="4"/>
        <v>1</v>
      </c>
      <c r="AT10" s="1"/>
    </row>
    <row r="11" spans="1:46">
      <c r="A11" t="str">
        <f>'Model output'!A10</f>
        <v>TCGA-BJ-A191</v>
      </c>
      <c r="B11" s="31">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5"/>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output'!H10)),ISNUMBER(SEARCH("gland",'Model output'!H10)),ISNUMBER(SEARCH("lobe",'Model output'!H10)),ISNUMBER(SEARCH("isthmus",'Model output'!H10)),ISNUMBER(SEARCH("mediastinum",'Model output'!H10)),ISNUMBER(SEARCH("Not mentioned",'Model output'!H10)), ISNUMBER(SEARCH("Not applicable",'Model output'!H10)), ISNUMBER(SEARCH("paratracheal",'Model output'!H10)),ISNUMBER(SEARCH("fibroadipose tissue",'Model output'!H10)),ISNUMBER(SEARCH("thyroid node",'Model output'!H10)),ISNUMBER(SEARCH("skeletal muscle",'Model output'!H10)),ISNUMBER(SEARCH("right",'Model output'!H10)),ISNUMBER(SEARCH("left",'Model output'!H10)),ISNUMBER(SEARCH("Not specified",'Model output'!H10))),"negative","positive"))</f>
        <v>negative</v>
      </c>
      <c r="I11">
        <f>IF(OR('Model output'!I10="",'Model output'!I10="Not answered",'Model output'!I10="Not mentioned"),"",IF(ISNUMBER('Model output'!I10),'Model output'!I10,1))</f>
        <v>3</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s="8"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columnar cell variant</v>
      </c>
      <c r="O11" t="str">
        <f>IF('Model output'!M10="","",'Model output'!M10)</f>
        <v/>
      </c>
      <c r="P11" t="str">
        <f>IF('Model output'!N10="","",'Model output'!N10)</f>
        <v>2 cm</v>
      </c>
      <c r="Q11" t="str">
        <f t="shared" si="6"/>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Not identified</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6" t="str">
        <f>IF('Model output'!S10="","",'Model output'!S10)</f>
        <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1" t="str">
        <f>IF(OR('Model output'!V10="", 'Model output'!V10="No", AND(ISERROR(SEARCH("Positive",'Model output'!V10)), ISNUMBER(SEARCH("Negative",'Model output'!V10))), ISNUMBER(SEARCH("Uninvolved",'Model output'!V10)), ISNUMBER(SEARCH("none",'Model output'!V10)), ISNUMBER(SEARCH("Free",'Model output'!V10)), ISNUMBER(SEARCH("1 mm",'Model output'!V10)), ISNUMBER(SEARCH("1.0 mm",'Model output'!V10)), ISNUMBER(SEARCH("0.1 CM",'Model output'!V10)), ISNUMBER(SEARCH("less than 0.2 mm",'Model output'!V10)), ISNUMBER(SEARCH("less than 0.5 mm",'Model output'!V10)), ISNUMBER(SEARCH("abut",'Model output'!V10)), ISNUMBER(SEARCH("lymph node",'Model output'!V10)), ISNUMBER(SEARCH("not mentioned",'Model output'!V10)), ISNUMBER(SEARCH("not specified",'Model output'!V10)), ISNUMBER(SEARCH("cannot be assessed",'Model output'!V10))), "negative", "positive")</f>
        <v>negative</v>
      </c>
      <c r="AE11" s="33"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4" t="str">
        <f t="shared" si="2"/>
        <v>1b</v>
      </c>
      <c r="AG11" s="34" t="str">
        <f t="shared" si="3"/>
        <v>0</v>
      </c>
      <c r="AH11" s="34" t="str">
        <f t="shared" si="7"/>
        <v>0</v>
      </c>
      <c r="AI11" s="40" t="str">
        <f t="shared" si="8"/>
        <v>I</v>
      </c>
      <c r="AJ11" s="37" t="s">
        <v>1149</v>
      </c>
      <c r="AK11" s="39" t="s">
        <v>1152</v>
      </c>
      <c r="AL11" s="39" t="s">
        <v>1153</v>
      </c>
      <c r="AM11" s="39" t="s">
        <v>1156</v>
      </c>
      <c r="AN11" s="39" t="s">
        <v>74</v>
      </c>
      <c r="AO11" s="37">
        <f t="shared" ca="1" si="9"/>
        <v>1</v>
      </c>
      <c r="AP11" s="39">
        <f t="shared" si="10"/>
        <v>1</v>
      </c>
      <c r="AQ11" s="39">
        <f t="shared" si="11"/>
        <v>1</v>
      </c>
      <c r="AR11" s="39">
        <f t="shared" si="12"/>
        <v>1</v>
      </c>
      <c r="AS11" s="40">
        <f t="shared" si="4"/>
        <v>1</v>
      </c>
      <c r="AT11" s="1"/>
    </row>
    <row r="12" spans="1:46">
      <c r="A12" t="str">
        <f>'Model output'!A11</f>
        <v>TCGA-BJ-A192</v>
      </c>
      <c r="B12" s="31">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5"/>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output'!H11)),ISNUMBER(SEARCH("gland",'Model output'!H11)),ISNUMBER(SEARCH("lobe",'Model output'!H11)),ISNUMBER(SEARCH("isthmus",'Model output'!H11)),ISNUMBER(SEARCH("mediastinum",'Model output'!H11)),ISNUMBER(SEARCH("Not mentioned",'Model output'!H11)), ISNUMBER(SEARCH("Not applicable",'Model output'!H11)), ISNUMBER(SEARCH("paratracheal",'Model output'!H11)),ISNUMBER(SEARCH("fibroadipose tissue",'Model output'!H11)),ISNUMBER(SEARCH("thyroid node",'Model output'!H11)),ISNUMBER(SEARCH("skeletal muscle",'Model output'!H11)),ISNUMBER(SEARCH("right",'Model output'!H11)),ISNUMBER(SEARCH("left",'Model output'!H11)),ISNUMBER(SEARCH("Not specified",'Model output'!H11))),"negative","positive"))</f>
        <v>negative</v>
      </c>
      <c r="I12">
        <f>IF(OR('Model output'!I11="",'Model output'!I11="Not answered",'Model output'!I11="Not mentioned"),"",IF(ISNUMBER('Model output'!I11),'Model output'!I11,1))</f>
        <v>2</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s="8"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Thyroid Carcinoma</v>
      </c>
      <c r="O12" t="str">
        <f>IF('Model output'!M11="","",'Model output'!M11)</f>
        <v>Oncocytic Variant</v>
      </c>
      <c r="P12" t="str">
        <f>IF('Model output'!N11="","",'Model output'!N11)</f>
        <v>5.0 CM</v>
      </c>
      <c r="Q12" t="str">
        <f t="shared" si="6"/>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6" t="str">
        <f>IF('Model output'!S11="","",'Model output'!S11)</f>
        <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1" t="str">
        <f>IF(OR('Model output'!V11="", 'Model output'!V11="No", AND(ISERROR(SEARCH("Positive",'Model output'!V11)), ISNUMBER(SEARCH("Negative",'Model output'!V11))), ISNUMBER(SEARCH("Uninvolved",'Model output'!V11)), ISNUMBER(SEARCH("none",'Model output'!V11)), ISNUMBER(SEARCH("Free",'Model output'!V11)), ISNUMBER(SEARCH("1 mm",'Model output'!V11)), ISNUMBER(SEARCH("1.0 mm",'Model output'!V11)), ISNUMBER(SEARCH("0.1 CM",'Model output'!V11)), ISNUMBER(SEARCH("less than 0.2 mm",'Model output'!V11)), ISNUMBER(SEARCH("less than 0.5 mm",'Model output'!V11)), ISNUMBER(SEARCH("abut",'Model output'!V11)), ISNUMBER(SEARCH("lymph node",'Model output'!V11)), ISNUMBER(SEARCH("not mentioned",'Model output'!V11)), ISNUMBER(SEARCH("not specified",'Model output'!V11)), ISNUMBER(SEARCH("cannot be assessed",'Model output'!V11))), "negative", "positive")</f>
        <v>negative</v>
      </c>
      <c r="AE12" s="33"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4" t="str">
        <f t="shared" si="2"/>
        <v>3a</v>
      </c>
      <c r="AG12" s="34" t="str">
        <f t="shared" si="3"/>
        <v>0</v>
      </c>
      <c r="AH12" s="34" t="str">
        <f t="shared" si="7"/>
        <v>0</v>
      </c>
      <c r="AI12" s="40" t="str">
        <f t="shared" si="8"/>
        <v>I</v>
      </c>
      <c r="AJ12" s="37" t="s">
        <v>1148</v>
      </c>
      <c r="AK12" s="39" t="s">
        <v>1157</v>
      </c>
      <c r="AL12" s="39" t="s">
        <v>1156</v>
      </c>
      <c r="AM12" s="39" t="s">
        <v>1156</v>
      </c>
      <c r="AN12" s="39" t="s">
        <v>74</v>
      </c>
      <c r="AO12" s="37">
        <f t="shared" ca="1" si="9"/>
        <v>1</v>
      </c>
      <c r="AP12" s="39">
        <f t="shared" si="10"/>
        <v>1</v>
      </c>
      <c r="AQ12" s="39">
        <f t="shared" si="11"/>
        <v>1</v>
      </c>
      <c r="AR12" s="39">
        <f t="shared" si="12"/>
        <v>1</v>
      </c>
      <c r="AS12" s="40">
        <f t="shared" si="4"/>
        <v>1</v>
      </c>
      <c r="AT12" s="1"/>
    </row>
    <row r="13" spans="1:46">
      <c r="A13" t="str">
        <f>'Model output'!A12</f>
        <v>TCGA-BJ-A28R</v>
      </c>
      <c r="B13" s="31">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5"/>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output'!H12)),ISNUMBER(SEARCH("gland",'Model output'!H12)),ISNUMBER(SEARCH("lobe",'Model output'!H12)),ISNUMBER(SEARCH("isthmus",'Model output'!H12)),ISNUMBER(SEARCH("mediastinum",'Model output'!H12)),ISNUMBER(SEARCH("Not mentioned",'Model output'!H12)), ISNUMBER(SEARCH("Not applicable",'Model output'!H12)), ISNUMBER(SEARCH("paratracheal",'Model output'!H12)),ISNUMBER(SEARCH("fibroadipose tissue",'Model output'!H12)),ISNUMBER(SEARCH("thyroid node",'Model output'!H12)),ISNUMBER(SEARCH("skeletal muscle",'Model output'!H12)),ISNUMBER(SEARCH("right",'Model output'!H12)),ISNUMBER(SEARCH("left",'Model output'!H12)),ISNUMBER(SEARCH("Not specified",'Model output'!H12))),"negative","positive"))</f>
        <v>negative</v>
      </c>
      <c r="I13">
        <f>IF(OR('Model output'!I12="",'Model output'!I12="Not answered",'Model output'!I12="Not mentioned"),"",IF(ISNUMBER('Model output'!I12),'Model output'!I12,1))</f>
        <v>20</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s="8"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6"/>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Unanswered</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positive</v>
      </c>
      <c r="X13" s="16" t="str">
        <f>IF('Model output'!S12="","",'Model output'!S12)</f>
        <v>Not identified</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Yes</v>
      </c>
      <c r="AB13" t="str">
        <f>IF(AA13&lt;&gt;"Yes","",IF(OR('Model output'!U12="",ISNUMBER(SEARCH("Not identified",'Model output'!U12))),"",'Model output'!U12))</f>
        <v>Unanswered</v>
      </c>
      <c r="AC13" s="1" t="str">
        <f>IF(OR('Model output'!V12="", 'Model output'!V12="No", AND(ISERROR(SEARCH("Positive",'Model output'!V12)), ISNUMBER(SEARCH("Negative",'Model output'!V12))), ISNUMBER(SEARCH("Uninvolved",'Model output'!V12)), ISNUMBER(SEARCH("none",'Model output'!V12)), ISNUMBER(SEARCH("Free",'Model output'!V12)), ISNUMBER(SEARCH("1 mm",'Model output'!V12)), ISNUMBER(SEARCH("1.0 mm",'Model output'!V12)), ISNUMBER(SEARCH("0.1 CM",'Model output'!V12)), ISNUMBER(SEARCH("less than 0.2 mm",'Model output'!V12)), ISNUMBER(SEARCH("less than 0.5 mm",'Model output'!V12)), ISNUMBER(SEARCH("abut",'Model output'!V12)), ISNUMBER(SEARCH("lymph node",'Model output'!V12)), ISNUMBER(SEARCH("not mentioned",'Model output'!V12)), ISNUMBER(SEARCH("not specified",'Model output'!V12)), ISNUMBER(SEARCH("cannot be assessed",'Model output'!V12))), "negative", "positive")</f>
        <v>negative</v>
      </c>
      <c r="AE13" s="33"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4" t="str">
        <f t="shared" si="2"/>
        <v>1b</v>
      </c>
      <c r="AG13" s="34" t="str">
        <f t="shared" si="3"/>
        <v>0</v>
      </c>
      <c r="AH13" s="34" t="str">
        <f t="shared" si="7"/>
        <v>0</v>
      </c>
      <c r="AI13" s="40" t="str">
        <f t="shared" si="8"/>
        <v>I</v>
      </c>
      <c r="AJ13" s="37" t="s">
        <v>1149</v>
      </c>
      <c r="AK13" s="39" t="s">
        <v>1152</v>
      </c>
      <c r="AL13" s="39" t="s">
        <v>1153</v>
      </c>
      <c r="AM13" s="39" t="s">
        <v>1156</v>
      </c>
      <c r="AN13" s="39" t="s">
        <v>74</v>
      </c>
      <c r="AO13" s="37">
        <f t="shared" ca="1" si="9"/>
        <v>1</v>
      </c>
      <c r="AP13" s="39">
        <f t="shared" si="10"/>
        <v>1</v>
      </c>
      <c r="AQ13" s="39">
        <f t="shared" si="11"/>
        <v>1</v>
      </c>
      <c r="AR13" s="39">
        <f t="shared" si="12"/>
        <v>1</v>
      </c>
      <c r="AS13" s="40">
        <f t="shared" si="4"/>
        <v>1</v>
      </c>
      <c r="AT13" s="1"/>
    </row>
    <row r="14" spans="1:46">
      <c r="A14" t="str">
        <f>'Model output'!A13</f>
        <v>TCGA-BJ-A28S</v>
      </c>
      <c r="B14" s="31">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5"/>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output'!H13)),ISNUMBER(SEARCH("gland",'Model output'!H13)),ISNUMBER(SEARCH("lobe",'Model output'!H13)),ISNUMBER(SEARCH("isthmus",'Model output'!H13)),ISNUMBER(SEARCH("mediastinum",'Model output'!H13)),ISNUMBER(SEARCH("Not mentioned",'Model output'!H13)), ISNUMBER(SEARCH("Not applicable",'Model output'!H13)), ISNUMBER(SEARCH("paratracheal",'Model output'!H13)),ISNUMBER(SEARCH("fibroadipose tissue",'Model output'!H13)),ISNUMBER(SEARCH("thyroid node",'Model output'!H13)),ISNUMBER(SEARCH("skeletal muscle",'Model output'!H13)),ISNUMBER(SEARCH("right",'Model output'!H13)),ISNUMBER(SEARCH("left",'Model output'!H13)),ISNUMBER(SEARCH("Not specified",'Model output'!H13))),"negative","positive"))</f>
        <v>negative</v>
      </c>
      <c r="I14">
        <f>IF(OR('Model output'!I13="",'Model output'!I13="Not answered",'Model output'!I13="Not mentioned"),"",IF(ISNUMBER('Model output'!I13),'Model output'!I13,1))</f>
        <v>0</v>
      </c>
      <c r="J14">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0</v>
      </c>
      <c r="K14" t="str" cm="1">
        <f t="array" ref="K14">IF(COUNT(FIND({0,1,2,3,4,5,6,7,8,9},'Model output'!K13))&gt;0,'Model output'!K13,"")</f>
        <v/>
      </c>
      <c r="L14" s="8"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 encapsulated follicular variant</v>
      </c>
      <c r="O14" t="str">
        <f>IF('Model output'!M13="","",'Model output'!M13)</f>
        <v/>
      </c>
      <c r="P14" t="str">
        <f>IF('Model output'!N13="","",'Model output'!N13)</f>
        <v>3.4 cm</v>
      </c>
      <c r="Q14" t="str">
        <f t="shared" si="6"/>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6" t="str">
        <f>IF('Model output'!S13="","",'Model output'!S13)</f>
        <v>Not identified</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 due to poor quality of isolated DNA (see note)']</v>
      </c>
      <c r="AC14" s="1" t="str">
        <f>IF(OR('Model output'!V13="", 'Model output'!V13="No", AND(ISERROR(SEARCH("Positive",'Model output'!V13)), ISNUMBER(SEARCH("Negative",'Model output'!V13))), ISNUMBER(SEARCH("Uninvolved",'Model output'!V13)), ISNUMBER(SEARCH("none",'Model output'!V13)), ISNUMBER(SEARCH("Free",'Model output'!V13)), ISNUMBER(SEARCH("1 mm",'Model output'!V13)), ISNUMBER(SEARCH("1.0 mm",'Model output'!V13)), ISNUMBER(SEARCH("0.1 CM",'Model output'!V13)), ISNUMBER(SEARCH("less than 0.2 mm",'Model output'!V13)), ISNUMBER(SEARCH("less than 0.5 mm",'Model output'!V13)), ISNUMBER(SEARCH("abut",'Model output'!V13)), ISNUMBER(SEARCH("lymph node",'Model output'!V13)), ISNUMBER(SEARCH("not mentioned",'Model output'!V13)), ISNUMBER(SEARCH("not specified",'Model output'!V13)), ISNUMBER(SEARCH("cannot be assessed",'Model output'!V13))), "negative", "positive")</f>
        <v>negative</v>
      </c>
      <c r="AE14" s="33"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4" t="str">
        <f t="shared" si="2"/>
        <v>2</v>
      </c>
      <c r="AG14" s="34" t="str">
        <f t="shared" si="3"/>
        <v>0</v>
      </c>
      <c r="AH14" s="34" t="str">
        <f t="shared" si="7"/>
        <v>0</v>
      </c>
      <c r="AI14" s="40" t="str">
        <f t="shared" si="8"/>
        <v>I</v>
      </c>
      <c r="AJ14" s="37" t="s">
        <v>1148</v>
      </c>
      <c r="AK14" s="39" t="s">
        <v>1155</v>
      </c>
      <c r="AL14" s="39" t="s">
        <v>1156</v>
      </c>
      <c r="AM14" s="39" t="s">
        <v>1156</v>
      </c>
      <c r="AN14" s="39" t="s">
        <v>74</v>
      </c>
      <c r="AO14" s="37">
        <f t="shared" ca="1" si="9"/>
        <v>1</v>
      </c>
      <c r="AP14" s="39">
        <f t="shared" si="10"/>
        <v>1</v>
      </c>
      <c r="AQ14" s="39">
        <f t="shared" si="11"/>
        <v>1</v>
      </c>
      <c r="AR14" s="39">
        <f t="shared" si="12"/>
        <v>1</v>
      </c>
      <c r="AS14" s="40">
        <f t="shared" si="4"/>
        <v>1</v>
      </c>
      <c r="AT14" s="1"/>
    </row>
    <row r="15" spans="1:46">
      <c r="A15" t="str">
        <f>'Model output'!A14</f>
        <v>TCGA-BJ-A28T</v>
      </c>
      <c r="B15" s="31">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0</v>
      </c>
      <c r="F15" t="str">
        <f t="shared" si="5"/>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output'!H14="","negative",IF(OR(ISNUMBER(SEARCH("lymph node",'Model output'!H14)),ISNUMBER(SEARCH("gland",'Model output'!H14)),ISNUMBER(SEARCH("lobe",'Model output'!H14)),ISNUMBER(SEARCH("isthmus",'Model output'!H14)),ISNUMBER(SEARCH("mediastinum",'Model output'!H14)),ISNUMBER(SEARCH("Not mentioned",'Model output'!H14)), ISNUMBER(SEARCH("Not applicable",'Model output'!H14)), ISNUMBER(SEARCH("paratracheal",'Model output'!H14)),ISNUMBER(SEARCH("fibroadipose tissue",'Model output'!H14)),ISNUMBER(SEARCH("thyroid node",'Model output'!H14)),ISNUMBER(SEARCH("skeletal muscle",'Model output'!H14)),ISNUMBER(SEARCH("right",'Model output'!H14)),ISNUMBER(SEARCH("left",'Model output'!H14)),ISNUMBER(SEARCH("Not specified",'Model output'!H14))),"negative","positive"))</f>
        <v>negative</v>
      </c>
      <c r="I15">
        <f>IF(OR('Model output'!I14="",'Model output'!I14="Not answered",'Model output'!I14="Not mentioned"),"",IF(ISNUMBER('Model output'!I14),'Model output'!I14,1))</f>
        <v>9</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3</v>
      </c>
      <c r="K15" t="str" cm="1">
        <f t="array" ref="K15">IF(COUNT(FIND({0,1,2,3,4,5,6,7,8,9},'Model output'!K14))&gt;0,'Model output'!K14,"")</f>
        <v>0.28 cm</v>
      </c>
      <c r="L15" s="8" t="str">
        <f t="shared" si="1"/>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Conventional</v>
      </c>
      <c r="P15" t="str">
        <f>IF('Model output'!N14="","",'Model output'!N14)</f>
        <v>1.3 cm</v>
      </c>
      <c r="Q15" t="str">
        <f t="shared" si="6"/>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Not mentioned</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positive</v>
      </c>
      <c r="X15" s="16" t="str">
        <f>IF('Model output'!S14="","",'Model output'!S14)</f>
        <v>Not identified</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No</v>
      </c>
      <c r="AB15" t="str">
        <f>IF(AA15&lt;&gt;"Yes","",IF(OR('Model output'!U14="",ISNUMBER(SEARCH("Not identified",'Model output'!U14))),"",'Model output'!U14))</f>
        <v/>
      </c>
      <c r="AC15" s="1" t="str">
        <f>IF(OR('Model output'!V14="", 'Model output'!V14="No", AND(ISERROR(SEARCH("Positive",'Model output'!V14)), ISNUMBER(SEARCH("Negative",'Model output'!V14))), ISNUMBER(SEARCH("Uninvolved",'Model output'!V14)), ISNUMBER(SEARCH("none",'Model output'!V14)), ISNUMBER(SEARCH("Free",'Model output'!V14)), ISNUMBER(SEARCH("1 mm",'Model output'!V14)), ISNUMBER(SEARCH("1.0 mm",'Model output'!V14)), ISNUMBER(SEARCH("0.1 CM",'Model output'!V14)), ISNUMBER(SEARCH("less than 0.2 mm",'Model output'!V14)), ISNUMBER(SEARCH("less than 0.5 mm",'Model output'!V14)), ISNUMBER(SEARCH("abut",'Model output'!V14)), ISNUMBER(SEARCH("lymph node",'Model output'!V14)), ISNUMBER(SEARCH("not mentioned",'Model output'!V14)), ISNUMBER(SEARCH("not specified",'Model output'!V14)), ISNUMBER(SEARCH("cannot be assessed",'Model output'!V14))), "negative", "positive")</f>
        <v>negative</v>
      </c>
      <c r="AE15" s="33"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4" t="str">
        <f t="shared" si="2"/>
        <v>1b</v>
      </c>
      <c r="AG15" s="34" t="str">
        <f t="shared" si="3"/>
        <v>1a</v>
      </c>
      <c r="AH15" s="34" t="str">
        <f t="shared" si="7"/>
        <v>0</v>
      </c>
      <c r="AI15" s="40" t="str">
        <f t="shared" si="8"/>
        <v>I</v>
      </c>
      <c r="AJ15" s="37" t="s">
        <v>1150</v>
      </c>
      <c r="AK15" s="39" t="s">
        <v>1152</v>
      </c>
      <c r="AL15" s="39" t="s">
        <v>654</v>
      </c>
      <c r="AM15" s="39" t="s">
        <v>1156</v>
      </c>
      <c r="AN15" s="39" t="s">
        <v>74</v>
      </c>
      <c r="AO15" s="37">
        <f t="shared" ca="1" si="9"/>
        <v>1</v>
      </c>
      <c r="AP15" s="39">
        <f t="shared" si="10"/>
        <v>1</v>
      </c>
      <c r="AQ15" s="39">
        <f t="shared" si="11"/>
        <v>1</v>
      </c>
      <c r="AR15" s="39">
        <f t="shared" si="12"/>
        <v>1</v>
      </c>
      <c r="AS15" s="40">
        <f t="shared" si="4"/>
        <v>1</v>
      </c>
      <c r="AT15" s="1"/>
    </row>
    <row r="16" spans="1:46">
      <c r="A16" t="str">
        <f>'Model output'!A15</f>
        <v>TCGA-BJ-A28V</v>
      </c>
      <c r="B16" s="31">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5"/>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output'!H15)),ISNUMBER(SEARCH("gland",'Model output'!H15)),ISNUMBER(SEARCH("lobe",'Model output'!H15)),ISNUMBER(SEARCH("isthmus",'Model output'!H15)),ISNUMBER(SEARCH("mediastinum",'Model output'!H15)),ISNUMBER(SEARCH("Not mentioned",'Model output'!H15)), ISNUMBER(SEARCH("Not applicable",'Model output'!H15)), ISNUMBER(SEARCH("paratracheal",'Model output'!H15)),ISNUMBER(SEARCH("fibroadipose tissue",'Model output'!H15)),ISNUMBER(SEARCH("thyroid node",'Model output'!H15)),ISNUMBER(SEARCH("skeletal muscle",'Model output'!H15)),ISNUMBER(SEARCH("right",'Model output'!H15)),ISNUMBER(SEARCH("left",'Model output'!H15)),ISNUMBER(SEARCH("Not specified",'Model output'!H15))),"negative","positive"))</f>
        <v>negative</v>
      </c>
      <c r="I16">
        <f>IF(OR('Model output'!I15="",'Model output'!I15="Not answered",'Model output'!I15="Not mentioned"),"",IF(ISNUMBER('Model output'!I15),'Model output'!I15,1))</f>
        <v>0</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0</v>
      </c>
      <c r="K16" t="str" cm="1">
        <f t="array" ref="K16">IF(COUNT(FIND({0,1,2,3,4,5,6,7,8,9},'Model output'!K15))&gt;0,'Model output'!K15,"")</f>
        <v/>
      </c>
      <c r="L16" s="8"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 encapsulated follicular variant</v>
      </c>
      <c r="O16" t="str">
        <f>IF('Model output'!M15="","",'Model output'!M15)</f>
        <v/>
      </c>
      <c r="P16" t="str">
        <f>IF('Model output'!N15="","",'Model output'!N15)</f>
        <v>4.5 cm</v>
      </c>
      <c r="Q16" t="str">
        <f t="shared" si="6"/>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6" t="str">
        <f>IF('Model output'!S15="","",'Model output'!S15)</f>
        <v>Not identified</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No</v>
      </c>
      <c r="AB16" t="str">
        <f>IF(AA16&lt;&gt;"Yes","",IF(OR('Model output'!U15="",ISNUMBER(SEARCH("Not identified",'Model output'!U15))),"",'Model output'!U15))</f>
        <v/>
      </c>
      <c r="AC16" s="1" t="str">
        <f>IF(OR('Model output'!V15="", 'Model output'!V15="No", AND(ISERROR(SEARCH("Positive",'Model output'!V15)), ISNUMBER(SEARCH("Negative",'Model output'!V15))), ISNUMBER(SEARCH("Uninvolved",'Model output'!V15)), ISNUMBER(SEARCH("none",'Model output'!V15)), ISNUMBER(SEARCH("Free",'Model output'!V15)), ISNUMBER(SEARCH("1 mm",'Model output'!V15)), ISNUMBER(SEARCH("1.0 mm",'Model output'!V15)), ISNUMBER(SEARCH("0.1 CM",'Model output'!V15)), ISNUMBER(SEARCH("less than 0.2 mm",'Model output'!V15)), ISNUMBER(SEARCH("less than 0.5 mm",'Model output'!V15)), ISNUMBER(SEARCH("abut",'Model output'!V15)), ISNUMBER(SEARCH("lymph node",'Model output'!V15)), ISNUMBER(SEARCH("not mentioned",'Model output'!V15)), ISNUMBER(SEARCH("not specified",'Model output'!V15)), ISNUMBER(SEARCH("cannot be assessed",'Model output'!V15))), "negative", "positive")</f>
        <v>negative</v>
      </c>
      <c r="AE16" s="33"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4" t="str">
        <f t="shared" si="2"/>
        <v>3a</v>
      </c>
      <c r="AG16" s="34" t="str">
        <f t="shared" si="3"/>
        <v>0</v>
      </c>
      <c r="AH16" s="34" t="str">
        <f t="shared" si="7"/>
        <v>0</v>
      </c>
      <c r="AI16" s="40" t="str">
        <f t="shared" si="8"/>
        <v>II</v>
      </c>
      <c r="AJ16" s="37" t="s">
        <v>1148</v>
      </c>
      <c r="AK16" s="39" t="s">
        <v>1157</v>
      </c>
      <c r="AL16" s="39" t="s">
        <v>1153</v>
      </c>
      <c r="AM16" s="39" t="s">
        <v>1156</v>
      </c>
      <c r="AN16" s="39" t="s">
        <v>1154</v>
      </c>
      <c r="AO16" s="37">
        <f t="shared" ca="1" si="9"/>
        <v>1</v>
      </c>
      <c r="AP16" s="39">
        <f t="shared" si="10"/>
        <v>1</v>
      </c>
      <c r="AQ16" s="39">
        <f t="shared" si="11"/>
        <v>1</v>
      </c>
      <c r="AR16" s="39">
        <f t="shared" si="12"/>
        <v>1</v>
      </c>
      <c r="AS16" s="40">
        <f t="shared" si="4"/>
        <v>1</v>
      </c>
      <c r="AT16" s="1"/>
    </row>
    <row r="17" spans="1:46">
      <c r="A17" t="str">
        <f>'Model output'!A16</f>
        <v>TCGA-BJ-A28X</v>
      </c>
      <c r="B17" s="31">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3a</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0</v>
      </c>
      <c r="F17" t="str">
        <f t="shared" si="5"/>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output'!H16="","negative",IF(OR(ISNUMBER(SEARCH("lymph node",'Model output'!H16)),ISNUMBER(SEARCH("gland",'Model output'!H16)),ISNUMBER(SEARCH("lobe",'Model output'!H16)),ISNUMBER(SEARCH("isthmus",'Model output'!H16)),ISNUMBER(SEARCH("mediastinum",'Model output'!H16)),ISNUMBER(SEARCH("Not mentioned",'Model output'!H16)), ISNUMBER(SEARCH("Not applicable",'Model output'!H16)), ISNUMBER(SEARCH("paratracheal",'Model output'!H16)),ISNUMBER(SEARCH("fibroadipose tissue",'Model output'!H16)),ISNUMBER(SEARCH("thyroid node",'Model output'!H16)),ISNUMBER(SEARCH("skeletal muscle",'Model output'!H16)),ISNUMBER(SEARCH("right",'Model output'!H16)),ISNUMBER(SEARCH("left",'Model output'!H16)),ISNUMBER(SEARCH("Not specified",'Model output'!H16))),"negative","positive"))</f>
        <v>negative</v>
      </c>
      <c r="I17">
        <f>IF(OR('Model output'!I16="",'Model output'!I16="Not answered",'Model output'!I16="Not mentioned"),"",IF(ISNUMBER('Model output'!I16),'Model output'!I16,1))</f>
        <v>6</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2</v>
      </c>
      <c r="K17" t="str" cm="1">
        <f t="array" ref="K17">IF(COUNT(FIND({0,1,2,3,4,5,6,7,8,9},'Model output'!K16))&gt;0,'Model output'!K16,"")</f>
        <v/>
      </c>
      <c r="L17" s="8"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6"/>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Not mentioned</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6" t="str">
        <f>IF('Model output'!S16="","",'Model output'!S16)</f>
        <v>Present</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No</v>
      </c>
      <c r="AB17" t="str">
        <f>IF(AA17&lt;&gt;"Yes","",IF(OR('Model output'!U16="",ISNUMBER(SEARCH("Not identified",'Model output'!U16))),"",'Model output'!U16))</f>
        <v/>
      </c>
      <c r="AC17" s="1" t="str">
        <f>IF(OR('Model output'!V16="", 'Model output'!V16="No", AND(ISERROR(SEARCH("Positive",'Model output'!V16)), ISNUMBER(SEARCH("Negative",'Model output'!V16))), ISNUMBER(SEARCH("Uninvolved",'Model output'!V16)), ISNUMBER(SEARCH("none",'Model output'!V16)), ISNUMBER(SEARCH("Free",'Model output'!V16)), ISNUMBER(SEARCH("1 mm",'Model output'!V16)), ISNUMBER(SEARCH("1.0 mm",'Model output'!V16)), ISNUMBER(SEARCH("0.1 CM",'Model output'!V16)), ISNUMBER(SEARCH("less than 0.2 mm",'Model output'!V16)), ISNUMBER(SEARCH("less than 0.5 mm",'Model output'!V16)), ISNUMBER(SEARCH("abut",'Model output'!V16)), ISNUMBER(SEARCH("lymph node",'Model output'!V16)), ISNUMBER(SEARCH("not mentioned",'Model output'!V16)), ISNUMBER(SEARCH("not specified",'Model output'!V16)), ISNUMBER(SEARCH("cannot be assessed",'Model output'!V16))), "negative", "positive")</f>
        <v>negative</v>
      </c>
      <c r="AE17" s="33"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4" t="str">
        <f t="shared" si="2"/>
        <v>1b</v>
      </c>
      <c r="AG17" s="34" t="str">
        <f t="shared" si="3"/>
        <v>1a</v>
      </c>
      <c r="AH17" s="34" t="str">
        <f t="shared" si="7"/>
        <v>0</v>
      </c>
      <c r="AI17" s="40" t="str">
        <f t="shared" si="8"/>
        <v>I</v>
      </c>
      <c r="AJ17" s="37" t="s">
        <v>1149</v>
      </c>
      <c r="AK17" s="39" t="s">
        <v>1152</v>
      </c>
      <c r="AL17" s="39" t="s">
        <v>654</v>
      </c>
      <c r="AM17" s="39" t="s">
        <v>1156</v>
      </c>
      <c r="AN17" s="39" t="s">
        <v>74</v>
      </c>
      <c r="AO17" s="37">
        <f t="shared" ca="1" si="9"/>
        <v>1</v>
      </c>
      <c r="AP17" s="39">
        <f t="shared" si="10"/>
        <v>1</v>
      </c>
      <c r="AQ17" s="39">
        <f t="shared" si="11"/>
        <v>1</v>
      </c>
      <c r="AR17" s="39">
        <f t="shared" si="12"/>
        <v>1</v>
      </c>
      <c r="AS17" s="40">
        <f t="shared" si="4"/>
        <v>1</v>
      </c>
      <c r="AT17" s="1"/>
    </row>
    <row r="18" spans="1:46">
      <c r="A18" t="str">
        <f>'Model output'!A17</f>
        <v>TCGA-BJ-A28Z</v>
      </c>
      <c r="B18" s="31">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5"/>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output'!H17="","negative",IF(OR(ISNUMBER(SEARCH("lymph node",'Model output'!H17)),ISNUMBER(SEARCH("gland",'Model output'!H17)),ISNUMBER(SEARCH("lobe",'Model output'!H17)),ISNUMBER(SEARCH("isthmus",'Model output'!H17)),ISNUMBER(SEARCH("mediastinum",'Model output'!H17)),ISNUMBER(SEARCH("Not mentioned",'Model output'!H17)), ISNUMBER(SEARCH("Not applicable",'Model output'!H17)), ISNUMBER(SEARCH("paratracheal",'Model output'!H17)),ISNUMBER(SEARCH("fibroadipose tissue",'Model output'!H17)),ISNUMBER(SEARCH("thyroid node",'Model output'!H17)),ISNUMBER(SEARCH("skeletal muscle",'Model output'!H17)),ISNUMBER(SEARCH("right",'Model output'!H17)),ISNUMBER(SEARCH("left",'Model output'!H17)),ISNUMBER(SEARCH("Not specified",'Model output'!H17))),"negative","positive"))</f>
        <v>negative</v>
      </c>
      <c r="I18">
        <f>IF(OR('Model output'!I17="",'Model output'!I17="Not answered",'Model output'!I17="Not mentioned"),"",IF(ISNUMBER('Model output'!I17),'Model output'!I17,1))</f>
        <v>16</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1</v>
      </c>
      <c r="K18" t="str" cm="1">
        <f t="array" ref="K18">IF(COUNT(FIND({0,1,2,3,4,5,6,7,8,9},'Model output'!K17))&gt;0,'Model output'!K17,"")</f>
        <v/>
      </c>
      <c r="L18" s="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Not mentioned</v>
      </c>
      <c r="P18" t="str">
        <f>IF('Model output'!N17="","",'Model output'!N17)</f>
        <v>1 cm</v>
      </c>
      <c r="Q18" t="str">
        <f t="shared" si="6"/>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Not mentioned</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s="16" t="str">
        <f>IF('Model output'!S17="","",'Model output'!S17)</f>
        <v>18 mm</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Identified</v>
      </c>
      <c r="AC18" s="1" t="str">
        <f>IF(OR('Model output'!V17="", 'Model output'!V17="No", AND(ISERROR(SEARCH("Positive",'Model output'!V17)), ISNUMBER(SEARCH("Negative",'Model output'!V17))), ISNUMBER(SEARCH("Uninvolved",'Model output'!V17)), ISNUMBER(SEARCH("none",'Model output'!V17)), ISNUMBER(SEARCH("Free",'Model output'!V17)), ISNUMBER(SEARCH("1 mm",'Model output'!V17)), ISNUMBER(SEARCH("1.0 mm",'Model output'!V17)), ISNUMBER(SEARCH("0.1 CM",'Model output'!V17)), ISNUMBER(SEARCH("less than 0.2 mm",'Model output'!V17)), ISNUMBER(SEARCH("less than 0.5 mm",'Model output'!V17)), ISNUMBER(SEARCH("abut",'Model output'!V17)), ISNUMBER(SEARCH("lymph node",'Model output'!V17)), ISNUMBER(SEARCH("not mentioned",'Model output'!V17)), ISNUMBER(SEARCH("not specified",'Model output'!V17)), ISNUMBER(SEARCH("cannot be assessed",'Model output'!V17))), "negative", "positive")</f>
        <v>negative</v>
      </c>
      <c r="AE18" s="33"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4" t="str">
        <f t="shared" si="2"/>
        <v>1a</v>
      </c>
      <c r="AG18" s="34" t="str">
        <f t="shared" si="3"/>
        <v>1a</v>
      </c>
      <c r="AH18" s="34" t="str">
        <f t="shared" si="7"/>
        <v>0</v>
      </c>
      <c r="AI18" s="40" t="str">
        <f t="shared" si="8"/>
        <v>I</v>
      </c>
      <c r="AJ18" s="37" t="s">
        <v>1149</v>
      </c>
      <c r="AK18" s="39" t="s">
        <v>654</v>
      </c>
      <c r="AL18" s="39" t="s">
        <v>654</v>
      </c>
      <c r="AM18" s="39" t="s">
        <v>1156</v>
      </c>
      <c r="AN18" s="39" t="s">
        <v>74</v>
      </c>
      <c r="AO18" s="37">
        <f t="shared" ca="1" si="9"/>
        <v>1</v>
      </c>
      <c r="AP18" s="39">
        <f t="shared" si="10"/>
        <v>1</v>
      </c>
      <c r="AQ18" s="39">
        <f t="shared" si="11"/>
        <v>1</v>
      </c>
      <c r="AR18" s="39">
        <f t="shared" si="12"/>
        <v>1</v>
      </c>
      <c r="AS18" s="40">
        <f t="shared" si="4"/>
        <v>1</v>
      </c>
      <c r="AT18" s="1"/>
    </row>
    <row r="19" spans="1:46">
      <c r="A19" t="str">
        <f>'Model output'!A18</f>
        <v>TCGA-BJ-A290</v>
      </c>
      <c r="B19" s="31">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5"/>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central</v>
      </c>
      <c r="H19" t="str">
        <f>IF('Model output'!H18="","negative",IF(OR(ISNUMBER(SEARCH("lymph node",'Model output'!H18)),ISNUMBER(SEARCH("gland",'Model output'!H18)),ISNUMBER(SEARCH("lobe",'Model output'!H18)),ISNUMBER(SEARCH("isthmus",'Model output'!H18)),ISNUMBER(SEARCH("mediastinum",'Model output'!H18)),ISNUMBER(SEARCH("Not mentioned",'Model output'!H18)), ISNUMBER(SEARCH("Not applicable",'Model output'!H18)), ISNUMBER(SEARCH("paratracheal",'Model output'!H18)),ISNUMBER(SEARCH("fibroadipose tissue",'Model output'!H18)),ISNUMBER(SEARCH("thyroid node",'Model output'!H18)),ISNUMBER(SEARCH("skeletal muscle",'Model output'!H18)),ISNUMBER(SEARCH("right",'Model output'!H18)),ISNUMBER(SEARCH("left",'Model output'!H18)),ISNUMBER(SEARCH("Not specified",'Model output'!H18))),"negative","positive"))</f>
        <v>negative</v>
      </c>
      <c r="I19">
        <f>IF(OR('Model output'!I18="",'Model output'!I18="Not answered",'Model output'!I18="Not mentioned"),"",IF(ISNUMBER('Model output'!I18),'Model output'!I18,1))</f>
        <v>3</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3</v>
      </c>
      <c r="K19" t="str" cm="1">
        <f t="array" ref="K19">IF(COUNT(FIND({0,1,2,3,4,5,6,7,8,9},'Model output'!K18))&gt;0,'Model output'!K18,"")</f>
        <v/>
      </c>
      <c r="L19" s="8"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Tall cell features</v>
      </c>
      <c r="P19" t="str">
        <f>IF('Model output'!N18="","",'Model output'!N18)</f>
        <v>4.5 cm</v>
      </c>
      <c r="Q19" t="str">
        <f t="shared" si="6"/>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Perithyroidal skeletal muscle</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6" t="str">
        <f>IF('Model output'!S18="","",'Model output'!S18)</f>
        <v>Left Lobe of Thyroid</v>
      </c>
      <c r="Y19" t="str">
        <f>IF(OR('Model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 mutation</v>
      </c>
      <c r="AC19" s="1" t="str">
        <f>IF(OR('Model output'!V18="", 'Model output'!V18="No", AND(ISERROR(SEARCH("Positive",'Model output'!V18)), ISNUMBER(SEARCH("Negative",'Model output'!V18))), ISNUMBER(SEARCH("Uninvolved",'Model output'!V18)), ISNUMBER(SEARCH("none",'Model output'!V18)), ISNUMBER(SEARCH("Free",'Model output'!V18)), ISNUMBER(SEARCH("1 mm",'Model output'!V18)), ISNUMBER(SEARCH("1.0 mm",'Model output'!V18)), ISNUMBER(SEARCH("0.1 CM",'Model output'!V18)), ISNUMBER(SEARCH("less than 0.2 mm",'Model output'!V18)), ISNUMBER(SEARCH("less than 0.5 mm",'Model output'!V18)), ISNUMBER(SEARCH("abut",'Model output'!V18)), ISNUMBER(SEARCH("lymph node",'Model output'!V18)), ISNUMBER(SEARCH("not mentioned",'Model output'!V18)), ISNUMBER(SEARCH("not specified",'Model output'!V18)), ISNUMBER(SEARCH("cannot be assessed",'Model output'!V18))), "negative", "positive")</f>
        <v>positive</v>
      </c>
      <c r="AE19" s="33"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4" t="str">
        <f t="shared" si="2"/>
        <v>3a</v>
      </c>
      <c r="AG19" s="34" t="str">
        <f t="shared" si="3"/>
        <v>1a</v>
      </c>
      <c r="AH19" s="34" t="str">
        <f t="shared" si="7"/>
        <v>0</v>
      </c>
      <c r="AI19" s="40" t="str">
        <f t="shared" si="8"/>
        <v>II</v>
      </c>
      <c r="AJ19" s="37" t="s">
        <v>1147</v>
      </c>
      <c r="AK19" s="39" t="s">
        <v>1151</v>
      </c>
      <c r="AL19" s="39" t="s">
        <v>654</v>
      </c>
      <c r="AM19" s="39" t="s">
        <v>1156</v>
      </c>
      <c r="AN19" s="39" t="s">
        <v>1154</v>
      </c>
      <c r="AO19" s="37">
        <f t="shared" si="9"/>
        <v>1</v>
      </c>
      <c r="AP19" s="39">
        <f t="shared" si="10"/>
        <v>0</v>
      </c>
      <c r="AQ19" s="39">
        <f t="shared" si="11"/>
        <v>1</v>
      </c>
      <c r="AR19" s="39">
        <f t="shared" si="12"/>
        <v>1</v>
      </c>
      <c r="AS19" s="40">
        <f t="shared" si="4"/>
        <v>1</v>
      </c>
      <c r="AT19" s="1"/>
    </row>
    <row r="20" spans="1:46">
      <c r="A20" t="str">
        <f>'Model output'!A19</f>
        <v>TCGA-BJ-A291</v>
      </c>
      <c r="B20" s="31">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5"/>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output'!H19)),ISNUMBER(SEARCH("gland",'Model output'!H19)),ISNUMBER(SEARCH("lobe",'Model output'!H19)),ISNUMBER(SEARCH("isthmus",'Model output'!H19)),ISNUMBER(SEARCH("mediastinum",'Model output'!H19)),ISNUMBER(SEARCH("Not mentioned",'Model output'!H19)), ISNUMBER(SEARCH("Not applicable",'Model output'!H19)), ISNUMBER(SEARCH("paratracheal",'Model output'!H19)),ISNUMBER(SEARCH("fibroadipose tissue",'Model output'!H19)),ISNUMBER(SEARCH("thyroid node",'Model output'!H19)),ISNUMBER(SEARCH("skeletal muscle",'Model output'!H19)),ISNUMBER(SEARCH("right",'Model output'!H19)),ISNUMBER(SEARCH("left",'Model output'!H19)),ISNUMBER(SEARCH("Not specified",'Model output'!H19))),"negative","positive"))</f>
        <v>negative</v>
      </c>
      <c r="I20">
        <f>IF(OR('Model output'!I19="",'Model output'!I19="Not answered",'Model output'!I19="Not mentioned"),"",IF(ISNUMBER('Model output'!I19),'Model output'!I19,1))</f>
        <v>9</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s="8"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v>
      </c>
      <c r="P20" t="str">
        <f>IF('Model output'!N19="","",'Model output'!N19)</f>
        <v>1.5 cm</v>
      </c>
      <c r="Q20" t="str">
        <f t="shared" si="6"/>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6" t="str">
        <f>IF('Model output'!S19="","",'Model output'!S19)</f>
        <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Yes</v>
      </c>
      <c r="AB20" t="str">
        <f>IF(AA20&lt;&gt;"Yes","",IF(OR('Model output'!U19="",ISNUMBER(SEARCH("Not identified",'Model output'!U19))),"",'Model output'!U19))</f>
        <v>Not mentioned yet</v>
      </c>
      <c r="AC20" s="1" t="str">
        <f>IF(OR('Model output'!V19="", 'Model output'!V19="No", AND(ISERROR(SEARCH("Positive",'Model output'!V19)), ISNUMBER(SEARCH("Negative",'Model output'!V19))), ISNUMBER(SEARCH("Uninvolved",'Model output'!V19)), ISNUMBER(SEARCH("none",'Model output'!V19)), ISNUMBER(SEARCH("Free",'Model output'!V19)), ISNUMBER(SEARCH("1 mm",'Model output'!V19)), ISNUMBER(SEARCH("1.0 mm",'Model output'!V19)), ISNUMBER(SEARCH("0.1 CM",'Model output'!V19)), ISNUMBER(SEARCH("less than 0.2 mm",'Model output'!V19)), ISNUMBER(SEARCH("less than 0.5 mm",'Model output'!V19)), ISNUMBER(SEARCH("abut",'Model output'!V19)), ISNUMBER(SEARCH("lymph node",'Model output'!V19)), ISNUMBER(SEARCH("not mentioned",'Model output'!V19)), ISNUMBER(SEARCH("not specified",'Model output'!V19)), ISNUMBER(SEARCH("cannot be assessed",'Model output'!V19))), "negative", "positive")</f>
        <v>negative</v>
      </c>
      <c r="AE20" s="33"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4" t="str">
        <f t="shared" si="2"/>
        <v>1b</v>
      </c>
      <c r="AG20" s="34" t="str">
        <f t="shared" si="3"/>
        <v>0</v>
      </c>
      <c r="AH20" s="34" t="str">
        <f t="shared" si="7"/>
        <v>0</v>
      </c>
      <c r="AI20" s="40" t="str">
        <f t="shared" si="8"/>
        <v>I</v>
      </c>
      <c r="AJ20" s="37" t="s">
        <v>1148</v>
      </c>
      <c r="AK20" s="39" t="s">
        <v>1152</v>
      </c>
      <c r="AL20" s="39" t="s">
        <v>1153</v>
      </c>
      <c r="AM20" s="39" t="s">
        <v>1156</v>
      </c>
      <c r="AN20" s="39" t="s">
        <v>74</v>
      </c>
      <c r="AO20" s="37">
        <f t="shared" ca="1" si="9"/>
        <v>1</v>
      </c>
      <c r="AP20" s="39">
        <f t="shared" si="10"/>
        <v>1</v>
      </c>
      <c r="AQ20" s="39">
        <f t="shared" si="11"/>
        <v>1</v>
      </c>
      <c r="AR20" s="39">
        <f t="shared" si="12"/>
        <v>1</v>
      </c>
      <c r="AS20" s="40">
        <f t="shared" si="4"/>
        <v>1</v>
      </c>
      <c r="AT20" s="1"/>
    </row>
    <row r="21" spans="1:46">
      <c r="A21" t="str">
        <f>'Model output'!A20</f>
        <v>TCGA-BJ-A2N7</v>
      </c>
      <c r="B21" s="31">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5"/>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output'!H20)),ISNUMBER(SEARCH("gland",'Model output'!H20)),ISNUMBER(SEARCH("lobe",'Model output'!H20)),ISNUMBER(SEARCH("isthmus",'Model output'!H20)),ISNUMBER(SEARCH("mediastinum",'Model output'!H20)),ISNUMBER(SEARCH("Not mentioned",'Model output'!H20)), ISNUMBER(SEARCH("Not applicable",'Model output'!H20)), ISNUMBER(SEARCH("paratracheal",'Model output'!H20)),ISNUMBER(SEARCH("fibroadipose tissue",'Model output'!H20)),ISNUMBER(SEARCH("thyroid node",'Model output'!H20)),ISNUMBER(SEARCH("skeletal muscle",'Model output'!H20)),ISNUMBER(SEARCH("right",'Model output'!H20)),ISNUMBER(SEARCH("left",'Model output'!H20)),ISNUMBER(SEARCH("Not specified",'Model output'!H20))),"negative","positive"))</f>
        <v>negative</v>
      </c>
      <c r="I21" t="str">
        <f>IF(OR('Model output'!I20="",'Model output'!I20="Not answered",'Model output'!I20="Not mentioned"),"",IF(ISNUMBER('Model output'!I20),'Model output'!I20,1))</f>
        <v/>
      </c>
      <c r="J21" t="str">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
      </c>
      <c r="K21" t="str" cm="1">
        <f t="array" ref="K21">IF(COUNT(FIND({0,1,2,3,4,5,6,7,8,9},'Model output'!K20))&gt;0,'Model output'!K20,"")</f>
        <v/>
      </c>
      <c r="L21" s="8"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Predominant follicular growth</v>
      </c>
      <c r="P21" t="str">
        <f>IF('Model output'!N20="","",'Model output'!N20)</f>
        <v>5.0 cm</v>
      </c>
      <c r="Q21" t="str">
        <f t="shared" si="6"/>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6" t="str">
        <f>IF('Model output'!S20="","",'Model output'!S20)</f>
        <v>Not identified</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1" t="str">
        <f>IF(OR('Model output'!V20="", 'Model output'!V20="No", AND(ISERROR(SEARCH("Positive",'Model output'!V20)), ISNUMBER(SEARCH("Negative",'Model output'!V20))), ISNUMBER(SEARCH("Uninvolved",'Model output'!V20)), ISNUMBER(SEARCH("none",'Model output'!V20)), ISNUMBER(SEARCH("Free",'Model output'!V20)), ISNUMBER(SEARCH("1 mm",'Model output'!V20)), ISNUMBER(SEARCH("1.0 mm",'Model output'!V20)), ISNUMBER(SEARCH("0.1 CM",'Model output'!V20)), ISNUMBER(SEARCH("less than 0.2 mm",'Model output'!V20)), ISNUMBER(SEARCH("less than 0.5 mm",'Model output'!V20)), ISNUMBER(SEARCH("abut",'Model output'!V20)), ISNUMBER(SEARCH("lymph node",'Model output'!V20)), ISNUMBER(SEARCH("not mentioned",'Model output'!V20)), ISNUMBER(SEARCH("not specified",'Model output'!V20)), ISNUMBER(SEARCH("cannot be assessed",'Model output'!V20))), "negative", "positive")</f>
        <v>negative</v>
      </c>
      <c r="AE21" s="33"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4" t="str">
        <f t="shared" si="2"/>
        <v>3a</v>
      </c>
      <c r="AG21" s="34" t="str">
        <f t="shared" si="3"/>
        <v>0</v>
      </c>
      <c r="AH21" s="34" t="str">
        <f t="shared" si="7"/>
        <v>0</v>
      </c>
      <c r="AI21" s="40" t="str">
        <f t="shared" si="8"/>
        <v>I</v>
      </c>
      <c r="AJ21" s="37" t="s">
        <v>1149</v>
      </c>
      <c r="AK21" s="39" t="s">
        <v>1157</v>
      </c>
      <c r="AL21" s="39" t="s">
        <v>1156</v>
      </c>
      <c r="AM21" s="39" t="s">
        <v>1156</v>
      </c>
      <c r="AN21" s="39" t="s">
        <v>74</v>
      </c>
      <c r="AO21" s="37">
        <f t="shared" ca="1" si="9"/>
        <v>1</v>
      </c>
      <c r="AP21" s="39">
        <f t="shared" si="10"/>
        <v>1</v>
      </c>
      <c r="AQ21" s="39">
        <f t="shared" si="11"/>
        <v>1</v>
      </c>
      <c r="AR21" s="39">
        <f t="shared" si="12"/>
        <v>1</v>
      </c>
      <c r="AS21" s="40">
        <f t="shared" si="4"/>
        <v>1</v>
      </c>
      <c r="AT21" s="1"/>
    </row>
    <row r="22" spans="1:46">
      <c r="A22" t="str">
        <f>'Model output'!A21</f>
        <v>TCGA-BJ-A2N8</v>
      </c>
      <c r="B22" s="31">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5"/>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output'!H21)),ISNUMBER(SEARCH("gland",'Model output'!H21)),ISNUMBER(SEARCH("lobe",'Model output'!H21)),ISNUMBER(SEARCH("isthmus",'Model output'!H21)),ISNUMBER(SEARCH("mediastinum",'Model output'!H21)),ISNUMBER(SEARCH("Not mentioned",'Model output'!H21)), ISNUMBER(SEARCH("Not applicable",'Model output'!H21)), ISNUMBER(SEARCH("paratracheal",'Model output'!H21)),ISNUMBER(SEARCH("fibroadipose tissue",'Model output'!H21)),ISNUMBER(SEARCH("thyroid node",'Model output'!H21)),ISNUMBER(SEARCH("skeletal muscle",'Model output'!H21)),ISNUMBER(SEARCH("right",'Model output'!H21)),ISNUMBER(SEARCH("left",'Model output'!H21)),ISNUMBER(SEARCH("Not specified",'Model output'!H21))),"negative","positive"))</f>
        <v>negative</v>
      </c>
      <c r="I22">
        <f>IF(OR('Model output'!I21="",'Model output'!I21="Not answered",'Model output'!I21="Not mentioned"),"",IF(ISNUMBER('Model output'!I21),'Model output'!I21,1))</f>
        <v>2</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s="8"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 type</v>
      </c>
      <c r="P22" t="str">
        <f>IF('Model output'!N21="","",'Model output'!N21)</f>
        <v>1.4 cm</v>
      </c>
      <c r="Q22" t="str">
        <f t="shared" si="6"/>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Not identified</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6" t="str">
        <f>IF('Model output'!S21="","",'Model output'!S21)</f>
        <v>Not identified</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Identified</v>
      </c>
      <c r="AC22" s="1" t="str">
        <f>IF(OR('Model output'!V21="", 'Model output'!V21="No", AND(ISERROR(SEARCH("Positive",'Model output'!V21)), ISNUMBER(SEARCH("Negative",'Model output'!V21))), ISNUMBER(SEARCH("Uninvolved",'Model output'!V21)), ISNUMBER(SEARCH("none",'Model output'!V21)), ISNUMBER(SEARCH("Free",'Model output'!V21)), ISNUMBER(SEARCH("1 mm",'Model output'!V21)), ISNUMBER(SEARCH("1.0 mm",'Model output'!V21)), ISNUMBER(SEARCH("0.1 CM",'Model output'!V21)), ISNUMBER(SEARCH("less than 0.2 mm",'Model output'!V21)), ISNUMBER(SEARCH("less than 0.5 mm",'Model output'!V21)), ISNUMBER(SEARCH("abut",'Model output'!V21)), ISNUMBER(SEARCH("lymph node",'Model output'!V21)), ISNUMBER(SEARCH("not mentioned",'Model output'!V21)), ISNUMBER(SEARCH("not specified",'Model output'!V21)), ISNUMBER(SEARCH("cannot be assessed",'Model output'!V21))), "negative", "positive")</f>
        <v>negative</v>
      </c>
      <c r="AE22" s="33"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4" t="str">
        <f t="shared" si="2"/>
        <v>1b</v>
      </c>
      <c r="AG22" s="34" t="str">
        <f t="shared" si="3"/>
        <v>0</v>
      </c>
      <c r="AH22" s="34" t="str">
        <f t="shared" si="7"/>
        <v>0</v>
      </c>
      <c r="AI22" s="40" t="str">
        <f t="shared" si="8"/>
        <v>I</v>
      </c>
      <c r="AJ22" s="37" t="s">
        <v>1149</v>
      </c>
      <c r="AK22" s="39" t="s">
        <v>1152</v>
      </c>
      <c r="AL22" s="39" t="s">
        <v>1153</v>
      </c>
      <c r="AM22" s="39" t="s">
        <v>1156</v>
      </c>
      <c r="AN22" s="39" t="s">
        <v>74</v>
      </c>
      <c r="AO22" s="37">
        <f t="shared" ca="1" si="9"/>
        <v>1</v>
      </c>
      <c r="AP22" s="39">
        <f t="shared" si="10"/>
        <v>1</v>
      </c>
      <c r="AQ22" s="39">
        <f t="shared" si="11"/>
        <v>1</v>
      </c>
      <c r="AR22" s="39">
        <f t="shared" si="12"/>
        <v>1</v>
      </c>
      <c r="AS22" s="40">
        <f t="shared" si="4"/>
        <v>1</v>
      </c>
      <c r="AT22" s="1"/>
    </row>
    <row r="23" spans="1:46">
      <c r="A23" t="str">
        <f>'Model output'!A22</f>
        <v>TCGA-BJ-A2N9</v>
      </c>
      <c r="B23" s="31">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5"/>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output'!H22)),ISNUMBER(SEARCH("gland",'Model output'!H22)),ISNUMBER(SEARCH("lobe",'Model output'!H22)),ISNUMBER(SEARCH("isthmus",'Model output'!H22)),ISNUMBER(SEARCH("mediastinum",'Model output'!H22)),ISNUMBER(SEARCH("Not mentioned",'Model output'!H22)), ISNUMBER(SEARCH("Not applicable",'Model output'!H22)), ISNUMBER(SEARCH("paratracheal",'Model output'!H22)),ISNUMBER(SEARCH("fibroadipose tissue",'Model output'!H22)),ISNUMBER(SEARCH("thyroid node",'Model output'!H22)),ISNUMBER(SEARCH("skeletal muscle",'Model output'!H22)),ISNUMBER(SEARCH("right",'Model output'!H22)),ISNUMBER(SEARCH("left",'Model output'!H22)),ISNUMBER(SEARCH("Not specified",'Model output'!H22))),"negative","positive"))</f>
        <v>negative</v>
      </c>
      <c r="I23">
        <f>IF(OR('Model output'!I22="",'Model output'!I22="Not answered",'Model output'!I22="Not mentioned"),"",IF(ISNUMBER('Model output'!I22),'Model output'!I22,1))</f>
        <v>11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s="8"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follicular variant</v>
      </c>
      <c r="O23" t="str">
        <f>IF('Model output'!M22="","",'Model output'!M22)</f>
        <v/>
      </c>
      <c r="P23" t="str">
        <f>IF('Model output'!N22="","",'Model output'!N22)</f>
        <v>Greatest Dimension: 2.5 cm</v>
      </c>
      <c r="Q23" t="str">
        <f t="shared" si="6"/>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6"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1" t="str">
        <f>IF(OR('Model output'!V22="", 'Model output'!V22="No", AND(ISERROR(SEARCH("Positive",'Model output'!V22)), ISNUMBER(SEARCH("Negative",'Model output'!V22))), ISNUMBER(SEARCH("Uninvolved",'Model output'!V22)), ISNUMBER(SEARCH("none",'Model output'!V22)), ISNUMBER(SEARCH("Free",'Model output'!V22)), ISNUMBER(SEARCH("1 mm",'Model output'!V22)), ISNUMBER(SEARCH("1.0 mm",'Model output'!V22)), ISNUMBER(SEARCH("0.1 CM",'Model output'!V22)), ISNUMBER(SEARCH("less than 0.2 mm",'Model output'!V22)), ISNUMBER(SEARCH("less than 0.5 mm",'Model output'!V22)), ISNUMBER(SEARCH("abut",'Model output'!V22)), ISNUMBER(SEARCH("lymph node",'Model output'!V22)), ISNUMBER(SEARCH("not mentioned",'Model output'!V22)), ISNUMBER(SEARCH("not specified",'Model output'!V22)), ISNUMBER(SEARCH("cannot be assessed",'Model output'!V22))), "negative", "positive")</f>
        <v>negative</v>
      </c>
      <c r="AE23" s="33"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4" t="str">
        <f t="shared" si="2"/>
        <v>2</v>
      </c>
      <c r="AG23" s="34" t="str">
        <f t="shared" si="3"/>
        <v>0</v>
      </c>
      <c r="AH23" s="34" t="str">
        <f t="shared" si="7"/>
        <v>0</v>
      </c>
      <c r="AI23" s="40" t="str">
        <f t="shared" si="8"/>
        <v>I</v>
      </c>
      <c r="AJ23" s="37" t="s">
        <v>1148</v>
      </c>
      <c r="AK23" s="39" t="s">
        <v>1155</v>
      </c>
      <c r="AL23" s="39" t="s">
        <v>1153</v>
      </c>
      <c r="AM23" s="39" t="s">
        <v>1156</v>
      </c>
      <c r="AN23" s="39" t="s">
        <v>74</v>
      </c>
      <c r="AO23" s="37">
        <f t="shared" ca="1" si="9"/>
        <v>1</v>
      </c>
      <c r="AP23" s="39">
        <f t="shared" si="10"/>
        <v>1</v>
      </c>
      <c r="AQ23" s="39">
        <f t="shared" si="11"/>
        <v>1</v>
      </c>
      <c r="AR23" s="39">
        <f t="shared" si="12"/>
        <v>1</v>
      </c>
      <c r="AS23" s="40">
        <f t="shared" si="4"/>
        <v>1</v>
      </c>
      <c r="AT23" s="1"/>
    </row>
    <row r="24" spans="1:46">
      <c r="A24" t="str">
        <f>'Model output'!A23</f>
        <v>TCGA-BJ-A2NA</v>
      </c>
      <c r="B24" s="31">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5"/>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output'!H23="","negative",IF(OR(ISNUMBER(SEARCH("lymph node",'Model output'!H23)),ISNUMBER(SEARCH("gland",'Model output'!H23)),ISNUMBER(SEARCH("lobe",'Model output'!H23)),ISNUMBER(SEARCH("isthmus",'Model output'!H23)),ISNUMBER(SEARCH("mediastinum",'Model output'!H23)),ISNUMBER(SEARCH("Not mentioned",'Model output'!H23)), ISNUMBER(SEARCH("Not applicable",'Model output'!H23)), ISNUMBER(SEARCH("paratracheal",'Model output'!H23)),ISNUMBER(SEARCH("fibroadipose tissue",'Model output'!H23)),ISNUMBER(SEARCH("thyroid node",'Model output'!H23)),ISNUMBER(SEARCH("skeletal muscle",'Model output'!H23)),ISNUMBER(SEARCH("right",'Model output'!H23)),ISNUMBER(SEARCH("left",'Model output'!H23)),ISNUMBER(SEARCH("Not specified",'Model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0</v>
      </c>
      <c r="K24" t="str" cm="1">
        <f t="array" ref="K24">IF(COUNT(FIND({0,1,2,3,4,5,6,7,8,9},'Model output'!K23))&gt;0,'Model output'!K23,"")</f>
        <v/>
      </c>
      <c r="L24" s="8"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Conventional with focal tall cell features</v>
      </c>
      <c r="P24" t="str">
        <f>IF('Model output'!N23="","",'Model output'!N23)</f>
        <v>1.5 cm</v>
      </c>
      <c r="Q24" t="str">
        <f t="shared" si="6"/>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positive</v>
      </c>
      <c r="T24" t="str">
        <f>IF('Model output'!O23="","",'Model output'!O23)</f>
        <v>At least 7 foci</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Not mentioned in the provided clinical note</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6" t="str">
        <f>IF('Model output'!S23="","",'Model output'!S23)</f>
        <v>Minimal extrathyroidal extension present</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
      </c>
      <c r="AC24" s="1" t="str">
        <f>IF(OR('Model output'!V23="", 'Model output'!V23="No", AND(ISERROR(SEARCH("Positive",'Model output'!V23)), ISNUMBER(SEARCH("Negative",'Model output'!V23))), ISNUMBER(SEARCH("Uninvolved",'Model output'!V23)), ISNUMBER(SEARCH("none",'Model output'!V23)), ISNUMBER(SEARCH("Free",'Model output'!V23)), ISNUMBER(SEARCH("1 mm",'Model output'!V23)), ISNUMBER(SEARCH("1.0 mm",'Model output'!V23)), ISNUMBER(SEARCH("0.1 CM",'Model output'!V23)), ISNUMBER(SEARCH("less than 0.2 mm",'Model output'!V23)), ISNUMBER(SEARCH("less than 0.5 mm",'Model output'!V23)), ISNUMBER(SEARCH("abut",'Model output'!V23)), ISNUMBER(SEARCH("lymph node",'Model output'!V23)), ISNUMBER(SEARCH("not mentioned",'Model output'!V23)), ISNUMBER(SEARCH("not specified",'Model output'!V23)), ISNUMBER(SEARCH("cannot be assessed",'Model output'!V23))), "negative", "positive")</f>
        <v>positive</v>
      </c>
      <c r="AE24" s="33"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4" t="str">
        <f t="shared" si="2"/>
        <v>1b</v>
      </c>
      <c r="AG24" s="34" t="str">
        <f t="shared" si="3"/>
        <v>0</v>
      </c>
      <c r="AH24" s="34" t="str">
        <f t="shared" si="7"/>
        <v>0</v>
      </c>
      <c r="AI24" s="40" t="str">
        <f t="shared" si="8"/>
        <v>I</v>
      </c>
      <c r="AJ24" s="37" t="s">
        <v>1147</v>
      </c>
      <c r="AK24" s="39" t="s">
        <v>1152</v>
      </c>
      <c r="AL24" s="39" t="s">
        <v>1153</v>
      </c>
      <c r="AM24" s="39" t="s">
        <v>1156</v>
      </c>
      <c r="AN24" s="39" t="s">
        <v>74</v>
      </c>
      <c r="AO24" s="37">
        <f t="shared" si="9"/>
        <v>1</v>
      </c>
      <c r="AP24" s="39">
        <f t="shared" si="10"/>
        <v>1</v>
      </c>
      <c r="AQ24" s="39">
        <f t="shared" si="11"/>
        <v>1</v>
      </c>
      <c r="AR24" s="39">
        <f t="shared" si="12"/>
        <v>1</v>
      </c>
      <c r="AS24" s="40">
        <f t="shared" si="4"/>
        <v>1</v>
      </c>
      <c r="AT24" s="1"/>
    </row>
    <row r="25" spans="1:46">
      <c r="A25" t="str">
        <f>'Model output'!A24</f>
        <v>TCGA-BJ-A2P4</v>
      </c>
      <c r="B25" s="31">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5"/>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output'!H24="","negative",IF(OR(ISNUMBER(SEARCH("lymph node",'Model output'!H24)),ISNUMBER(SEARCH("gland",'Model output'!H24)),ISNUMBER(SEARCH("lobe",'Model output'!H24)),ISNUMBER(SEARCH("isthmus",'Model output'!H24)),ISNUMBER(SEARCH("mediastinum",'Model output'!H24)),ISNUMBER(SEARCH("Not mentioned",'Model output'!H24)), ISNUMBER(SEARCH("Not applicable",'Model output'!H24)), ISNUMBER(SEARCH("paratracheal",'Model output'!H24)),ISNUMBER(SEARCH("fibroadipose tissue",'Model output'!H24)),ISNUMBER(SEARCH("thyroid node",'Model output'!H24)),ISNUMBER(SEARCH("skeletal muscle",'Model output'!H24)),ISNUMBER(SEARCH("right",'Model output'!H24)),ISNUMBER(SEARCH("left",'Model output'!H24)),ISNUMBER(SEARCH("Not specified",'Model output'!H24))),"negative","positive"))</f>
        <v>negative</v>
      </c>
      <c r="I25" t="str">
        <f>IF(OR('Model output'!I24="",'Model output'!I24="Not answered",'Model output'!I24="Not mentioned"),"",IF(ISNUMBER('Model output'!I24),'Model output'!I24,1))</f>
        <v/>
      </c>
      <c r="J25" t="str">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
      </c>
      <c r="K25" t="str" cm="1">
        <f t="array" ref="K25">IF(COUNT(FIND({0,1,2,3,4,5,6,7,8,9},'Model output'!K24))&gt;0,'Model output'!K24,"")</f>
        <v/>
      </c>
      <c r="L25" s="8"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6"/>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6" t="str">
        <f>IF('Model output'!S24="","",'Model output'!S24)</f>
        <v>Not identified</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Positive</v>
      </c>
      <c r="AC25" s="1" t="str">
        <f>IF(OR('Model output'!V24="", 'Model output'!V24="No", AND(ISERROR(SEARCH("Positive",'Model output'!V24)), ISNUMBER(SEARCH("Negative",'Model output'!V24))), ISNUMBER(SEARCH("Uninvolved",'Model output'!V24)), ISNUMBER(SEARCH("none",'Model output'!V24)), ISNUMBER(SEARCH("Free",'Model output'!V24)), ISNUMBER(SEARCH("1 mm",'Model output'!V24)), ISNUMBER(SEARCH("1.0 mm",'Model output'!V24)), ISNUMBER(SEARCH("0.1 CM",'Model output'!V24)), ISNUMBER(SEARCH("less than 0.2 mm",'Model output'!V24)), ISNUMBER(SEARCH("less than 0.5 mm",'Model output'!V24)), ISNUMBER(SEARCH("abut",'Model output'!V24)), ISNUMBER(SEARCH("lymph node",'Model output'!V24)), ISNUMBER(SEARCH("not mentioned",'Model output'!V24)), ISNUMBER(SEARCH("not specified",'Model output'!V24)), ISNUMBER(SEARCH("cannot be assessed",'Model output'!V24))), "negative", "positive")</f>
        <v>negative</v>
      </c>
      <c r="AE25" s="33"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4" t="str">
        <f t="shared" si="2"/>
        <v>2</v>
      </c>
      <c r="AG25" s="34" t="str">
        <f t="shared" si="3"/>
        <v>0</v>
      </c>
      <c r="AH25" s="34" t="str">
        <f t="shared" si="7"/>
        <v>0</v>
      </c>
      <c r="AI25" s="40" t="str">
        <f t="shared" si="8"/>
        <v>I</v>
      </c>
      <c r="AJ25" s="37" t="s">
        <v>1148</v>
      </c>
      <c r="AK25" s="39" t="s">
        <v>1155</v>
      </c>
      <c r="AL25" s="39" t="s">
        <v>1156</v>
      </c>
      <c r="AM25" s="39" t="s">
        <v>1156</v>
      </c>
      <c r="AN25" s="39" t="s">
        <v>74</v>
      </c>
      <c r="AO25" s="37">
        <f t="shared" ca="1" si="9"/>
        <v>1</v>
      </c>
      <c r="AP25" s="39">
        <f t="shared" si="10"/>
        <v>1</v>
      </c>
      <c r="AQ25" s="39">
        <f t="shared" si="11"/>
        <v>1</v>
      </c>
      <c r="AR25" s="39">
        <f t="shared" si="12"/>
        <v>1</v>
      </c>
      <c r="AS25" s="40">
        <f t="shared" si="4"/>
        <v>1</v>
      </c>
      <c r="AT25" s="1"/>
    </row>
    <row r="26" spans="1:46">
      <c r="A26" t="str">
        <f>'Model output'!A25</f>
        <v>TCGA-BJ-A3EZ</v>
      </c>
      <c r="B26" s="31">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5"/>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output'!H25="","negative",IF(OR(ISNUMBER(SEARCH("lymph node",'Model output'!H25)),ISNUMBER(SEARCH("gland",'Model output'!H25)),ISNUMBER(SEARCH("lobe",'Model output'!H25)),ISNUMBER(SEARCH("isthmus",'Model output'!H25)),ISNUMBER(SEARCH("mediastinum",'Model output'!H25)),ISNUMBER(SEARCH("Not mentioned",'Model output'!H25)), ISNUMBER(SEARCH("Not applicable",'Model output'!H25)), ISNUMBER(SEARCH("paratracheal",'Model output'!H25)),ISNUMBER(SEARCH("fibroadipose tissue",'Model output'!H25)),ISNUMBER(SEARCH("thyroid node",'Model output'!H25)),ISNUMBER(SEARCH("skeletal muscle",'Model output'!H25)),ISNUMBER(SEARCH("right",'Model output'!H25)),ISNUMBER(SEARCH("left",'Model output'!H25)),ISNUMBER(SEARCH("Not specified",'Model output'!H25))),"negative","positive"))</f>
        <v>negative</v>
      </c>
      <c r="I26">
        <f>IF(OR('Model output'!I25="",'Model output'!I25="Not answered",'Model output'!I25="Not mentioned"),"",IF(ISNUMBER('Model output'!I25),'Model output'!I25,1))</f>
        <v>42</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6</v>
      </c>
      <c r="K26" t="str" cm="1">
        <f t="array" ref="K26">IF(COUNT(FIND({0,1,2,3,4,5,6,7,8,9},'Model output'!K25))&gt;0,'Model output'!K25,"")</f>
        <v/>
      </c>
      <c r="L26" s="8"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v>
      </c>
      <c r="P26" t="str">
        <f>IF('Model output'!N25="","",'Model output'!N25)</f>
        <v>2.4 cm</v>
      </c>
      <c r="Q26" t="str">
        <f t="shared" si="6"/>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Extensive</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extensive</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6"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No</v>
      </c>
      <c r="AB26" t="str">
        <f>IF(AA26&lt;&gt;"Yes","",IF(OR('Model output'!U25="",ISNUMBER(SEARCH("Not identified",'Model output'!U25))),"",'Model output'!U25))</f>
        <v/>
      </c>
      <c r="AC26" s="1" t="str">
        <f>IF(OR('Model output'!V25="", 'Model output'!V25="No", AND(ISERROR(SEARCH("Positive",'Model output'!V25)), ISNUMBER(SEARCH("Negative",'Model output'!V25))), ISNUMBER(SEARCH("Uninvolved",'Model output'!V25)), ISNUMBER(SEARCH("none",'Model output'!V25)), ISNUMBER(SEARCH("Free",'Model output'!V25)), ISNUMBER(SEARCH("1 mm",'Model output'!V25)), ISNUMBER(SEARCH("1.0 mm",'Model output'!V25)), ISNUMBER(SEARCH("0.1 CM",'Model output'!V25)), ISNUMBER(SEARCH("less than 0.2 mm",'Model output'!V25)), ISNUMBER(SEARCH("less than 0.5 mm",'Model output'!V25)), ISNUMBER(SEARCH("abut",'Model output'!V25)), ISNUMBER(SEARCH("lymph node",'Model output'!V25)), ISNUMBER(SEARCH("not mentioned",'Model output'!V25)), ISNUMBER(SEARCH("not specified",'Model output'!V25)), ISNUMBER(SEARCH("cannot be assessed",'Model output'!V25))), "negative", "positive")</f>
        <v>positive</v>
      </c>
      <c r="AE26" s="33"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4" t="str">
        <f t="shared" si="2"/>
        <v>2</v>
      </c>
      <c r="AG26" s="34" t="str">
        <f t="shared" si="3"/>
        <v>1a</v>
      </c>
      <c r="AH26" s="34" t="str">
        <f t="shared" si="7"/>
        <v>0</v>
      </c>
      <c r="AI26" s="40" t="str">
        <f t="shared" si="8"/>
        <v>I</v>
      </c>
      <c r="AJ26" s="37" t="s">
        <v>1147</v>
      </c>
      <c r="AK26" s="39" t="s">
        <v>1151</v>
      </c>
      <c r="AL26" s="39" t="s">
        <v>1152</v>
      </c>
      <c r="AM26" s="39" t="s">
        <v>1156</v>
      </c>
      <c r="AN26" s="39" t="s">
        <v>74</v>
      </c>
      <c r="AO26" s="37">
        <f t="shared" si="9"/>
        <v>1</v>
      </c>
      <c r="AP26" s="39">
        <f t="shared" si="10"/>
        <v>0</v>
      </c>
      <c r="AQ26" s="39">
        <f t="shared" si="11"/>
        <v>0</v>
      </c>
      <c r="AR26" s="39">
        <f t="shared" si="12"/>
        <v>1</v>
      </c>
      <c r="AS26" s="40">
        <f t="shared" si="4"/>
        <v>1</v>
      </c>
      <c r="AT26" s="1"/>
    </row>
    <row r="27" spans="1:46">
      <c r="A27" t="str">
        <f>'Model output'!A26</f>
        <v>TCGA-BJ-A3F0</v>
      </c>
      <c r="B27" s="31">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5"/>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output'!H26="","negative",IF(OR(ISNUMBER(SEARCH("lymph node",'Model output'!H26)),ISNUMBER(SEARCH("gland",'Model output'!H26)),ISNUMBER(SEARCH("lobe",'Model output'!H26)),ISNUMBER(SEARCH("isthmus",'Model output'!H26)),ISNUMBER(SEARCH("mediastinum",'Model output'!H26)),ISNUMBER(SEARCH("Not mentioned",'Model output'!H26)), ISNUMBER(SEARCH("Not applicable",'Model output'!H26)), ISNUMBER(SEARCH("paratracheal",'Model output'!H26)),ISNUMBER(SEARCH("fibroadipose tissue",'Model output'!H26)),ISNUMBER(SEARCH("thyroid node",'Model output'!H26)),ISNUMBER(SEARCH("skeletal muscle",'Model output'!H26)),ISNUMBER(SEARCH("right",'Model output'!H26)),ISNUMBER(SEARCH("left",'Model output'!H26)),ISNUMBER(SEARCH("Not specified",'Model output'!H26))),"negative","positive"))</f>
        <v>negative</v>
      </c>
      <c r="I27" t="str">
        <f>IF(OR('Model output'!I26="",'Model output'!I26="Not answered",'Model output'!I26="Not mentioned"),"",IF(ISNUMBER('Model output'!I26),'Model output'!I26,1))</f>
        <v/>
      </c>
      <c r="J27" t="str">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
      </c>
      <c r="K27" t="str" cm="1">
        <f t="array" ref="K27">IF(COUNT(FIND({0,1,2,3,4,5,6,7,8,9},'Model output'!K26))&gt;0,'Model output'!K26,"")</f>
        <v/>
      </c>
      <c r="L27" s="8"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 encapsulated follicular variant</v>
      </c>
      <c r="O27" t="str">
        <f>IF('Model output'!M26="","",'Model output'!M26)</f>
        <v>Not mentioned</v>
      </c>
      <c r="P27" t="str">
        <f>IF('Model output'!N26="","",'Model output'!N26)</f>
        <v>1.4 cm</v>
      </c>
      <c r="Q27" t="str">
        <f t="shared" si="6"/>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6" t="str">
        <f>IF('Model output'!S26="","",'Model output'!S26)</f>
        <v>Not identified</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No</v>
      </c>
      <c r="AB27" t="str">
        <f>IF(AA27&lt;&gt;"Yes","",IF(OR('Model output'!U26="",ISNUMBER(SEARCH("Not identified",'Model output'!U26))),"",'Model output'!U26))</f>
        <v/>
      </c>
      <c r="AC27" s="1" t="str">
        <f>IF(OR('Model output'!V26="", 'Model output'!V26="No", AND(ISERROR(SEARCH("Positive",'Model output'!V26)), ISNUMBER(SEARCH("Negative",'Model output'!V26))), ISNUMBER(SEARCH("Uninvolved",'Model output'!V26)), ISNUMBER(SEARCH("none",'Model output'!V26)), ISNUMBER(SEARCH("Free",'Model output'!V26)), ISNUMBER(SEARCH("1 mm",'Model output'!V26)), ISNUMBER(SEARCH("1.0 mm",'Model output'!V26)), ISNUMBER(SEARCH("0.1 CM",'Model output'!V26)), ISNUMBER(SEARCH("less than 0.2 mm",'Model output'!V26)), ISNUMBER(SEARCH("less than 0.5 mm",'Model output'!V26)), ISNUMBER(SEARCH("abut",'Model output'!V26)), ISNUMBER(SEARCH("lymph node",'Model output'!V26)), ISNUMBER(SEARCH("not mentioned",'Model output'!V26)), ISNUMBER(SEARCH("not specified",'Model output'!V26)), ISNUMBER(SEARCH("cannot be assessed",'Model output'!V26))), "negative", "positive")</f>
        <v>negative</v>
      </c>
      <c r="AE27" s="33"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4" t="str">
        <f t="shared" si="2"/>
        <v>1b</v>
      </c>
      <c r="AG27" s="34" t="str">
        <f t="shared" si="3"/>
        <v>0</v>
      </c>
      <c r="AH27" s="34" t="str">
        <f t="shared" si="7"/>
        <v>0</v>
      </c>
      <c r="AI27" s="40" t="str">
        <f t="shared" si="8"/>
        <v>I</v>
      </c>
      <c r="AJ27" s="37" t="s">
        <v>1148</v>
      </c>
      <c r="AK27" s="39" t="s">
        <v>1152</v>
      </c>
      <c r="AL27" s="39" t="s">
        <v>1156</v>
      </c>
      <c r="AM27" s="39" t="s">
        <v>1156</v>
      </c>
      <c r="AN27" s="39" t="s">
        <v>74</v>
      </c>
      <c r="AO27" s="37">
        <f t="shared" ca="1" si="9"/>
        <v>1</v>
      </c>
      <c r="AP27" s="39">
        <f t="shared" si="10"/>
        <v>1</v>
      </c>
      <c r="AQ27" s="39">
        <f t="shared" si="11"/>
        <v>1</v>
      </c>
      <c r="AR27" s="39">
        <f t="shared" si="12"/>
        <v>1</v>
      </c>
      <c r="AS27" s="40">
        <f t="shared" si="4"/>
        <v>1</v>
      </c>
      <c r="AT27" s="1"/>
    </row>
    <row r="28" spans="1:46">
      <c r="A28" t="str">
        <f>'Model output'!A27</f>
        <v>TCGA-BJ-A3PR</v>
      </c>
      <c r="B28" s="31">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5"/>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output'!H27)),ISNUMBER(SEARCH("gland",'Model output'!H27)),ISNUMBER(SEARCH("lobe",'Model output'!H27)),ISNUMBER(SEARCH("isthmus",'Model output'!H27)),ISNUMBER(SEARCH("mediastinum",'Model output'!H27)),ISNUMBER(SEARCH("Not mentioned",'Model output'!H27)), ISNUMBER(SEARCH("Not applicable",'Model output'!H27)), ISNUMBER(SEARCH("paratracheal",'Model output'!H27)),ISNUMBER(SEARCH("fibroadipose tissue",'Model output'!H27)),ISNUMBER(SEARCH("thyroid node",'Model output'!H27)),ISNUMBER(SEARCH("skeletal muscle",'Model output'!H27)),ISNUMBER(SEARCH("right",'Model output'!H27)),ISNUMBER(SEARCH("left",'Model output'!H27)),ISNUMBER(SEARCH("Not specified",'Model output'!H27))),"negative","positive"))</f>
        <v>negative</v>
      </c>
      <c r="I28">
        <f>IF(OR('Model output'!I27="",'Model output'!I27="Not answered",'Model output'!I27="Not mentioned"),"",IF(ISNUMBER('Model output'!I27),'Model output'!I27,1))</f>
        <v>6</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0</v>
      </c>
      <c r="K28" t="str" cm="1">
        <f t="array" ref="K28">IF(COUNT(FIND({0,1,2,3,4,5,6,7,8,9},'Model output'!K27))&gt;0,'Model output'!K27,"")</f>
        <v/>
      </c>
      <c r="L28" s="8"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6"/>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6"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1" t="str">
        <f>IF(OR('Model output'!V27="", 'Model output'!V27="No", AND(ISERROR(SEARCH("Positive",'Model output'!V27)), ISNUMBER(SEARCH("Negative",'Model output'!V27))), ISNUMBER(SEARCH("Uninvolved",'Model output'!V27)), ISNUMBER(SEARCH("none",'Model output'!V27)), ISNUMBER(SEARCH("Free",'Model output'!V27)), ISNUMBER(SEARCH("1 mm",'Model output'!V27)), ISNUMBER(SEARCH("1.0 mm",'Model output'!V27)), ISNUMBER(SEARCH("0.1 CM",'Model output'!V27)), ISNUMBER(SEARCH("less than 0.2 mm",'Model output'!V27)), ISNUMBER(SEARCH("less than 0.5 mm",'Model output'!V27)), ISNUMBER(SEARCH("abut",'Model output'!V27)), ISNUMBER(SEARCH("lymph node",'Model output'!V27)), ISNUMBER(SEARCH("not mentioned",'Model output'!V27)), ISNUMBER(SEARCH("not specified",'Model output'!V27)), ISNUMBER(SEARCH("cannot be assessed",'Model output'!V27))), "negative", "positive")</f>
        <v>positive</v>
      </c>
      <c r="AE28" s="33"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4" t="str">
        <f t="shared" si="2"/>
        <v>2</v>
      </c>
      <c r="AG28" s="34" t="str">
        <f t="shared" si="3"/>
        <v>0</v>
      </c>
      <c r="AH28" s="34" t="str">
        <f t="shared" si="7"/>
        <v>0</v>
      </c>
      <c r="AI28" s="40" t="str">
        <f t="shared" si="8"/>
        <v>I</v>
      </c>
      <c r="AJ28" s="37" t="s">
        <v>1147</v>
      </c>
      <c r="AK28" s="39" t="s">
        <v>1155</v>
      </c>
      <c r="AL28" s="39" t="s">
        <v>1153</v>
      </c>
      <c r="AM28" s="39" t="s">
        <v>1156</v>
      </c>
      <c r="AN28" s="39" t="s">
        <v>74</v>
      </c>
      <c r="AO28" s="37">
        <f t="shared" si="9"/>
        <v>1</v>
      </c>
      <c r="AP28" s="39">
        <f t="shared" si="10"/>
        <v>1</v>
      </c>
      <c r="AQ28" s="39">
        <f t="shared" si="11"/>
        <v>1</v>
      </c>
      <c r="AR28" s="39">
        <f t="shared" si="12"/>
        <v>1</v>
      </c>
      <c r="AS28" s="40">
        <f t="shared" si="4"/>
        <v>1</v>
      </c>
      <c r="AT28" s="1"/>
    </row>
    <row r="29" spans="1:46">
      <c r="A29" t="str">
        <f>'Model output'!A28</f>
        <v>TCGA-BJ-A3PT</v>
      </c>
      <c r="B29" s="31">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5"/>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output'!H28)),ISNUMBER(SEARCH("gland",'Model output'!H28)),ISNUMBER(SEARCH("lobe",'Model output'!H28)),ISNUMBER(SEARCH("isthmus",'Model output'!H28)),ISNUMBER(SEARCH("mediastinum",'Model output'!H28)),ISNUMBER(SEARCH("Not mentioned",'Model output'!H28)), ISNUMBER(SEARCH("Not applicable",'Model output'!H28)), ISNUMBER(SEARCH("paratracheal",'Model output'!H28)),ISNUMBER(SEARCH("fibroadipose tissue",'Model output'!H28)),ISNUMBER(SEARCH("thyroid node",'Model output'!H28)),ISNUMBER(SEARCH("skeletal muscle",'Model output'!H28)),ISNUMBER(SEARCH("right",'Model output'!H28)),ISNUMBER(SEARCH("left",'Model output'!H28)),ISNUMBER(SEARCH("Not specified",'Model output'!H28))),"negative","positive"))</f>
        <v>negative</v>
      </c>
      <c r="I29">
        <f>IF(OR('Model output'!I28="",'Model output'!I28="Not answered",'Model output'!I28="Not mentioned"),"",IF(ISNUMBER('Model output'!I28),'Model output'!I28,1))</f>
        <v>0</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s="8"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non-encapsulated</v>
      </c>
      <c r="P29" t="str">
        <f>IF('Model output'!N28="","",'Model output'!N28)</f>
        <v>1.5 cm</v>
      </c>
      <c r="Q29" t="str">
        <f t="shared" si="6"/>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At least 5 (in the right lobe)</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6"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1" t="str">
        <f>IF(OR('Model output'!V28="", 'Model output'!V28="No", AND(ISERROR(SEARCH("Positive",'Model output'!V28)), ISNUMBER(SEARCH("Negative",'Model output'!V28))), ISNUMBER(SEARCH("Uninvolved",'Model output'!V28)), ISNUMBER(SEARCH("none",'Model output'!V28)), ISNUMBER(SEARCH("Free",'Model output'!V28)), ISNUMBER(SEARCH("1 mm",'Model output'!V28)), ISNUMBER(SEARCH("1.0 mm",'Model output'!V28)), ISNUMBER(SEARCH("0.1 CM",'Model output'!V28)), ISNUMBER(SEARCH("less than 0.2 mm",'Model output'!V28)), ISNUMBER(SEARCH("less than 0.5 mm",'Model output'!V28)), ISNUMBER(SEARCH("abut",'Model output'!V28)), ISNUMBER(SEARCH("lymph node",'Model output'!V28)), ISNUMBER(SEARCH("not mentioned",'Model output'!V28)), ISNUMBER(SEARCH("not specified",'Model output'!V28)), ISNUMBER(SEARCH("cannot be assessed",'Model output'!V28))), "negative", "positive")</f>
        <v>positive</v>
      </c>
      <c r="AE29" s="33"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4" t="str">
        <f t="shared" si="2"/>
        <v>1b</v>
      </c>
      <c r="AG29" s="34" t="str">
        <f t="shared" si="3"/>
        <v>0</v>
      </c>
      <c r="AH29" s="34" t="str">
        <f t="shared" si="7"/>
        <v>0</v>
      </c>
      <c r="AI29" s="40" t="str">
        <f t="shared" si="8"/>
        <v>I</v>
      </c>
      <c r="AJ29" s="37" t="s">
        <v>1147</v>
      </c>
      <c r="AK29" s="39" t="s">
        <v>1152</v>
      </c>
      <c r="AL29" s="39" t="s">
        <v>1156</v>
      </c>
      <c r="AM29" s="39" t="s">
        <v>1156</v>
      </c>
      <c r="AN29" s="39" t="s">
        <v>74</v>
      </c>
      <c r="AO29" s="37">
        <f t="shared" si="9"/>
        <v>1</v>
      </c>
      <c r="AP29" s="39">
        <f t="shared" si="10"/>
        <v>1</v>
      </c>
      <c r="AQ29" s="39">
        <f t="shared" si="11"/>
        <v>1</v>
      </c>
      <c r="AR29" s="39">
        <f t="shared" si="12"/>
        <v>1</v>
      </c>
      <c r="AS29" s="40">
        <f t="shared" si="4"/>
        <v>1</v>
      </c>
      <c r="AT29" s="1"/>
    </row>
    <row r="30" spans="1:46">
      <c r="A30" t="str">
        <f>'Model output'!A29</f>
        <v>TCGA-BJ-A3PU</v>
      </c>
      <c r="B30" s="31">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5"/>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output'!H29="","negative",IF(OR(ISNUMBER(SEARCH("lymph node",'Model output'!H29)),ISNUMBER(SEARCH("gland",'Model output'!H29)),ISNUMBER(SEARCH("lobe",'Model output'!H29)),ISNUMBER(SEARCH("isthmus",'Model output'!H29)),ISNUMBER(SEARCH("mediastinum",'Model output'!H29)),ISNUMBER(SEARCH("Not mentioned",'Model output'!H29)), ISNUMBER(SEARCH("Not applicable",'Model output'!H29)), ISNUMBER(SEARCH("paratracheal",'Model output'!H29)),ISNUMBER(SEARCH("fibroadipose tissue",'Model output'!H29)),ISNUMBER(SEARCH("thyroid node",'Model output'!H29)),ISNUMBER(SEARCH("skeletal muscle",'Model output'!H29)),ISNUMBER(SEARCH("right",'Model output'!H29)),ISNUMBER(SEARCH("left",'Model output'!H29)),ISNUMBER(SEARCH("Not specified",'Model output'!H29))),"negative","positive"))</f>
        <v>negative</v>
      </c>
      <c r="I30">
        <f>IF(OR('Model output'!I29="",'Model output'!I29="Not answered",'Model output'!I29="Not mentioned"),"",IF(ISNUMBER('Model output'!I29),'Model output'!I29,1))</f>
        <v>7</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7</v>
      </c>
      <c r="K30" t="str" cm="1">
        <f t="array" ref="K30">IF(COUNT(FIND({0,1,2,3,4,5,6,7,8,9},'Model output'!K29))&gt;0,'Model output'!K29,"")</f>
        <v/>
      </c>
      <c r="L30" s="8"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6"/>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Not mentioned</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6" t="str">
        <f>IF('Model output'!S29="","",'Model output'!S29)</f>
        <v>Peri-thyroidal soft tissue, Skeletal muscle</v>
      </c>
      <c r="Y30" t="str">
        <f>IF(OR('Model output'!S29="",ISNUMBER(SEARCH("Absent",'Model output'!S29)),ISNUMBER(SEARCH("Not identified",'Model output'!S29)),AND(ISNUMBER(SEARCH("No",'Model output'!S29)),NOT(ISNUMBER(SEARCH("carcinoma",'Model output'!S29)))),ISNUMBER(SEARCH("negative",'Model output'!S29))),"negative",IF(Z30="positive","gETE", "positive"))</f>
        <v>gETE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positive</v>
      </c>
      <c r="AA30" t="str">
        <f>IF('Model output'!T29="","",IF('Model output'!T29="Not mentioned", "No", "Yes"))</f>
        <v>No</v>
      </c>
      <c r="AB30" t="str">
        <f>IF(AA30&lt;&gt;"Yes","",IF(OR('Model output'!U29="",ISNUMBER(SEARCH("Not identified",'Model output'!U29))),"",'Model output'!U29))</f>
        <v/>
      </c>
      <c r="AC30" s="1" t="str">
        <f>IF(OR('Model output'!V29="", 'Model output'!V29="No", AND(ISERROR(SEARCH("Positive",'Model output'!V29)), ISNUMBER(SEARCH("Negative",'Model output'!V29))), ISNUMBER(SEARCH("Uninvolved",'Model output'!V29)), ISNUMBER(SEARCH("none",'Model output'!V29)), ISNUMBER(SEARCH("Free",'Model output'!V29)), ISNUMBER(SEARCH("1 mm",'Model output'!V29)), ISNUMBER(SEARCH("1.0 mm",'Model output'!V29)), ISNUMBER(SEARCH("0.1 CM",'Model output'!V29)), ISNUMBER(SEARCH("less than 0.2 mm",'Model output'!V29)), ISNUMBER(SEARCH("less than 0.5 mm",'Model output'!V29)), ISNUMBER(SEARCH("abut",'Model output'!V29)), ISNUMBER(SEARCH("lymph node",'Model output'!V29)), ISNUMBER(SEARCH("not mentioned",'Model output'!V29)), ISNUMBER(SEARCH("not specified",'Model output'!V29)), ISNUMBER(SEARCH("cannot be assessed",'Model output'!V29))), "negative", "positive")</f>
        <v>positive</v>
      </c>
      <c r="AE30" s="33"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4" t="str">
        <f t="shared" si="2"/>
        <v>3b</v>
      </c>
      <c r="AG30" s="34" t="str">
        <f t="shared" si="3"/>
        <v>1a</v>
      </c>
      <c r="AH30" s="34" t="str">
        <f t="shared" si="7"/>
        <v>0</v>
      </c>
      <c r="AI30" s="40" t="str">
        <f t="shared" si="8"/>
        <v>I</v>
      </c>
      <c r="AJ30" s="37" t="s">
        <v>1147</v>
      </c>
      <c r="AK30" s="39" t="s">
        <v>1151</v>
      </c>
      <c r="AL30" s="39" t="s">
        <v>654</v>
      </c>
      <c r="AM30" s="39" t="s">
        <v>1156</v>
      </c>
      <c r="AN30" s="39" t="s">
        <v>74</v>
      </c>
      <c r="AO30" s="37">
        <f t="shared" si="9"/>
        <v>1</v>
      </c>
      <c r="AP30" s="39">
        <f t="shared" si="10"/>
        <v>1</v>
      </c>
      <c r="AQ30" s="39">
        <f t="shared" si="11"/>
        <v>1</v>
      </c>
      <c r="AR30" s="39">
        <f t="shared" si="12"/>
        <v>1</v>
      </c>
      <c r="AS30" s="40">
        <f t="shared" si="4"/>
        <v>1</v>
      </c>
      <c r="AT30" s="1"/>
    </row>
    <row r="31" spans="1:46">
      <c r="A31" t="str">
        <f>'Model output'!A30</f>
        <v>TCGA-BJ-A45D</v>
      </c>
      <c r="B31" s="31">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5"/>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output'!H30="","negative",IF(OR(ISNUMBER(SEARCH("lymph node",'Model output'!H30)),ISNUMBER(SEARCH("gland",'Model output'!H30)),ISNUMBER(SEARCH("lobe",'Model output'!H30)),ISNUMBER(SEARCH("isthmus",'Model output'!H30)),ISNUMBER(SEARCH("mediastinum",'Model output'!H30)),ISNUMBER(SEARCH("Not mentioned",'Model output'!H30)), ISNUMBER(SEARCH("Not applicable",'Model output'!H30)), ISNUMBER(SEARCH("paratracheal",'Model output'!H30)),ISNUMBER(SEARCH("fibroadipose tissue",'Model output'!H30)),ISNUMBER(SEARCH("thyroid node",'Model output'!H30)),ISNUMBER(SEARCH("skeletal muscle",'Model output'!H30)),ISNUMBER(SEARCH("right",'Model output'!H30)),ISNUMBER(SEARCH("left",'Model output'!H30)),ISNUMBER(SEARCH("Not specified",'Model output'!H30))),"negative","positive"))</f>
        <v>negative</v>
      </c>
      <c r="I31">
        <f>IF(OR('Model output'!I30="",'Model output'!I30="Not answered",'Model output'!I30="Not mentioned"),"",IF(ISNUMBER('Model output'!I30),'Model output'!I30,1))</f>
        <v>1</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0</v>
      </c>
      <c r="K31" t="str" cm="1">
        <f t="array" ref="K31">IF(COUNT(FIND({0,1,2,3,4,5,6,7,8,9},'Model output'!K30))&gt;0,'Model output'!K30,"")</f>
        <v/>
      </c>
      <c r="L31" s="8"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6"/>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6" t="str">
        <f>IF('Model output'!S30="","",'Model output'!S30)</f>
        <v>Not identified</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1" t="str">
        <f>IF(OR('Model output'!V30="", 'Model output'!V30="No", AND(ISERROR(SEARCH("Positive",'Model output'!V30)), ISNUMBER(SEARCH("Negative",'Model output'!V30))), ISNUMBER(SEARCH("Uninvolved",'Model output'!V30)), ISNUMBER(SEARCH("none",'Model output'!V30)), ISNUMBER(SEARCH("Free",'Model output'!V30)), ISNUMBER(SEARCH("1 mm",'Model output'!V30)), ISNUMBER(SEARCH("1.0 mm",'Model output'!V30)), ISNUMBER(SEARCH("0.1 CM",'Model output'!V30)), ISNUMBER(SEARCH("less than 0.2 mm",'Model output'!V30)), ISNUMBER(SEARCH("less than 0.5 mm",'Model output'!V30)), ISNUMBER(SEARCH("abut",'Model output'!V30)), ISNUMBER(SEARCH("lymph node",'Model output'!V30)), ISNUMBER(SEARCH("not mentioned",'Model output'!V30)), ISNUMBER(SEARCH("not specified",'Model output'!V30)), ISNUMBER(SEARCH("cannot be assessed",'Model output'!V30))), "negative", "positive")</f>
        <v>negative</v>
      </c>
      <c r="AE31" s="33"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4" t="str">
        <f t="shared" si="2"/>
        <v>2</v>
      </c>
      <c r="AG31" s="34" t="str">
        <f t="shared" si="3"/>
        <v>0</v>
      </c>
      <c r="AH31" s="34" t="str">
        <f t="shared" si="7"/>
        <v>0</v>
      </c>
      <c r="AI31" s="40" t="str">
        <f t="shared" si="8"/>
        <v>I</v>
      </c>
      <c r="AJ31" s="37" t="s">
        <v>1148</v>
      </c>
      <c r="AK31" s="39" t="s">
        <v>1155</v>
      </c>
      <c r="AL31" s="39" t="s">
        <v>1153</v>
      </c>
      <c r="AM31" s="39" t="s">
        <v>1156</v>
      </c>
      <c r="AN31" s="39" t="s">
        <v>74</v>
      </c>
      <c r="AO31" s="37">
        <f t="shared" ca="1" si="9"/>
        <v>0</v>
      </c>
      <c r="AP31" s="39">
        <f t="shared" si="10"/>
        <v>1</v>
      </c>
      <c r="AQ31" s="39">
        <f t="shared" si="11"/>
        <v>1</v>
      </c>
      <c r="AR31" s="39">
        <f t="shared" si="12"/>
        <v>1</v>
      </c>
      <c r="AS31" s="40">
        <f t="shared" si="4"/>
        <v>1</v>
      </c>
      <c r="AT31" s="1"/>
    </row>
    <row r="32" spans="1:46">
      <c r="A32" t="str">
        <f>'Model output'!A31</f>
        <v>TCGA-BJ-A45E</v>
      </c>
      <c r="B32" s="31">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5"/>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output'!H31="","negative",IF(OR(ISNUMBER(SEARCH("lymph node",'Model output'!H31)),ISNUMBER(SEARCH("gland",'Model output'!H31)),ISNUMBER(SEARCH("lobe",'Model output'!H31)),ISNUMBER(SEARCH("isthmus",'Model output'!H31)),ISNUMBER(SEARCH("mediastinum",'Model output'!H31)),ISNUMBER(SEARCH("Not mentioned",'Model output'!H31)), ISNUMBER(SEARCH("Not applicable",'Model output'!H31)), ISNUMBER(SEARCH("paratracheal",'Model output'!H31)),ISNUMBER(SEARCH("fibroadipose tissue",'Model output'!H31)),ISNUMBER(SEARCH("thyroid node",'Model output'!H31)),ISNUMBER(SEARCH("skeletal muscle",'Model output'!H31)),ISNUMBER(SEARCH("right",'Model output'!H31)),ISNUMBER(SEARCH("left",'Model output'!H31)),ISNUMBER(SEARCH("Not specified",'Model output'!H31))),"negative","positive"))</f>
        <v>negative</v>
      </c>
      <c r="I32">
        <f>IF(OR('Model output'!I31="",'Model output'!I31="Not answered",'Model output'!I31="Not mentioned"),"",IF(ISNUMBER('Model output'!I31),'Model output'!I31,1))</f>
        <v>4</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0</v>
      </c>
      <c r="K32" t="str" cm="1">
        <f t="array" ref="K32">IF(COUNT(FIND({0,1,2,3,4,5,6,7,8,9},'Model output'!K31))&gt;0,'Model output'!K31,"")</f>
        <v/>
      </c>
      <c r="L32" s="8"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6"/>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Not mentioned</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6" t="str">
        <f>IF('Model output'!S31="","",'Model output'!S31)</f>
        <v>Not Identified</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1" t="str">
        <f>IF(OR('Model output'!V31="", 'Model output'!V31="No", AND(ISERROR(SEARCH("Positive",'Model output'!V31)), ISNUMBER(SEARCH("Negative",'Model output'!V31))), ISNUMBER(SEARCH("Uninvolved",'Model output'!V31)), ISNUMBER(SEARCH("none",'Model output'!V31)), ISNUMBER(SEARCH("Free",'Model output'!V31)), ISNUMBER(SEARCH("1 mm",'Model output'!V31)), ISNUMBER(SEARCH("1.0 mm",'Model output'!V31)), ISNUMBER(SEARCH("0.1 CM",'Model output'!V31)), ISNUMBER(SEARCH("less than 0.2 mm",'Model output'!V31)), ISNUMBER(SEARCH("less than 0.5 mm",'Model output'!V31)), ISNUMBER(SEARCH("abut",'Model output'!V31)), ISNUMBER(SEARCH("lymph node",'Model output'!V31)), ISNUMBER(SEARCH("not mentioned",'Model output'!V31)), ISNUMBER(SEARCH("not specified",'Model output'!V31)), ISNUMBER(SEARCH("cannot be assessed",'Model output'!V31))), "negative", "positive")</f>
        <v>negative</v>
      </c>
      <c r="AE32" s="33"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4" t="str">
        <f t="shared" si="2"/>
        <v>1a</v>
      </c>
      <c r="AG32" s="34" t="str">
        <f t="shared" si="3"/>
        <v>0</v>
      </c>
      <c r="AH32" s="34" t="str">
        <f t="shared" si="7"/>
        <v>0</v>
      </c>
      <c r="AI32" s="40" t="str">
        <f t="shared" si="8"/>
        <v>I</v>
      </c>
      <c r="AJ32" s="37" t="s">
        <v>1148</v>
      </c>
      <c r="AK32" s="39" t="s">
        <v>654</v>
      </c>
      <c r="AL32" s="39" t="s">
        <v>1153</v>
      </c>
      <c r="AM32" s="39" t="s">
        <v>1156</v>
      </c>
      <c r="AN32" s="39" t="s">
        <v>74</v>
      </c>
      <c r="AO32" s="37">
        <f t="shared" ca="1" si="9"/>
        <v>0</v>
      </c>
      <c r="AP32" s="39">
        <f t="shared" si="10"/>
        <v>1</v>
      </c>
      <c r="AQ32" s="39">
        <f t="shared" si="11"/>
        <v>1</v>
      </c>
      <c r="AR32" s="39">
        <f t="shared" si="12"/>
        <v>1</v>
      </c>
      <c r="AS32" s="40">
        <f t="shared" si="4"/>
        <v>1</v>
      </c>
      <c r="AT32" s="1"/>
    </row>
    <row r="33" spans="1:46">
      <c r="A33" t="str">
        <f>'Model output'!A32</f>
        <v>TCGA-BJ-A45G</v>
      </c>
      <c r="B33" s="31">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5"/>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central</v>
      </c>
      <c r="H33" t="str">
        <f>IF('Model output'!H32="","negative",IF(OR(ISNUMBER(SEARCH("lymph node",'Model output'!H32)),ISNUMBER(SEARCH("gland",'Model output'!H32)),ISNUMBER(SEARCH("lobe",'Model output'!H32)),ISNUMBER(SEARCH("isthmus",'Model output'!H32)),ISNUMBER(SEARCH("mediastinum",'Model output'!H32)),ISNUMBER(SEARCH("Not mentioned",'Model output'!H32)), ISNUMBER(SEARCH("Not applicable",'Model output'!H32)), ISNUMBER(SEARCH("paratracheal",'Model output'!H32)),ISNUMBER(SEARCH("fibroadipose tissue",'Model output'!H32)),ISNUMBER(SEARCH("thyroid node",'Model output'!H32)),ISNUMBER(SEARCH("skeletal muscle",'Model output'!H32)),ISNUMBER(SEARCH("right",'Model output'!H32)),ISNUMBER(SEARCH("left",'Model output'!H32)),ISNUMBER(SEARCH("Not specified",'Model output'!H32))),"negative","positive"))</f>
        <v>negative</v>
      </c>
      <c r="I33">
        <f>IF(OR('Model output'!I32="",'Model output'!I32="Not answered",'Model output'!I32="Not mentioned"),"",IF(ISNUMBER('Model output'!I32),'Model output'!I32,1))</f>
        <v>7</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4</v>
      </c>
      <c r="K33" t="str" cm="1">
        <f t="array" ref="K33">IF(COUNT(FIND({0,1,2,3,4,5,6,7,8,9},'Model output'!K32))&gt;0,'Model output'!K32,"")</f>
        <v/>
      </c>
      <c r="L33" s="8"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Not mentioned</v>
      </c>
      <c r="P33" t="str">
        <f>IF('Model output'!N32="","",'Model output'!N32)</f>
        <v>2.5 cm</v>
      </c>
      <c r="Q33" t="str">
        <f t="shared" si="6"/>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Not mentioned</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6" t="str">
        <f>IF('Model output'!S32="","",'Model output'!S32)</f>
        <v>Not Identified</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No</v>
      </c>
      <c r="AB33" t="str">
        <f>IF(AA33&lt;&gt;"Yes","",IF(OR('Model output'!U32="",ISNUMBER(SEARCH("Not identified",'Model output'!U32))),"",'Model output'!U32))</f>
        <v/>
      </c>
      <c r="AC33" s="1" t="str">
        <f>IF(OR('Model output'!V32="", 'Model output'!V32="No", AND(ISERROR(SEARCH("Positive",'Model output'!V32)), ISNUMBER(SEARCH("Negative",'Model output'!V32))), ISNUMBER(SEARCH("Uninvolved",'Model output'!V32)), ISNUMBER(SEARCH("none",'Model output'!V32)), ISNUMBER(SEARCH("Free",'Model output'!V32)), ISNUMBER(SEARCH("1 mm",'Model output'!V32)), ISNUMBER(SEARCH("1.0 mm",'Model output'!V32)), ISNUMBER(SEARCH("0.1 CM",'Model output'!V32)), ISNUMBER(SEARCH("less than 0.2 mm",'Model output'!V32)), ISNUMBER(SEARCH("less than 0.5 mm",'Model output'!V32)), ISNUMBER(SEARCH("abut",'Model output'!V32)), ISNUMBER(SEARCH("lymph node",'Model output'!V32)), ISNUMBER(SEARCH("not mentioned",'Model output'!V32)), ISNUMBER(SEARCH("not specified",'Model output'!V32)), ISNUMBER(SEARCH("cannot be assessed",'Model output'!V32))), "negative", "positive")</f>
        <v>negative</v>
      </c>
      <c r="AE33" s="33"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4" t="str">
        <f t="shared" si="2"/>
        <v>2</v>
      </c>
      <c r="AG33" s="34" t="str">
        <f t="shared" si="3"/>
        <v>1a</v>
      </c>
      <c r="AH33" s="34" t="str">
        <f t="shared" si="7"/>
        <v>0</v>
      </c>
      <c r="AI33" s="40" t="str">
        <f t="shared" si="8"/>
        <v>I</v>
      </c>
      <c r="AJ33" s="37" t="s">
        <v>1149</v>
      </c>
      <c r="AK33" s="39" t="s">
        <v>1155</v>
      </c>
      <c r="AL33" s="39" t="s">
        <v>654</v>
      </c>
      <c r="AM33" s="39" t="s">
        <v>1156</v>
      </c>
      <c r="AN33" s="39" t="s">
        <v>74</v>
      </c>
      <c r="AO33" s="37">
        <f t="shared" ca="1" si="9"/>
        <v>1</v>
      </c>
      <c r="AP33" s="39">
        <f t="shared" si="10"/>
        <v>1</v>
      </c>
      <c r="AQ33" s="39">
        <f t="shared" si="11"/>
        <v>1</v>
      </c>
      <c r="AR33" s="39">
        <f t="shared" si="12"/>
        <v>1</v>
      </c>
      <c r="AS33" s="40">
        <f t="shared" si="4"/>
        <v>1</v>
      </c>
      <c r="AT33" s="1"/>
    </row>
    <row r="34" spans="1:46">
      <c r="A34" t="str">
        <f>'Model output'!A33</f>
        <v>TCGA-BJ-A45H</v>
      </c>
      <c r="B34" s="31">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5"/>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central</v>
      </c>
      <c r="H34" t="str">
        <f>IF('Model output'!H33="","negative",IF(OR(ISNUMBER(SEARCH("lymph node",'Model output'!H33)),ISNUMBER(SEARCH("gland",'Model output'!H33)),ISNUMBER(SEARCH("lobe",'Model output'!H33)),ISNUMBER(SEARCH("isthmus",'Model output'!H33)),ISNUMBER(SEARCH("mediastinum",'Model output'!H33)),ISNUMBER(SEARCH("Not mentioned",'Model output'!H33)), ISNUMBER(SEARCH("Not applicable",'Model output'!H33)), ISNUMBER(SEARCH("paratracheal",'Model output'!H33)),ISNUMBER(SEARCH("fibroadipose tissue",'Model output'!H33)),ISNUMBER(SEARCH("thyroid node",'Model output'!H33)),ISNUMBER(SEARCH("skeletal muscle",'Model output'!H33)),ISNUMBER(SEARCH("right",'Model output'!H33)),ISNUMBER(SEARCH("left",'Model output'!H33)),ISNUMBER(SEARCH("Not specified",'Model output'!H33))),"negative","positive"))</f>
        <v>negative</v>
      </c>
      <c r="I34">
        <f>IF(OR('Model output'!I33="",'Model output'!I33="Not answered",'Model output'!I33="Not mentioned"),"",IF(ISNUMBER('Model output'!I33),'Model output'!I33,1))</f>
        <v>1</v>
      </c>
      <c r="J34">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1</v>
      </c>
      <c r="K34" t="str" cm="1">
        <f t="array" ref="K34">IF(COUNT(FIND({0,1,2,3,4,5,6,7,8,9},'Model output'!K33))&gt;0,'Model output'!K33,"")</f>
        <v>0.5 cm (left lobe)</v>
      </c>
      <c r="L34" s="8" t="str">
        <f t="shared" si="1"/>
        <v>0.5cm</v>
      </c>
      <c r="M34" cm="1">
        <f t="array" ref="M34">IF(L34="","",IF(ISNUMBER(SEARCH("cm",L34)),MAX(VALUE(SUBSTITUTE(_xlfn.FILTERXML("&lt;t&gt;&lt;s&gt;"&amp;SUBSTITUTE(L34,",","&lt;/s&gt;&lt;s&gt;")&amp;"&lt;/s&gt;&lt;/t&gt;","//s"),"cm",""))),MAX(VALUE(SUBSTITUTE(_xlfn.FILTERXML("&lt;t&gt;&lt;s&gt;"&amp;SUBSTITUTE(L34,",","&lt;/s&gt;&lt;s&gt;")&amp;"&lt;/s&gt;&lt;/t&gt;","//s"),"mm","")))/10))</f>
        <v>0.5</v>
      </c>
      <c r="N34" t="str">
        <f>IF('Model output'!L33="","",'Model output'!L33)</f>
        <v>Papillary carcinoma</v>
      </c>
      <c r="O34" t="str">
        <f>IF('Model output'!M33="","",'Model output'!M33)</f>
        <v>Conventional type</v>
      </c>
      <c r="P34" t="str">
        <f>IF('Model output'!N33="","",'Model output'!N33)</f>
        <v>1.5 cm (right lobe)</v>
      </c>
      <c r="Q34" t="str">
        <f t="shared" si="6"/>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t="str">
        <f>IF('Model output'!O33="","",'Model output'!O33)</f>
        <v>2 (one on right and one on left)</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Not mentioned in the provided clinical note</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6"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(right) and p.V600E, c.1799T&gt;A (left)</v>
      </c>
      <c r="AC34" s="1" t="str">
        <f>IF(OR('Model output'!V33="", 'Model output'!V33="No", AND(ISERROR(SEARCH("Positive",'Model output'!V33)), ISNUMBER(SEARCH("Negative",'Model output'!V33))), ISNUMBER(SEARCH("Uninvolved",'Model output'!V33)), ISNUMBER(SEARCH("none",'Model output'!V33)), ISNUMBER(SEARCH("Free",'Model output'!V33)), ISNUMBER(SEARCH("1 mm",'Model output'!V33)), ISNUMBER(SEARCH("1.0 mm",'Model output'!V33)), ISNUMBER(SEARCH("0.1 CM",'Model output'!V33)), ISNUMBER(SEARCH("less than 0.2 mm",'Model output'!V33)), ISNUMBER(SEARCH("less than 0.5 mm",'Model output'!V33)), ISNUMBER(SEARCH("abut",'Model output'!V33)), ISNUMBER(SEARCH("lymph node",'Model output'!V33)), ISNUMBER(SEARCH("not mentioned",'Model output'!V33)), ISNUMBER(SEARCH("not specified",'Model output'!V33)), ISNUMBER(SEARCH("cannot be assessed",'Model output'!V33))), "negative", "positive")</f>
        <v>positive</v>
      </c>
      <c r="AE34" s="33"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4" t="str">
        <f t="shared" si="2"/>
        <v>1b</v>
      </c>
      <c r="AG34" s="34" t="str">
        <f t="shared" si="3"/>
        <v>1a</v>
      </c>
      <c r="AH34" s="34" t="str">
        <f t="shared" si="7"/>
        <v>0</v>
      </c>
      <c r="AI34" s="40" t="str">
        <f t="shared" si="8"/>
        <v>I</v>
      </c>
      <c r="AJ34" s="37" t="s">
        <v>1147</v>
      </c>
      <c r="AK34" s="39" t="s">
        <v>1151</v>
      </c>
      <c r="AL34" s="39" t="s">
        <v>1156</v>
      </c>
      <c r="AM34" s="39" t="s">
        <v>1156</v>
      </c>
      <c r="AN34" s="39" t="s">
        <v>74</v>
      </c>
      <c r="AO34" s="37">
        <f t="shared" si="9"/>
        <v>1</v>
      </c>
      <c r="AP34" s="39">
        <f t="shared" si="10"/>
        <v>0</v>
      </c>
      <c r="AQ34" s="39">
        <f t="shared" si="11"/>
        <v>0</v>
      </c>
      <c r="AR34" s="39">
        <f t="shared" si="12"/>
        <v>1</v>
      </c>
      <c r="AS34" s="40">
        <f t="shared" si="4"/>
        <v>1</v>
      </c>
      <c r="AT34" s="1"/>
    </row>
    <row r="35" spans="1:46">
      <c r="A35" t="str">
        <f>'Model output'!A34</f>
        <v>TCGA-BJ-A45I</v>
      </c>
      <c r="B35" s="31">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0</v>
      </c>
      <c r="F35" t="str">
        <f t="shared" si="5"/>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output'!H34="","negative",IF(OR(ISNUMBER(SEARCH("lymph node",'Model output'!H34)),ISNUMBER(SEARCH("gland",'Model output'!H34)),ISNUMBER(SEARCH("lobe",'Model output'!H34)),ISNUMBER(SEARCH("isthmus",'Model output'!H34)),ISNUMBER(SEARCH("mediastinum",'Model output'!H34)),ISNUMBER(SEARCH("Not mentioned",'Model output'!H34)), ISNUMBER(SEARCH("Not applicable",'Model output'!H34)), ISNUMBER(SEARCH("paratracheal",'Model output'!H34)),ISNUMBER(SEARCH("fibroadipose tissue",'Model output'!H34)),ISNUMBER(SEARCH("thyroid node",'Model output'!H34)),ISNUMBER(SEARCH("skeletal muscle",'Model output'!H34)),ISNUMBER(SEARCH("right",'Model output'!H34)),ISNUMBER(SEARCH("left",'Model output'!H34)),ISNUMBER(SEARCH("Not specified",'Model output'!H34))),"negative","positive"))</f>
        <v>negative</v>
      </c>
      <c r="I35">
        <f>IF(OR('Model output'!I34="",'Model output'!I34="Not answered",'Model output'!I34="Not mentioned"),"",IF(ISNUMBER('Model output'!I34),'Model output'!I34,1))</f>
        <v>6</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0</v>
      </c>
      <c r="K35" t="str" cm="1">
        <f t="array" ref="K35">IF(COUNT(FIND({0,1,2,3,4,5,6,7,8,9},'Model output'!K34))&gt;0,'Model output'!K34,"")</f>
        <v/>
      </c>
      <c r="L35" s="8"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6"/>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2 (Right Lobe and Left Lobe)</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Not mentioned</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16"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 mutation</v>
      </c>
      <c r="AC35" s="1" t="str">
        <f>IF(OR('Model output'!V34="", 'Model output'!V34="No", AND(ISERROR(SEARCH("Positive",'Model output'!V34)), ISNUMBER(SEARCH("Negative",'Model output'!V34))), ISNUMBER(SEARCH("Uninvolved",'Model output'!V34)), ISNUMBER(SEARCH("none",'Model output'!V34)), ISNUMBER(SEARCH("Free",'Model output'!V34)), ISNUMBER(SEARCH("1 mm",'Model output'!V34)), ISNUMBER(SEARCH("1.0 mm",'Model output'!V34)), ISNUMBER(SEARCH("0.1 CM",'Model output'!V34)), ISNUMBER(SEARCH("less than 0.2 mm",'Model output'!V34)), ISNUMBER(SEARCH("less than 0.5 mm",'Model output'!V34)), ISNUMBER(SEARCH("abut",'Model output'!V34)), ISNUMBER(SEARCH("lymph node",'Model output'!V34)), ISNUMBER(SEARCH("not mentioned",'Model output'!V34)), ISNUMBER(SEARCH("not specified",'Model output'!V34)), ISNUMBER(SEARCH("cannot be assessed",'Model output'!V34))), "negative", "positive")</f>
        <v>positive</v>
      </c>
      <c r="AE35" s="33"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4" t="str">
        <f t="shared" si="2"/>
        <v>2</v>
      </c>
      <c r="AG35" s="34" t="str">
        <f t="shared" si="3"/>
        <v>0</v>
      </c>
      <c r="AH35" s="34" t="str">
        <f t="shared" si="7"/>
        <v>0</v>
      </c>
      <c r="AI35" s="40" t="str">
        <f t="shared" si="8"/>
        <v>I</v>
      </c>
      <c r="AJ35" s="37" t="s">
        <v>1147</v>
      </c>
      <c r="AK35" s="39" t="s">
        <v>1151</v>
      </c>
      <c r="AL35" s="39" t="s">
        <v>1153</v>
      </c>
      <c r="AM35" s="39" t="s">
        <v>1156</v>
      </c>
      <c r="AN35" s="39" t="s">
        <v>74</v>
      </c>
      <c r="AO35" s="37">
        <f t="shared" si="9"/>
        <v>1</v>
      </c>
      <c r="AP35" s="39">
        <f t="shared" si="10"/>
        <v>0</v>
      </c>
      <c r="AQ35" s="39">
        <f t="shared" si="11"/>
        <v>1</v>
      </c>
      <c r="AR35" s="39">
        <f t="shared" si="12"/>
        <v>1</v>
      </c>
      <c r="AS35" s="40">
        <f t="shared" si="4"/>
        <v>1</v>
      </c>
      <c r="AT35" s="1"/>
    </row>
    <row r="36" spans="1:46">
      <c r="A36" t="str">
        <f>'Model output'!A35</f>
        <v>TCGA-BJ-A45J</v>
      </c>
      <c r="B36" s="31">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5"/>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output'!H35="","negative",IF(OR(ISNUMBER(SEARCH("lymph node",'Model output'!H35)),ISNUMBER(SEARCH("gland",'Model output'!H35)),ISNUMBER(SEARCH("lobe",'Model output'!H35)),ISNUMBER(SEARCH("isthmus",'Model output'!H35)),ISNUMBER(SEARCH("mediastinum",'Model output'!H35)),ISNUMBER(SEARCH("Not mentioned",'Model output'!H35)), ISNUMBER(SEARCH("Not applicable",'Model output'!H35)), ISNUMBER(SEARCH("paratracheal",'Model output'!H35)),ISNUMBER(SEARCH("fibroadipose tissue",'Model output'!H35)),ISNUMBER(SEARCH("thyroid node",'Model output'!H35)),ISNUMBER(SEARCH("skeletal muscle",'Model output'!H35)),ISNUMBER(SEARCH("right",'Model output'!H35)),ISNUMBER(SEARCH("left",'Model output'!H35)),ISNUMBER(SEARCH("Not specified",'Model output'!H35))),"negative","positive"))</f>
        <v>negative</v>
      </c>
      <c r="I36">
        <f>IF(OR('Model output'!I35="",'Model output'!I35="Not answered",'Model output'!I35="Not mentioned"),"",IF(ISNUMBER('Model output'!I35),'Model output'!I35,1))</f>
        <v>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s="8"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tall cell variant</v>
      </c>
      <c r="O36" t="str">
        <f>IF('Model output'!M35="","",'Model output'!M35)</f>
        <v>Not mentioned</v>
      </c>
      <c r="P36" t="str">
        <f>IF('Model output'!N35="","",'Model output'!N35)</f>
        <v>0.3 cm</v>
      </c>
      <c r="Q36" t="str">
        <f t="shared" si="6"/>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Not mentioned</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6" t="str">
        <f>IF('Model output'!S35="","",'Model output'!S35)</f>
        <v>Not Identified</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1" t="str">
        <f>IF(OR('Model output'!V35="", 'Model output'!V35="No", AND(ISERROR(SEARCH("Positive",'Model output'!V35)), ISNUMBER(SEARCH("Negative",'Model output'!V35))), ISNUMBER(SEARCH("Uninvolved",'Model output'!V35)), ISNUMBER(SEARCH("none",'Model output'!V35)), ISNUMBER(SEARCH("Free",'Model output'!V35)), ISNUMBER(SEARCH("1 mm",'Model output'!V35)), ISNUMBER(SEARCH("1.0 mm",'Model output'!V35)), ISNUMBER(SEARCH("0.1 CM",'Model output'!V35)), ISNUMBER(SEARCH("less than 0.2 mm",'Model output'!V35)), ISNUMBER(SEARCH("less than 0.5 mm",'Model output'!V35)), ISNUMBER(SEARCH("abut",'Model output'!V35)), ISNUMBER(SEARCH("lymph node",'Model output'!V35)), ISNUMBER(SEARCH("not mentioned",'Model output'!V35)), ISNUMBER(SEARCH("not specified",'Model output'!V35)), ISNUMBER(SEARCH("cannot be assessed",'Model output'!V35))), "negative", "positive")</f>
        <v>negative</v>
      </c>
      <c r="AE36" s="33"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4" t="str">
        <f t="shared" si="2"/>
        <v>1a</v>
      </c>
      <c r="AG36" s="34" t="str">
        <f t="shared" si="3"/>
        <v>1a</v>
      </c>
      <c r="AH36" s="34" t="str">
        <f t="shared" si="7"/>
        <v>0</v>
      </c>
      <c r="AI36" s="40" t="str">
        <f t="shared" si="8"/>
        <v>I</v>
      </c>
      <c r="AJ36" s="37" t="s">
        <v>1149</v>
      </c>
      <c r="AK36" s="39" t="s">
        <v>654</v>
      </c>
      <c r="AL36" s="39" t="s">
        <v>654</v>
      </c>
      <c r="AM36" s="39" t="s">
        <v>1156</v>
      </c>
      <c r="AN36" s="39" t="s">
        <v>74</v>
      </c>
      <c r="AO36" s="37">
        <f t="shared" ca="1" si="9"/>
        <v>1</v>
      </c>
      <c r="AP36" s="39">
        <f t="shared" si="10"/>
        <v>1</v>
      </c>
      <c r="AQ36" s="39">
        <f t="shared" si="11"/>
        <v>1</v>
      </c>
      <c r="AR36" s="39">
        <f t="shared" si="12"/>
        <v>1</v>
      </c>
      <c r="AS36" s="40">
        <f t="shared" si="4"/>
        <v>1</v>
      </c>
      <c r="AT36" s="1"/>
    </row>
    <row r="37" spans="1:46">
      <c r="A37" t="str">
        <f>'Model output'!A36</f>
        <v>TCGA-BJ-A45K</v>
      </c>
      <c r="B37" s="31">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5"/>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output'!H36)),ISNUMBER(SEARCH("gland",'Model output'!H36)),ISNUMBER(SEARCH("lobe",'Model output'!H36)),ISNUMBER(SEARCH("isthmus",'Model output'!H36)),ISNUMBER(SEARCH("mediastinum",'Model output'!H36)),ISNUMBER(SEARCH("Not mentioned",'Model output'!H36)), ISNUMBER(SEARCH("Not applicable",'Model output'!H36)), ISNUMBER(SEARCH("paratracheal",'Model output'!H36)),ISNUMBER(SEARCH("fibroadipose tissue",'Model output'!H36)),ISNUMBER(SEARCH("thyroid node",'Model output'!H36)),ISNUMBER(SEARCH("skeletal muscle",'Model output'!H36)),ISNUMBER(SEARCH("right",'Model output'!H36)),ISNUMBER(SEARCH("left",'Model output'!H36)),ISNUMBER(SEARCH("Not specified",'Model output'!H36))),"negative","positive"))</f>
        <v>negative</v>
      </c>
      <c r="I37">
        <f>IF(OR('Model output'!I36="",'Model output'!I36="Not answered",'Model output'!I36="Not mentioned"),"",IF(ISNUMBER('Model output'!I36),'Model output'!I36,1))</f>
        <v>8</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s="8"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Not mentioned</v>
      </c>
      <c r="P37" t="str">
        <f>IF('Model output'!N36="","",'Model output'!N36)</f>
        <v>2.3 cm</v>
      </c>
      <c r="Q37" t="str">
        <f t="shared" si="6"/>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6" t="str">
        <f>IF('Model output'!S36="","",'Model output'!S36)</f>
        <v>Not identified</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No</v>
      </c>
      <c r="AB37" t="str">
        <f>IF(AA37&lt;&gt;"Yes","",IF(OR('Model output'!U36="",ISNUMBER(SEARCH("Not identified",'Model output'!U36))),"",'Model output'!U36))</f>
        <v/>
      </c>
      <c r="AC37" s="1" t="str">
        <f>IF(OR('Model output'!V36="", 'Model output'!V36="No", AND(ISERROR(SEARCH("Positive",'Model output'!V36)), ISNUMBER(SEARCH("Negative",'Model output'!V36))), ISNUMBER(SEARCH("Uninvolved",'Model output'!V36)), ISNUMBER(SEARCH("none",'Model output'!V36)), ISNUMBER(SEARCH("Free",'Model output'!V36)), ISNUMBER(SEARCH("1 mm",'Model output'!V36)), ISNUMBER(SEARCH("1.0 mm",'Model output'!V36)), ISNUMBER(SEARCH("0.1 CM",'Model output'!V36)), ISNUMBER(SEARCH("less than 0.2 mm",'Model output'!V36)), ISNUMBER(SEARCH("less than 0.5 mm",'Model output'!V36)), ISNUMBER(SEARCH("abut",'Model output'!V36)), ISNUMBER(SEARCH("lymph node",'Model output'!V36)), ISNUMBER(SEARCH("not mentioned",'Model output'!V36)), ISNUMBER(SEARCH("not specified",'Model output'!V36)), ISNUMBER(SEARCH("cannot be assessed",'Model output'!V36))), "negative", "positive")</f>
        <v>negative</v>
      </c>
      <c r="AE37" s="33"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4" t="str">
        <f t="shared" si="2"/>
        <v>2</v>
      </c>
      <c r="AG37" s="34" t="str">
        <f t="shared" si="3"/>
        <v>0</v>
      </c>
      <c r="AH37" s="34" t="str">
        <f t="shared" si="7"/>
        <v>0</v>
      </c>
      <c r="AI37" s="40" t="str">
        <f t="shared" si="8"/>
        <v>I</v>
      </c>
      <c r="AJ37" s="37" t="s">
        <v>1148</v>
      </c>
      <c r="AK37" s="39" t="s">
        <v>1155</v>
      </c>
      <c r="AL37" s="39" t="s">
        <v>1153</v>
      </c>
      <c r="AM37" s="39" t="s">
        <v>1156</v>
      </c>
      <c r="AN37" s="39" t="s">
        <v>74</v>
      </c>
      <c r="AO37" s="37">
        <f t="shared" ca="1" si="9"/>
        <v>1</v>
      </c>
      <c r="AP37" s="39">
        <f t="shared" si="10"/>
        <v>1</v>
      </c>
      <c r="AQ37" s="39">
        <f t="shared" si="11"/>
        <v>1</v>
      </c>
      <c r="AR37" s="39">
        <f t="shared" si="12"/>
        <v>1</v>
      </c>
      <c r="AS37" s="40">
        <f t="shared" si="4"/>
        <v>1</v>
      </c>
      <c r="AT37" s="1"/>
    </row>
    <row r="38" spans="1:46">
      <c r="A38" t="str">
        <f>'Model output'!A37</f>
        <v>TCGA-BJ-A4O8</v>
      </c>
      <c r="B38" s="31">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5"/>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output'!H37="","negative",IF(OR(ISNUMBER(SEARCH("lymph node",'Model output'!H37)),ISNUMBER(SEARCH("gland",'Model output'!H37)),ISNUMBER(SEARCH("lobe",'Model output'!H37)),ISNUMBER(SEARCH("isthmus",'Model output'!H37)),ISNUMBER(SEARCH("mediastinum",'Model output'!H37)),ISNUMBER(SEARCH("Not mentioned",'Model output'!H37)), ISNUMBER(SEARCH("Not applicable",'Model output'!H37)), ISNUMBER(SEARCH("paratracheal",'Model output'!H37)),ISNUMBER(SEARCH("fibroadipose tissue",'Model output'!H37)),ISNUMBER(SEARCH("thyroid node",'Model output'!H37)),ISNUMBER(SEARCH("skeletal muscle",'Model output'!H37)),ISNUMBER(SEARCH("right",'Model output'!H37)),ISNUMBER(SEARCH("left",'Model output'!H37)),ISNUMBER(SEARCH("Not specified",'Model output'!H37))),"negative","positive"))</f>
        <v>negative</v>
      </c>
      <c r="I38">
        <f>IF(OR('Model output'!I37="",'Model output'!I37="Not answered",'Model output'!I37="Not mentioned"),"",IF(ISNUMBER('Model output'!I37),'Model output'!I37,1))</f>
        <v>14</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6</v>
      </c>
      <c r="K38" t="str" cm="1">
        <f t="array" ref="K38">IF(COUNT(FIND({0,1,2,3,4,5,6,7,8,9},'Model output'!K37))&gt;0,'Model output'!K37,"")</f>
        <v>Up to 0.2 cm</v>
      </c>
      <c r="L38" s="8" t="str">
        <f t="shared" si="1"/>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 carcinoma</v>
      </c>
      <c r="O38" t="str">
        <f>IF('Model output'!M37="","",'Model output'!M37)</f>
        <v>Conventional, infiltrative</v>
      </c>
      <c r="P38" t="str">
        <f>IF('Model output'!N37="","",'Model output'!N37)</f>
        <v>1.5 cm</v>
      </c>
      <c r="Q38" t="str">
        <f t="shared" si="6"/>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Not mentioned</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6" t="str">
        <f>IF('Model output'!S37="","",'Model output'!S37)</f>
        <v>Minimal extrathyroidal extension is present</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 mutation</v>
      </c>
      <c r="AC38" s="1" t="str">
        <f>IF(OR('Model output'!V37="", 'Model output'!V37="No", AND(ISERROR(SEARCH("Positive",'Model output'!V37)), ISNUMBER(SEARCH("Negative",'Model output'!V37))), ISNUMBER(SEARCH("Uninvolved",'Model output'!V37)), ISNUMBER(SEARCH("none",'Model output'!V37)), ISNUMBER(SEARCH("Free",'Model output'!V37)), ISNUMBER(SEARCH("1 mm",'Model output'!V37)), ISNUMBER(SEARCH("1.0 mm",'Model output'!V37)), ISNUMBER(SEARCH("0.1 CM",'Model output'!V37)), ISNUMBER(SEARCH("less than 0.2 mm",'Model output'!V37)), ISNUMBER(SEARCH("less than 0.5 mm",'Model output'!V37)), ISNUMBER(SEARCH("abut",'Model output'!V37)), ISNUMBER(SEARCH("lymph node",'Model output'!V37)), ISNUMBER(SEARCH("not mentioned",'Model output'!V37)), ISNUMBER(SEARCH("not specified",'Model output'!V37)), ISNUMBER(SEARCH("cannot be assessed",'Model output'!V37))), "negative", "positive")</f>
        <v>negative</v>
      </c>
      <c r="AE38" s="33"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4" t="str">
        <f t="shared" si="2"/>
        <v>1b</v>
      </c>
      <c r="AG38" s="34" t="str">
        <f t="shared" si="3"/>
        <v>1a</v>
      </c>
      <c r="AH38" s="34" t="str">
        <f t="shared" si="7"/>
        <v>0</v>
      </c>
      <c r="AI38" s="40" t="str">
        <f t="shared" si="8"/>
        <v>I</v>
      </c>
      <c r="AJ38" s="37" t="s">
        <v>1149</v>
      </c>
      <c r="AK38" s="39" t="s">
        <v>1152</v>
      </c>
      <c r="AL38" s="39" t="s">
        <v>654</v>
      </c>
      <c r="AM38" s="39" t="s">
        <v>1156</v>
      </c>
      <c r="AN38" s="39" t="s">
        <v>74</v>
      </c>
      <c r="AO38" s="37">
        <f t="shared" ca="1" si="9"/>
        <v>1</v>
      </c>
      <c r="AP38" s="39">
        <f t="shared" si="10"/>
        <v>1</v>
      </c>
      <c r="AQ38" s="39">
        <f t="shared" si="11"/>
        <v>1</v>
      </c>
      <c r="AR38" s="39">
        <f t="shared" si="12"/>
        <v>1</v>
      </c>
      <c r="AS38" s="40">
        <f t="shared" si="4"/>
        <v>1</v>
      </c>
      <c r="AT38" s="1"/>
    </row>
    <row r="39" spans="1:46">
      <c r="A39" t="str">
        <f>'Model output'!A38</f>
        <v>TCGA-BJ-A4O9</v>
      </c>
      <c r="B39" s="3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5"/>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output'!H38)),ISNUMBER(SEARCH("gland",'Model output'!H38)),ISNUMBER(SEARCH("lobe",'Model output'!H38)),ISNUMBER(SEARCH("isthmus",'Model output'!H38)),ISNUMBER(SEARCH("mediastinum",'Model output'!H38)),ISNUMBER(SEARCH("Not mentioned",'Model output'!H38)), ISNUMBER(SEARCH("Not applicable",'Model output'!H38)), ISNUMBER(SEARCH("paratracheal",'Model output'!H38)),ISNUMBER(SEARCH("fibroadipose tissue",'Model output'!H38)),ISNUMBER(SEARCH("thyroid node",'Model output'!H38)),ISNUMBER(SEARCH("skeletal muscle",'Model output'!H38)),ISNUMBER(SEARCH("right",'Model output'!H38)),ISNUMBER(SEARCH("left",'Model output'!H38)),ISNUMBER(SEARCH("Not specified",'Model output'!H38))),"negative","positive"))</f>
        <v>negative</v>
      </c>
      <c r="I39">
        <f>IF(OR('Model output'!I38="",'Model output'!I38="Not answered",'Model output'!I38="Not mentioned"),"",IF(ISNUMBER('Model output'!I38),'Model output'!I38,1))</f>
        <v>8</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s="8"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Not mentioned</v>
      </c>
      <c r="P39" t="str">
        <f>IF('Model output'!N38="","",'Model output'!N38)</f>
        <v>3.8 cm</v>
      </c>
      <c r="Q39" t="str">
        <f t="shared" si="6"/>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Not mentioned</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6"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1" t="str">
        <f>IF(OR('Model output'!V38="", 'Model output'!V38="No", AND(ISERROR(SEARCH("Positive",'Model output'!V38)), ISNUMBER(SEARCH("Negative",'Model output'!V38))), ISNUMBER(SEARCH("Uninvolved",'Model output'!V38)), ISNUMBER(SEARCH("none",'Model output'!V38)), ISNUMBER(SEARCH("Free",'Model output'!V38)), ISNUMBER(SEARCH("1 mm",'Model output'!V38)), ISNUMBER(SEARCH("1.0 mm",'Model output'!V38)), ISNUMBER(SEARCH("0.1 CM",'Model output'!V38)), ISNUMBER(SEARCH("less than 0.2 mm",'Model output'!V38)), ISNUMBER(SEARCH("less than 0.5 mm",'Model output'!V38)), ISNUMBER(SEARCH("abut",'Model output'!V38)), ISNUMBER(SEARCH("lymph node",'Model output'!V38)), ISNUMBER(SEARCH("not mentioned",'Model output'!V38)), ISNUMBER(SEARCH("not specified",'Model output'!V38)), ISNUMBER(SEARCH("cannot be assessed",'Model output'!V38))), "negative", "positive")</f>
        <v>negative</v>
      </c>
      <c r="AE39" s="33"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4" t="str">
        <f t="shared" si="2"/>
        <v>2</v>
      </c>
      <c r="AG39" s="34" t="str">
        <f t="shared" si="3"/>
        <v>0</v>
      </c>
      <c r="AH39" s="34" t="str">
        <f t="shared" si="7"/>
        <v>0</v>
      </c>
      <c r="AI39" s="40" t="str">
        <f t="shared" si="8"/>
        <v>I</v>
      </c>
      <c r="AJ39" s="37" t="s">
        <v>1148</v>
      </c>
      <c r="AK39" s="39" t="s">
        <v>1155</v>
      </c>
      <c r="AL39" s="39" t="s">
        <v>1153</v>
      </c>
      <c r="AM39" s="39" t="s">
        <v>1156</v>
      </c>
      <c r="AN39" s="39" t="s">
        <v>74</v>
      </c>
      <c r="AO39" s="37">
        <f t="shared" ca="1" si="9"/>
        <v>1</v>
      </c>
      <c r="AP39" s="39">
        <f t="shared" si="10"/>
        <v>1</v>
      </c>
      <c r="AQ39" s="39">
        <f t="shared" si="11"/>
        <v>1</v>
      </c>
      <c r="AR39" s="39">
        <f t="shared" si="12"/>
        <v>1</v>
      </c>
      <c r="AS39" s="40">
        <f t="shared" si="4"/>
        <v>1</v>
      </c>
      <c r="AT39" s="1"/>
    </row>
    <row r="40" spans="1:46">
      <c r="A40" t="str">
        <f>'Model output'!A39</f>
        <v>TCGA-DE-A0Y2</v>
      </c>
      <c r="B40" s="31">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5"/>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output'!H39="","negative",IF(OR(ISNUMBER(SEARCH("lymph node",'Model output'!H39)),ISNUMBER(SEARCH("gland",'Model output'!H39)),ISNUMBER(SEARCH("lobe",'Model output'!H39)),ISNUMBER(SEARCH("isthmus",'Model output'!H39)),ISNUMBER(SEARCH("mediastinum",'Model output'!H39)),ISNUMBER(SEARCH("Not mentioned",'Model output'!H39)), ISNUMBER(SEARCH("Not applicable",'Model output'!H39)), ISNUMBER(SEARCH("paratracheal",'Model output'!H39)),ISNUMBER(SEARCH("fibroadipose tissue",'Model output'!H39)),ISNUMBER(SEARCH("thyroid node",'Model output'!H39)),ISNUMBER(SEARCH("skeletal muscle",'Model output'!H39)),ISNUMBER(SEARCH("right",'Model output'!H39)),ISNUMBER(SEARCH("left",'Model output'!H39)),ISNUMBER(SEARCH("Not specified",'Model output'!H39))),"negative","positive"))</f>
        <v>negative</v>
      </c>
      <c r="I40">
        <f>IF(OR('Model output'!I39="",'Model output'!I39="Not answered",'Model output'!I39="Not mentioned"),"",IF(ISNUMBER('Model output'!I39),'Model output'!I39,1))</f>
        <v>10</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5</v>
      </c>
      <c r="K40" t="str" cm="1">
        <f t="array" ref="K40">IF(COUNT(FIND({0,1,2,3,4,5,6,7,8,9},'Model output'!K39))&gt;0,'Model output'!K39,"")</f>
        <v>5 mm</v>
      </c>
      <c r="L40" s="8"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 thyroid carcinoma</v>
      </c>
      <c r="O40" t="str">
        <f>IF('Model output'!M39="","",'Model output'!M39)</f>
        <v/>
      </c>
      <c r="P40" t="str">
        <f>IF('Model output'!N39="","",'Model output'!N39)</f>
        <v>2.4 x 2.2 x 1.3 cm</v>
      </c>
      <c r="Q40" t="str">
        <f t="shared" si="6"/>
        <v>2.4,2.2,1.3cm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6" t="str">
        <f>IF('Model output'!S39="","",'Model output'!S39)</f>
        <v>Not mentioned</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No</v>
      </c>
      <c r="AB40" t="str">
        <f>IF(AA40&lt;&gt;"Yes","",IF(OR('Model output'!U39="",ISNUMBER(SEARCH("Not identified",'Model output'!U39))),"",'Model output'!U39))</f>
        <v/>
      </c>
      <c r="AC40" s="1" t="str">
        <f>IF(OR('Model output'!V39="", 'Model output'!V39="No", AND(ISERROR(SEARCH("Positive",'Model output'!V39)), ISNUMBER(SEARCH("Negative",'Model output'!V39))), ISNUMBER(SEARCH("Uninvolved",'Model output'!V39)), ISNUMBER(SEARCH("none",'Model output'!V39)), ISNUMBER(SEARCH("Free",'Model output'!V39)), ISNUMBER(SEARCH("1 mm",'Model output'!V39)), ISNUMBER(SEARCH("1.0 mm",'Model output'!V39)), ISNUMBER(SEARCH("0.1 CM",'Model output'!V39)), ISNUMBER(SEARCH("less than 0.2 mm",'Model output'!V39)), ISNUMBER(SEARCH("less than 0.5 mm",'Model output'!V39)), ISNUMBER(SEARCH("abut",'Model output'!V39)), ISNUMBER(SEARCH("lymph node",'Model output'!V39)), ISNUMBER(SEARCH("not mentioned",'Model output'!V39)), ISNUMBER(SEARCH("not specified",'Model output'!V39)), ISNUMBER(SEARCH("cannot be assessed",'Model output'!V39))), "negative", "positive")</f>
        <v>negative</v>
      </c>
      <c r="AE40" s="33"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4" t="str">
        <f t="shared" si="2"/>
        <v>2</v>
      </c>
      <c r="AG40" s="34" t="str">
        <f t="shared" si="3"/>
        <v>1b</v>
      </c>
      <c r="AH40" s="34" t="str">
        <f t="shared" si="7"/>
        <v>0</v>
      </c>
      <c r="AI40" s="40" t="str">
        <f t="shared" si="8"/>
        <v>I</v>
      </c>
      <c r="AJ40" s="37" t="s">
        <v>1149</v>
      </c>
      <c r="AK40" s="39" t="s">
        <v>1155</v>
      </c>
      <c r="AL40" s="39" t="s">
        <v>654</v>
      </c>
      <c r="AM40" s="39" t="s">
        <v>1156</v>
      </c>
      <c r="AN40" s="39" t="s">
        <v>74</v>
      </c>
      <c r="AO40" s="37">
        <f t="shared" ca="1" si="9"/>
        <v>1</v>
      </c>
      <c r="AP40" s="39">
        <f t="shared" si="10"/>
        <v>1</v>
      </c>
      <c r="AQ40" s="39">
        <f t="shared" si="11"/>
        <v>0</v>
      </c>
      <c r="AR40" s="39">
        <f t="shared" si="12"/>
        <v>1</v>
      </c>
      <c r="AS40" s="40">
        <f t="shared" si="4"/>
        <v>1</v>
      </c>
      <c r="AT40" s="1"/>
    </row>
    <row r="41" spans="1:46">
      <c r="A41" t="str">
        <f>'Model output'!A40</f>
        <v>TCGA-DE-A2OL</v>
      </c>
      <c r="B41" s="31">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5"/>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output'!H40="","negative",IF(OR(ISNUMBER(SEARCH("lymph node",'Model output'!H40)),ISNUMBER(SEARCH("gland",'Model output'!H40)),ISNUMBER(SEARCH("lobe",'Model output'!H40)),ISNUMBER(SEARCH("isthmus",'Model output'!H40)),ISNUMBER(SEARCH("mediastinum",'Model output'!H40)),ISNUMBER(SEARCH("Not mentioned",'Model output'!H40)), ISNUMBER(SEARCH("Not applicable",'Model output'!H40)), ISNUMBER(SEARCH("paratracheal",'Model output'!H40)),ISNUMBER(SEARCH("fibroadipose tissue",'Model output'!H40)),ISNUMBER(SEARCH("thyroid node",'Model output'!H40)),ISNUMBER(SEARCH("skeletal muscle",'Model output'!H40)),ISNUMBER(SEARCH("right",'Model output'!H40)),ISNUMBER(SEARCH("left",'Model output'!H40)),ISNUMBER(SEARCH("Not specified",'Model output'!H40))),"negative","positive"))</f>
        <v>negative</v>
      </c>
      <c r="I41">
        <f>IF(OR('Model output'!I40="",'Model output'!I40="Not answered",'Model output'!I40="Not mentioned"),"",IF(ISNUMBER('Model output'!I40),'Model output'!I40,1))</f>
        <v>1</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0</v>
      </c>
      <c r="K41" t="str" cm="1">
        <f t="array" ref="K41">IF(COUNT(FIND({0,1,2,3,4,5,6,7,8,9},'Model output'!K40))&gt;0,'Model output'!K40,"")</f>
        <v/>
      </c>
      <c r="L41" s="8"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 thyroid carcinoma</v>
      </c>
      <c r="O41" t="str">
        <f>IF('Model output'!M40="","",'Model output'!M40)</f>
        <v>follicular variant, encapsulated</v>
      </c>
      <c r="P41" t="str">
        <f>IF('Model output'!N40="","",'Model output'!N40)</f>
        <v>2.9 cm</v>
      </c>
      <c r="Q41" t="str">
        <f t="shared" si="6"/>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6"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Yes</v>
      </c>
      <c r="AB41" t="str">
        <f>IF(AA41&lt;&gt;"Yes","",IF(OR('Model output'!U40="",ISNUMBER(SEARCH("Not identified",'Model output'!U40))),"",'Model output'!U40))</f>
        <v/>
      </c>
      <c r="AC41" s="1" t="str">
        <f>IF(OR('Model output'!V40="", 'Model output'!V40="No", AND(ISERROR(SEARCH("Positive",'Model output'!V40)), ISNUMBER(SEARCH("Negative",'Model output'!V40))), ISNUMBER(SEARCH("Uninvolved",'Model output'!V40)), ISNUMBER(SEARCH("none",'Model output'!V40)), ISNUMBER(SEARCH("Free",'Model output'!V40)), ISNUMBER(SEARCH("1 mm",'Model output'!V40)), ISNUMBER(SEARCH("1.0 mm",'Model output'!V40)), ISNUMBER(SEARCH("0.1 CM",'Model output'!V40)), ISNUMBER(SEARCH("less than 0.2 mm",'Model output'!V40)), ISNUMBER(SEARCH("less than 0.5 mm",'Model output'!V40)), ISNUMBER(SEARCH("abut",'Model output'!V40)), ISNUMBER(SEARCH("lymph node",'Model output'!V40)), ISNUMBER(SEARCH("not mentioned",'Model output'!V40)), ISNUMBER(SEARCH("not specified",'Model output'!V40)), ISNUMBER(SEARCH("cannot be assessed",'Model output'!V40))), "negative", "positive")</f>
        <v>negative</v>
      </c>
      <c r="AE41" s="33"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4" t="str">
        <f t="shared" si="2"/>
        <v>2</v>
      </c>
      <c r="AG41" s="34" t="str">
        <f t="shared" si="3"/>
        <v>0</v>
      </c>
      <c r="AH41" s="34" t="str">
        <f t="shared" si="7"/>
        <v>0</v>
      </c>
      <c r="AI41" s="40" t="str">
        <f t="shared" si="8"/>
        <v>I</v>
      </c>
      <c r="AJ41" s="37" t="s">
        <v>1148</v>
      </c>
      <c r="AK41" s="39" t="s">
        <v>1155</v>
      </c>
      <c r="AL41" s="39" t="s">
        <v>1156</v>
      </c>
      <c r="AM41" s="39" t="s">
        <v>1156</v>
      </c>
      <c r="AN41" s="39" t="s">
        <v>74</v>
      </c>
      <c r="AO41" s="37">
        <f t="shared" ca="1" si="9"/>
        <v>1</v>
      </c>
      <c r="AP41" s="39">
        <f t="shared" si="10"/>
        <v>1</v>
      </c>
      <c r="AQ41" s="39">
        <f t="shared" si="11"/>
        <v>1</v>
      </c>
      <c r="AR41" s="39">
        <f t="shared" si="12"/>
        <v>1</v>
      </c>
      <c r="AS41" s="40">
        <f t="shared" si="4"/>
        <v>1</v>
      </c>
      <c r="AT41" s="1"/>
    </row>
    <row r="42" spans="1:46">
      <c r="A42" t="str">
        <f>'Model output'!A41</f>
        <v>TCGA-DE-A3KN</v>
      </c>
      <c r="B42" s="31">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5"/>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output'!H41="","negative",IF(OR(ISNUMBER(SEARCH("lymph node",'Model output'!H41)),ISNUMBER(SEARCH("gland",'Model output'!H41)),ISNUMBER(SEARCH("lobe",'Model output'!H41)),ISNUMBER(SEARCH("isthmus",'Model output'!H41)),ISNUMBER(SEARCH("mediastinum",'Model output'!H41)),ISNUMBER(SEARCH("Not mentioned",'Model output'!H41)), ISNUMBER(SEARCH("Not applicable",'Model output'!H41)), ISNUMBER(SEARCH("paratracheal",'Model output'!H41)),ISNUMBER(SEARCH("fibroadipose tissue",'Model output'!H41)),ISNUMBER(SEARCH("thyroid node",'Model output'!H41)),ISNUMBER(SEARCH("skeletal muscle",'Model output'!H41)),ISNUMBER(SEARCH("right",'Model output'!H41)),ISNUMBER(SEARCH("left",'Model output'!H41)),ISNUMBER(SEARCH("Not specified",'Model output'!H41))),"negative","positive"))</f>
        <v>negative</v>
      </c>
      <c r="I42">
        <f>IF(OR('Model output'!I41="",'Model output'!I41="Not answered",'Model output'!I41="Not mentioned"),"",IF(ISNUMBER('Model output'!I41),'Model output'!I41,1))</f>
        <v>9</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5</v>
      </c>
      <c r="K42" cm="1">
        <f t="array" ref="K42">IF(COUNT(FIND({0,1,2,3,4,5,6,7,8,9},'Model output'!K41))&gt;0,'Model output'!K41,"")</f>
        <v>0.6</v>
      </c>
      <c r="L42" s="8" t="str">
        <f t="shared" si="1"/>
        <v>0.6</v>
      </c>
      <c r="M42" cm="1">
        <f t="array" ref="M42">IF(L42="","",IF(ISNUMBER(SEARCH("cm",L42)),MAX(VALUE(SUBSTITUTE(_xlfn.FILTERXML("&lt;t&gt;&lt;s&gt;"&amp;SUBSTITUTE(L42,",","&lt;/s&gt;&lt;s&gt;")&amp;"&lt;/s&gt;&lt;/t&gt;","//s"),"cm",""))),MAX(VALUE(SUBSTITUTE(_xlfn.FILTERXML("&lt;t&gt;&lt;s&gt;"&amp;SUBSTITUTE(L42,",","&lt;/s&gt;&lt;s&gt;")&amp;"&lt;/s&gt;&lt;/t&gt;","//s"),"mm","")))/10))</f>
        <v>0.06</v>
      </c>
      <c r="N42" t="str">
        <f>IF('Model output'!L41="","",'Model output'!L41)</f>
        <v>papillary carcinoma of thyroid</v>
      </c>
      <c r="O42" t="str">
        <f>IF('Model output'!M41="","",'Model output'!M41)</f>
        <v>mixed follicular and papillary variants</v>
      </c>
      <c r="P42" t="str">
        <f>IF('Model output'!N41="","",'Model output'!N41)</f>
        <v>4.5 cm</v>
      </c>
      <c r="Q42" t="str">
        <f t="shared" si="6"/>
        <v>4.5cm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6" t="str">
        <f>IF('Model output'!S41="","",'Model output'!S41)</f>
        <v>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No</v>
      </c>
      <c r="AB42" t="str">
        <f>IF(AA42&lt;&gt;"Yes","",IF(OR('Model output'!U41="",ISNUMBER(SEARCH("Not identified",'Model output'!U41))),"",'Model output'!U41))</f>
        <v/>
      </c>
      <c r="AC42" s="1" t="str">
        <f>IF(OR('Model output'!V41="", 'Model output'!V41="No", AND(ISERROR(SEARCH("Positive",'Model output'!V41)), ISNUMBER(SEARCH("Negative",'Model output'!V41))), ISNUMBER(SEARCH("Uninvolved",'Model output'!V41)), ISNUMBER(SEARCH("none",'Model output'!V41)), ISNUMBER(SEARCH("Free",'Model output'!V41)), ISNUMBER(SEARCH("1 mm",'Model output'!V41)), ISNUMBER(SEARCH("1.0 mm",'Model output'!V41)), ISNUMBER(SEARCH("0.1 CM",'Model output'!V41)), ISNUMBER(SEARCH("less than 0.2 mm",'Model output'!V41)), ISNUMBER(SEARCH("less than 0.5 mm",'Model output'!V41)), ISNUMBER(SEARCH("abut",'Model output'!V41)), ISNUMBER(SEARCH("lymph node",'Model output'!V41)), ISNUMBER(SEARCH("not mentioned",'Model output'!V41)), ISNUMBER(SEARCH("not specified",'Model output'!V41)), ISNUMBER(SEARCH("cannot be assessed",'Model output'!V41))), "negative", "positive")</f>
        <v>negative</v>
      </c>
      <c r="AE42" s="33"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4" t="str">
        <f t="shared" si="2"/>
        <v>3a</v>
      </c>
      <c r="AG42" s="34" t="str">
        <f t="shared" si="3"/>
        <v>1a</v>
      </c>
      <c r="AH42" s="34" t="str">
        <f t="shared" si="7"/>
        <v>0</v>
      </c>
      <c r="AI42" s="40" t="str">
        <f t="shared" si="8"/>
        <v>I</v>
      </c>
      <c r="AJ42" s="37" t="s">
        <v>1149</v>
      </c>
      <c r="AK42" s="39" t="s">
        <v>1157</v>
      </c>
      <c r="AL42" s="39" t="s">
        <v>654</v>
      </c>
      <c r="AM42" s="39" t="s">
        <v>1156</v>
      </c>
      <c r="AN42" s="39" t="s">
        <v>74</v>
      </c>
      <c r="AO42" s="37">
        <f t="shared" ca="1" si="9"/>
        <v>1</v>
      </c>
      <c r="AP42" s="39">
        <f t="shared" si="10"/>
        <v>1</v>
      </c>
      <c r="AQ42" s="39">
        <f t="shared" si="11"/>
        <v>1</v>
      </c>
      <c r="AR42" s="39">
        <f t="shared" si="12"/>
        <v>1</v>
      </c>
      <c r="AS42" s="40">
        <f t="shared" si="4"/>
        <v>1</v>
      </c>
      <c r="AT42" s="1"/>
    </row>
    <row r="43" spans="1:46">
      <c r="A43" t="str">
        <f>'Model output'!A42</f>
        <v>TCGA-DE-A4M9</v>
      </c>
      <c r="B43" s="31">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5"/>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output'!H42="","negative",IF(OR(ISNUMBER(SEARCH("lymph node",'Model output'!H42)),ISNUMBER(SEARCH("gland",'Model output'!H42)),ISNUMBER(SEARCH("lobe",'Model output'!H42)),ISNUMBER(SEARCH("isthmus",'Model output'!H42)),ISNUMBER(SEARCH("mediastinum",'Model output'!H42)),ISNUMBER(SEARCH("Not mentioned",'Model output'!H42)), ISNUMBER(SEARCH("Not applicable",'Model output'!H42)), ISNUMBER(SEARCH("paratracheal",'Model output'!H42)),ISNUMBER(SEARCH("fibroadipose tissue",'Model output'!H42)),ISNUMBER(SEARCH("thyroid node",'Model output'!H42)),ISNUMBER(SEARCH("skeletal muscle",'Model output'!H42)),ISNUMBER(SEARCH("right",'Model output'!H42)),ISNUMBER(SEARCH("left",'Model output'!H42)),ISNUMBER(SEARCH("Not specified",'Model output'!H42))),"negative","positive"))</f>
        <v>negative</v>
      </c>
      <c r="I43">
        <f>IF(OR('Model output'!I42="",'Model output'!I42="Not answered",'Model output'!I42="Not mentioned"),"",IF(ISNUMBER('Model output'!I42),'Model output'!I42,1))</f>
        <v>1</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0</v>
      </c>
      <c r="K43" t="str" cm="1">
        <f t="array" ref="K43">IF(COUNT(FIND({0,1,2,3,4,5,6,7,8,9},'Model output'!K42))&gt;0,'Model output'!K42,"")</f>
        <v/>
      </c>
      <c r="L43" s="8"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 thyroid carcinoma</v>
      </c>
      <c r="O43" t="str">
        <f>IF('Model output'!M42="","",'Model output'!M42)</f>
        <v>Follicular and solid types</v>
      </c>
      <c r="P43" t="str">
        <f>IF('Model output'!N42="","",'Model output'!N42)</f>
        <v>3.0 cm</v>
      </c>
      <c r="Q43" t="str">
        <f t="shared" si="6"/>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A6, 12, 18</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6"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Yes</v>
      </c>
      <c r="AB43" t="str">
        <f>IF(AA43&lt;&gt;"Yes","",IF(OR('Model output'!U42="",ISNUMBER(SEARCH("Not identified",'Model output'!U42))),"",'Model output'!U42))</f>
        <v/>
      </c>
      <c r="AC43" s="1" t="str">
        <f>IF(OR('Model output'!V42="", 'Model output'!V42="No", AND(ISERROR(SEARCH("Positive",'Model output'!V42)), ISNUMBER(SEARCH("Negative",'Model output'!V42))), ISNUMBER(SEARCH("Uninvolved",'Model output'!V42)), ISNUMBER(SEARCH("none",'Model output'!V42)), ISNUMBER(SEARCH("Free",'Model output'!V42)), ISNUMBER(SEARCH("1 mm",'Model output'!V42)), ISNUMBER(SEARCH("1.0 mm",'Model output'!V42)), ISNUMBER(SEARCH("0.1 CM",'Model output'!V42)), ISNUMBER(SEARCH("less than 0.2 mm",'Model output'!V42)), ISNUMBER(SEARCH("less than 0.5 mm",'Model output'!V42)), ISNUMBER(SEARCH("abut",'Model output'!V42)), ISNUMBER(SEARCH("lymph node",'Model output'!V42)), ISNUMBER(SEARCH("not mentioned",'Model output'!V42)), ISNUMBER(SEARCH("not specified",'Model output'!V42)), ISNUMBER(SEARCH("cannot be assessed",'Model output'!V42))), "negative", "positive")</f>
        <v>positive</v>
      </c>
      <c r="AE43" s="33"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4" t="str">
        <f t="shared" si="2"/>
        <v>2</v>
      </c>
      <c r="AG43" s="34" t="str">
        <f t="shared" si="3"/>
        <v>0</v>
      </c>
      <c r="AH43" s="34" t="str">
        <f t="shared" si="7"/>
        <v>0</v>
      </c>
      <c r="AI43" s="40" t="str">
        <f t="shared" si="8"/>
        <v>I</v>
      </c>
      <c r="AJ43" s="37" t="s">
        <v>1147</v>
      </c>
      <c r="AK43" s="39" t="s">
        <v>1155</v>
      </c>
      <c r="AL43" s="39" t="s">
        <v>1156</v>
      </c>
      <c r="AM43" s="39" t="s">
        <v>1156</v>
      </c>
      <c r="AN43" s="39" t="s">
        <v>74</v>
      </c>
      <c r="AO43" s="37">
        <f t="shared" si="9"/>
        <v>1</v>
      </c>
      <c r="AP43" s="39">
        <f t="shared" si="10"/>
        <v>1</v>
      </c>
      <c r="AQ43" s="39">
        <f t="shared" si="11"/>
        <v>1</v>
      </c>
      <c r="AR43" s="39">
        <f t="shared" si="12"/>
        <v>1</v>
      </c>
      <c r="AS43" s="40">
        <f t="shared" si="4"/>
        <v>1</v>
      </c>
      <c r="AT43" s="1"/>
    </row>
    <row r="44" spans="1:46">
      <c r="A44" t="str">
        <f>'Model output'!A43</f>
        <v>TCGA-DE-A4MA</v>
      </c>
      <c r="B44" s="31">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5"/>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
      </c>
      <c r="H44" t="str">
        <f>IF('Model output'!H43="","negative",IF(OR(ISNUMBER(SEARCH("lymph node",'Model output'!H43)),ISNUMBER(SEARCH("gland",'Model output'!H43)),ISNUMBER(SEARCH("lobe",'Model output'!H43)),ISNUMBER(SEARCH("isthmus",'Model output'!H43)),ISNUMBER(SEARCH("mediastinum",'Model output'!H43)),ISNUMBER(SEARCH("Not mentioned",'Model output'!H43)), ISNUMBER(SEARCH("Not applicable",'Model output'!H43)), ISNUMBER(SEARCH("paratracheal",'Model output'!H43)),ISNUMBER(SEARCH("fibroadipose tissue",'Model output'!H43)),ISNUMBER(SEARCH("thyroid node",'Model output'!H43)),ISNUMBER(SEARCH("skeletal muscle",'Model output'!H43)),ISNUMBER(SEARCH("right",'Model output'!H43)),ISNUMBER(SEARCH("left",'Model output'!H43)),ISNUMBER(SEARCH("Not specified",'Model output'!H43))),"negative","positive"))</f>
        <v>negative</v>
      </c>
      <c r="I44">
        <f>IF(OR('Model output'!I43="",'Model output'!I43="Not answered",'Model output'!I43="Not mentioned"),"",IF(ISNUMBER('Model output'!I43),'Model output'!I43,1))</f>
        <v>8</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7</v>
      </c>
      <c r="K44" t="str" cm="1">
        <f t="array" ref="K44">IF(COUNT(FIND({0,1,2,3,4,5,6,7,8,9},'Model output'!K43))&gt;0,'Model output'!K43,"")</f>
        <v/>
      </c>
      <c r="L44" s="8" t="str">
        <f t="shared" si="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 thyroid carcinoma</v>
      </c>
      <c r="O44" t="str">
        <f>IF('Model output'!M43="","",'Model output'!M43)</f>
        <v>usual type, with focal oncocytic cytoplasmic features</v>
      </c>
      <c r="P44" t="str">
        <f>IF('Model output'!N43="","",'Model output'!N43)</f>
        <v>4.2 cm</v>
      </c>
      <c r="Q44" t="str">
        <f t="shared" si="6"/>
        <v>4.2cm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6"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1" t="str">
        <f>IF(OR('Model output'!V43="", 'Model output'!V43="No", AND(ISERROR(SEARCH("Positive",'Model output'!V43)), ISNUMBER(SEARCH("Negative",'Model output'!V43))), ISNUMBER(SEARCH("Uninvolved",'Model output'!V43)), ISNUMBER(SEARCH("none",'Model output'!V43)), ISNUMBER(SEARCH("Free",'Model output'!V43)), ISNUMBER(SEARCH("1 mm",'Model output'!V43)), ISNUMBER(SEARCH("1.0 mm",'Model output'!V43)), ISNUMBER(SEARCH("0.1 CM",'Model output'!V43)), ISNUMBER(SEARCH("less than 0.2 mm",'Model output'!V43)), ISNUMBER(SEARCH("less than 0.5 mm",'Model output'!V43)), ISNUMBER(SEARCH("abut",'Model output'!V43)), ISNUMBER(SEARCH("lymph node",'Model output'!V43)), ISNUMBER(SEARCH("not mentioned",'Model output'!V43)), ISNUMBER(SEARCH("not specified",'Model output'!V43)), ISNUMBER(SEARCH("cannot be assessed",'Model output'!V43))), "negative", "positive")</f>
        <v>negative</v>
      </c>
      <c r="AE44" s="33"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4" t="str">
        <f t="shared" si="2"/>
        <v>3a</v>
      </c>
      <c r="AG44" s="34" t="str">
        <f t="shared" si="3"/>
        <v>1a</v>
      </c>
      <c r="AH44" s="34" t="str">
        <f t="shared" si="7"/>
        <v>0</v>
      </c>
      <c r="AI44" s="40" t="str">
        <f t="shared" si="8"/>
        <v>I</v>
      </c>
      <c r="AJ44" s="37" t="s">
        <v>1149</v>
      </c>
      <c r="AK44" s="39" t="s">
        <v>1157</v>
      </c>
      <c r="AL44" s="39" t="s">
        <v>654</v>
      </c>
      <c r="AM44" s="39" t="s">
        <v>1156</v>
      </c>
      <c r="AN44" s="39" t="s">
        <v>74</v>
      </c>
      <c r="AO44" s="37">
        <f t="shared" ca="1" si="9"/>
        <v>1</v>
      </c>
      <c r="AP44" s="39">
        <f t="shared" si="10"/>
        <v>1</v>
      </c>
      <c r="AQ44" s="39">
        <f t="shared" si="11"/>
        <v>1</v>
      </c>
      <c r="AR44" s="39">
        <f t="shared" si="12"/>
        <v>1</v>
      </c>
      <c r="AS44" s="40">
        <f t="shared" si="4"/>
        <v>1</v>
      </c>
      <c r="AT44" s="1"/>
    </row>
    <row r="45" spans="1:46">
      <c r="A45" t="str">
        <f>'Model output'!A44</f>
        <v>TCGA-DE-A4MC</v>
      </c>
      <c r="B45" s="31">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5"/>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output'!H44="","negative",IF(OR(ISNUMBER(SEARCH("lymph node",'Model output'!H44)),ISNUMBER(SEARCH("gland",'Model output'!H44)),ISNUMBER(SEARCH("lobe",'Model output'!H44)),ISNUMBER(SEARCH("isthmus",'Model output'!H44)),ISNUMBER(SEARCH("mediastinum",'Model output'!H44)),ISNUMBER(SEARCH("Not mentioned",'Model output'!H44)), ISNUMBER(SEARCH("Not applicable",'Model output'!H44)), ISNUMBER(SEARCH("paratracheal",'Model output'!H44)),ISNUMBER(SEARCH("fibroadipose tissue",'Model output'!H44)),ISNUMBER(SEARCH("thyroid node",'Model output'!H44)),ISNUMBER(SEARCH("skeletal muscle",'Model output'!H44)),ISNUMBER(SEARCH("right",'Model output'!H44)),ISNUMBER(SEARCH("left",'Model output'!H44)),ISNUMBER(SEARCH("Not specified",'Model output'!H44))),"negative","positive"))</f>
        <v>negative</v>
      </c>
      <c r="I45">
        <f>IF(OR('Model output'!I44="",'Model output'!I44="Not answered",'Model output'!I44="Not mentioned"),"",IF(ISNUMBER('Model output'!I44),'Model output'!I44,1))</f>
        <v>1</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1</v>
      </c>
      <c r="K45" t="str" cm="1">
        <f t="array" ref="K45">IF(COUNT(FIND({0,1,2,3,4,5,6,7,8,9},'Model output'!K44))&gt;0,'Model output'!K44,"")</f>
        <v>7mm</v>
      </c>
      <c r="L45" s="8"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6"/>
        <v>2.8,1.9,1.7cm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6"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Yes</v>
      </c>
      <c r="AB45" t="str">
        <f>IF(AA45&lt;&gt;"Yes","",IF(OR('Model output'!U44="",ISNUMBER(SEARCH("Not identified",'Model output'!U44))),"",'Model output'!U44))</f>
        <v/>
      </c>
      <c r="AC45" s="1" t="str">
        <f>IF(OR('Model output'!V44="", 'Model output'!V44="No", AND(ISERROR(SEARCH("Positive",'Model output'!V44)), ISNUMBER(SEARCH("Negative",'Model output'!V44))), ISNUMBER(SEARCH("Uninvolved",'Model output'!V44)), ISNUMBER(SEARCH("none",'Model output'!V44)), ISNUMBER(SEARCH("Free",'Model output'!V44)), ISNUMBER(SEARCH("1 mm",'Model output'!V44)), ISNUMBER(SEARCH("1.0 mm",'Model output'!V44)), ISNUMBER(SEARCH("0.1 CM",'Model output'!V44)), ISNUMBER(SEARCH("less than 0.2 mm",'Model output'!V44)), ISNUMBER(SEARCH("less than 0.5 mm",'Model output'!V44)), ISNUMBER(SEARCH("abut",'Model output'!V44)), ISNUMBER(SEARCH("lymph node",'Model output'!V44)), ISNUMBER(SEARCH("not mentioned",'Model output'!V44)), ISNUMBER(SEARCH("not specified",'Model output'!V44)), ISNUMBER(SEARCH("cannot be assessed",'Model output'!V44))), "negative", "positive")</f>
        <v>negative</v>
      </c>
      <c r="AE45" s="33"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4" t="str">
        <f t="shared" si="2"/>
        <v>2</v>
      </c>
      <c r="AG45" s="34" t="str">
        <f t="shared" si="3"/>
        <v>1b</v>
      </c>
      <c r="AH45" s="34" t="str">
        <f t="shared" si="7"/>
        <v>0</v>
      </c>
      <c r="AI45" s="40" t="str">
        <f t="shared" si="8"/>
        <v>I</v>
      </c>
      <c r="AJ45" s="37" t="s">
        <v>1149</v>
      </c>
      <c r="AK45" s="39" t="s">
        <v>1155</v>
      </c>
      <c r="AL45" s="39" t="s">
        <v>1152</v>
      </c>
      <c r="AM45" s="39" t="s">
        <v>1153</v>
      </c>
      <c r="AN45" s="39" t="s">
        <v>74</v>
      </c>
      <c r="AO45" s="37">
        <f t="shared" ca="1" si="9"/>
        <v>1</v>
      </c>
      <c r="AP45" s="39">
        <f t="shared" si="10"/>
        <v>1</v>
      </c>
      <c r="AQ45" s="39">
        <f t="shared" si="11"/>
        <v>1</v>
      </c>
      <c r="AR45" s="39">
        <f t="shared" si="12"/>
        <v>1</v>
      </c>
      <c r="AS45" s="40">
        <f t="shared" si="4"/>
        <v>1</v>
      </c>
      <c r="AT45" s="1"/>
    </row>
    <row r="46" spans="1:46">
      <c r="A46" t="str">
        <f>'Model output'!A45</f>
        <v>TCGA-DE-A4MD</v>
      </c>
      <c r="B46" s="31">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5"/>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output'!H45)),ISNUMBER(SEARCH("gland",'Model output'!H45)),ISNUMBER(SEARCH("lobe",'Model output'!H45)),ISNUMBER(SEARCH("isthmus",'Model output'!H45)),ISNUMBER(SEARCH("mediastinum",'Model output'!H45)),ISNUMBER(SEARCH("Not mentioned",'Model output'!H45)), ISNUMBER(SEARCH("Not applicable",'Model output'!H45)), ISNUMBER(SEARCH("paratracheal",'Model output'!H45)),ISNUMBER(SEARCH("fibroadipose tissue",'Model output'!H45)),ISNUMBER(SEARCH("thyroid node",'Model output'!H45)),ISNUMBER(SEARCH("skeletal muscle",'Model output'!H45)),ISNUMBER(SEARCH("right",'Model output'!H45)),ISNUMBER(SEARCH("left",'Model output'!H45)),ISNUMBER(SEARCH("Not specified",'Model output'!H45))),"negative","positive"))</f>
        <v>negative</v>
      </c>
      <c r="I46">
        <f>IF(OR('Model output'!I45="",'Model output'!I45="Not answered",'Model output'!I45="Not mentioned"),"",IF(ISNUMBER('Model output'!I45),'Model output'!I45,1))</f>
        <v>41</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9</v>
      </c>
      <c r="K46" t="str" cm="1">
        <f t="array" ref="K46">IF(COUNT(FIND({0,1,2,3,4,5,6,7,8,9},'Model output'!K45))&gt;0,'Model output'!K45,"")</f>
        <v>6.0 cm</v>
      </c>
      <c r="L46" s="8"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 thyroid carcinoma</v>
      </c>
      <c r="O46" t="str">
        <f>IF('Model output'!M45="","",'Model output'!M45)</f>
        <v/>
      </c>
      <c r="P46" t="str">
        <f>IF('Model output'!N45="","",'Model output'!N45)</f>
        <v>6.0 cm maximum dimension in right superior/middle thyroid by gross examination</v>
      </c>
      <c r="Q46" t="str">
        <f t="shared" si="6"/>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6" t="str">
        <f>IF('Model output'!S45="","",'Model output'!S45)</f>
        <v>focal extracapsular extension identified (specimen E)</v>
      </c>
      <c r="Y46" t="str">
        <f>IF(OR('Model output'!S45="",ISNUMBER(SEARCH("Absent",'Model output'!S45)),ISNUMBER(SEARCH("Not identified",'Model output'!S45)),AND(ISNUMBER(SEARCH("No",'Model output'!S45)),NOT(ISNUMBER(SEARCH("carcinoma",'Model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1" t="str">
        <f>IF(OR('Model output'!V45="", 'Model output'!V45="No", AND(ISERROR(SEARCH("Positive",'Model output'!V45)), ISNUMBER(SEARCH("Negative",'Model output'!V45))), ISNUMBER(SEARCH("Uninvolved",'Model output'!V45)), ISNUMBER(SEARCH("none",'Model output'!V45)), ISNUMBER(SEARCH("Free",'Model output'!V45)), ISNUMBER(SEARCH("1 mm",'Model output'!V45)), ISNUMBER(SEARCH("1.0 mm",'Model output'!V45)), ISNUMBER(SEARCH("0.1 CM",'Model output'!V45)), ISNUMBER(SEARCH("less than 0.2 mm",'Model output'!V45)), ISNUMBER(SEARCH("less than 0.5 mm",'Model output'!V45)), ISNUMBER(SEARCH("abut",'Model output'!V45)), ISNUMBER(SEARCH("lymph node",'Model output'!V45)), ISNUMBER(SEARCH("not mentioned",'Model output'!V45)), ISNUMBER(SEARCH("not specified",'Model output'!V45)), ISNUMBER(SEARCH("cannot be assessed",'Model output'!V45))), "negative", "positive")</f>
        <v>negative</v>
      </c>
      <c r="AE46" s="33"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4" t="str">
        <f t="shared" si="2"/>
        <v>3a</v>
      </c>
      <c r="AG46" s="34" t="str">
        <f t="shared" si="3"/>
        <v>1b</v>
      </c>
      <c r="AH46" s="34" t="str">
        <f t="shared" si="7"/>
        <v>0</v>
      </c>
      <c r="AI46" s="40" t="str">
        <f t="shared" si="8"/>
        <v>II</v>
      </c>
      <c r="AJ46" s="37" t="s">
        <v>1147</v>
      </c>
      <c r="AK46" s="39" t="s">
        <v>1157</v>
      </c>
      <c r="AL46" s="39" t="s">
        <v>1152</v>
      </c>
      <c r="AM46" s="39" t="s">
        <v>1156</v>
      </c>
      <c r="AN46" s="39" t="s">
        <v>1154</v>
      </c>
      <c r="AO46" s="37">
        <f t="shared" si="9"/>
        <v>1</v>
      </c>
      <c r="AP46" s="39">
        <f t="shared" si="10"/>
        <v>1</v>
      </c>
      <c r="AQ46" s="39">
        <f t="shared" si="11"/>
        <v>1</v>
      </c>
      <c r="AR46" s="39">
        <f t="shared" si="12"/>
        <v>1</v>
      </c>
      <c r="AS46" s="40">
        <f t="shared" si="4"/>
        <v>1</v>
      </c>
      <c r="AT46" s="1"/>
    </row>
    <row r="47" spans="1:46">
      <c r="A47" t="str">
        <f>'Model output'!A46</f>
        <v>TCGA-DE-A69J</v>
      </c>
      <c r="B47" s="31">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5"/>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output'!H46)),ISNUMBER(SEARCH("gland",'Model output'!H46)),ISNUMBER(SEARCH("lobe",'Model output'!H46)),ISNUMBER(SEARCH("isthmus",'Model output'!H46)),ISNUMBER(SEARCH("mediastinum",'Model output'!H46)),ISNUMBER(SEARCH("Not mentioned",'Model output'!H46)), ISNUMBER(SEARCH("Not applicable",'Model output'!H46)), ISNUMBER(SEARCH("paratracheal",'Model output'!H46)),ISNUMBER(SEARCH("fibroadipose tissue",'Model output'!H46)),ISNUMBER(SEARCH("thyroid node",'Model output'!H46)),ISNUMBER(SEARCH("skeletal muscle",'Model output'!H46)),ISNUMBER(SEARCH("right",'Model output'!H46)),ISNUMBER(SEARCH("left",'Model output'!H46)),ISNUMBER(SEARCH("Not specified",'Model output'!H46))),"negative","positive"))</f>
        <v>negative</v>
      </c>
      <c r="I47">
        <f>IF(OR('Model output'!I46="",'Model output'!I46="Not answered",'Model output'!I46="Not mentioned"),"",IF(ISNUMBER('Model output'!I46),'Model output'!I46,1))</f>
        <v>1</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s="8"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thyroid carcinoma</v>
      </c>
      <c r="O47" t="str">
        <f>IF('Model output'!M46="","",'Model output'!M46)</f>
        <v>multifocal</v>
      </c>
      <c r="P47" t="str">
        <f>IF('Model output'!N46="","",'Model output'!N46)</f>
        <v>2.5 cm (right upper pole)</v>
      </c>
      <c r="Q47" t="str">
        <f t="shared" si="6"/>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6" t="str">
        <f>IF('Model output'!S46="","",'Model output'!S46)</f>
        <v>Not identified</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No</v>
      </c>
      <c r="AB47" t="str">
        <f>IF(AA47&lt;&gt;"Yes","",IF(OR('Model output'!U46="",ISNUMBER(SEARCH("Not identified",'Model output'!U46))),"",'Model output'!U46))</f>
        <v/>
      </c>
      <c r="AC47" s="1" t="str">
        <f>IF(OR('Model output'!V46="", 'Model output'!V46="No", AND(ISERROR(SEARCH("Positive",'Model output'!V46)), ISNUMBER(SEARCH("Negative",'Model output'!V46))), ISNUMBER(SEARCH("Uninvolved",'Model output'!V46)), ISNUMBER(SEARCH("none",'Model output'!V46)), ISNUMBER(SEARCH("Free",'Model output'!V46)), ISNUMBER(SEARCH("1 mm",'Model output'!V46)), ISNUMBER(SEARCH("1.0 mm",'Model output'!V46)), ISNUMBER(SEARCH("0.1 CM",'Model output'!V46)), ISNUMBER(SEARCH("less than 0.2 mm",'Model output'!V46)), ISNUMBER(SEARCH("less than 0.5 mm",'Model output'!V46)), ISNUMBER(SEARCH("abut",'Model output'!V46)), ISNUMBER(SEARCH("lymph node",'Model output'!V46)), ISNUMBER(SEARCH("not mentioned",'Model output'!V46)), ISNUMBER(SEARCH("not specified",'Model output'!V46)), ISNUMBER(SEARCH("cannot be assessed",'Model output'!V46))), "negative", "positive")</f>
        <v>negative</v>
      </c>
      <c r="AE47" s="33"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4" t="str">
        <f t="shared" si="2"/>
        <v>2</v>
      </c>
      <c r="AG47" s="34" t="str">
        <f t="shared" si="3"/>
        <v>0</v>
      </c>
      <c r="AH47" s="34" t="str">
        <f t="shared" si="7"/>
        <v>0</v>
      </c>
      <c r="AI47" s="40" t="str">
        <f t="shared" si="8"/>
        <v>I</v>
      </c>
      <c r="AJ47" s="37" t="s">
        <v>1148</v>
      </c>
      <c r="AK47" s="39" t="s">
        <v>1155</v>
      </c>
      <c r="AL47" s="39" t="s">
        <v>1156</v>
      </c>
      <c r="AM47" s="39" t="s">
        <v>1156</v>
      </c>
      <c r="AN47" s="39" t="s">
        <v>74</v>
      </c>
      <c r="AO47" s="37">
        <f t="shared" ca="1" si="9"/>
        <v>1</v>
      </c>
      <c r="AP47" s="39">
        <f t="shared" si="10"/>
        <v>1</v>
      </c>
      <c r="AQ47" s="39">
        <f t="shared" si="11"/>
        <v>1</v>
      </c>
      <c r="AR47" s="39">
        <f t="shared" si="12"/>
        <v>1</v>
      </c>
      <c r="AS47" s="40">
        <f t="shared" si="4"/>
        <v>1</v>
      </c>
      <c r="AT47" s="1"/>
    </row>
    <row r="48" spans="1:46">
      <c r="A48" t="str">
        <f>'Model output'!A47</f>
        <v>TCGA-DJ-A13L</v>
      </c>
      <c r="B48" s="31">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5"/>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output'!H47)),ISNUMBER(SEARCH("gland",'Model output'!H47)),ISNUMBER(SEARCH("lobe",'Model output'!H47)),ISNUMBER(SEARCH("isthmus",'Model output'!H47)),ISNUMBER(SEARCH("mediastinum",'Model output'!H47)),ISNUMBER(SEARCH("Not mentioned",'Model output'!H47)), ISNUMBER(SEARCH("Not applicable",'Model output'!H47)), ISNUMBER(SEARCH("paratracheal",'Model output'!H47)),ISNUMBER(SEARCH("fibroadipose tissue",'Model output'!H47)),ISNUMBER(SEARCH("thyroid node",'Model output'!H47)),ISNUMBER(SEARCH("skeletal muscle",'Model output'!H47)),ISNUMBER(SEARCH("right",'Model output'!H47)),ISNUMBER(SEARCH("left",'Model output'!H47)),ISNUMBER(SEARCH("Not specified",'Model output'!H47))),"negative","positive"))</f>
        <v>negative</v>
      </c>
      <c r="I48">
        <f>IF(OR('Model output'!I47="",'Model output'!I47="Not answered",'Model output'!I47="Not mentioned"),"",IF(ISNUMBER('Model output'!I47),'Model output'!I47,1))</f>
        <v>12</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2</v>
      </c>
      <c r="K48" t="str" cm="1">
        <f t="array" ref="K48">IF(COUNT(FIND({0,1,2,3,4,5,6,7,8,9},'Model output'!K47))&gt;0,'Model output'!K47,"")</f>
        <v/>
      </c>
      <c r="L48" s="8"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tall cell variant</v>
      </c>
      <c r="P48" t="str">
        <f>IF('Model output'!N47="","",'Model output'!N47)</f>
        <v>1.4 cm</v>
      </c>
      <c r="Q48" t="str">
        <f t="shared" si="6"/>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6"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Yes</v>
      </c>
      <c r="AB48" t="str">
        <f>IF(AA48&lt;&gt;"Yes","",IF(OR('Model output'!U47="",ISNUMBER(SEARCH("Not identified",'Model output'!U47))),"",'Model output'!U47))</f>
        <v/>
      </c>
      <c r="AC48" s="1" t="str">
        <f>IF(OR('Model output'!V47="", 'Model output'!V47="No", AND(ISERROR(SEARCH("Positive",'Model output'!V47)), ISNUMBER(SEARCH("Negative",'Model output'!V47))), ISNUMBER(SEARCH("Uninvolved",'Model output'!V47)), ISNUMBER(SEARCH("none",'Model output'!V47)), ISNUMBER(SEARCH("Free",'Model output'!V47)), ISNUMBER(SEARCH("1 mm",'Model output'!V47)), ISNUMBER(SEARCH("1.0 mm",'Model output'!V47)), ISNUMBER(SEARCH("0.1 CM",'Model output'!V47)), ISNUMBER(SEARCH("less than 0.2 mm",'Model output'!V47)), ISNUMBER(SEARCH("less than 0.5 mm",'Model output'!V47)), ISNUMBER(SEARCH("abut",'Model output'!V47)), ISNUMBER(SEARCH("lymph node",'Model output'!V47)), ISNUMBER(SEARCH("not mentioned",'Model output'!V47)), ISNUMBER(SEARCH("not specified",'Model output'!V47)), ISNUMBER(SEARCH("cannot be assessed",'Model output'!V47))), "negative", "positive")</f>
        <v>negative</v>
      </c>
      <c r="AE48" s="33"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4" t="str">
        <f t="shared" si="2"/>
        <v>1b</v>
      </c>
      <c r="AG48" s="34" t="str">
        <f t="shared" si="3"/>
        <v>1a</v>
      </c>
      <c r="AH48" s="34" t="str">
        <f t="shared" si="7"/>
        <v>0</v>
      </c>
      <c r="AI48" s="40" t="str">
        <f t="shared" si="8"/>
        <v>II</v>
      </c>
      <c r="AJ48" s="37" t="s">
        <v>1149</v>
      </c>
      <c r="AK48" s="39" t="s">
        <v>1152</v>
      </c>
      <c r="AL48" s="39" t="s">
        <v>1156</v>
      </c>
      <c r="AM48" s="39" t="s">
        <v>1156</v>
      </c>
      <c r="AN48" s="39" t="s">
        <v>74</v>
      </c>
      <c r="AO48" s="37">
        <f t="shared" ca="1" si="9"/>
        <v>1</v>
      </c>
      <c r="AP48" s="39">
        <f t="shared" si="10"/>
        <v>1</v>
      </c>
      <c r="AQ48" s="39">
        <f t="shared" si="11"/>
        <v>0</v>
      </c>
      <c r="AR48" s="39">
        <f t="shared" si="12"/>
        <v>1</v>
      </c>
      <c r="AS48" s="40">
        <f t="shared" si="4"/>
        <v>0</v>
      </c>
      <c r="AT48" s="1"/>
    </row>
    <row r="49" spans="1:46">
      <c r="A49" t="str">
        <f>'Model output'!A48</f>
        <v>TCGA-DJ-A13M</v>
      </c>
      <c r="B49" s="31">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2</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5"/>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output'!H48)),ISNUMBER(SEARCH("gland",'Model output'!H48)),ISNUMBER(SEARCH("lobe",'Model output'!H48)),ISNUMBER(SEARCH("isthmus",'Model output'!H48)),ISNUMBER(SEARCH("mediastinum",'Model output'!H48)),ISNUMBER(SEARCH("Not mentioned",'Model output'!H48)), ISNUMBER(SEARCH("Not applicable",'Model output'!H48)), ISNUMBER(SEARCH("paratracheal",'Model output'!H48)),ISNUMBER(SEARCH("fibroadipose tissue",'Model output'!H48)),ISNUMBER(SEARCH("thyroid node",'Model output'!H48)),ISNUMBER(SEARCH("skeletal muscle",'Model output'!H48)),ISNUMBER(SEARCH("right",'Model output'!H48)),ISNUMBER(SEARCH("left",'Model output'!H48)),ISNUMBER(SEARCH("Not specified",'Model output'!H48))),"negative","positive"))</f>
        <v>negative</v>
      </c>
      <c r="I49">
        <f>IF(OR('Model output'!I48="",'Model output'!I48="Not answered",'Model output'!I48="Not mentioned"),"",IF(ISNUMBER('Model output'!I48),'Model output'!I48,1))</f>
        <v>5</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s="8"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Well differentiated</v>
      </c>
      <c r="P49" t="str">
        <f>IF('Model output'!N48="","",'Model output'!N48)</f>
        <v>2.0 cm</v>
      </c>
      <c r="Q49" t="str">
        <f t="shared" si="6"/>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6"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Yes</v>
      </c>
      <c r="AB49" t="str">
        <f>IF(AA49&lt;&gt;"Yes","",IF(OR('Model output'!U48="",ISNUMBER(SEARCH("Not identified",'Model output'!U48))),"",'Model output'!U48))</f>
        <v/>
      </c>
      <c r="AC49" s="1" t="str">
        <f>IF(OR('Model output'!V48="", 'Model output'!V48="No", AND(ISERROR(SEARCH("Positive",'Model output'!V48)), ISNUMBER(SEARCH("Negative",'Model output'!V48))), ISNUMBER(SEARCH("Uninvolved",'Model output'!V48)), ISNUMBER(SEARCH("none",'Model output'!V48)), ISNUMBER(SEARCH("Free",'Model output'!V48)), ISNUMBER(SEARCH("1 mm",'Model output'!V48)), ISNUMBER(SEARCH("1.0 mm",'Model output'!V48)), ISNUMBER(SEARCH("0.1 CM",'Model output'!V48)), ISNUMBER(SEARCH("less than 0.2 mm",'Model output'!V48)), ISNUMBER(SEARCH("less than 0.5 mm",'Model output'!V48)), ISNUMBER(SEARCH("abut",'Model output'!V48)), ISNUMBER(SEARCH("lymph node",'Model output'!V48)), ISNUMBER(SEARCH("not mentioned",'Model output'!V48)), ISNUMBER(SEARCH("not specified",'Model output'!V48)), ISNUMBER(SEARCH("cannot be assessed",'Model output'!V48))), "negative", "positive")</f>
        <v>negative</v>
      </c>
      <c r="AE49" s="33"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4" t="str">
        <f t="shared" si="2"/>
        <v>1b</v>
      </c>
      <c r="AG49" s="34" t="str">
        <f t="shared" si="3"/>
        <v>1a</v>
      </c>
      <c r="AH49" s="34" t="str">
        <f t="shared" si="7"/>
        <v>0</v>
      </c>
      <c r="AI49" s="40" t="str">
        <f t="shared" si="8"/>
        <v>I</v>
      </c>
      <c r="AJ49" s="37" t="s">
        <v>1148</v>
      </c>
      <c r="AK49" s="39" t="s">
        <v>1152</v>
      </c>
      <c r="AL49" s="39" t="s">
        <v>1153</v>
      </c>
      <c r="AM49" s="39" t="s">
        <v>1156</v>
      </c>
      <c r="AN49" s="39" t="s">
        <v>74</v>
      </c>
      <c r="AO49" s="37">
        <f t="shared" ca="1" si="9"/>
        <v>1</v>
      </c>
      <c r="AP49" s="39">
        <f t="shared" si="10"/>
        <v>1</v>
      </c>
      <c r="AQ49" s="39">
        <f t="shared" si="11"/>
        <v>0</v>
      </c>
      <c r="AR49" s="39">
        <f t="shared" si="12"/>
        <v>1</v>
      </c>
      <c r="AS49" s="40">
        <f t="shared" si="4"/>
        <v>1</v>
      </c>
      <c r="AT49" s="1"/>
    </row>
    <row r="50" spans="1:46">
      <c r="A50" t="str">
        <f>'Model output'!A49</f>
        <v>TCGA-DJ-A13O</v>
      </c>
      <c r="B50" s="31">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5"/>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output'!H49)),ISNUMBER(SEARCH("gland",'Model output'!H49)),ISNUMBER(SEARCH("lobe",'Model output'!H49)),ISNUMBER(SEARCH("isthmus",'Model output'!H49)),ISNUMBER(SEARCH("mediastinum",'Model output'!H49)),ISNUMBER(SEARCH("Not mentioned",'Model output'!H49)), ISNUMBER(SEARCH("Not applicable",'Model output'!H49)), ISNUMBER(SEARCH("paratracheal",'Model output'!H49)),ISNUMBER(SEARCH("fibroadipose tissue",'Model output'!H49)),ISNUMBER(SEARCH("thyroid node",'Model output'!H49)),ISNUMBER(SEARCH("skeletal muscle",'Model output'!H49)),ISNUMBER(SEARCH("right",'Model output'!H49)),ISNUMBER(SEARCH("left",'Model output'!H49)),ISNUMBER(SEARCH("Not specified",'Model output'!H49))),"negative","positive"))</f>
        <v>negative</v>
      </c>
      <c r="I50">
        <f>IF(OR('Model output'!I49="",'Model output'!I49="Not answered",'Model output'!I49="Not mentioned"),"",IF(ISNUMBER('Model output'!I49),'Model output'!I49,1))</f>
        <v>6</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2</v>
      </c>
      <c r="K50" t="str" cm="1">
        <f t="array" ref="K50">IF(COUNT(FIND({0,1,2,3,4,5,6,7,8,9},'Model output'!K49))&gt;0,'Model output'!K49,"")</f>
        <v>1.5 cm</v>
      </c>
      <c r="L50" s="8" t="str">
        <f t="shared" si="1"/>
        <v>1.5cm</v>
      </c>
      <c r="M50" cm="1">
        <f t="array" ref="M50">IF(L50="","",IF(ISNUMBER(SEARCH("cm",L50)),MAX(VALUE(SUBSTITUTE(_xlfn.FILTERXML("&lt;t&gt;&lt;s&gt;"&amp;SUBSTITUTE(L50,",","&lt;/s&gt;&lt;s&gt;")&amp;"&lt;/s&gt;&lt;/t&gt;","//s"),"cm",""))),MAX(VALUE(SUBSTITUTE(_xlfn.FILTERXML("&lt;t&gt;&lt;s&gt;"&amp;SUBSTITUTE(L50,",","&lt;/s&gt;&lt;s&gt;")&amp;"&lt;/s&gt;&lt;/t&gt;","//s"),"mm","")))/10))</f>
        <v>1.5</v>
      </c>
      <c r="N50" t="str">
        <f>IF('Model output'!L49="","",'Model output'!L49)</f>
        <v>Papillary carcinoma</v>
      </c>
      <c r="O50" t="str">
        <f>IF('Model output'!M49="","",'Model output'!M49)</f>
        <v>classical type with tall cell features</v>
      </c>
      <c r="P50" t="str">
        <f>IF('Model output'!N49="","",'Model output'!N49)</f>
        <v>1.1 cm</v>
      </c>
      <c r="Q50" t="str">
        <f t="shared" si="6"/>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6"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Yes</v>
      </c>
      <c r="AB50" t="str">
        <f>IF(AA50&lt;&gt;"Yes","",IF(OR('Model output'!U49="",ISNUMBER(SEARCH("Not identified",'Model output'!U49))),"",'Model output'!U49))</f>
        <v/>
      </c>
      <c r="AC50" s="1" t="str">
        <f>IF(OR('Model output'!V49="", 'Model output'!V49="No", AND(ISERROR(SEARCH("Positive",'Model output'!V49)), ISNUMBER(SEARCH("Negative",'Model output'!V49))), ISNUMBER(SEARCH("Uninvolved",'Model output'!V49)), ISNUMBER(SEARCH("none",'Model output'!V49)), ISNUMBER(SEARCH("Free",'Model output'!V49)), ISNUMBER(SEARCH("1 mm",'Model output'!V49)), ISNUMBER(SEARCH("1.0 mm",'Model output'!V49)), ISNUMBER(SEARCH("0.1 CM",'Model output'!V49)), ISNUMBER(SEARCH("less than 0.2 mm",'Model output'!V49)), ISNUMBER(SEARCH("less than 0.5 mm",'Model output'!V49)), ISNUMBER(SEARCH("abut",'Model output'!V49)), ISNUMBER(SEARCH("lymph node",'Model output'!V49)), ISNUMBER(SEARCH("not mentioned",'Model output'!V49)), ISNUMBER(SEARCH("not specified",'Model output'!V49)), ISNUMBER(SEARCH("cannot be assessed",'Model output'!V49))), "negative", "positive")</f>
        <v>negative</v>
      </c>
      <c r="AE50" s="33"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4" t="str">
        <f t="shared" si="2"/>
        <v>1b</v>
      </c>
      <c r="AG50" s="34" t="str">
        <f t="shared" si="3"/>
        <v>1a</v>
      </c>
      <c r="AH50" s="34" t="str">
        <f t="shared" si="7"/>
        <v>0</v>
      </c>
      <c r="AI50" s="40" t="str">
        <f t="shared" si="8"/>
        <v>II</v>
      </c>
      <c r="AJ50" s="37" t="s">
        <v>1149</v>
      </c>
      <c r="AK50" s="39" t="s">
        <v>1152</v>
      </c>
      <c r="AL50" s="39" t="s">
        <v>1153</v>
      </c>
      <c r="AM50" s="39" t="s">
        <v>1156</v>
      </c>
      <c r="AN50" s="39" t="s">
        <v>74</v>
      </c>
      <c r="AO50" s="37">
        <f t="shared" ca="1" si="9"/>
        <v>1</v>
      </c>
      <c r="AP50" s="39">
        <f t="shared" si="10"/>
        <v>1</v>
      </c>
      <c r="AQ50" s="39">
        <f t="shared" si="11"/>
        <v>0</v>
      </c>
      <c r="AR50" s="39">
        <f t="shared" si="12"/>
        <v>1</v>
      </c>
      <c r="AS50" s="40">
        <f t="shared" si="4"/>
        <v>0</v>
      </c>
      <c r="AT50" s="1"/>
    </row>
    <row r="51" spans="1:46">
      <c r="A51" t="str">
        <f>'Model output'!A50</f>
        <v>TCGA-DJ-A13R</v>
      </c>
      <c r="B51" s="31">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5"/>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output'!H50="","negative",IF(OR(ISNUMBER(SEARCH("lymph node",'Model output'!H50)),ISNUMBER(SEARCH("gland",'Model output'!H50)),ISNUMBER(SEARCH("lobe",'Model output'!H50)),ISNUMBER(SEARCH("isthmus",'Model output'!H50)),ISNUMBER(SEARCH("mediastinum",'Model output'!H50)),ISNUMBER(SEARCH("Not mentioned",'Model output'!H50)), ISNUMBER(SEARCH("Not applicable",'Model output'!H50)), ISNUMBER(SEARCH("paratracheal",'Model output'!H50)),ISNUMBER(SEARCH("fibroadipose tissue",'Model output'!H50)),ISNUMBER(SEARCH("thyroid node",'Model output'!H50)),ISNUMBER(SEARCH("skeletal muscle",'Model output'!H50)),ISNUMBER(SEARCH("right",'Model output'!H50)),ISNUMBER(SEARCH("left",'Model output'!H50)),ISNUMBER(SEARCH("Not specified",'Model output'!H50))),"negative","positive"))</f>
        <v>negative</v>
      </c>
      <c r="I51">
        <f>IF(OR('Model output'!I50="",'Model output'!I50="Not answered",'Model output'!I50="Not mentioned"),"",IF(ISNUMBER('Model output'!I50),'Model output'!I50,1))</f>
        <v>2</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0</v>
      </c>
      <c r="K51" t="str" cm="1">
        <f t="array" ref="K51">IF(COUNT(FIND({0,1,2,3,4,5,6,7,8,9},'Model output'!K50))&gt;0,'Model output'!K50,"")</f>
        <v/>
      </c>
      <c r="L51" s="8"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Well differentiated</v>
      </c>
      <c r="P51" t="str">
        <f>IF('Model output'!N50="","",'Model output'!N50)</f>
        <v>5 cm</v>
      </c>
      <c r="Q51" t="str">
        <f t="shared" si="6"/>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t="str">
        <f>IF('Model output'!O50="","",'Model output'!O50)</f>
        <v>1 (main) + 0.35cm in right lobe (separate focus)</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6"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1" t="str">
        <f>IF(OR('Model output'!V50="", 'Model output'!V50="No", AND(ISERROR(SEARCH("Positive",'Model output'!V50)), ISNUMBER(SEARCH("Negative",'Model output'!V50))), ISNUMBER(SEARCH("Uninvolved",'Model output'!V50)), ISNUMBER(SEARCH("none",'Model output'!V50)), ISNUMBER(SEARCH("Free",'Model output'!V50)), ISNUMBER(SEARCH("1 mm",'Model output'!V50)), ISNUMBER(SEARCH("1.0 mm",'Model output'!V50)), ISNUMBER(SEARCH("0.1 CM",'Model output'!V50)), ISNUMBER(SEARCH("less than 0.2 mm",'Model output'!V50)), ISNUMBER(SEARCH("less than 0.5 mm",'Model output'!V50)), ISNUMBER(SEARCH("abut",'Model output'!V50)), ISNUMBER(SEARCH("lymph node",'Model output'!V50)), ISNUMBER(SEARCH("not mentioned",'Model output'!V50)), ISNUMBER(SEARCH("not specified",'Model output'!V50)), ISNUMBER(SEARCH("cannot be assessed",'Model output'!V50))), "negative", "positive")</f>
        <v>negative</v>
      </c>
      <c r="AE51" s="33"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4" t="str">
        <f t="shared" si="2"/>
        <v>3a</v>
      </c>
      <c r="AG51" s="34" t="str">
        <f t="shared" si="3"/>
        <v>0</v>
      </c>
      <c r="AH51" s="34" t="str">
        <f t="shared" si="7"/>
        <v>0</v>
      </c>
      <c r="AI51" s="40" t="str">
        <f t="shared" si="8"/>
        <v>I</v>
      </c>
      <c r="AJ51" s="37" t="s">
        <v>1148</v>
      </c>
      <c r="AK51" s="39" t="s">
        <v>1157</v>
      </c>
      <c r="AL51" s="39" t="s">
        <v>1153</v>
      </c>
      <c r="AM51" s="39" t="s">
        <v>1156</v>
      </c>
      <c r="AN51" s="39" t="s">
        <v>74</v>
      </c>
      <c r="AO51" s="37">
        <f t="shared" ca="1" si="9"/>
        <v>1</v>
      </c>
      <c r="AP51" s="39">
        <f t="shared" si="10"/>
        <v>1</v>
      </c>
      <c r="AQ51" s="39">
        <f t="shared" si="11"/>
        <v>1</v>
      </c>
      <c r="AR51" s="39">
        <f t="shared" si="12"/>
        <v>1</v>
      </c>
      <c r="AS51" s="40">
        <f t="shared" si="4"/>
        <v>1</v>
      </c>
      <c r="AT51" s="1"/>
    </row>
    <row r="52" spans="1:46">
      <c r="A52" t="str">
        <f>'Model output'!A51</f>
        <v>TCGA-DJ-A13S</v>
      </c>
      <c r="B52" s="31">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t="str">
        <f t="shared" si="5"/>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output'!H51="","negative",IF(OR(ISNUMBER(SEARCH("lymph node",'Model output'!H51)),ISNUMBER(SEARCH("gland",'Model output'!H51)),ISNUMBER(SEARCH("lobe",'Model output'!H51)),ISNUMBER(SEARCH("isthmus",'Model output'!H51)),ISNUMBER(SEARCH("mediastinum",'Model output'!H51)),ISNUMBER(SEARCH("Not mentioned",'Model output'!H51)), ISNUMBER(SEARCH("Not applicable",'Model output'!H51)), ISNUMBER(SEARCH("paratracheal",'Model output'!H51)),ISNUMBER(SEARCH("fibroadipose tissue",'Model output'!H51)),ISNUMBER(SEARCH("thyroid node",'Model output'!H51)),ISNUMBER(SEARCH("skeletal muscle",'Model output'!H51)),ISNUMBER(SEARCH("right",'Model output'!H51)),ISNUMBER(SEARCH("left",'Model output'!H51)),ISNUMBER(SEARCH("Not specified",'Model output'!H51))),"negative","positive"))</f>
        <v>negative</v>
      </c>
      <c r="I52">
        <f>IF(OR('Model output'!I51="",'Model output'!I51="Not answered",'Model output'!I51="Not mentioned"),"",IF(ISNUMBER('Model output'!I51),'Model output'!I51,1))</f>
        <v>4</v>
      </c>
      <c r="J52" t="str">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
      </c>
      <c r="K52" t="str" cm="1">
        <f t="array" ref="K52">IF(COUNT(FIND({0,1,2,3,4,5,6,7,8,9},'Model output'!K51))&gt;0,'Model output'!K51,"")</f>
        <v/>
      </c>
      <c r="L52" s="8"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6"/>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6"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No</v>
      </c>
      <c r="AB52" t="str">
        <f>IF(AA52&lt;&gt;"Yes","",IF(OR('Model output'!U51="",ISNUMBER(SEARCH("Not identified",'Model output'!U51))),"",'Model output'!U51))</f>
        <v/>
      </c>
      <c r="AC52" s="1" t="str">
        <f>IF(OR('Model output'!V51="", 'Model output'!V51="No", AND(ISERROR(SEARCH("Positive",'Model output'!V51)), ISNUMBER(SEARCH("Negative",'Model output'!V51))), ISNUMBER(SEARCH("Uninvolved",'Model output'!V51)), ISNUMBER(SEARCH("none",'Model output'!V51)), ISNUMBER(SEARCH("Free",'Model output'!V51)), ISNUMBER(SEARCH("1 mm",'Model output'!V51)), ISNUMBER(SEARCH("1.0 mm",'Model output'!V51)), ISNUMBER(SEARCH("0.1 CM",'Model output'!V51)), ISNUMBER(SEARCH("less than 0.2 mm",'Model output'!V51)), ISNUMBER(SEARCH("less than 0.5 mm",'Model output'!V51)), ISNUMBER(SEARCH("abut",'Model output'!V51)), ISNUMBER(SEARCH("lymph node",'Model output'!V51)), ISNUMBER(SEARCH("not mentioned",'Model output'!V51)), ISNUMBER(SEARCH("not specified",'Model output'!V51)), ISNUMBER(SEARCH("cannot be assessed",'Model output'!V51))), "negative", "positive")</f>
        <v>negative</v>
      </c>
      <c r="AE52" s="33"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4" t="str">
        <f t="shared" si="2"/>
        <v>1b</v>
      </c>
      <c r="AG52" s="34" t="str">
        <f t="shared" si="3"/>
        <v>0</v>
      </c>
      <c r="AH52" s="34" t="str">
        <f t="shared" si="7"/>
        <v>0</v>
      </c>
      <c r="AI52" s="40" t="str">
        <f t="shared" si="8"/>
        <v>I</v>
      </c>
      <c r="AJ52" s="37" t="s">
        <v>1148</v>
      </c>
      <c r="AK52" s="39" t="s">
        <v>1152</v>
      </c>
      <c r="AL52" s="39" t="s">
        <v>1156</v>
      </c>
      <c r="AM52" s="39" t="s">
        <v>1156</v>
      </c>
      <c r="AN52" s="39" t="s">
        <v>74</v>
      </c>
      <c r="AO52" s="37">
        <f t="shared" ca="1" si="9"/>
        <v>1</v>
      </c>
      <c r="AP52" s="39">
        <f t="shared" si="10"/>
        <v>1</v>
      </c>
      <c r="AQ52" s="39">
        <f t="shared" si="11"/>
        <v>1</v>
      </c>
      <c r="AR52" s="39">
        <f t="shared" si="12"/>
        <v>1</v>
      </c>
      <c r="AS52" s="40">
        <f t="shared" si="4"/>
        <v>1</v>
      </c>
      <c r="AT52" s="1"/>
    </row>
    <row r="53" spans="1:46">
      <c r="A53" t="str">
        <f>'Model output'!A52</f>
        <v>TCGA-DJ-A13T</v>
      </c>
      <c r="B53" s="31">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si="5"/>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output'!H52="","negative",IF(OR(ISNUMBER(SEARCH("lymph node",'Model output'!H52)),ISNUMBER(SEARCH("gland",'Model output'!H52)),ISNUMBER(SEARCH("lobe",'Model output'!H52)),ISNUMBER(SEARCH("isthmus",'Model output'!H52)),ISNUMBER(SEARCH("mediastinum",'Model output'!H52)),ISNUMBER(SEARCH("Not mentioned",'Model output'!H52)), ISNUMBER(SEARCH("Not applicable",'Model output'!H52)), ISNUMBER(SEARCH("paratracheal",'Model output'!H52)),ISNUMBER(SEARCH("fibroadipose tissue",'Model output'!H52)),ISNUMBER(SEARCH("thyroid node",'Model output'!H52)),ISNUMBER(SEARCH("skeletal muscle",'Model output'!H52)),ISNUMBER(SEARCH("right",'Model output'!H52)),ISNUMBER(SEARCH("left",'Model output'!H52)),ISNUMBER(SEARCH("Not specified",'Model output'!H52))),"negative","positive"))</f>
        <v>negative</v>
      </c>
      <c r="I53">
        <f>IF(OR('Model output'!I52="",'Model output'!I52="Not answered",'Model output'!I52="Not mentioned"),"",IF(ISNUMBER('Model output'!I52),'Model output'!I52,1))</f>
        <v>2</v>
      </c>
      <c r="J53">
        <f>IF(OR('Model output'!J52="",'Model output'!J52="Not answered",'Model output'!J52="Not mentioned"),"",IF(AND(ISNUMBER('Model output'!J52),'Model output'!J52&lt;=I53),'Model output'!J52,IF(AND(ISNUMBER('Model output'!J52), 'Model output'!J52&gt;=DATE(2024,1,1)), MIN(DAY('Model output'!J52), MONTH('Model output'!J52), YEAR('Model output'!J52)), IF(ISNUMBER(SEARCH("0/",'Model output'!J52)),0,IF(ISNUMBER(SEARCH("/",'Model output'!J52)), VALUE(LEFT('Model output'!J52, SEARCH("/",'Model output'!J52)-1)),1)))))</f>
        <v>0</v>
      </c>
      <c r="K53" t="str" cm="1">
        <f t="array" ref="K53">IF(COUNT(FIND({0,1,2,3,4,5,6,7,8,9},'Model output'!K52))&gt;0,'Model output'!K52,"")</f>
        <v/>
      </c>
      <c r="L53" s="8"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classical type</v>
      </c>
      <c r="P53" t="str">
        <f>IF('Model output'!N52="","",'Model output'!N52)</f>
        <v>2.2 cm</v>
      </c>
      <c r="Q53" t="str">
        <f t="shared" si="6"/>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 ""))</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6"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Yes</v>
      </c>
      <c r="AB53" t="str">
        <f>IF(AA53&lt;&gt;"Yes","",IF(OR('Model output'!U52="",ISNUMBER(SEARCH("Not identified",'Model output'!U52))),"",'Model output'!U52))</f>
        <v/>
      </c>
      <c r="AC53" s="1" t="str">
        <f>IF(OR('Model output'!V52="", 'Model output'!V52="No", AND(ISERROR(SEARCH("Positive",'Model output'!V52)), ISNUMBER(SEARCH("Negative",'Model output'!V52))), ISNUMBER(SEARCH("Uninvolved",'Model output'!V52)), ISNUMBER(SEARCH("none",'Model output'!V52)), ISNUMBER(SEARCH("Free",'Model output'!V52)), ISNUMBER(SEARCH("1 mm",'Model output'!V52)), ISNUMBER(SEARCH("1.0 mm",'Model output'!V52)), ISNUMBER(SEARCH("0.1 CM",'Model output'!V52)), ISNUMBER(SEARCH("less than 0.2 mm",'Model output'!V52)), ISNUMBER(SEARCH("less than 0.5 mm",'Model output'!V52)), ISNUMBER(SEARCH("abut",'Model output'!V52)), ISNUMBER(SEARCH("lymph node",'Model output'!V52)), ISNUMBER(SEARCH("not mentioned",'Model output'!V52)), ISNUMBER(SEARCH("not specified",'Model output'!V52)), ISNUMBER(SEARCH("cannot be assessed",'Model output'!V52))), "negative", "positive")</f>
        <v>negative</v>
      </c>
      <c r="AE53" s="33"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4" t="str">
        <f t="shared" si="2"/>
        <v>2</v>
      </c>
      <c r="AG53" s="34" t="str">
        <f t="shared" si="3"/>
        <v>0</v>
      </c>
      <c r="AH53" s="34" t="str">
        <f t="shared" si="7"/>
        <v>0</v>
      </c>
      <c r="AI53" s="40" t="str">
        <f t="shared" si="8"/>
        <v>I</v>
      </c>
      <c r="AJ53" s="37" t="s">
        <v>1149</v>
      </c>
      <c r="AK53" s="39" t="s">
        <v>1155</v>
      </c>
      <c r="AL53" s="39" t="s">
        <v>1153</v>
      </c>
      <c r="AM53" s="39" t="s">
        <v>1156</v>
      </c>
      <c r="AN53" s="39" t="s">
        <v>74</v>
      </c>
      <c r="AO53" s="37">
        <f t="shared" ca="1" si="9"/>
        <v>1</v>
      </c>
      <c r="AP53" s="39">
        <f t="shared" si="10"/>
        <v>1</v>
      </c>
      <c r="AQ53" s="39">
        <f t="shared" si="11"/>
        <v>1</v>
      </c>
      <c r="AR53" s="39">
        <f t="shared" si="12"/>
        <v>1</v>
      </c>
      <c r="AS53" s="40">
        <f t="shared" si="4"/>
        <v>1</v>
      </c>
    </row>
    <row r="54" spans="1:46">
      <c r="A54" t="str">
        <f>'Model output'!A53</f>
        <v>TCGA-DJ-A13U</v>
      </c>
      <c r="B54" s="31">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0</v>
      </c>
      <c r="F54" t="str">
        <f t="shared" si="5"/>
        <v>positive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output'!H53="","negative",IF(OR(ISNUMBER(SEARCH("lymph node",'Model output'!H53)),ISNUMBER(SEARCH("gland",'Model output'!H53)),ISNUMBER(SEARCH("lobe",'Model output'!H53)),ISNUMBER(SEARCH("isthmus",'Model output'!H53)),ISNUMBER(SEARCH("mediastinum",'Model output'!H53)),ISNUMBER(SEARCH("Not mentioned",'Model output'!H53)), ISNUMBER(SEARCH("Not applicable",'Model output'!H53)), ISNUMBER(SEARCH("paratracheal",'Model output'!H53)),ISNUMBER(SEARCH("fibroadipose tissue",'Model output'!H53)),ISNUMBER(SEARCH("thyroid node",'Model output'!H53)),ISNUMBER(SEARCH("skeletal muscle",'Model output'!H53)),ISNUMBER(SEARCH("right",'Model output'!H53)),ISNUMBER(SEARCH("left",'Model output'!H53)),ISNUMBER(SEARCH("Not specified",'Model output'!H53))),"negative","positive"))</f>
        <v>negative</v>
      </c>
      <c r="I54">
        <f>IF(OR('Model output'!I53="",'Model output'!I53="Not answered",'Model output'!I53="Not mentioned"),"",IF(ISNUMBER('Model output'!I53),'Model output'!I53,1))</f>
        <v>1</v>
      </c>
      <c r="J54">
        <f>IF(OR('Model output'!J53="",'Model output'!J53="Not answered",'Model output'!J53="Not mentioned"),"",IF(AND(ISNUMBER('Model output'!J53),'Model output'!J53&lt;=I54),'Model output'!J53,IF(AND(ISNUMBER('Model output'!J53), 'Model output'!J53&gt;=DATE(2024,1,1)), MIN(DAY('Model output'!J53), MONTH('Model output'!J53), YEAR('Model output'!J53)), IF(ISNUMBER(SEARCH("0/",'Model output'!J53)),0,IF(ISNUMBER(SEARCH("/",'Model output'!J53)), VALUE(LEFT('Model output'!J53, SEARCH("/",'Model output'!J53)-1)),1)))))</f>
        <v>1</v>
      </c>
      <c r="K54" t="str" cm="1">
        <f t="array" ref="K54">IF(COUNT(FIND({0,1,2,3,4,5,6,7,8,9},'Model output'!K53))&gt;0,'Model output'!K53,"")</f>
        <v/>
      </c>
      <c r="L54" s="8"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6"/>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 ""))</f>
        <v>single focus</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6"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Yes</v>
      </c>
      <c r="AB54" t="str">
        <f>IF(AA54&lt;&gt;"Yes","",IF(OR('Model output'!U53="",ISNUMBER(SEARCH("Not identified",'Model output'!U53))),"",'Model output'!U53))</f>
        <v>Not mentioned in the provided clinical note</v>
      </c>
      <c r="AC54" s="1" t="str">
        <f>IF(OR('Model output'!V53="", 'Model output'!V53="No", AND(ISERROR(SEARCH("Positive",'Model output'!V53)), ISNUMBER(SEARCH("Negative",'Model output'!V53))), ISNUMBER(SEARCH("Uninvolved",'Model output'!V53)), ISNUMBER(SEARCH("none",'Model output'!V53)), ISNUMBER(SEARCH("Free",'Model output'!V53)), ISNUMBER(SEARCH("1 mm",'Model output'!V53)), ISNUMBER(SEARCH("1.0 mm",'Model output'!V53)), ISNUMBER(SEARCH("0.1 CM",'Model output'!V53)), ISNUMBER(SEARCH("less than 0.2 mm",'Model output'!V53)), ISNUMBER(SEARCH("less than 0.5 mm",'Model output'!V53)), ISNUMBER(SEARCH("abut",'Model output'!V53)), ISNUMBER(SEARCH("lymph node",'Model output'!V53)), ISNUMBER(SEARCH("not mentioned",'Model output'!V53)), ISNUMBER(SEARCH("not specified",'Model output'!V53)), ISNUMBER(SEARCH("cannot be assessed",'Model output'!V53))), "negative", "positive")</f>
        <v>negative</v>
      </c>
      <c r="AE54" s="33"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4" t="str">
        <f t="shared" si="2"/>
        <v>1b</v>
      </c>
      <c r="AG54" s="34" t="str">
        <f t="shared" si="3"/>
        <v>1a</v>
      </c>
      <c r="AH54" s="34" t="str">
        <f t="shared" si="7"/>
        <v>0</v>
      </c>
      <c r="AI54" s="40" t="str">
        <f t="shared" si="8"/>
        <v>II</v>
      </c>
      <c r="AJ54" s="37" t="s">
        <v>1149</v>
      </c>
      <c r="AK54" s="39" t="s">
        <v>1152</v>
      </c>
      <c r="AL54" s="39" t="s">
        <v>1156</v>
      </c>
      <c r="AM54" s="39" t="s">
        <v>1153</v>
      </c>
      <c r="AN54" s="39" t="s">
        <v>74</v>
      </c>
      <c r="AO54" s="37">
        <f t="shared" ca="1" si="9"/>
        <v>1</v>
      </c>
      <c r="AP54" s="39">
        <f t="shared" si="10"/>
        <v>1</v>
      </c>
      <c r="AQ54" s="39">
        <f t="shared" si="11"/>
        <v>0</v>
      </c>
      <c r="AR54" s="39">
        <f t="shared" si="12"/>
        <v>1</v>
      </c>
      <c r="AS54" s="40">
        <f t="shared" si="4"/>
        <v>0</v>
      </c>
    </row>
    <row r="55" spans="1:46">
      <c r="A55" t="str">
        <f>'Model output'!A54</f>
        <v>TCGA-DJ-A13V</v>
      </c>
      <c r="B55" s="31">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1a</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0</v>
      </c>
      <c r="F55" t="str">
        <f t="shared" si="5"/>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output'!H54="","negative",IF(OR(ISNUMBER(SEARCH("lymph node",'Model output'!H54)),ISNUMBER(SEARCH("gland",'Model output'!H54)),ISNUMBER(SEARCH("lobe",'Model output'!H54)),ISNUMBER(SEARCH("isthmus",'Model output'!H54)),ISNUMBER(SEARCH("mediastinum",'Model output'!H54)),ISNUMBER(SEARCH("Not mentioned",'Model output'!H54)), ISNUMBER(SEARCH("Not applicable",'Model output'!H54)), ISNUMBER(SEARCH("paratracheal",'Model output'!H54)),ISNUMBER(SEARCH("fibroadipose tissue",'Model output'!H54)),ISNUMBER(SEARCH("thyroid node",'Model output'!H54)),ISNUMBER(SEARCH("skeletal muscle",'Model output'!H54)),ISNUMBER(SEARCH("right",'Model output'!H54)),ISNUMBER(SEARCH("left",'Model output'!H54)),ISNUMBER(SEARCH("Not specified",'Model output'!H54))),"negative","positive"))</f>
        <v>negative</v>
      </c>
      <c r="I55">
        <f>IF(OR('Model output'!I54="",'Model output'!I54="Not answered",'Model output'!I54="Not mentioned"),"",IF(ISNUMBER('Model output'!I54),'Model output'!I54,1))</f>
        <v>10</v>
      </c>
      <c r="J55">
        <f>IF(OR('Model output'!J54="",'Model output'!J54="Not answered",'Model output'!J54="Not mentioned"),"",IF(AND(ISNUMBER('Model output'!J54),'Model output'!J54&lt;=I55),'Model output'!J54,IF(AND(ISNUMBER('Model output'!J54), 'Model output'!J54&gt;=DATE(2024,1,1)), MIN(DAY('Model output'!J54), MONTH('Model output'!J54), YEAR('Model output'!J54)), IF(ISNUMBER(SEARCH("0/",'Model output'!J54)),0,IF(ISNUMBER(SEARCH("/",'Model output'!J54)), VALUE(LEFT('Model output'!J54, SEARCH("/",'Model output'!J54)-1)),1)))))</f>
        <v>4</v>
      </c>
      <c r="K55" t="str" cm="1">
        <f t="array" ref="K55">IF(COUNT(FIND({0,1,2,3,4,5,6,7,8,9},'Model output'!K54))&gt;0,'Model output'!K54,"")</f>
        <v>1.4 cm</v>
      </c>
      <c r="L55" s="8" t="str">
        <f t="shared" si="1"/>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 classical type</v>
      </c>
      <c r="O55" t="str">
        <f>IF('Model output'!M54="","",'Model output'!M54)</f>
        <v>Not mentioned</v>
      </c>
      <c r="P55" t="str">
        <f>IF('Model output'!N54="","",'Model output'!N54)</f>
        <v>2.9 cm</v>
      </c>
      <c r="Q55" t="str">
        <f t="shared" si="6"/>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 ""))</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6"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No</v>
      </c>
      <c r="AB55" t="str">
        <f>IF(AA55&lt;&gt;"Yes","",IF(OR('Model output'!U54="",ISNUMBER(SEARCH("Not identified",'Model output'!U54))),"",'Model output'!U54))</f>
        <v/>
      </c>
      <c r="AC55" s="1" t="str">
        <f>IF(OR('Model output'!V54="", 'Model output'!V54="No", AND(ISERROR(SEARCH("Positive",'Model output'!V54)), ISNUMBER(SEARCH("Negative",'Model output'!V54))), ISNUMBER(SEARCH("Uninvolved",'Model output'!V54)), ISNUMBER(SEARCH("none",'Model output'!V54)), ISNUMBER(SEARCH("Free",'Model output'!V54)), ISNUMBER(SEARCH("1 mm",'Model output'!V54)), ISNUMBER(SEARCH("1.0 mm",'Model output'!V54)), ISNUMBER(SEARCH("0.1 CM",'Model output'!V54)), ISNUMBER(SEARCH("less than 0.2 mm",'Model output'!V54)), ISNUMBER(SEARCH("less than 0.5 mm",'Model output'!V54)), ISNUMBER(SEARCH("abut",'Model output'!V54)), ISNUMBER(SEARCH("lymph node",'Model output'!V54)), ISNUMBER(SEARCH("not mentioned",'Model output'!V54)), ISNUMBER(SEARCH("not specified",'Model output'!V54)), ISNUMBER(SEARCH("cannot be assessed",'Model output'!V54))), "negative", "positive")</f>
        <v>negative</v>
      </c>
      <c r="AE55" s="33"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4" t="str">
        <f t="shared" si="2"/>
        <v>2</v>
      </c>
      <c r="AG55" s="34" t="str">
        <f t="shared" si="3"/>
        <v>1a</v>
      </c>
      <c r="AH55" s="34" t="str">
        <f t="shared" si="7"/>
        <v>0</v>
      </c>
      <c r="AI55" s="40" t="str">
        <f t="shared" si="8"/>
        <v>I</v>
      </c>
      <c r="AJ55" s="37" t="s">
        <v>1149</v>
      </c>
      <c r="AK55" s="39" t="s">
        <v>1155</v>
      </c>
      <c r="AL55" s="39" t="s">
        <v>654</v>
      </c>
      <c r="AM55" s="39" t="s">
        <v>1156</v>
      </c>
      <c r="AN55" s="39" t="s">
        <v>74</v>
      </c>
      <c r="AO55" s="37">
        <f t="shared" ca="1" si="9"/>
        <v>1</v>
      </c>
      <c r="AP55" s="39">
        <f t="shared" si="10"/>
        <v>1</v>
      </c>
      <c r="AQ55" s="39">
        <f t="shared" si="11"/>
        <v>1</v>
      </c>
      <c r="AR55" s="39">
        <f t="shared" si="12"/>
        <v>1</v>
      </c>
      <c r="AS55" s="40">
        <f t="shared" si="4"/>
        <v>1</v>
      </c>
      <c r="AT55" s="9"/>
    </row>
    <row r="56" spans="1:46">
      <c r="A56" t="str">
        <f>'Model output'!A55</f>
        <v>TCGA-DJ-A13W</v>
      </c>
      <c r="B56" s="31">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0</v>
      </c>
      <c r="F56" t="str">
        <f t="shared" si="5"/>
        <v>positive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central</v>
      </c>
      <c r="H56" t="str">
        <f>IF('Model output'!H55="","negative",IF(OR(ISNUMBER(SEARCH("lymph node",'Model output'!H55)),ISNUMBER(SEARCH("gland",'Model output'!H55)),ISNUMBER(SEARCH("lobe",'Model output'!H55)),ISNUMBER(SEARCH("isthmus",'Model output'!H55)),ISNUMBER(SEARCH("mediastinum",'Model output'!H55)),ISNUMBER(SEARCH("Not mentioned",'Model output'!H55)), ISNUMBER(SEARCH("Not applicable",'Model output'!H55)), ISNUMBER(SEARCH("paratracheal",'Model output'!H55)),ISNUMBER(SEARCH("fibroadipose tissue",'Model output'!H55)),ISNUMBER(SEARCH("thyroid node",'Model output'!H55)),ISNUMBER(SEARCH("skeletal muscle",'Model output'!H55)),ISNUMBER(SEARCH("right",'Model output'!H55)),ISNUMBER(SEARCH("left",'Model output'!H55)),ISNUMBER(SEARCH("Not specified",'Model output'!H55))),"negative","positive"))</f>
        <v>negative</v>
      </c>
      <c r="I56">
        <f>IF(OR('Model output'!I55="",'Model output'!I55="Not answered",'Model output'!I55="Not mentioned"),"",IF(ISNUMBER('Model output'!I55),'Model output'!I55,1))</f>
        <v>3</v>
      </c>
      <c r="J56">
        <f>IF(OR('Model output'!J55="",'Model output'!J55="Not answered",'Model output'!J55="Not mentioned"),"",IF(AND(ISNUMBER('Model output'!J55),'Model output'!J55&lt;=I56),'Model output'!J55,IF(AND(ISNUMBER('Model output'!J55), 'Model output'!J55&gt;=DATE(2024,1,1)), MIN(DAY('Model output'!J55), MONTH('Model output'!J55), YEAR('Model output'!J55)), IF(ISNUMBER(SEARCH("0/",'Model output'!J55)),0,IF(ISNUMBER(SEARCH("/",'Model output'!J55)), VALUE(LEFT('Model output'!J55, SEARCH("/",'Model output'!J55)-1)),1)))))</f>
        <v>1</v>
      </c>
      <c r="K56" t="str" cm="1">
        <f t="array" ref="K56">IF(COUNT(FIND({0,1,2,3,4,5,6,7,8,9},'Model output'!K55))&gt;0,'Model output'!K55,"")</f>
        <v/>
      </c>
      <c r="L56" s="8" t="str">
        <f t="shared" si="1"/>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 follicular variant</v>
      </c>
      <c r="O56" t="str">
        <f>IF('Model output'!M55="","",'Model output'!M55)</f>
        <v>Well differentiated</v>
      </c>
      <c r="P56" t="str">
        <f>IF('Model output'!N55="","",'Model output'!N55)</f>
        <v>2.0 cm</v>
      </c>
      <c r="Q56" t="str">
        <f t="shared" si="6"/>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t="str">
        <f>IF('Model output'!O55="","",'Model output'!O55)</f>
        <v>1 (left lobe)</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 ""))</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6"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1" t="str">
        <f>IF(OR('Model output'!V55="", 'Model output'!V55="No", AND(ISERROR(SEARCH("Positive",'Model output'!V55)), ISNUMBER(SEARCH("Negative",'Model output'!V55))), ISNUMBER(SEARCH("Uninvolved",'Model output'!V55)), ISNUMBER(SEARCH("none",'Model output'!V55)), ISNUMBER(SEARCH("Free",'Model output'!V55)), ISNUMBER(SEARCH("1 mm",'Model output'!V55)), ISNUMBER(SEARCH("1.0 mm",'Model output'!V55)), ISNUMBER(SEARCH("0.1 CM",'Model output'!V55)), ISNUMBER(SEARCH("less than 0.2 mm",'Model output'!V55)), ISNUMBER(SEARCH("less than 0.5 mm",'Model output'!V55)), ISNUMBER(SEARCH("abut",'Model output'!V55)), ISNUMBER(SEARCH("lymph node",'Model output'!V55)), ISNUMBER(SEARCH("not mentioned",'Model output'!V55)), ISNUMBER(SEARCH("not specified",'Model output'!V55)), ISNUMBER(SEARCH("cannot be assessed",'Model output'!V55))), "negative", "positive")</f>
        <v>negative</v>
      </c>
      <c r="AE56" s="33"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4" t="str">
        <f t="shared" si="2"/>
        <v>1b</v>
      </c>
      <c r="AG56" s="34" t="str">
        <f t="shared" si="3"/>
        <v>1a</v>
      </c>
      <c r="AH56" s="34" t="str">
        <f t="shared" si="7"/>
        <v>0</v>
      </c>
      <c r="AI56" s="40" t="str">
        <f t="shared" si="8"/>
        <v>I</v>
      </c>
      <c r="AJ56" s="37" t="s">
        <v>1148</v>
      </c>
      <c r="AK56" s="39" t="s">
        <v>1152</v>
      </c>
      <c r="AL56" s="39" t="s">
        <v>1153</v>
      </c>
      <c r="AM56" s="39" t="s">
        <v>1156</v>
      </c>
      <c r="AN56" s="39" t="s">
        <v>74</v>
      </c>
      <c r="AO56" s="37">
        <f t="shared" ca="1" si="9"/>
        <v>1</v>
      </c>
      <c r="AP56" s="39">
        <f t="shared" si="10"/>
        <v>1</v>
      </c>
      <c r="AQ56" s="39">
        <f t="shared" si="11"/>
        <v>0</v>
      </c>
      <c r="AR56" s="39">
        <f t="shared" si="12"/>
        <v>1</v>
      </c>
      <c r="AS56" s="40">
        <f t="shared" si="4"/>
        <v>1</v>
      </c>
    </row>
    <row r="57" spans="1:46">
      <c r="A57" t="str">
        <f>'Model output'!A56</f>
        <v>TCGA-DJ-A13X</v>
      </c>
      <c r="B57" s="31">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0</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0</v>
      </c>
      <c r="F57" t="str">
        <f t="shared" si="5"/>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output'!H56="","negative",IF(OR(ISNUMBER(SEARCH("lymph node",'Model output'!H56)),ISNUMBER(SEARCH("gland",'Model output'!H56)),ISNUMBER(SEARCH("lobe",'Model output'!H56)),ISNUMBER(SEARCH("isthmus",'Model output'!H56)),ISNUMBER(SEARCH("mediastinum",'Model output'!H56)),ISNUMBER(SEARCH("Not mentioned",'Model output'!H56)), ISNUMBER(SEARCH("Not applicable",'Model output'!H56)), ISNUMBER(SEARCH("paratracheal",'Model output'!H56)),ISNUMBER(SEARCH("fibroadipose tissue",'Model output'!H56)),ISNUMBER(SEARCH("thyroid node",'Model output'!H56)),ISNUMBER(SEARCH("skeletal muscle",'Model output'!H56)),ISNUMBER(SEARCH("right",'Model output'!H56)),ISNUMBER(SEARCH("left",'Model output'!H56)),ISNUMBER(SEARCH("Not specified",'Model output'!H56))),"negative","positive"))</f>
        <v>negative</v>
      </c>
      <c r="I57">
        <f>IF(OR('Model output'!I56="",'Model output'!I56="Not answered",'Model output'!I56="Not mentioned"),"",IF(ISNUMBER('Model output'!I56),'Model output'!I56,1))</f>
        <v>1</v>
      </c>
      <c r="J57">
        <f>IF(OR('Model output'!J56="",'Model output'!J56="Not answered",'Model output'!J56="Not mentioned"),"",IF(AND(ISNUMBER('Model output'!J56),'Model output'!J56&lt;=I57),'Model output'!J56,IF(AND(ISNUMBER('Model output'!J56), 'Model output'!J56&gt;=DATE(2024,1,1)), MIN(DAY('Model output'!J56), MONTH('Model output'!J56), YEAR('Model output'!J56)), IF(ISNUMBER(SEARCH("0/",'Model output'!J56)),0,IF(ISNUMBER(SEARCH("/",'Model output'!J56)), VALUE(LEFT('Model output'!J56, SEARCH("/",'Model output'!J56)-1)),1)))))</f>
        <v>0</v>
      </c>
      <c r="K57" t="str" cm="1">
        <f t="array" ref="K57">IF(COUNT(FIND({0,1,2,3,4,5,6,7,8,9},'Model output'!K56))&gt;0,'Model output'!K56,"")</f>
        <v/>
      </c>
      <c r="L57" s="8" t="str">
        <f t="shared" si="1"/>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 carcinoma, follicular variant</v>
      </c>
      <c r="O57" t="str">
        <f>IF('Model output'!M56="","",'Model output'!M56)</f>
        <v>Well differentiated</v>
      </c>
      <c r="P57" t="str">
        <f>IF('Model output'!N56="","",'Model output'!N56)</f>
        <v>6.5 cm</v>
      </c>
      <c r="Q57" t="str">
        <f t="shared" si="6"/>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 ""))</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6"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Yes</v>
      </c>
      <c r="AB57" t="str">
        <f>IF(AA57&lt;&gt;"Yes","",IF(OR('Model output'!U56="",ISNUMBER(SEARCH("Not identified",'Model output'!U56))),"",'Model output'!U56))</f>
        <v/>
      </c>
      <c r="AC57" s="1" t="str">
        <f>IF(OR('Model output'!V56="", 'Model output'!V56="No", AND(ISERROR(SEARCH("Positive",'Model output'!V56)), ISNUMBER(SEARCH("Negative",'Model output'!V56))), ISNUMBER(SEARCH("Uninvolved",'Model output'!V56)), ISNUMBER(SEARCH("none",'Model output'!V56)), ISNUMBER(SEARCH("Free",'Model output'!V56)), ISNUMBER(SEARCH("1 mm",'Model output'!V56)), ISNUMBER(SEARCH("1.0 mm",'Model output'!V56)), ISNUMBER(SEARCH("0.1 CM",'Model output'!V56)), ISNUMBER(SEARCH("less than 0.2 mm",'Model output'!V56)), ISNUMBER(SEARCH("less than 0.5 mm",'Model output'!V56)), ISNUMBER(SEARCH("abut",'Model output'!V56)), ISNUMBER(SEARCH("lymph node",'Model output'!V56)), ISNUMBER(SEARCH("not mentioned",'Model output'!V56)), ISNUMBER(SEARCH("not specified",'Model output'!V56)), ISNUMBER(SEARCH("cannot be assessed",'Model output'!V56))), "negative", "positive")</f>
        <v>negative</v>
      </c>
      <c r="AE57" s="33"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4" t="str">
        <f t="shared" si="2"/>
        <v>3a</v>
      </c>
      <c r="AG57" s="34" t="str">
        <f t="shared" si="3"/>
        <v>0</v>
      </c>
      <c r="AH57" s="34" t="str">
        <f t="shared" si="7"/>
        <v>0</v>
      </c>
      <c r="AI57" s="40" t="str">
        <f t="shared" si="8"/>
        <v>I</v>
      </c>
      <c r="AJ57" s="37" t="s">
        <v>1148</v>
      </c>
      <c r="AK57" s="39" t="s">
        <v>1157</v>
      </c>
      <c r="AL57" s="39" t="s">
        <v>1153</v>
      </c>
      <c r="AM57" s="39" t="s">
        <v>1156</v>
      </c>
      <c r="AN57" s="39" t="s">
        <v>74</v>
      </c>
      <c r="AO57" s="37">
        <f t="shared" ca="1" si="9"/>
        <v>1</v>
      </c>
      <c r="AP57" s="39">
        <f t="shared" si="10"/>
        <v>1</v>
      </c>
      <c r="AQ57" s="39">
        <f t="shared" si="11"/>
        <v>1</v>
      </c>
      <c r="AR57" s="39">
        <f t="shared" si="12"/>
        <v>1</v>
      </c>
      <c r="AS57" s="40">
        <f t="shared" si="4"/>
        <v>1</v>
      </c>
    </row>
    <row r="58" spans="1:46">
      <c r="A58" t="str">
        <f>'Model output'!A57</f>
        <v>TCGA-DJ-A1QG</v>
      </c>
      <c r="B58" s="31">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2</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5"/>
        <v>positive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central</v>
      </c>
      <c r="H58" t="str">
        <f>IF('Model output'!H57="","negative",IF(OR(ISNUMBER(SEARCH("lymph node",'Model output'!H57)),ISNUMBER(SEARCH("gland",'Model output'!H57)),ISNUMBER(SEARCH("lobe",'Model output'!H57)),ISNUMBER(SEARCH("isthmus",'Model output'!H57)),ISNUMBER(SEARCH("mediastinum",'Model output'!H57)),ISNUMBER(SEARCH("Not mentioned",'Model output'!H57)), ISNUMBER(SEARCH("Not applicable",'Model output'!H57)), ISNUMBER(SEARCH("paratracheal",'Model output'!H57)),ISNUMBER(SEARCH("fibroadipose tissue",'Model output'!H57)),ISNUMBER(SEARCH("thyroid node",'Model output'!H57)),ISNUMBER(SEARCH("skeletal muscle",'Model output'!H57)),ISNUMBER(SEARCH("right",'Model output'!H57)),ISNUMBER(SEARCH("left",'Model output'!H57)),ISNUMBER(SEARCH("Not specified",'Model output'!H57))),"negative","positive"))</f>
        <v>negative</v>
      </c>
      <c r="I58">
        <f>IF(OR('Model output'!I57="",'Model output'!I57="Not answered",'Model output'!I57="Not mentioned"),"",IF(ISNUMBER('Model output'!I57),'Model output'!I57,1))</f>
        <v>4</v>
      </c>
      <c r="J58">
        <f>IF(OR('Model output'!J57="",'Model output'!J57="Not answered",'Model output'!J57="Not mentioned"),"",IF(AND(ISNUMBER('Model output'!J57),'Model output'!J57&lt;=I58),'Model output'!J57,IF(AND(ISNUMBER('Model output'!J57), 'Model output'!J57&gt;=DATE(2024,1,1)), MIN(DAY('Model output'!J57), MONTH('Model output'!J57), YEAR('Model output'!J57)), IF(ISNUMBER(SEARCH("0/",'Model output'!J57)),0,IF(ISNUMBER(SEARCH("/",'Model output'!J57)), VALUE(LEFT('Model output'!J57, SEARCH("/",'Model output'!J57)-1)),1)))))</f>
        <v>1</v>
      </c>
      <c r="K58" t="str" cm="1">
        <f t="array" ref="K58">IF(COUNT(FIND({0,1,2,3,4,5,6,7,8,9},'Model output'!K57))&gt;0,'Model output'!K57,"")</f>
        <v/>
      </c>
      <c r="L58" s="8"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follicular variant, microcarcinomas</v>
      </c>
      <c r="P58" t="str">
        <f>IF('Model output'!N57="","",'Model output'!N57)</f>
        <v>1.8 cm (right lobe)</v>
      </c>
      <c r="Q58" t="str">
        <f t="shared" si="6"/>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 ""))</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6"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No</v>
      </c>
      <c r="AB58" t="str">
        <f>IF(AA58&lt;&gt;"Yes","",IF(OR('Model output'!U57="",ISNUMBER(SEARCH("Not identified",'Model output'!U57))),"",'Model output'!U57))</f>
        <v/>
      </c>
      <c r="AC58" s="1" t="str">
        <f>IF(OR('Model output'!V57="", 'Model output'!V57="No", AND(ISERROR(SEARCH("Positive",'Model output'!V57)), ISNUMBER(SEARCH("Negative",'Model output'!V57))), ISNUMBER(SEARCH("Uninvolved",'Model output'!V57)), ISNUMBER(SEARCH("none",'Model output'!V57)), ISNUMBER(SEARCH("Free",'Model output'!V57)), ISNUMBER(SEARCH("1 mm",'Model output'!V57)), ISNUMBER(SEARCH("1.0 mm",'Model output'!V57)), ISNUMBER(SEARCH("0.1 CM",'Model output'!V57)), ISNUMBER(SEARCH("less than 0.2 mm",'Model output'!V57)), ISNUMBER(SEARCH("less than 0.5 mm",'Model output'!V57)), ISNUMBER(SEARCH("abut",'Model output'!V57)), ISNUMBER(SEARCH("lymph node",'Model output'!V57)), ISNUMBER(SEARCH("not mentioned",'Model output'!V57)), ISNUMBER(SEARCH("not specified",'Model output'!V57)), ISNUMBER(SEARCH("cannot be assessed",'Model output'!V57))), "negative", "positive")</f>
        <v>negative</v>
      </c>
      <c r="AE58" s="33"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4" t="str">
        <f t="shared" si="2"/>
        <v>1b</v>
      </c>
      <c r="AG58" s="34" t="str">
        <f t="shared" si="3"/>
        <v>1a</v>
      </c>
      <c r="AH58" s="34" t="str">
        <f t="shared" si="7"/>
        <v>0</v>
      </c>
      <c r="AI58" s="40" t="str">
        <f t="shared" si="8"/>
        <v>II</v>
      </c>
      <c r="AJ58" s="37" t="s">
        <v>1148</v>
      </c>
      <c r="AK58" s="39" t="s">
        <v>1152</v>
      </c>
      <c r="AL58" s="39" t="s">
        <v>1153</v>
      </c>
      <c r="AM58" s="39" t="s">
        <v>1156</v>
      </c>
      <c r="AN58" s="39" t="s">
        <v>74</v>
      </c>
      <c r="AO58" s="37">
        <f t="shared" ca="1" si="9"/>
        <v>1</v>
      </c>
      <c r="AP58" s="39">
        <f t="shared" si="10"/>
        <v>1</v>
      </c>
      <c r="AQ58" s="39">
        <f t="shared" si="11"/>
        <v>0</v>
      </c>
      <c r="AR58" s="39">
        <f t="shared" si="12"/>
        <v>1</v>
      </c>
      <c r="AS58" s="40">
        <f t="shared" si="4"/>
        <v>0</v>
      </c>
    </row>
    <row r="59" spans="1:46">
      <c r="A59" t="str">
        <f>'Model output'!A58</f>
        <v>TCGA-DJ-A1QH</v>
      </c>
      <c r="B59" s="31">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5"/>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output'!H58="","negative",IF(OR(ISNUMBER(SEARCH("lymph node",'Model output'!H58)),ISNUMBER(SEARCH("gland",'Model output'!H58)),ISNUMBER(SEARCH("lobe",'Model output'!H58)),ISNUMBER(SEARCH("isthmus",'Model output'!H58)),ISNUMBER(SEARCH("mediastinum",'Model output'!H58)),ISNUMBER(SEARCH("Not mentioned",'Model output'!H58)), ISNUMBER(SEARCH("Not applicable",'Model output'!H58)), ISNUMBER(SEARCH("paratracheal",'Model output'!H58)),ISNUMBER(SEARCH("fibroadipose tissue",'Model output'!H58)),ISNUMBER(SEARCH("thyroid node",'Model output'!H58)),ISNUMBER(SEARCH("skeletal muscle",'Model output'!H58)),ISNUMBER(SEARCH("right",'Model output'!H58)),ISNUMBER(SEARCH("left",'Model output'!H58)),ISNUMBER(SEARCH("Not specified",'Model output'!H58))),"negative","positive"))</f>
        <v>negative</v>
      </c>
      <c r="I59">
        <f>IF(OR('Model output'!I58="",'Model output'!I58="Not answered",'Model output'!I58="Not mentioned"),"",IF(ISNUMBER('Model output'!I58),'Model output'!I58,1))</f>
        <v>7</v>
      </c>
      <c r="J59">
        <f>IF(OR('Model output'!J58="",'Model output'!J58="Not answered",'Model output'!J58="Not mentioned"),"",IF(AND(ISNUMBER('Model output'!J58),'Model output'!J58&lt;=I59),'Model output'!J58,IF(AND(ISNUMBER('Model output'!J58), 'Model output'!J58&gt;=DATE(2024,1,1)), MIN(DAY('Model output'!J58), MONTH('Model output'!J58), YEAR('Model output'!J58)), IF(ISNUMBER(SEARCH("0/",'Model output'!J58)),0,IF(ISNUMBER(SEARCH("/",'Model output'!J58)), VALUE(LEFT('Model output'!J58, SEARCH("/",'Model output'!J58)-1)),1)))))</f>
        <v>6</v>
      </c>
      <c r="K59" t="str" cm="1">
        <f t="array" ref="K59">IF(COUNT(FIND({0,1,2,3,4,5,6,7,8,9},'Model output'!K58))&gt;0,'Model output'!K58,"")</f>
        <v>1cm</v>
      </c>
      <c r="L59" s="8" t="str">
        <f t="shared" si="1"/>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The tumor spans the entire thyroid and is at least 7 cm</v>
      </c>
      <c r="Q59" t="str">
        <f t="shared" si="6"/>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 ""))</f>
        <v>Not mentioned</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positive</v>
      </c>
      <c r="X59" s="16" t="str">
        <f>IF('Model output'!S58="","",'Model output'!S58)</f>
        <v>There is extensive extension into peri-thyroidal fibroadipose tissue and skeletal muscle</v>
      </c>
      <c r="Y59" t="str">
        <f>IF(OR('Model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No</v>
      </c>
      <c r="AB59" t="str">
        <f>IF(AA59&lt;&gt;"Yes","",IF(OR('Model output'!U58="",ISNUMBER(SEARCH("Not identified",'Model output'!U58))),"",'Model output'!U58))</f>
        <v/>
      </c>
      <c r="AC59" s="1" t="str">
        <f>IF(OR('Model output'!V58="", 'Model output'!V58="No", AND(ISERROR(SEARCH("Positive",'Model output'!V58)), ISNUMBER(SEARCH("Negative",'Model output'!V58))), ISNUMBER(SEARCH("Uninvolved",'Model output'!V58)), ISNUMBER(SEARCH("none",'Model output'!V58)), ISNUMBER(SEARCH("Free",'Model output'!V58)), ISNUMBER(SEARCH("1 mm",'Model output'!V58)), ISNUMBER(SEARCH("1.0 mm",'Model output'!V58)), ISNUMBER(SEARCH("0.1 CM",'Model output'!V58)), ISNUMBER(SEARCH("less than 0.2 mm",'Model output'!V58)), ISNUMBER(SEARCH("less than 0.5 mm",'Model output'!V58)), ISNUMBER(SEARCH("abut",'Model output'!V58)), ISNUMBER(SEARCH("lymph node",'Model output'!V58)), ISNUMBER(SEARCH("not mentioned",'Model output'!V58)), ISNUMBER(SEARCH("not specified",'Model output'!V58)), ISNUMBER(SEARCH("cannot be assessed",'Model output'!V58))), "negative", "positive")</f>
        <v>positive</v>
      </c>
      <c r="AE59" s="33"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4" t="str">
        <f t="shared" si="2"/>
        <v>3b</v>
      </c>
      <c r="AG59" s="34" t="str">
        <f t="shared" si="3"/>
        <v>1a</v>
      </c>
      <c r="AH59" s="34" t="str">
        <f t="shared" si="7"/>
        <v>0</v>
      </c>
      <c r="AI59" s="40" t="str">
        <f t="shared" si="8"/>
        <v>II</v>
      </c>
      <c r="AJ59" s="37" t="s">
        <v>1147</v>
      </c>
      <c r="AK59" s="39" t="s">
        <v>1151</v>
      </c>
      <c r="AL59" s="39" t="s">
        <v>654</v>
      </c>
      <c r="AM59" s="39" t="s">
        <v>1156</v>
      </c>
      <c r="AN59" s="39" t="s">
        <v>1154</v>
      </c>
      <c r="AO59" s="37">
        <f t="shared" si="9"/>
        <v>1</v>
      </c>
      <c r="AP59" s="39">
        <f t="shared" si="10"/>
        <v>1</v>
      </c>
      <c r="AQ59" s="39">
        <f t="shared" si="11"/>
        <v>1</v>
      </c>
      <c r="AR59" s="39">
        <f t="shared" si="12"/>
        <v>1</v>
      </c>
      <c r="AS59" s="40">
        <f t="shared" si="4"/>
        <v>1</v>
      </c>
    </row>
    <row r="60" spans="1:46">
      <c r="A60" t="str">
        <f>'Model output'!A59</f>
        <v>TCGA-DJ-A1QL</v>
      </c>
      <c r="B60" s="31">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2</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0</v>
      </c>
      <c r="F60" t="str">
        <f t="shared" si="5"/>
        <v>positive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output'!H59="","negative",IF(OR(ISNUMBER(SEARCH("lymph node",'Model output'!H59)),ISNUMBER(SEARCH("gland",'Model output'!H59)),ISNUMBER(SEARCH("lobe",'Model output'!H59)),ISNUMBER(SEARCH("isthmus",'Model output'!H59)),ISNUMBER(SEARCH("mediastinum",'Model output'!H59)),ISNUMBER(SEARCH("Not mentioned",'Model output'!H59)), ISNUMBER(SEARCH("Not applicable",'Model output'!H59)), ISNUMBER(SEARCH("paratracheal",'Model output'!H59)),ISNUMBER(SEARCH("fibroadipose tissue",'Model output'!H59)),ISNUMBER(SEARCH("thyroid node",'Model output'!H59)),ISNUMBER(SEARCH("skeletal muscle",'Model output'!H59)),ISNUMBER(SEARCH("right",'Model output'!H59)),ISNUMBER(SEARCH("left",'Model output'!H59)),ISNUMBER(SEARCH("Not specified",'Model output'!H59))),"negative","positive"))</f>
        <v>negative</v>
      </c>
      <c r="I60">
        <f>IF(OR('Model output'!I59="",'Model output'!I59="Not answered",'Model output'!I59="Not mentioned"),"",IF(ISNUMBER('Model output'!I59),'Model output'!I59,1))</f>
        <v>7</v>
      </c>
      <c r="J60">
        <f>IF(OR('Model output'!J59="",'Model output'!J59="Not answered",'Model output'!J59="Not mentioned"),"",IF(AND(ISNUMBER('Model output'!J59),'Model output'!J59&lt;=I60),'Model output'!J59,IF(AND(ISNUMBER('Model output'!J59), 'Model output'!J59&gt;=DATE(2024,1,1)), MIN(DAY('Model output'!J59), MONTH('Model output'!J59), YEAR('Model output'!J59)), IF(ISNUMBER(SEARCH("0/",'Model output'!J59)),0,IF(ISNUMBER(SEARCH("/",'Model output'!J59)), VALUE(LEFT('Model output'!J59, SEARCH("/",'Model output'!J59)-1)),1)))))</f>
        <v>1</v>
      </c>
      <c r="K60" t="str" cm="1">
        <f t="array" ref="K60">IF(COUNT(FIND({0,1,2,3,4,5,6,7,8,9},'Model output'!K59))&gt;0,'Model output'!K59,"")</f>
        <v/>
      </c>
      <c r="L60" s="8" t="str">
        <f t="shared" si="1"/>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 follicular variant</v>
      </c>
      <c r="O60" t="str">
        <f>IF('Model output'!M59="","",'Model output'!M59)</f>
        <v>Well differentiated</v>
      </c>
      <c r="P60" t="str">
        <f>IF('Model output'!N59="","",'Model output'!N59)</f>
        <v>2.2 cm</v>
      </c>
      <c r="Q60" t="str">
        <f t="shared" si="6"/>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 ""))</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6"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1" t="str">
        <f>IF(OR('Model output'!V59="", 'Model output'!V59="No", AND(ISERROR(SEARCH("Positive",'Model output'!V59)), ISNUMBER(SEARCH("Negative",'Model output'!V59))), ISNUMBER(SEARCH("Uninvolved",'Model output'!V59)), ISNUMBER(SEARCH("none",'Model output'!V59)), ISNUMBER(SEARCH("Free",'Model output'!V59)), ISNUMBER(SEARCH("1 mm",'Model output'!V59)), ISNUMBER(SEARCH("1.0 mm",'Model output'!V59)), ISNUMBER(SEARCH("0.1 CM",'Model output'!V59)), ISNUMBER(SEARCH("less than 0.2 mm",'Model output'!V59)), ISNUMBER(SEARCH("less than 0.5 mm",'Model output'!V59)), ISNUMBER(SEARCH("abut",'Model output'!V59)), ISNUMBER(SEARCH("lymph node",'Model output'!V59)), ISNUMBER(SEARCH("not mentioned",'Model output'!V59)), ISNUMBER(SEARCH("not specified",'Model output'!V59)), ISNUMBER(SEARCH("cannot be assessed",'Model output'!V59))), "negative", "positive")</f>
        <v>negative</v>
      </c>
      <c r="AE60" s="33"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4" t="str">
        <f t="shared" si="2"/>
        <v>2</v>
      </c>
      <c r="AG60" s="34" t="str">
        <f t="shared" si="3"/>
        <v>1a</v>
      </c>
      <c r="AH60" s="34" t="str">
        <f t="shared" si="7"/>
        <v>0</v>
      </c>
      <c r="AI60" s="40" t="str">
        <f t="shared" si="8"/>
        <v>II</v>
      </c>
      <c r="AJ60" s="37" t="s">
        <v>1148</v>
      </c>
      <c r="AK60" s="39" t="s">
        <v>1155</v>
      </c>
      <c r="AL60" s="39" t="s">
        <v>1156</v>
      </c>
      <c r="AM60" s="39" t="s">
        <v>1156</v>
      </c>
      <c r="AN60" s="39" t="s">
        <v>74</v>
      </c>
      <c r="AO60" s="37">
        <f t="shared" ca="1" si="9"/>
        <v>1</v>
      </c>
      <c r="AP60" s="39">
        <f t="shared" si="10"/>
        <v>1</v>
      </c>
      <c r="AQ60" s="39">
        <f t="shared" si="11"/>
        <v>0</v>
      </c>
      <c r="AR60" s="39">
        <f t="shared" si="12"/>
        <v>1</v>
      </c>
      <c r="AS60" s="40">
        <f t="shared" si="4"/>
        <v>0</v>
      </c>
    </row>
    <row r="61" spans="1:46">
      <c r="A61" t="str">
        <f>'Model output'!A60</f>
        <v>TCGA-DJ-A1QM</v>
      </c>
      <c r="B61" s="31">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5"/>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output'!H60="","negative",IF(OR(ISNUMBER(SEARCH("lymph node",'Model output'!H60)),ISNUMBER(SEARCH("gland",'Model output'!H60)),ISNUMBER(SEARCH("lobe",'Model output'!H60)),ISNUMBER(SEARCH("isthmus",'Model output'!H60)),ISNUMBER(SEARCH("mediastinum",'Model output'!H60)),ISNUMBER(SEARCH("Not mentioned",'Model output'!H60)), ISNUMBER(SEARCH("Not applicable",'Model output'!H60)), ISNUMBER(SEARCH("paratracheal",'Model output'!H60)),ISNUMBER(SEARCH("fibroadipose tissue",'Model output'!H60)),ISNUMBER(SEARCH("thyroid node",'Model output'!H60)),ISNUMBER(SEARCH("skeletal muscle",'Model output'!H60)),ISNUMBER(SEARCH("right",'Model output'!H60)),ISNUMBER(SEARCH("left",'Model output'!H60)),ISNUMBER(SEARCH("Not specified",'Model output'!H60))),"negative","positive"))</f>
        <v>negative</v>
      </c>
      <c r="I61">
        <f>IF(OR('Model output'!I60="",'Model output'!I60="Not answered",'Model output'!I60="Not mentioned"),"",IF(ISNUMBER('Model output'!I60),'Model output'!I60,1))</f>
        <v>2</v>
      </c>
      <c r="J61">
        <f>IF(OR('Model output'!J60="",'Model output'!J60="Not answered",'Model output'!J60="Not mentioned"),"",IF(AND(ISNUMBER('Model output'!J60),'Model output'!J60&lt;=I61),'Model output'!J60,IF(AND(ISNUMBER('Model output'!J60), 'Model output'!J60&gt;=DATE(2024,1,1)), MIN(DAY('Model output'!J60), MONTH('Model output'!J60), YEAR('Model output'!J60)), IF(ISNUMBER(SEARCH("0/",'Model output'!J60)),0,IF(ISNUMBER(SEARCH("/",'Model output'!J60)), VALUE(LEFT('Model output'!J60, SEARCH("/",'Model output'!J60)-1)),1)))))</f>
        <v>0</v>
      </c>
      <c r="K61" t="str" cm="1">
        <f t="array" ref="K61">IF(COUNT(FIND({0,1,2,3,4,5,6,7,8,9},'Model output'!K60))&gt;0,'Model output'!K60,"")</f>
        <v/>
      </c>
      <c r="L61" s="8"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 microcarcinoma</v>
      </c>
      <c r="O61" t="str">
        <f>IF('Model output'!M60="","",'Model output'!M60)</f>
        <v>with tall cell features</v>
      </c>
      <c r="P61" t="str">
        <f>IF('Model output'!N60="","",'Model output'!N60)</f>
        <v>0.7 cm</v>
      </c>
      <c r="Q61" t="str">
        <f t="shared" si="6"/>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 ""))</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6" t="str">
        <f>IF('Model output'!S60="","",'Model output'!S60)</f>
        <v>Not identified</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Yes</v>
      </c>
      <c r="AB61" t="str">
        <f>IF(AA61&lt;&gt;"Yes","",IF(OR('Model output'!U60="",ISNUMBER(SEARCH("Not identified",'Model output'!U60))),"",'Model output'!U60))</f>
        <v/>
      </c>
      <c r="AC61" s="1" t="str">
        <f>IF(OR('Model output'!V60="", 'Model output'!V60="No", AND(ISERROR(SEARCH("Positive",'Model output'!V60)), ISNUMBER(SEARCH("Negative",'Model output'!V60))), ISNUMBER(SEARCH("Uninvolved",'Model output'!V60)), ISNUMBER(SEARCH("none",'Model output'!V60)), ISNUMBER(SEARCH("Free",'Model output'!V60)), ISNUMBER(SEARCH("1 mm",'Model output'!V60)), ISNUMBER(SEARCH("1.0 mm",'Model output'!V60)), ISNUMBER(SEARCH("0.1 CM",'Model output'!V60)), ISNUMBER(SEARCH("less than 0.2 mm",'Model output'!V60)), ISNUMBER(SEARCH("less than 0.5 mm",'Model output'!V60)), ISNUMBER(SEARCH("abut",'Model output'!V60)), ISNUMBER(SEARCH("lymph node",'Model output'!V60)), ISNUMBER(SEARCH("not mentioned",'Model output'!V60)), ISNUMBER(SEARCH("not specified",'Model output'!V60)), ISNUMBER(SEARCH("cannot be assessed",'Model output'!V60))), "negative", "positive")</f>
        <v>negative</v>
      </c>
      <c r="AE61" s="33"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4" t="str">
        <f t="shared" si="2"/>
        <v>1a</v>
      </c>
      <c r="AG61" s="34" t="str">
        <f t="shared" si="3"/>
        <v>0</v>
      </c>
      <c r="AH61" s="34" t="str">
        <f t="shared" si="7"/>
        <v>0</v>
      </c>
      <c r="AI61" s="40" t="str">
        <f t="shared" si="8"/>
        <v>I</v>
      </c>
      <c r="AJ61" s="37" t="s">
        <v>1149</v>
      </c>
      <c r="AK61" s="39" t="s">
        <v>654</v>
      </c>
      <c r="AL61" s="39" t="s">
        <v>1153</v>
      </c>
      <c r="AM61" s="39" t="s">
        <v>1156</v>
      </c>
      <c r="AN61" s="39" t="s">
        <v>74</v>
      </c>
      <c r="AO61" s="37">
        <f t="shared" ca="1" si="9"/>
        <v>1</v>
      </c>
      <c r="AP61" s="39">
        <f t="shared" si="10"/>
        <v>1</v>
      </c>
      <c r="AQ61" s="39">
        <f t="shared" si="11"/>
        <v>1</v>
      </c>
      <c r="AR61" s="39">
        <f t="shared" si="12"/>
        <v>1</v>
      </c>
      <c r="AS61" s="40">
        <f t="shared" si="4"/>
        <v>1</v>
      </c>
    </row>
    <row r="62" spans="1:46">
      <c r="A62" t="str">
        <f>'Model output'!A61</f>
        <v>TCGA-DJ-A1QN</v>
      </c>
      <c r="B62" s="31">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1a</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0</v>
      </c>
      <c r="F62" t="str">
        <f t="shared" si="5"/>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output'!H61="","negative",IF(OR(ISNUMBER(SEARCH("lymph node",'Model output'!H61)),ISNUMBER(SEARCH("gland",'Model output'!H61)),ISNUMBER(SEARCH("lobe",'Model output'!H61)),ISNUMBER(SEARCH("isthmus",'Model output'!H61)),ISNUMBER(SEARCH("mediastinum",'Model output'!H61)),ISNUMBER(SEARCH("Not mentioned",'Model output'!H61)), ISNUMBER(SEARCH("Not applicable",'Model output'!H61)), ISNUMBER(SEARCH("paratracheal",'Model output'!H61)),ISNUMBER(SEARCH("fibroadipose tissue",'Model output'!H61)),ISNUMBER(SEARCH("thyroid node",'Model output'!H61)),ISNUMBER(SEARCH("skeletal muscle",'Model output'!H61)),ISNUMBER(SEARCH("right",'Model output'!H61)),ISNUMBER(SEARCH("left",'Model output'!H61)),ISNUMBER(SEARCH("Not specified",'Model output'!H61))),"negative","positive"))</f>
        <v>negative</v>
      </c>
      <c r="I62">
        <f>IF(OR('Model output'!I61="",'Model output'!I61="Not answered",'Model output'!I61="Not mentioned"),"",IF(ISNUMBER('Model output'!I61),'Model output'!I61,1))</f>
        <v>3</v>
      </c>
      <c r="J62">
        <f>IF(OR('Model output'!J61="",'Model output'!J61="Not answered",'Model output'!J61="Not mentioned"),"",IF(AND(ISNUMBER('Model output'!J61),'Model output'!J61&lt;=I62),'Model output'!J61,IF(AND(ISNUMBER('Model output'!J61), 'Model output'!J61&gt;=DATE(2024,1,1)), MIN(DAY('Model output'!J61), MONTH('Model output'!J61), YEAR('Model output'!J61)), IF(ISNUMBER(SEARCH("0/",'Model output'!J61)),0,IF(ISNUMBER(SEARCH("/",'Model output'!J61)), VALUE(LEFT('Model output'!J61, SEARCH("/",'Model output'!J61)-1)),1)))))</f>
        <v>3</v>
      </c>
      <c r="K62" t="str" cm="1">
        <f t="array" ref="K62">IF(COUNT(FIND({0,1,2,3,4,5,6,7,8,9},'Model output'!K61))&gt;0,'Model output'!K61,"")</f>
        <v>0.7 cm</v>
      </c>
      <c r="L62" s="8" t="str">
        <f t="shared" si="1"/>
        <v>0.7cm</v>
      </c>
      <c r="M62" cm="1">
        <f t="array" ref="M62">IF(L62="","",IF(ISNUMBER(SEARCH("cm",L62)),MAX(VALUE(SUBSTITUTE(_xlfn.FILTERXML("&lt;t&gt;&lt;s&gt;"&amp;SUBSTITUTE(L62,",","&lt;/s&gt;&lt;s&gt;")&amp;"&lt;/s&gt;&lt;/t&gt;","//s"),"cm",""))),MAX(VALUE(SUBSTITUTE(_xlfn.FILTERXML("&lt;t&gt;&lt;s&gt;"&amp;SUBSTITUTE(L62,",","&lt;/s&gt;&lt;s&gt;")&amp;"&lt;/s&gt;&lt;/t&gt;","//s"),"mm","")))/10))</f>
        <v>0.7</v>
      </c>
      <c r="N62" t="str">
        <f>IF('Model output'!L61="","",'Model output'!L61)</f>
        <v>Papillary</v>
      </c>
      <c r="O62" t="str">
        <f>IF('Model output'!M61="","",'Model output'!M61)</f>
        <v>Microcarcinoma</v>
      </c>
      <c r="P62" t="str">
        <f>IF('Model output'!N61="","",'Model output'!N61)</f>
        <v>0.1 cm</v>
      </c>
      <c r="Q62" t="str">
        <f t="shared" si="6"/>
        <v>0.1cm</v>
      </c>
      <c r="R62" cm="1">
        <f t="array" ref="R62">IF(Q62="","",IF(ISNUMBER(SEARCH("cm",Q62)),MAX(VALUE(SUBSTITUTE(_xlfn.FILTERXML("&lt;t&gt;&lt;s&gt;"&amp;SUBSTITUTE(Q62,",","&lt;/s&gt;&lt;s&gt;")&amp;"&lt;/s&gt;&lt;/t&gt;","//s"),"cm",""))),MAX(VALUE(SUBSTITUTE(_xlfn.FILTERXML("&lt;t&gt;&lt;s&gt;"&amp;SUBSTITUTE(Q62,",","&lt;/s&gt;&lt;s&gt;")&amp;"&lt;/s&gt;&lt;/t&gt;","//s"),"mm","")))/10))</f>
        <v>0.1</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 ""))</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6" t="str">
        <f>IF('Model output'!S61="","",'Model output'!S61)</f>
        <v>Not identified</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No</v>
      </c>
      <c r="AB62" t="str">
        <f>IF(AA62&lt;&gt;"Yes","",IF(OR('Model output'!U61="",ISNUMBER(SEARCH("Not identified",'Model output'!U61))),"",'Model output'!U61))</f>
        <v/>
      </c>
      <c r="AC62" s="1" t="str">
        <f>IF(OR('Model output'!V61="", 'Model output'!V61="No", AND(ISERROR(SEARCH("Positive",'Model output'!V61)), ISNUMBER(SEARCH("Negative",'Model output'!V61))), ISNUMBER(SEARCH("Uninvolved",'Model output'!V61)), ISNUMBER(SEARCH("none",'Model output'!V61)), ISNUMBER(SEARCH("Free",'Model output'!V61)), ISNUMBER(SEARCH("1 mm",'Model output'!V61)), ISNUMBER(SEARCH("1.0 mm",'Model output'!V61)), ISNUMBER(SEARCH("0.1 CM",'Model output'!V61)), ISNUMBER(SEARCH("less than 0.2 mm",'Model output'!V61)), ISNUMBER(SEARCH("less than 0.5 mm",'Model output'!V61)), ISNUMBER(SEARCH("abut",'Model output'!V61)), ISNUMBER(SEARCH("lymph node",'Model output'!V61)), ISNUMBER(SEARCH("not mentioned",'Model output'!V61)), ISNUMBER(SEARCH("not specified",'Model output'!V61)), ISNUMBER(SEARCH("cannot be assessed",'Model output'!V61))), "negative", "positive")</f>
        <v>negative</v>
      </c>
      <c r="AE62" s="33"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4" t="str">
        <f t="shared" si="2"/>
        <v>1a</v>
      </c>
      <c r="AG62" s="34" t="str">
        <f t="shared" si="3"/>
        <v>1a</v>
      </c>
      <c r="AH62" s="34" t="str">
        <f t="shared" si="7"/>
        <v>0</v>
      </c>
      <c r="AI62" s="40" t="str">
        <f t="shared" si="8"/>
        <v>I</v>
      </c>
      <c r="AJ62" s="37" t="s">
        <v>1148</v>
      </c>
      <c r="AK62" s="39" t="s">
        <v>1152</v>
      </c>
      <c r="AL62" s="39" t="s">
        <v>1156</v>
      </c>
      <c r="AM62" s="39" t="s">
        <v>1156</v>
      </c>
      <c r="AN62" s="39" t="s">
        <v>74</v>
      </c>
      <c r="AO62" s="37">
        <f t="shared" ca="1" si="9"/>
        <v>1</v>
      </c>
      <c r="AP62" s="39">
        <f t="shared" si="10"/>
        <v>0</v>
      </c>
      <c r="AQ62" s="39">
        <f t="shared" si="11"/>
        <v>0</v>
      </c>
      <c r="AR62" s="39">
        <f t="shared" si="12"/>
        <v>1</v>
      </c>
      <c r="AS62" s="40">
        <f t="shared" si="4"/>
        <v>1</v>
      </c>
    </row>
    <row r="63" spans="1:46">
      <c r="A63" t="str">
        <f>'Model output'!A62</f>
        <v>TCGA-DJ-A1QO</v>
      </c>
      <c r="B63" s="31">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5"/>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output'!H62="","negative",IF(OR(ISNUMBER(SEARCH("lymph node",'Model output'!H62)),ISNUMBER(SEARCH("gland",'Model output'!H62)),ISNUMBER(SEARCH("lobe",'Model output'!H62)),ISNUMBER(SEARCH("isthmus",'Model output'!H62)),ISNUMBER(SEARCH("mediastinum",'Model output'!H62)),ISNUMBER(SEARCH("Not mentioned",'Model output'!H62)), ISNUMBER(SEARCH("Not applicable",'Model output'!H62)), ISNUMBER(SEARCH("paratracheal",'Model output'!H62)),ISNUMBER(SEARCH("fibroadipose tissue",'Model output'!H62)),ISNUMBER(SEARCH("thyroid node",'Model output'!H62)),ISNUMBER(SEARCH("skeletal muscle",'Model output'!H62)),ISNUMBER(SEARCH("right",'Model output'!H62)),ISNUMBER(SEARCH("left",'Model output'!H62)),ISNUMBER(SEARCH("Not specified",'Model output'!H62))),"negative","positive"))</f>
        <v>negative</v>
      </c>
      <c r="I63">
        <f>IF(OR('Model output'!I62="",'Model output'!I62="Not answered",'Model output'!I62="Not mentioned"),"",IF(ISNUMBER('Model output'!I62),'Model output'!I62,1))</f>
        <v>1</v>
      </c>
      <c r="J63">
        <f>IF(OR('Model output'!J62="",'Model output'!J62="Not answered",'Model output'!J62="Not mentioned"),"",IF(AND(ISNUMBER('Model output'!J62),'Model output'!J62&lt;=I63),'Model output'!J62,IF(AND(ISNUMBER('Model output'!J62), 'Model output'!J62&gt;=DATE(2024,1,1)), MIN(DAY('Model output'!J62), MONTH('Model output'!J62), YEAR('Model output'!J62)), IF(ISNUMBER(SEARCH("0/",'Model output'!J62)),0,IF(ISNUMBER(SEARCH("/",'Model output'!J62)), VALUE(LEFT('Model output'!J62, SEARCH("/",'Model output'!J62)-1)),1)))))</f>
        <v>0</v>
      </c>
      <c r="K63" t="str" cm="1">
        <f t="array" ref="K63">IF(COUNT(FIND({0,1,2,3,4,5,6,7,8,9},'Model output'!K62))&gt;0,'Model output'!K62,"")</f>
        <v/>
      </c>
      <c r="L63" s="8"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 classical type with tall cell features</v>
      </c>
      <c r="O63" t="str">
        <f>IF('Model output'!M62="","",'Model output'!M62)</f>
        <v/>
      </c>
      <c r="P63" t="str">
        <f>IF('Model output'!N62="","",'Model output'!N62)</f>
        <v>2.2 cm</v>
      </c>
      <c r="Q63" t="str">
        <f t="shared" si="6"/>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 ""))</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6"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1" t="str">
        <f>IF(OR('Model output'!V62="", 'Model output'!V62="No", AND(ISERROR(SEARCH("Positive",'Model output'!V62)), ISNUMBER(SEARCH("Negative",'Model output'!V62))), ISNUMBER(SEARCH("Uninvolved",'Model output'!V62)), ISNUMBER(SEARCH("none",'Model output'!V62)), ISNUMBER(SEARCH("Free",'Model output'!V62)), ISNUMBER(SEARCH("1 mm",'Model output'!V62)), ISNUMBER(SEARCH("1.0 mm",'Model output'!V62)), ISNUMBER(SEARCH("0.1 CM",'Model output'!V62)), ISNUMBER(SEARCH("less than 0.2 mm",'Model output'!V62)), ISNUMBER(SEARCH("less than 0.5 mm",'Model output'!V62)), ISNUMBER(SEARCH("abut",'Model output'!V62)), ISNUMBER(SEARCH("lymph node",'Model output'!V62)), ISNUMBER(SEARCH("not mentioned",'Model output'!V62)), ISNUMBER(SEARCH("not specified",'Model output'!V62)), ISNUMBER(SEARCH("cannot be assessed",'Model output'!V62))), "negative", "positive")</f>
        <v>positive</v>
      </c>
      <c r="AE63" s="33"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4" t="str">
        <f t="shared" si="2"/>
        <v>2</v>
      </c>
      <c r="AG63" s="34" t="str">
        <f t="shared" si="3"/>
        <v>0</v>
      </c>
      <c r="AH63" s="34" t="str">
        <f t="shared" si="7"/>
        <v>0</v>
      </c>
      <c r="AI63" s="40" t="str">
        <f t="shared" si="8"/>
        <v>I</v>
      </c>
      <c r="AJ63" s="37" t="s">
        <v>1147</v>
      </c>
      <c r="AK63" s="39" t="s">
        <v>1155</v>
      </c>
      <c r="AL63" s="39" t="s">
        <v>1156</v>
      </c>
      <c r="AM63" s="39" t="s">
        <v>1156</v>
      </c>
      <c r="AN63" s="39" t="s">
        <v>74</v>
      </c>
      <c r="AO63" s="37">
        <f t="shared" si="9"/>
        <v>1</v>
      </c>
      <c r="AP63" s="39">
        <f t="shared" si="10"/>
        <v>1</v>
      </c>
      <c r="AQ63" s="39">
        <f t="shared" si="11"/>
        <v>1</v>
      </c>
      <c r="AR63" s="39">
        <f t="shared" si="12"/>
        <v>1</v>
      </c>
      <c r="AS63" s="40">
        <f t="shared" si="4"/>
        <v>1</v>
      </c>
    </row>
    <row r="64" spans="1:46">
      <c r="A64" t="str">
        <f>'Model output'!A63</f>
        <v>TCGA-DJ-A1QQ</v>
      </c>
      <c r="B64" s="31">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5"/>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output'!H63="","negative",IF(OR(ISNUMBER(SEARCH("lymph node",'Model output'!H63)),ISNUMBER(SEARCH("gland",'Model output'!H63)),ISNUMBER(SEARCH("lobe",'Model output'!H63)),ISNUMBER(SEARCH("isthmus",'Model output'!H63)),ISNUMBER(SEARCH("mediastinum",'Model output'!H63)),ISNUMBER(SEARCH("Not mentioned",'Model output'!H63)), ISNUMBER(SEARCH("Not applicable",'Model output'!H63)), ISNUMBER(SEARCH("paratracheal",'Model output'!H63)),ISNUMBER(SEARCH("fibroadipose tissue",'Model output'!H63)),ISNUMBER(SEARCH("thyroid node",'Model output'!H63)),ISNUMBER(SEARCH("skeletal muscle",'Model output'!H63)),ISNUMBER(SEARCH("right",'Model output'!H63)),ISNUMBER(SEARCH("left",'Model output'!H63)),ISNUMBER(SEARCH("Not specified",'Model output'!H63))),"negative","positive"))</f>
        <v>negative</v>
      </c>
      <c r="I64">
        <f>IF(OR('Model output'!I63="",'Model output'!I63="Not answered",'Model output'!I63="Not mentioned"),"",IF(ISNUMBER('Model output'!I63),'Model output'!I63,1))</f>
        <v>1</v>
      </c>
      <c r="J64">
        <f>IF(OR('Model output'!J63="",'Model output'!J63="Not answered",'Model output'!J63="Not mentioned"),"",IF(AND(ISNUMBER('Model output'!J63),'Model output'!J63&lt;=I64),'Model output'!J63,IF(AND(ISNUMBER('Model output'!J63), 'Model output'!J63&gt;=DATE(2024,1,1)), MIN(DAY('Model output'!J63), MONTH('Model output'!J63), YEAR('Model output'!J63)), IF(ISNUMBER(SEARCH("0/",'Model output'!J63)),0,IF(ISNUMBER(SEARCH("/",'Model output'!J63)), VALUE(LEFT('Model output'!J63, SEARCH("/",'Model output'!J63)-1)),1)))))</f>
        <v>1</v>
      </c>
      <c r="K64" t="str" cm="1">
        <f t="array" ref="K64">IF(COUNT(FIND({0,1,2,3,4,5,6,7,8,9},'Model output'!K63))&gt;0,'Model output'!K63,"")</f>
        <v/>
      </c>
      <c r="L64" s="8" t="str">
        <f t="shared" si="1"/>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 carcinoma</v>
      </c>
      <c r="O64" t="str">
        <f>IF('Model output'!M63="","",'Model output'!M63)</f>
        <v>classical type, microcarcinoma</v>
      </c>
      <c r="P64" t="str">
        <f>IF('Model output'!N63="","",'Model output'!N63)</f>
        <v>3 cm (left lobe and isthmus), 1.2 cm (right lobe), 0.4 cm (microcarcinoma)</v>
      </c>
      <c r="Q64" t="str">
        <f t="shared" si="6"/>
        <v>3cm,1.2cm,0.4cm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t="str">
        <f>IF('Model output'!O63="","",'Model output'!O63)</f>
        <v>Three</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 ""))</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6" t="str">
        <f>IF('Model output'!S63="","",'Model output'!S63)</f>
        <v>invades :the perithyroidal adipose tissue, 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1" t="str">
        <f>IF(OR('Model output'!V63="", 'Model output'!V63="No", AND(ISERROR(SEARCH("Positive",'Model output'!V63)), ISNUMBER(SEARCH("Negative",'Model output'!V63))), ISNUMBER(SEARCH("Uninvolved",'Model output'!V63)), ISNUMBER(SEARCH("none",'Model output'!V63)), ISNUMBER(SEARCH("Free",'Model output'!V63)), ISNUMBER(SEARCH("1 mm",'Model output'!V63)), ISNUMBER(SEARCH("1.0 mm",'Model output'!V63)), ISNUMBER(SEARCH("0.1 CM",'Model output'!V63)), ISNUMBER(SEARCH("less than 0.2 mm",'Model output'!V63)), ISNUMBER(SEARCH("less than 0.5 mm",'Model output'!V63)), ISNUMBER(SEARCH("abut",'Model output'!V63)), ISNUMBER(SEARCH("lymph node",'Model output'!V63)), ISNUMBER(SEARCH("not mentioned",'Model output'!V63)), ISNUMBER(SEARCH("not specified",'Model output'!V63)), ISNUMBER(SEARCH("cannot be assessed",'Model output'!V63))), "negative", "positive")</f>
        <v>negative</v>
      </c>
      <c r="AE64" s="33"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4" t="str">
        <f t="shared" si="2"/>
        <v>2</v>
      </c>
      <c r="AG64" s="34" t="str">
        <f t="shared" si="3"/>
        <v>1a</v>
      </c>
      <c r="AH64" s="34" t="str">
        <f t="shared" si="7"/>
        <v>0</v>
      </c>
      <c r="AI64" s="40" t="str">
        <f t="shared" si="8"/>
        <v>I</v>
      </c>
      <c r="AJ64" s="37" t="s">
        <v>1149</v>
      </c>
      <c r="AK64" s="39" t="s">
        <v>1155</v>
      </c>
      <c r="AL64" s="39" t="s">
        <v>1153</v>
      </c>
      <c r="AM64" s="39" t="s">
        <v>1156</v>
      </c>
      <c r="AN64" s="39" t="s">
        <v>74</v>
      </c>
      <c r="AO64" s="37">
        <f t="shared" ca="1" si="9"/>
        <v>1</v>
      </c>
      <c r="AP64" s="39">
        <f t="shared" si="10"/>
        <v>1</v>
      </c>
      <c r="AQ64" s="39">
        <f t="shared" si="11"/>
        <v>0</v>
      </c>
      <c r="AR64" s="39">
        <f t="shared" si="12"/>
        <v>1</v>
      </c>
      <c r="AS64" s="40">
        <f t="shared" si="4"/>
        <v>1</v>
      </c>
    </row>
    <row r="65" spans="1:45">
      <c r="A65" t="str">
        <f>'Model output'!A64</f>
        <v>TCGA-DJ-A2PN</v>
      </c>
      <c r="B65" s="31">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0</v>
      </c>
      <c r="F65" t="str">
        <f t="shared" si="5"/>
        <v>positive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output'!H64="","negative",IF(OR(ISNUMBER(SEARCH("lymph node",'Model output'!H64)),ISNUMBER(SEARCH("gland",'Model output'!H64)),ISNUMBER(SEARCH("lobe",'Model output'!H64)),ISNUMBER(SEARCH("isthmus",'Model output'!H64)),ISNUMBER(SEARCH("mediastinum",'Model output'!H64)),ISNUMBER(SEARCH("Not mentioned",'Model output'!H64)), ISNUMBER(SEARCH("Not applicable",'Model output'!H64)), ISNUMBER(SEARCH("paratracheal",'Model output'!H64)),ISNUMBER(SEARCH("fibroadipose tissue",'Model output'!H64)),ISNUMBER(SEARCH("thyroid node",'Model output'!H64)),ISNUMBER(SEARCH("skeletal muscle",'Model output'!H64)),ISNUMBER(SEARCH("right",'Model output'!H64)),ISNUMBER(SEARCH("left",'Model output'!H64)),ISNUMBER(SEARCH("Not specified",'Model output'!H64))),"negative","positive"))</f>
        <v>negative</v>
      </c>
      <c r="I65">
        <f>IF(OR('Model output'!I64="",'Model output'!I64="Not answered",'Model output'!I64="Not mentioned"),"",IF(ISNUMBER('Model output'!I64),'Model output'!I64,1))</f>
        <v>1</v>
      </c>
      <c r="J65">
        <f>IF(OR('Model output'!J64="",'Model output'!J64="Not answered",'Model output'!J64="Not mentioned"),"",IF(AND(ISNUMBER('Model output'!J64),'Model output'!J64&lt;=I65),'Model output'!J64,IF(AND(ISNUMBER('Model output'!J64), 'Model output'!J64&gt;=DATE(2024,1,1)), MIN(DAY('Model output'!J64), MONTH('Model output'!J64), YEAR('Model output'!J64)), IF(ISNUMBER(SEARCH("0/",'Model output'!J64)),0,IF(ISNUMBER(SEARCH("/",'Model output'!J64)), VALUE(LEFT('Model output'!J64, SEARCH("/",'Model output'!J64)-1)),1)))))</f>
        <v>1</v>
      </c>
      <c r="K65" t="str" cm="1">
        <f t="array" ref="K65">IF(COUNT(FIND({0,1,2,3,4,5,6,7,8,9},'Model output'!K64))&gt;0,'Model output'!K64,"")</f>
        <v/>
      </c>
      <c r="L65" s="8"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v>
      </c>
      <c r="O65" t="str">
        <f>IF('Model output'!M64="","",'Model output'!M64)</f>
        <v>classical type</v>
      </c>
      <c r="P65" t="str">
        <f>IF('Model output'!N64="","",'Model output'!N64)</f>
        <v>1.3 cm</v>
      </c>
      <c r="Q65" t="str">
        <f t="shared" si="6"/>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 ""))</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6"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Yes</v>
      </c>
      <c r="AB65" t="str">
        <f>IF(AA65&lt;&gt;"Yes","",IF(OR('Model output'!U64="",ISNUMBER(SEARCH("Not identified",'Model output'!U64))),"",'Model output'!U64))</f>
        <v/>
      </c>
      <c r="AC65" s="1" t="str">
        <f>IF(OR('Model output'!V64="", 'Model output'!V64="No", AND(ISERROR(SEARCH("Positive",'Model output'!V64)), ISNUMBER(SEARCH("Negative",'Model output'!V64))), ISNUMBER(SEARCH("Uninvolved",'Model output'!V64)), ISNUMBER(SEARCH("none",'Model output'!V64)), ISNUMBER(SEARCH("Free",'Model output'!V64)), ISNUMBER(SEARCH("1 mm",'Model output'!V64)), ISNUMBER(SEARCH("1.0 mm",'Model output'!V64)), ISNUMBER(SEARCH("0.1 CM",'Model output'!V64)), ISNUMBER(SEARCH("less than 0.2 mm",'Model output'!V64)), ISNUMBER(SEARCH("less than 0.5 mm",'Model output'!V64)), ISNUMBER(SEARCH("abut",'Model output'!V64)), ISNUMBER(SEARCH("lymph node",'Model output'!V64)), ISNUMBER(SEARCH("not mentioned",'Model output'!V64)), ISNUMBER(SEARCH("not specified",'Model output'!V64)), ISNUMBER(SEARCH("cannot be assessed",'Model output'!V64))), "negative", "positive")</f>
        <v>negative</v>
      </c>
      <c r="AE65" s="33"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4" t="str">
        <f t="shared" si="2"/>
        <v>1b</v>
      </c>
      <c r="AG65" s="34" t="str">
        <f t="shared" si="3"/>
        <v>1a</v>
      </c>
      <c r="AH65" s="34" t="str">
        <f t="shared" si="7"/>
        <v>0</v>
      </c>
      <c r="AI65" s="40" t="str">
        <f t="shared" si="8"/>
        <v>II</v>
      </c>
      <c r="AJ65" s="37" t="s">
        <v>1148</v>
      </c>
      <c r="AK65" s="39" t="s">
        <v>1152</v>
      </c>
      <c r="AL65" s="39" t="s">
        <v>1156</v>
      </c>
      <c r="AM65" s="39" t="s">
        <v>1156</v>
      </c>
      <c r="AN65" s="39" t="s">
        <v>74</v>
      </c>
      <c r="AO65" s="37">
        <f t="shared" ca="1" si="9"/>
        <v>1</v>
      </c>
      <c r="AP65" s="39">
        <f t="shared" si="10"/>
        <v>1</v>
      </c>
      <c r="AQ65" s="39">
        <f t="shared" si="11"/>
        <v>0</v>
      </c>
      <c r="AR65" s="39">
        <f t="shared" si="12"/>
        <v>1</v>
      </c>
      <c r="AS65" s="40">
        <f t="shared" si="4"/>
        <v>0</v>
      </c>
    </row>
    <row r="66" spans="1:45">
      <c r="A66" t="str">
        <f>'Model output'!A65</f>
        <v>TCGA-DJ-A2PP</v>
      </c>
      <c r="B66" s="31">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3.6</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5"/>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output'!H65="","negative",IF(OR(ISNUMBER(SEARCH("lymph node",'Model output'!H65)),ISNUMBER(SEARCH("gland",'Model output'!H65)),ISNUMBER(SEARCH("lobe",'Model output'!H65)),ISNUMBER(SEARCH("isthmus",'Model output'!H65)),ISNUMBER(SEARCH("mediastinum",'Model output'!H65)),ISNUMBER(SEARCH("Not mentioned",'Model output'!H65)), ISNUMBER(SEARCH("Not applicable",'Model output'!H65)), ISNUMBER(SEARCH("paratracheal",'Model output'!H65)),ISNUMBER(SEARCH("fibroadipose tissue",'Model output'!H65)),ISNUMBER(SEARCH("thyroid node",'Model output'!H65)),ISNUMBER(SEARCH("skeletal muscle",'Model output'!H65)),ISNUMBER(SEARCH("right",'Model output'!H65)),ISNUMBER(SEARCH("left",'Model output'!H65)),ISNUMBER(SEARCH("Not specified",'Model output'!H65))),"negative","positive"))</f>
        <v>negative</v>
      </c>
      <c r="I66">
        <f>IF(OR('Model output'!I65="",'Model output'!I65="Not answered",'Model output'!I65="Not mentioned"),"",IF(ISNUMBER('Model output'!I65),'Model output'!I65,1))</f>
        <v>3</v>
      </c>
      <c r="J66">
        <f>IF(OR('Model output'!J65="",'Model output'!J65="Not answered",'Model output'!J65="Not mentioned"),"",IF(AND(ISNUMBER('Model output'!J65),'Model output'!J65&lt;=I66),'Model output'!J65,IF(AND(ISNUMBER('Model output'!J65), 'Model output'!J65&gt;=DATE(2024,1,1)), MIN(DAY('Model output'!J65), MONTH('Model output'!J65), YEAR('Model output'!J65)), IF(ISNUMBER(SEARCH("0/",'Model output'!J65)),0,IF(ISNUMBER(SEARCH("/",'Model output'!J65)), VALUE(LEFT('Model output'!J65, SEARCH("/",'Model output'!J65)-1)),1)))))</f>
        <v>0</v>
      </c>
      <c r="K66" t="str" cm="1">
        <f t="array" ref="K66">IF(COUNT(FIND({0,1,2,3,4,5,6,7,8,9},'Model output'!K65))&gt;0,'Model output'!K65,"")</f>
        <v/>
      </c>
      <c r="L66" s="8"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 follicular variant with oncocytic features</v>
      </c>
      <c r="O66" t="str">
        <f>IF('Model output'!M65="","",'Model output'!M65)</f>
        <v>Well differentiated</v>
      </c>
      <c r="P66" t="str">
        <f>IF('Model output'!N65="","",'Model output'!N65)</f>
        <v>3.6 cm</v>
      </c>
      <c r="Q66" t="str">
        <f t="shared" si="6"/>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t="str">
        <f>IF('Model output'!O65="","",'Model output'!O65)</f>
        <v>1 (main) + 1 (microcarcinoma)</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 ""))</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6"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Yes</v>
      </c>
      <c r="AB66" t="str">
        <f>IF(AA66&lt;&gt;"Yes","",IF(OR('Model output'!U65="",ISNUMBER(SEARCH("Not identified",'Model output'!U65))),"",'Model output'!U65))</f>
        <v/>
      </c>
      <c r="AC66" s="1" t="str">
        <f>IF(OR('Model output'!V65="", 'Model output'!V65="No", AND(ISERROR(SEARCH("Positive",'Model output'!V65)), ISNUMBER(SEARCH("Negative",'Model output'!V65))), ISNUMBER(SEARCH("Uninvolved",'Model output'!V65)), ISNUMBER(SEARCH("none",'Model output'!V65)), ISNUMBER(SEARCH("Free",'Model output'!V65)), ISNUMBER(SEARCH("1 mm",'Model output'!V65)), ISNUMBER(SEARCH("1.0 mm",'Model output'!V65)), ISNUMBER(SEARCH("0.1 CM",'Model output'!V65)), ISNUMBER(SEARCH("less than 0.2 mm",'Model output'!V65)), ISNUMBER(SEARCH("less than 0.5 mm",'Model output'!V65)), ISNUMBER(SEARCH("abut",'Model output'!V65)), ISNUMBER(SEARCH("lymph node",'Model output'!V65)), ISNUMBER(SEARCH("not mentioned",'Model output'!V65)), ISNUMBER(SEARCH("not specified",'Model output'!V65)), ISNUMBER(SEARCH("cannot be assessed",'Model output'!V65))), "negative", "positive")</f>
        <v>negative</v>
      </c>
      <c r="AE66" s="33"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4" t="str">
        <f t="shared" si="2"/>
        <v>2</v>
      </c>
      <c r="AG66" s="34" t="str">
        <f t="shared" si="3"/>
        <v>0</v>
      </c>
      <c r="AH66" s="34" t="str">
        <f t="shared" si="7"/>
        <v>0</v>
      </c>
      <c r="AI66" s="40" t="str">
        <f t="shared" si="8"/>
        <v>I</v>
      </c>
      <c r="AJ66" s="37" t="s">
        <v>1148</v>
      </c>
      <c r="AK66" s="39" t="s">
        <v>1155</v>
      </c>
      <c r="AL66" s="39" t="s">
        <v>1153</v>
      </c>
      <c r="AM66" s="39" t="s">
        <v>1156</v>
      </c>
      <c r="AN66" s="39" t="s">
        <v>74</v>
      </c>
      <c r="AO66" s="37">
        <f t="shared" ca="1" si="9"/>
        <v>1</v>
      </c>
      <c r="AP66" s="39">
        <f t="shared" si="10"/>
        <v>1</v>
      </c>
      <c r="AQ66" s="39">
        <f t="shared" si="11"/>
        <v>1</v>
      </c>
      <c r="AR66" s="39">
        <f t="shared" si="12"/>
        <v>1</v>
      </c>
      <c r="AS66" s="40">
        <f t="shared" si="4"/>
        <v>1</v>
      </c>
    </row>
    <row r="67" spans="1:45">
      <c r="A67" t="str">
        <f>'Model output'!A66</f>
        <v>TCGA-DJ-A2PQ</v>
      </c>
      <c r="B67" s="31">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3</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si="5"/>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output'!H66="","negative",IF(OR(ISNUMBER(SEARCH("lymph node",'Model output'!H66)),ISNUMBER(SEARCH("gland",'Model output'!H66)),ISNUMBER(SEARCH("lobe",'Model output'!H66)),ISNUMBER(SEARCH("isthmus",'Model output'!H66)),ISNUMBER(SEARCH("mediastinum",'Model output'!H66)),ISNUMBER(SEARCH("Not mentioned",'Model output'!H66)), ISNUMBER(SEARCH("Not applicable",'Model output'!H66)), ISNUMBER(SEARCH("paratracheal",'Model output'!H66)),ISNUMBER(SEARCH("fibroadipose tissue",'Model output'!H66)),ISNUMBER(SEARCH("thyroid node",'Model output'!H66)),ISNUMBER(SEARCH("skeletal muscle",'Model output'!H66)),ISNUMBER(SEARCH("right",'Model output'!H66)),ISNUMBER(SEARCH("left",'Model output'!H66)),ISNUMBER(SEARCH("Not specified",'Model output'!H66))),"negative","positive"))</f>
        <v>negative</v>
      </c>
      <c r="I67">
        <f>IF(OR('Model output'!I66="",'Model output'!I66="Not answered",'Model output'!I66="Not mentioned"),"",IF(ISNUMBER('Model output'!I66),'Model output'!I66,1))</f>
        <v>12</v>
      </c>
      <c r="J67">
        <f>IF(OR('Model output'!J66="",'Model output'!J66="Not answered",'Model output'!J66="Not mentioned"),"",IF(AND(ISNUMBER('Model output'!J66),'Model output'!J66&lt;=I67),'Model output'!J66,IF(AND(ISNUMBER('Model output'!J66), 'Model output'!J66&gt;=DATE(2024,1,1)), MIN(DAY('Model output'!J66), MONTH('Model output'!J66), YEAR('Model output'!J66)), IF(ISNUMBER(SEARCH("0/",'Model output'!J66)),0,IF(ISNUMBER(SEARCH("/",'Model output'!J66)), VALUE(LEFT('Model output'!J66, SEARCH("/",'Model output'!J66)-1)),1)))))</f>
        <v>7</v>
      </c>
      <c r="K67" t="str" cm="1">
        <f t="array" ref="K67">IF(COUNT(FIND({0,1,2,3,4,5,6,7,8,9},'Model output'!K66))&gt;0,'Model output'!K66,"")</f>
        <v>2.4 cm</v>
      </c>
      <c r="L67" s="8" t="str">
        <f t="shared" ref="L67:L127" si="1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67,"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 classical type</v>
      </c>
      <c r="O67" t="str">
        <f>IF('Model output'!M66="","",'Model output'!M66)</f>
        <v>Not mentioned in the provided clinical note</v>
      </c>
      <c r="P67" t="str">
        <f>IF('Model output'!N66="","",'Model output'!N66)</f>
        <v>3.5 cm</v>
      </c>
      <c r="Q67" t="str">
        <f t="shared" si="6"/>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 ""))</f>
        <v>Not mentioned in the provided clinical note</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6"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Yes</v>
      </c>
      <c r="AB67" t="str">
        <f>IF(AA67&lt;&gt;"Yes","",IF(OR('Model output'!U66="",ISNUMBER(SEARCH("Not identified",'Model output'!U66))),"",'Model output'!U66))</f>
        <v>Not mentioned in the provided clinical note</v>
      </c>
      <c r="AC67" s="1" t="str">
        <f>IF(OR('Model output'!V66="", 'Model output'!V66="No", AND(ISERROR(SEARCH("Positive",'Model output'!V66)), ISNUMBER(SEARCH("Negative",'Model output'!V66))), ISNUMBER(SEARCH("Uninvolved",'Model output'!V66)), ISNUMBER(SEARCH("none",'Model output'!V66)), ISNUMBER(SEARCH("Free",'Model output'!V66)), ISNUMBER(SEARCH("1 mm",'Model output'!V66)), ISNUMBER(SEARCH("1.0 mm",'Model output'!V66)), ISNUMBER(SEARCH("0.1 CM",'Model output'!V66)), ISNUMBER(SEARCH("less than 0.2 mm",'Model output'!V66)), ISNUMBER(SEARCH("less than 0.5 mm",'Model output'!V66)), ISNUMBER(SEARCH("abut",'Model output'!V66)), ISNUMBER(SEARCH("lymph node",'Model output'!V66)), ISNUMBER(SEARCH("not mentioned",'Model output'!V66)), ISNUMBER(SEARCH("not specified",'Model output'!V66)), ISNUMBER(SEARCH("cannot be assessed",'Model output'!V66))), "negative", "positive")</f>
        <v>negative</v>
      </c>
      <c r="AE67" s="33"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4"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4" t="str">
        <f t="shared" ref="AG67:AG127" si="15">IF(AND(ISNUMBER(J67),J67&gt;0),
IF(G67="lateral", "1b", "1a"),"0")</f>
        <v>1a</v>
      </c>
      <c r="AH67" s="34" t="str">
        <f t="shared" si="7"/>
        <v>0</v>
      </c>
      <c r="AI67" s="40" t="str">
        <f t="shared" si="8"/>
        <v>I</v>
      </c>
      <c r="AJ67" s="37" t="s">
        <v>1149</v>
      </c>
      <c r="AK67" s="39" t="s">
        <v>1155</v>
      </c>
      <c r="AL67" s="39" t="s">
        <v>654</v>
      </c>
      <c r="AM67" s="39" t="s">
        <v>1156</v>
      </c>
      <c r="AN67" s="39" t="s">
        <v>74</v>
      </c>
      <c r="AO67" s="37">
        <f t="shared" ca="1" si="9"/>
        <v>1</v>
      </c>
      <c r="AP67" s="39">
        <f t="shared" si="10"/>
        <v>1</v>
      </c>
      <c r="AQ67" s="39">
        <f t="shared" si="11"/>
        <v>1</v>
      </c>
      <c r="AR67" s="39">
        <f t="shared" si="12"/>
        <v>1</v>
      </c>
      <c r="AS67" s="40">
        <f t="shared" ref="AS67:AS130" si="16">IF(AI67=AN67,1,0)</f>
        <v>1</v>
      </c>
    </row>
    <row r="68" spans="1:45">
      <c r="A68" t="str">
        <f>'Model output'!A67</f>
        <v>TCGA-DJ-A2PR</v>
      </c>
      <c r="B68" s="31">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0</v>
      </c>
      <c r="F68" t="str">
        <f t="shared" ref="F68:F128" si="17">IF(OR(G68&lt;&gt;"",AND(J68&lt;&gt;"",ISNUMBER(J68),J68&gt;0),AND(M68&lt;&gt;"",M68&gt;0)),"positive","negative")</f>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output'!H67="","negative",IF(OR(ISNUMBER(SEARCH("lymph node",'Model output'!H67)),ISNUMBER(SEARCH("gland",'Model output'!H67)),ISNUMBER(SEARCH("lobe",'Model output'!H67)),ISNUMBER(SEARCH("isthmus",'Model output'!H67)),ISNUMBER(SEARCH("mediastinum",'Model output'!H67)),ISNUMBER(SEARCH("Not mentioned",'Model output'!H67)), ISNUMBER(SEARCH("Not applicable",'Model output'!H67)), ISNUMBER(SEARCH("paratracheal",'Model output'!H67)),ISNUMBER(SEARCH("fibroadipose tissue",'Model output'!H67)),ISNUMBER(SEARCH("thyroid node",'Model output'!H67)),ISNUMBER(SEARCH("skeletal muscle",'Model output'!H67)),ISNUMBER(SEARCH("right",'Model output'!H67)),ISNUMBER(SEARCH("left",'Model output'!H67)),ISNUMBER(SEARCH("Not specified",'Model output'!H67))),"negative","positive"))</f>
        <v>negative</v>
      </c>
      <c r="I68">
        <f>IF(OR('Model output'!I67="",'Model output'!I67="Not answered",'Model output'!I67="Not mentioned"),"",IF(ISNUMBER('Model output'!I67),'Model output'!I67,1))</f>
        <v>12</v>
      </c>
      <c r="J68">
        <f>IF(OR('Model output'!J67="",'Model output'!J67="Not answered",'Model output'!J67="Not mentioned"),"",IF(AND(ISNUMBER('Model output'!J67),'Model output'!J67&lt;=I68),'Model output'!J67,IF(AND(ISNUMBER('Model output'!J67), 'Model output'!J67&gt;=DATE(2024,1,1)), MIN(DAY('Model output'!J67), MONTH('Model output'!J67), YEAR('Model output'!J67)), IF(ISNUMBER(SEARCH("0/",'Model output'!J67)),0,IF(ISNUMBER(SEARCH("/",'Model output'!J67)), VALUE(LEFT('Model output'!J67, SEARCH("/",'Model output'!J67)-1)),1)))))</f>
        <v>6</v>
      </c>
      <c r="K68" t="str" cm="1">
        <f t="array" ref="K68">IF(COUNT(FIND({0,1,2,3,4,5,6,7,8,9},'Model output'!K67))&gt;0,'Model output'!K67,"")</f>
        <v>0.6cm</v>
      </c>
      <c r="L68" s="8" t="str">
        <f t="shared" si="13"/>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v>
      </c>
      <c r="O68" t="str">
        <f>IF('Model output'!M67="","",'Model output'!M67)</f>
        <v>classical type</v>
      </c>
      <c r="P68" t="str">
        <f>IF('Model output'!N67="","",'Model output'!N67)</f>
        <v>2 cm</v>
      </c>
      <c r="Q68" t="str">
        <f t="shared" ref="Q68:Q128" si="18">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68,"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t="str">
        <f>IF('Model output'!O67="","",'Model output'!O67)</f>
        <v>1 (in the left lobe)</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 ""))</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6" t="str">
        <f>IF('Model output'!S67="","",'Model output'!S67)</f>
        <v>focal, extrathyroidal adipose tissue</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Yes</v>
      </c>
      <c r="AB68" t="str">
        <f>IF(AA68&lt;&gt;"Yes","",IF(OR('Model output'!U67="",ISNUMBER(SEARCH("Not identified",'Model output'!U67))),"",'Model output'!U67))</f>
        <v/>
      </c>
      <c r="AC68" s="1" t="str">
        <f>IF(OR('Model output'!V67="", 'Model output'!V67="No", AND(ISERROR(SEARCH("Positive",'Model output'!V67)), ISNUMBER(SEARCH("Negative",'Model output'!V67))), ISNUMBER(SEARCH("Uninvolved",'Model output'!V67)), ISNUMBER(SEARCH("none",'Model output'!V67)), ISNUMBER(SEARCH("Free",'Model output'!V67)), ISNUMBER(SEARCH("1 mm",'Model output'!V67)), ISNUMBER(SEARCH("1.0 mm",'Model output'!V67)), ISNUMBER(SEARCH("0.1 CM",'Model output'!V67)), ISNUMBER(SEARCH("less than 0.2 mm",'Model output'!V67)), ISNUMBER(SEARCH("less than 0.5 mm",'Model output'!V67)), ISNUMBER(SEARCH("abut",'Model output'!V67)), ISNUMBER(SEARCH("lymph node",'Model output'!V67)), ISNUMBER(SEARCH("not mentioned",'Model output'!V67)), ISNUMBER(SEARCH("not specified",'Model output'!V67)), ISNUMBER(SEARCH("cannot be assessed",'Model output'!V67))), "negative", "positive")</f>
        <v>negative</v>
      </c>
      <c r="AE68" s="33"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4" t="str">
        <f t="shared" si="14"/>
        <v>1b</v>
      </c>
      <c r="AG68" s="34" t="str">
        <f t="shared" si="15"/>
        <v>1a</v>
      </c>
      <c r="AH68" s="34" t="str">
        <f t="shared" ref="AH68:AH128" si="19">IF(OR(H68="unknown"),"x",IF(H68="negative","0","1"))</f>
        <v>0</v>
      </c>
      <c r="AI68" s="40" t="str">
        <f t="shared" ref="AI68:AI128" si="20">IF(AND(B68&lt;55,AH68="0"),"I",
IF(AND(B68&lt;55,AH68="1"),"II",
IF(AH68="1","IVB",
IF(AND(AF68="4b",AH68="0"),"IVA",
IF(AND(AF68="4a",AH68="0"),"III",
IF(AND(OR(AF68="3a",AF68="3b",AF68="3"),AH68="0"),"II",
IF(AND(AF68="2",OR(AG68="1",AG68="1a",AG68="1b"),AH68="0"),"II",
IF(AND(OR(AF68="1a",AF68="1b",AF68="1"),OR(AG68="1",AG68="1a",AG68="1b"),AH68="0"),"II","I"
))))))))</f>
        <v>I</v>
      </c>
      <c r="AJ68" s="37" t="s">
        <v>1149</v>
      </c>
      <c r="AK68" s="39" t="s">
        <v>1152</v>
      </c>
      <c r="AL68" s="39" t="s">
        <v>654</v>
      </c>
      <c r="AM68" s="39" t="s">
        <v>1156</v>
      </c>
      <c r="AN68" s="39" t="s">
        <v>74</v>
      </c>
      <c r="AO68" s="37">
        <f t="shared" ref="AO68:AO99" ca="1" si="21">IF(AE68=AJ68,1,0)</f>
        <v>1</v>
      </c>
      <c r="AP68" s="39">
        <f t="shared" ref="AP68:AP99" si="22">IF(AF68=AK68, 1, IF(AND(AF68="x", AK68="0"), 1, IF(AND(AF68="0", AK68="x"), 1, 0)))</f>
        <v>1</v>
      </c>
      <c r="AQ68" s="39">
        <f t="shared" ref="AQ68:AQ99" si="23">IF(AG68=AL68, 1, IF(AND(AG68="x", AL68="0"), 1, IF(AND(AG68="0", AL68="x"), 1, 0)))</f>
        <v>1</v>
      </c>
      <c r="AR68" s="39">
        <f t="shared" ref="AR68:AR99" si="24">IF(AH68=AM68, 1, IF(AND(AH68="x", AM68="0"), 1, IF(AND(AH68="0", AM68="x"), 1, 0)))</f>
        <v>1</v>
      </c>
      <c r="AS68" s="40">
        <f t="shared" si="16"/>
        <v>1</v>
      </c>
    </row>
    <row r="69" spans="1:45">
      <c r="A69" t="str">
        <f>'Model output'!A68</f>
        <v>TCGA-DJ-A2PS</v>
      </c>
      <c r="B69" s="31">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3</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7"/>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output'!H68="","negative",IF(OR(ISNUMBER(SEARCH("lymph node",'Model output'!H68)),ISNUMBER(SEARCH("gland",'Model output'!H68)),ISNUMBER(SEARCH("lobe",'Model output'!H68)),ISNUMBER(SEARCH("isthmus",'Model output'!H68)),ISNUMBER(SEARCH("mediastinum",'Model output'!H68)),ISNUMBER(SEARCH("Not mentioned",'Model output'!H68)), ISNUMBER(SEARCH("Not applicable",'Model output'!H68)), ISNUMBER(SEARCH("paratracheal",'Model output'!H68)),ISNUMBER(SEARCH("fibroadipose tissue",'Model output'!H68)),ISNUMBER(SEARCH("thyroid node",'Model output'!H68)),ISNUMBER(SEARCH("skeletal muscle",'Model output'!H68)),ISNUMBER(SEARCH("right",'Model output'!H68)),ISNUMBER(SEARCH("left",'Model output'!H68)),ISNUMBER(SEARCH("Not specified",'Model output'!H68))),"negative","positive"))</f>
        <v>negative</v>
      </c>
      <c r="I69">
        <f>IF(OR('Model output'!I68="",'Model output'!I68="Not answered",'Model output'!I68="Not mentioned"),"",IF(ISNUMBER('Model output'!I68),'Model output'!I68,1))</f>
        <v>2</v>
      </c>
      <c r="J69">
        <f>IF(OR('Model output'!J68="",'Model output'!J68="Not answered",'Model output'!J68="Not mentioned"),"",IF(AND(ISNUMBER('Model output'!J68),'Model output'!J68&lt;=I69),'Model output'!J68,IF(AND(ISNUMBER('Model output'!J68), 'Model output'!J68&gt;=DATE(2024,1,1)), MIN(DAY('Model output'!J68), MONTH('Model output'!J68), YEAR('Model output'!J68)), IF(ISNUMBER(SEARCH("0/",'Model output'!J68)),0,IF(ISNUMBER(SEARCH("/",'Model output'!J68)), VALUE(LEFT('Model output'!J68, SEARCH("/",'Model output'!J68)-1)),1)))))</f>
        <v>1</v>
      </c>
      <c r="K69" t="str" cm="1">
        <f t="array" ref="K69">IF(COUNT(FIND({0,1,2,3,4,5,6,7,8,9},'Model output'!K68))&gt;0,'Model output'!K68,"")</f>
        <v>0.2cm</v>
      </c>
      <c r="L69" s="8" t="str">
        <f t="shared" si="13"/>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 variants</v>
      </c>
      <c r="P69" t="str">
        <f>IF('Model output'!N68="","",'Model output'!N68)</f>
        <v>1.1 cm</v>
      </c>
      <c r="Q69" t="str">
        <f t="shared" si="18"/>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 ""))</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6"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1" t="str">
        <f>IF(OR('Model output'!V68="", 'Model output'!V68="No", AND(ISERROR(SEARCH("Positive",'Model output'!V68)), ISNUMBER(SEARCH("Negative",'Model output'!V68))), ISNUMBER(SEARCH("Uninvolved",'Model output'!V68)), ISNUMBER(SEARCH("none",'Model output'!V68)), ISNUMBER(SEARCH("Free",'Model output'!V68)), ISNUMBER(SEARCH("1 mm",'Model output'!V68)), ISNUMBER(SEARCH("1.0 mm",'Model output'!V68)), ISNUMBER(SEARCH("0.1 CM",'Model output'!V68)), ISNUMBER(SEARCH("less than 0.2 mm",'Model output'!V68)), ISNUMBER(SEARCH("less than 0.5 mm",'Model output'!V68)), ISNUMBER(SEARCH("abut",'Model output'!V68)), ISNUMBER(SEARCH("lymph node",'Model output'!V68)), ISNUMBER(SEARCH("not mentioned",'Model output'!V68)), ISNUMBER(SEARCH("not specified",'Model output'!V68)), ISNUMBER(SEARCH("cannot be assessed",'Model output'!V68))), "negative", "positive")</f>
        <v>negative</v>
      </c>
      <c r="AE69" s="33"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4" t="str">
        <f t="shared" si="14"/>
        <v>1b</v>
      </c>
      <c r="AG69" s="34" t="str">
        <f t="shared" si="15"/>
        <v>1a</v>
      </c>
      <c r="AH69" s="34" t="str">
        <f t="shared" si="19"/>
        <v>0</v>
      </c>
      <c r="AI69" s="40" t="str">
        <f t="shared" si="20"/>
        <v>I</v>
      </c>
      <c r="AJ69" s="37" t="s">
        <v>1149</v>
      </c>
      <c r="AK69" s="39" t="s">
        <v>1152</v>
      </c>
      <c r="AL69" s="39" t="s">
        <v>654</v>
      </c>
      <c r="AM69" s="39" t="s">
        <v>1156</v>
      </c>
      <c r="AN69" s="39" t="s">
        <v>74</v>
      </c>
      <c r="AO69" s="37">
        <f t="shared" ca="1" si="21"/>
        <v>1</v>
      </c>
      <c r="AP69" s="39">
        <f t="shared" si="22"/>
        <v>1</v>
      </c>
      <c r="AQ69" s="39">
        <f t="shared" si="23"/>
        <v>1</v>
      </c>
      <c r="AR69" s="39">
        <f t="shared" si="24"/>
        <v>1</v>
      </c>
      <c r="AS69" s="40">
        <f t="shared" si="16"/>
        <v>1</v>
      </c>
    </row>
    <row r="70" spans="1:45">
      <c r="A70" t="str">
        <f>'Model output'!A69</f>
        <v>TCGA-DJ-A2PV</v>
      </c>
      <c r="B70" s="31">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0</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0</v>
      </c>
      <c r="F70" t="str">
        <f t="shared" si="17"/>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central</v>
      </c>
      <c r="H70" t="str">
        <f>IF('Model output'!H69="","negative",IF(OR(ISNUMBER(SEARCH("lymph node",'Model output'!H69)),ISNUMBER(SEARCH("gland",'Model output'!H69)),ISNUMBER(SEARCH("lobe",'Model output'!H69)),ISNUMBER(SEARCH("isthmus",'Model output'!H69)),ISNUMBER(SEARCH("mediastinum",'Model output'!H69)),ISNUMBER(SEARCH("Not mentioned",'Model output'!H69)), ISNUMBER(SEARCH("Not applicable",'Model output'!H69)), ISNUMBER(SEARCH("paratracheal",'Model output'!H69)),ISNUMBER(SEARCH("fibroadipose tissue",'Model output'!H69)),ISNUMBER(SEARCH("thyroid node",'Model output'!H69)),ISNUMBER(SEARCH("skeletal muscle",'Model output'!H69)),ISNUMBER(SEARCH("right",'Model output'!H69)),ISNUMBER(SEARCH("left",'Model output'!H69)),ISNUMBER(SEARCH("Not specified",'Model output'!H69))),"negative","positive"))</f>
        <v>negative</v>
      </c>
      <c r="I70">
        <f>IF(OR('Model output'!I69="",'Model output'!I69="Not answered",'Model output'!I69="Not mentioned"),"",IF(ISNUMBER('Model output'!I69),'Model output'!I69,1))</f>
        <v>7</v>
      </c>
      <c r="J70">
        <f>IF(OR('Model output'!J69="",'Model output'!J69="Not answered",'Model output'!J69="Not mentioned"),"",IF(AND(ISNUMBER('Model output'!J69),'Model output'!J69&lt;=I70),'Model output'!J69,IF(AND(ISNUMBER('Model output'!J69), 'Model output'!J69&gt;=DATE(2024,1,1)), MIN(DAY('Model output'!J69), MONTH('Model output'!J69), YEAR('Model output'!J69)), IF(ISNUMBER(SEARCH("0/",'Model output'!J69)),0,IF(ISNUMBER(SEARCH("/",'Model output'!J69)), VALUE(LEFT('Model output'!J69, SEARCH("/",'Model output'!J69)-1)),1)))))</f>
        <v>1</v>
      </c>
      <c r="K70" t="str" cm="1">
        <f t="array" ref="K70">IF(COUNT(FIND({0,1,2,3,4,5,6,7,8,9},'Model output'!K69))&gt;0,'Model output'!K69,"")</f>
        <v>0.8 cm</v>
      </c>
      <c r="L70" s="8" t="str">
        <f t="shared" si="13"/>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 carcinoma</v>
      </c>
      <c r="O70" t="str">
        <f>IF('Model output'!M69="","",'Model output'!M69)</f>
        <v>classical type</v>
      </c>
      <c r="P70" t="str">
        <f>IF('Model output'!N69="","",'Model output'!N69)</f>
        <v>3.4 cm</v>
      </c>
      <c r="Q70" t="str">
        <f t="shared" si="18"/>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 ""))</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6"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1" t="str">
        <f>IF(OR('Model output'!V69="", 'Model output'!V69="No", AND(ISERROR(SEARCH("Positive",'Model output'!V69)), ISNUMBER(SEARCH("Negative",'Model output'!V69))), ISNUMBER(SEARCH("Uninvolved",'Model output'!V69)), ISNUMBER(SEARCH("none",'Model output'!V69)), ISNUMBER(SEARCH("Free",'Model output'!V69)), ISNUMBER(SEARCH("1 mm",'Model output'!V69)), ISNUMBER(SEARCH("1.0 mm",'Model output'!V69)), ISNUMBER(SEARCH("0.1 CM",'Model output'!V69)), ISNUMBER(SEARCH("less than 0.2 mm",'Model output'!V69)), ISNUMBER(SEARCH("less than 0.5 mm",'Model output'!V69)), ISNUMBER(SEARCH("abut",'Model output'!V69)), ISNUMBER(SEARCH("lymph node",'Model output'!V69)), ISNUMBER(SEARCH("not mentioned",'Model output'!V69)), ISNUMBER(SEARCH("not specified",'Model output'!V69)), ISNUMBER(SEARCH("cannot be assessed",'Model output'!V69))), "negative", "positive")</f>
        <v>negative</v>
      </c>
      <c r="AE70" s="33"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4" t="str">
        <f t="shared" si="14"/>
        <v>2</v>
      </c>
      <c r="AG70" s="34" t="str">
        <f t="shared" si="15"/>
        <v>1a</v>
      </c>
      <c r="AH70" s="34" t="str">
        <f t="shared" si="19"/>
        <v>0</v>
      </c>
      <c r="AI70" s="40" t="str">
        <f t="shared" si="20"/>
        <v>I</v>
      </c>
      <c r="AJ70" s="37" t="s">
        <v>1148</v>
      </c>
      <c r="AK70" s="39" t="s">
        <v>1155</v>
      </c>
      <c r="AL70" s="39" t="s">
        <v>1153</v>
      </c>
      <c r="AM70" s="39" t="s">
        <v>1156</v>
      </c>
      <c r="AN70" s="39" t="s">
        <v>74</v>
      </c>
      <c r="AO70" s="37">
        <f t="shared" ca="1" si="21"/>
        <v>1</v>
      </c>
      <c r="AP70" s="39">
        <f t="shared" si="22"/>
        <v>1</v>
      </c>
      <c r="AQ70" s="39">
        <f t="shared" si="23"/>
        <v>0</v>
      </c>
      <c r="AR70" s="39">
        <f t="shared" si="24"/>
        <v>1</v>
      </c>
      <c r="AS70" s="40">
        <f t="shared" si="16"/>
        <v>1</v>
      </c>
    </row>
    <row r="71" spans="1:45">
      <c r="A71" t="str">
        <f>'Model output'!A70</f>
        <v>TCGA-DJ-A2PW</v>
      </c>
      <c r="B71" s="31">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7"/>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central</v>
      </c>
      <c r="H71" t="str">
        <f>IF('Model output'!H70="","negative",IF(OR(ISNUMBER(SEARCH("lymph node",'Model output'!H70)),ISNUMBER(SEARCH("gland",'Model output'!H70)),ISNUMBER(SEARCH("lobe",'Model output'!H70)),ISNUMBER(SEARCH("isthmus",'Model output'!H70)),ISNUMBER(SEARCH("mediastinum",'Model output'!H70)),ISNUMBER(SEARCH("Not mentioned",'Model output'!H70)), ISNUMBER(SEARCH("Not applicable",'Model output'!H70)), ISNUMBER(SEARCH("paratracheal",'Model output'!H70)),ISNUMBER(SEARCH("fibroadipose tissue",'Model output'!H70)),ISNUMBER(SEARCH("thyroid node",'Model output'!H70)),ISNUMBER(SEARCH("skeletal muscle",'Model output'!H70)),ISNUMBER(SEARCH("right",'Model output'!H70)),ISNUMBER(SEARCH("left",'Model output'!H70)),ISNUMBER(SEARCH("Not specified",'Model output'!H70))),"negative","positive"))</f>
        <v>negative</v>
      </c>
      <c r="I71">
        <f>IF(OR('Model output'!I70="",'Model output'!I70="Not answered",'Model output'!I70="Not mentioned"),"",IF(ISNUMBER('Model output'!I70),'Model output'!I70,1))</f>
        <v>1</v>
      </c>
      <c r="J71">
        <f>IF(OR('Model output'!J70="",'Model output'!J70="Not answered",'Model output'!J70="Not mentioned"),"",IF(AND(ISNUMBER('Model output'!J70),'Model output'!J70&lt;=I71),'Model output'!J70,IF(AND(ISNUMBER('Model output'!J70), 'Model output'!J70&gt;=DATE(2024,1,1)), MIN(DAY('Model output'!J70), MONTH('Model output'!J70), YEAR('Model output'!J70)), IF(ISNUMBER(SEARCH("0/",'Model output'!J70)),0,IF(ISNUMBER(SEARCH("/",'Model output'!J70)), VALUE(LEFT('Model output'!J70, SEARCH("/",'Model output'!J70)-1)),1)))))</f>
        <v>1</v>
      </c>
      <c r="K71" t="str" cm="1">
        <f t="array" ref="K71">IF(COUNT(FIND({0,1,2,3,4,5,6,7,8,9},'Model output'!K70))&gt;0,'Model output'!K70,"")</f>
        <v/>
      </c>
      <c r="L71" s="8" t="str">
        <f t="shared" si="13"/>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 classical type</v>
      </c>
      <c r="O71" t="str">
        <f>IF('Model output'!M70="","",'Model output'!M70)</f>
        <v>Not mentioned</v>
      </c>
      <c r="P71" t="str">
        <f>IF('Model output'!N70="","",'Model output'!N70)</f>
        <v>Right lobe: 4.6 cm, isthmus: 3.5 cm</v>
      </c>
      <c r="Q71" t="str">
        <f t="shared" si="18"/>
        <v>4.6cm,3.5cm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t="str">
        <f>IF('Model output'!O70="","",'Model output'!O70)</f>
        <v>Three</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 ""))</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6"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No</v>
      </c>
      <c r="AB71" t="str">
        <f>IF(AA71&lt;&gt;"Yes","",IF(OR('Model output'!U70="",ISNUMBER(SEARCH("Not identified",'Model output'!U70))),"",'Model output'!U70))</f>
        <v/>
      </c>
      <c r="AC71" s="1" t="str">
        <f>IF(OR('Model output'!V70="", 'Model output'!V70="No", AND(ISERROR(SEARCH("Positive",'Model output'!V70)), ISNUMBER(SEARCH("Negative",'Model output'!V70))), ISNUMBER(SEARCH("Uninvolved",'Model output'!V70)), ISNUMBER(SEARCH("none",'Model output'!V70)), ISNUMBER(SEARCH("Free",'Model output'!V70)), ISNUMBER(SEARCH("1 mm",'Model output'!V70)), ISNUMBER(SEARCH("1.0 mm",'Model output'!V70)), ISNUMBER(SEARCH("0.1 CM",'Model output'!V70)), ISNUMBER(SEARCH("less than 0.2 mm",'Model output'!V70)), ISNUMBER(SEARCH("less than 0.5 mm",'Model output'!V70)), ISNUMBER(SEARCH("abut",'Model output'!V70)), ISNUMBER(SEARCH("lymph node",'Model output'!V70)), ISNUMBER(SEARCH("not mentioned",'Model output'!V70)), ISNUMBER(SEARCH("not specified",'Model output'!V70)), ISNUMBER(SEARCH("cannot be assessed",'Model output'!V70))), "negative", "positive")</f>
        <v>negative</v>
      </c>
      <c r="AE71" s="33"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4" t="str">
        <f t="shared" si="14"/>
        <v>3a</v>
      </c>
      <c r="AG71" s="34" t="str">
        <f t="shared" si="15"/>
        <v>1a</v>
      </c>
      <c r="AH71" s="34" t="str">
        <f t="shared" si="19"/>
        <v>0</v>
      </c>
      <c r="AI71" s="40" t="str">
        <f t="shared" si="20"/>
        <v>II</v>
      </c>
      <c r="AJ71" s="37" t="s">
        <v>1148</v>
      </c>
      <c r="AK71" s="39" t="s">
        <v>1157</v>
      </c>
      <c r="AL71" s="39" t="s">
        <v>654</v>
      </c>
      <c r="AM71" s="39" t="s">
        <v>1156</v>
      </c>
      <c r="AN71" s="39" t="s">
        <v>1154</v>
      </c>
      <c r="AO71" s="37">
        <f t="shared" ca="1" si="21"/>
        <v>1</v>
      </c>
      <c r="AP71" s="39">
        <f t="shared" si="22"/>
        <v>1</v>
      </c>
      <c r="AQ71" s="39">
        <f t="shared" si="23"/>
        <v>1</v>
      </c>
      <c r="AR71" s="39">
        <f t="shared" si="24"/>
        <v>1</v>
      </c>
      <c r="AS71" s="40">
        <f t="shared" si="16"/>
        <v>1</v>
      </c>
    </row>
    <row r="72" spans="1:45">
      <c r="A72" t="str">
        <f>'Model output'!A71</f>
        <v>TCGA-DJ-A2PX</v>
      </c>
      <c r="B72" s="31">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7"/>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output'!H71="","negative",IF(OR(ISNUMBER(SEARCH("lymph node",'Model output'!H71)),ISNUMBER(SEARCH("gland",'Model output'!H71)),ISNUMBER(SEARCH("lobe",'Model output'!H71)),ISNUMBER(SEARCH("isthmus",'Model output'!H71)),ISNUMBER(SEARCH("mediastinum",'Model output'!H71)),ISNUMBER(SEARCH("Not mentioned",'Model output'!H71)), ISNUMBER(SEARCH("Not applicable",'Model output'!H71)), ISNUMBER(SEARCH("paratracheal",'Model output'!H71)),ISNUMBER(SEARCH("fibroadipose tissue",'Model output'!H71)),ISNUMBER(SEARCH("thyroid node",'Model output'!H71)),ISNUMBER(SEARCH("skeletal muscle",'Model output'!H71)),ISNUMBER(SEARCH("right",'Model output'!H71)),ISNUMBER(SEARCH("left",'Model output'!H71)),ISNUMBER(SEARCH("Not specified",'Model output'!H71))),"negative","positive"))</f>
        <v>negative</v>
      </c>
      <c r="I72">
        <f>IF(OR('Model output'!I71="",'Model output'!I71="Not answered",'Model output'!I71="Not mentioned"),"",IF(ISNUMBER('Model output'!I71),'Model output'!I71,1))</f>
        <v>4</v>
      </c>
      <c r="J72">
        <f>IF(OR('Model output'!J71="",'Model output'!J71="Not answered",'Model output'!J71="Not mentioned"),"",IF(AND(ISNUMBER('Model output'!J71),'Model output'!J71&lt;=I72),'Model output'!J71,IF(AND(ISNUMBER('Model output'!J71), 'Model output'!J71&gt;=DATE(2024,1,1)), MIN(DAY('Model output'!J71), MONTH('Model output'!J71), YEAR('Model output'!J71)), IF(ISNUMBER(SEARCH("0/",'Model output'!J71)),0,IF(ISNUMBER(SEARCH("/",'Model output'!J71)), VALUE(LEFT('Model output'!J71, SEARCH("/",'Model output'!J71)-1)),1)))))</f>
        <v>0</v>
      </c>
      <c r="K72" t="str" cm="1">
        <f t="array" ref="K72">IF(COUNT(FIND({0,1,2,3,4,5,6,7,8,9},'Model output'!K71))&gt;0,'Model output'!K71,"")</f>
        <v/>
      </c>
      <c r="L72" s="8" t="str">
        <f t="shared" si="13"/>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v>
      </c>
      <c r="O72" t="str">
        <f>IF('Model output'!M71="","",'Model output'!M71)</f>
        <v>Follicular variant</v>
      </c>
      <c r="P72" t="str">
        <f>IF('Model output'!N71="","",'Model output'!N71)</f>
        <v>1.2 cm</v>
      </c>
      <c r="Q72" t="str">
        <f t="shared" si="18"/>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 ""))</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6"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Yes</v>
      </c>
      <c r="AB72" t="str">
        <f>IF(AA72&lt;&gt;"Yes","",IF(OR('Model output'!U71="",ISNUMBER(SEARCH("Not identified",'Model output'!U71))),"",'Model output'!U71))</f>
        <v/>
      </c>
      <c r="AC72" s="1" t="str">
        <f>IF(OR('Model output'!V71="", 'Model output'!V71="No", AND(ISERROR(SEARCH("Positive",'Model output'!V71)), ISNUMBER(SEARCH("Negative",'Model output'!V71))), ISNUMBER(SEARCH("Uninvolved",'Model output'!V71)), ISNUMBER(SEARCH("none",'Model output'!V71)), ISNUMBER(SEARCH("Free",'Model output'!V71)), ISNUMBER(SEARCH("1 mm",'Model output'!V71)), ISNUMBER(SEARCH("1.0 mm",'Model output'!V71)), ISNUMBER(SEARCH("0.1 CM",'Model output'!V71)), ISNUMBER(SEARCH("less than 0.2 mm",'Model output'!V71)), ISNUMBER(SEARCH("less than 0.5 mm",'Model output'!V71)), ISNUMBER(SEARCH("abut",'Model output'!V71)), ISNUMBER(SEARCH("lymph node",'Model output'!V71)), ISNUMBER(SEARCH("not mentioned",'Model output'!V71)), ISNUMBER(SEARCH("not specified",'Model output'!V71)), ISNUMBER(SEARCH("cannot be assessed",'Model output'!V71))), "negative", "positive")</f>
        <v>negative</v>
      </c>
      <c r="AE72" s="33"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4" t="str">
        <f t="shared" si="14"/>
        <v>1b</v>
      </c>
      <c r="AG72" s="34" t="str">
        <f t="shared" si="15"/>
        <v>0</v>
      </c>
      <c r="AH72" s="34" t="str">
        <f t="shared" si="19"/>
        <v>0</v>
      </c>
      <c r="AI72" s="40" t="str">
        <f t="shared" si="20"/>
        <v>I</v>
      </c>
      <c r="AJ72" s="37" t="s">
        <v>1148</v>
      </c>
      <c r="AK72" s="39" t="s">
        <v>1152</v>
      </c>
      <c r="AL72" s="39" t="s">
        <v>1153</v>
      </c>
      <c r="AM72" s="39" t="s">
        <v>1156</v>
      </c>
      <c r="AN72" s="39" t="s">
        <v>74</v>
      </c>
      <c r="AO72" s="37">
        <f t="shared" ca="1" si="21"/>
        <v>1</v>
      </c>
      <c r="AP72" s="39">
        <f t="shared" si="22"/>
        <v>1</v>
      </c>
      <c r="AQ72" s="39">
        <f t="shared" si="23"/>
        <v>1</v>
      </c>
      <c r="AR72" s="39">
        <f t="shared" si="24"/>
        <v>1</v>
      </c>
      <c r="AS72" s="40">
        <f t="shared" si="16"/>
        <v>1</v>
      </c>
    </row>
    <row r="73" spans="1:45">
      <c r="A73" t="str">
        <f>'Model output'!A72</f>
        <v>TCGA-DJ-A2PY</v>
      </c>
      <c r="B73" s="31">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2.5cm</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7"/>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output'!H72="","negative",IF(OR(ISNUMBER(SEARCH("lymph node",'Model output'!H72)),ISNUMBER(SEARCH("gland",'Model output'!H72)),ISNUMBER(SEARCH("lobe",'Model output'!H72)),ISNUMBER(SEARCH("isthmus",'Model output'!H72)),ISNUMBER(SEARCH("mediastinum",'Model output'!H72)),ISNUMBER(SEARCH("Not mentioned",'Model output'!H72)), ISNUMBER(SEARCH("Not applicable",'Model output'!H72)), ISNUMBER(SEARCH("paratracheal",'Model output'!H72)),ISNUMBER(SEARCH("fibroadipose tissue",'Model output'!H72)),ISNUMBER(SEARCH("thyroid node",'Model output'!H72)),ISNUMBER(SEARCH("skeletal muscle",'Model output'!H72)),ISNUMBER(SEARCH("right",'Model output'!H72)),ISNUMBER(SEARCH("left",'Model output'!H72)),ISNUMBER(SEARCH("Not specified",'Model output'!H72))),"negative","positive"))</f>
        <v>negative</v>
      </c>
      <c r="I73">
        <f>IF(OR('Model output'!I72="",'Model output'!I72="Not answered",'Model output'!I72="Not mentioned"),"",IF(ISNUMBER('Model output'!I72),'Model output'!I72,1))</f>
        <v>3</v>
      </c>
      <c r="J73">
        <f>IF(OR('Model output'!J72="",'Model output'!J72="Not answered",'Model output'!J72="Not mentioned"),"",IF(AND(ISNUMBER('Model output'!J72),'Model output'!J72&lt;=I73),'Model output'!J72,IF(AND(ISNUMBER('Model output'!J72), 'Model output'!J72&gt;=DATE(2024,1,1)), MIN(DAY('Model output'!J72), MONTH('Model output'!J72), YEAR('Model output'!J72)), IF(ISNUMBER(SEARCH("0/",'Model output'!J72)),0,IF(ISNUMBER(SEARCH("/",'Model output'!J72)), VALUE(LEFT('Model output'!J72, SEARCH("/",'Model output'!J72)-1)),1)))))</f>
        <v>1</v>
      </c>
      <c r="K73" t="str" cm="1">
        <f t="array" ref="K73">IF(COUNT(FIND({0,1,2,3,4,5,6,7,8,9},'Model output'!K72))&gt;0,'Model output'!K72,"")</f>
        <v>0.3cm</v>
      </c>
      <c r="L73" s="8" t="str">
        <f t="shared" si="13"/>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 classical type with tall cell features</v>
      </c>
      <c r="O73" t="str">
        <f>IF('Model output'!M72="","",'Model output'!M72)</f>
        <v>Not mentioned in the provided clinical note</v>
      </c>
      <c r="P73" t="str">
        <f>IF('Model output'!N72="","",'Model output'!N72)</f>
        <v>2.5 cm.</v>
      </c>
      <c r="Q73" t="str">
        <f t="shared" si="18"/>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1</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 ""))</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6" t="str">
        <f>IF('Model output'!S72="","",'Model output'!S72)</f>
        <v>Invades:perithyroidal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Yes</v>
      </c>
      <c r="AB73" t="str">
        <f>IF(AA73&lt;&gt;"Yes","",IF(OR('Model output'!U72="",ISNUMBER(SEARCH("Not identified",'Model output'!U72))),"",'Model output'!U72))</f>
        <v>Not mentioned in the provided clinical note</v>
      </c>
      <c r="AC73" s="1" t="str">
        <f>IF(OR('Model output'!V72="", 'Model output'!V72="No", AND(ISERROR(SEARCH("Positive",'Model output'!V72)), ISNUMBER(SEARCH("Negative",'Model output'!V72))), ISNUMBER(SEARCH("Uninvolved",'Model output'!V72)), ISNUMBER(SEARCH("none",'Model output'!V72)), ISNUMBER(SEARCH("Free",'Model output'!V72)), ISNUMBER(SEARCH("1 mm",'Model output'!V72)), ISNUMBER(SEARCH("1.0 mm",'Model output'!V72)), ISNUMBER(SEARCH("0.1 CM",'Model output'!V72)), ISNUMBER(SEARCH("less than 0.2 mm",'Model output'!V72)), ISNUMBER(SEARCH("less than 0.5 mm",'Model output'!V72)), ISNUMBER(SEARCH("abut",'Model output'!V72)), ISNUMBER(SEARCH("lymph node",'Model output'!V72)), ISNUMBER(SEARCH("not mentioned",'Model output'!V72)), ISNUMBER(SEARCH("not specified",'Model output'!V72)), ISNUMBER(SEARCH("cannot be assessed",'Model output'!V72))), "negative", "positive")</f>
        <v>negative</v>
      </c>
      <c r="AE73" s="33"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4" t="str">
        <f t="shared" si="14"/>
        <v>2</v>
      </c>
      <c r="AG73" s="34" t="str">
        <f t="shared" si="15"/>
        <v>1a</v>
      </c>
      <c r="AH73" s="34" t="str">
        <f t="shared" si="19"/>
        <v>0</v>
      </c>
      <c r="AI73" s="40" t="str">
        <f t="shared" si="20"/>
        <v>I</v>
      </c>
      <c r="AJ73" s="37" t="s">
        <v>1149</v>
      </c>
      <c r="AK73" s="39" t="s">
        <v>1155</v>
      </c>
      <c r="AL73" s="39" t="s">
        <v>654</v>
      </c>
      <c r="AM73" s="39" t="s">
        <v>1156</v>
      </c>
      <c r="AN73" s="39" t="s">
        <v>74</v>
      </c>
      <c r="AO73" s="37">
        <f t="shared" ca="1" si="21"/>
        <v>1</v>
      </c>
      <c r="AP73" s="39">
        <f t="shared" si="22"/>
        <v>1</v>
      </c>
      <c r="AQ73" s="39">
        <f t="shared" si="23"/>
        <v>1</v>
      </c>
      <c r="AR73" s="39">
        <f t="shared" si="24"/>
        <v>1</v>
      </c>
      <c r="AS73" s="40">
        <f t="shared" si="16"/>
        <v>1</v>
      </c>
    </row>
    <row r="74" spans="1:45">
      <c r="A74" t="str">
        <f>'Model output'!A73</f>
        <v>TCGA-DJ-A2PZ</v>
      </c>
      <c r="B74" s="31">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7"/>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central</v>
      </c>
      <c r="H74" t="str">
        <f>IF('Model output'!H73="","negative",IF(OR(ISNUMBER(SEARCH("lymph node",'Model output'!H73)),ISNUMBER(SEARCH("gland",'Model output'!H73)),ISNUMBER(SEARCH("lobe",'Model output'!H73)),ISNUMBER(SEARCH("isthmus",'Model output'!H73)),ISNUMBER(SEARCH("mediastinum",'Model output'!H73)),ISNUMBER(SEARCH("Not mentioned",'Model output'!H73)), ISNUMBER(SEARCH("Not applicable",'Model output'!H73)), ISNUMBER(SEARCH("paratracheal",'Model output'!H73)),ISNUMBER(SEARCH("fibroadipose tissue",'Model output'!H73)),ISNUMBER(SEARCH("thyroid node",'Model output'!H73)),ISNUMBER(SEARCH("skeletal muscle",'Model output'!H73)),ISNUMBER(SEARCH("right",'Model output'!H73)),ISNUMBER(SEARCH("left",'Model output'!H73)),ISNUMBER(SEARCH("Not specified",'Model output'!H73))),"negative","positive"))</f>
        <v>negative</v>
      </c>
      <c r="I74">
        <f>IF(OR('Model output'!I73="",'Model output'!I73="Not answered",'Model output'!I73="Not mentioned"),"",IF(ISNUMBER('Model output'!I73),'Model output'!I73,1))</f>
        <v>1</v>
      </c>
      <c r="J74">
        <f>IF(OR('Model output'!J73="",'Model output'!J73="Not answered",'Model output'!J73="Not mentioned"),"",IF(AND(ISNUMBER('Model output'!J73),'Model output'!J73&lt;=I74),'Model output'!J73,IF(AND(ISNUMBER('Model output'!J73), 'Model output'!J73&gt;=DATE(2024,1,1)), MIN(DAY('Model output'!J73), MONTH('Model output'!J73), YEAR('Model output'!J73)), IF(ISNUMBER(SEARCH("0/",'Model output'!J73)),0,IF(ISNUMBER(SEARCH("/",'Model output'!J73)), VALUE(LEFT('Model output'!J73, SEARCH("/",'Model output'!J73)-1)),1)))))</f>
        <v>1</v>
      </c>
      <c r="K74" t="str" cm="1">
        <f t="array" ref="K74">IF(COUNT(FIND({0,1,2,3,4,5,6,7,8,9},'Model output'!K73))&gt;0,'Model output'!K73,"")</f>
        <v>0.3 cm</v>
      </c>
      <c r="L74" s="8" t="str">
        <f t="shared" si="13"/>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 classical type</v>
      </c>
      <c r="O74" t="str">
        <f>IF('Model output'!M73="","",'Model output'!M73)</f>
        <v>Not mentioned</v>
      </c>
      <c r="P74" t="str">
        <f>IF('Model output'!N73="","",'Model output'!N73)</f>
        <v>1.7 cm</v>
      </c>
      <c r="Q74" t="str">
        <f t="shared" si="18"/>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 ""))</f>
        <v>Not mentioned</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6" t="str">
        <f>IF('Model output'!S73="","",'Model output'!S73)</f>
        <v>Invades: extrathyroidal adipose tissue, Focal</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No</v>
      </c>
      <c r="AB74" t="str">
        <f>IF(AA74&lt;&gt;"Yes","",IF(OR('Model output'!U73="",ISNUMBER(SEARCH("Not identified",'Model output'!U73))),"",'Model output'!U73))</f>
        <v/>
      </c>
      <c r="AC74" s="1" t="str">
        <f>IF(OR('Model output'!V73="", 'Model output'!V73="No", AND(ISERROR(SEARCH("Positive",'Model output'!V73)), ISNUMBER(SEARCH("Negative",'Model output'!V73))), ISNUMBER(SEARCH("Uninvolved",'Model output'!V73)), ISNUMBER(SEARCH("none",'Model output'!V73)), ISNUMBER(SEARCH("Free",'Model output'!V73)), ISNUMBER(SEARCH("1 mm",'Model output'!V73)), ISNUMBER(SEARCH("1.0 mm",'Model output'!V73)), ISNUMBER(SEARCH("0.1 CM",'Model output'!V73)), ISNUMBER(SEARCH("less than 0.2 mm",'Model output'!V73)), ISNUMBER(SEARCH("less than 0.5 mm",'Model output'!V73)), ISNUMBER(SEARCH("abut",'Model output'!V73)), ISNUMBER(SEARCH("lymph node",'Model output'!V73)), ISNUMBER(SEARCH("not mentioned",'Model output'!V73)), ISNUMBER(SEARCH("not specified",'Model output'!V73)), ISNUMBER(SEARCH("cannot be assessed",'Model output'!V73))), "negative", "positive")</f>
        <v>negative</v>
      </c>
      <c r="AE74" s="33"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4" t="str">
        <f t="shared" si="14"/>
        <v>1b</v>
      </c>
      <c r="AG74" s="34" t="str">
        <f t="shared" si="15"/>
        <v>1a</v>
      </c>
      <c r="AH74" s="34" t="str">
        <f t="shared" si="19"/>
        <v>0</v>
      </c>
      <c r="AI74" s="40" t="str">
        <f t="shared" si="20"/>
        <v>II</v>
      </c>
      <c r="AJ74" s="37" t="s">
        <v>1149</v>
      </c>
      <c r="AK74" s="39" t="s">
        <v>1152</v>
      </c>
      <c r="AL74" s="39" t="s">
        <v>1153</v>
      </c>
      <c r="AM74" s="39" t="s">
        <v>1156</v>
      </c>
      <c r="AN74" s="39" t="s">
        <v>74</v>
      </c>
      <c r="AO74" s="37">
        <f t="shared" ca="1" si="21"/>
        <v>1</v>
      </c>
      <c r="AP74" s="39">
        <f t="shared" si="22"/>
        <v>1</v>
      </c>
      <c r="AQ74" s="39">
        <f t="shared" si="23"/>
        <v>0</v>
      </c>
      <c r="AR74" s="39">
        <f t="shared" si="24"/>
        <v>1</v>
      </c>
      <c r="AS74" s="40">
        <f t="shared" si="16"/>
        <v>0</v>
      </c>
    </row>
    <row r="75" spans="1:45">
      <c r="A75" t="str">
        <f>'Model output'!A74</f>
        <v>TCGA-DJ-A2Q0</v>
      </c>
      <c r="B75" s="31">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7"/>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output'!H74="","negative",IF(OR(ISNUMBER(SEARCH("lymph node",'Model output'!H74)),ISNUMBER(SEARCH("gland",'Model output'!H74)),ISNUMBER(SEARCH("lobe",'Model output'!H74)),ISNUMBER(SEARCH("isthmus",'Model output'!H74)),ISNUMBER(SEARCH("mediastinum",'Model output'!H74)),ISNUMBER(SEARCH("Not mentioned",'Model output'!H74)), ISNUMBER(SEARCH("Not applicable",'Model output'!H74)), ISNUMBER(SEARCH("paratracheal",'Model output'!H74)),ISNUMBER(SEARCH("fibroadipose tissue",'Model output'!H74)),ISNUMBER(SEARCH("thyroid node",'Model output'!H74)),ISNUMBER(SEARCH("skeletal muscle",'Model output'!H74)),ISNUMBER(SEARCH("right",'Model output'!H74)),ISNUMBER(SEARCH("left",'Model output'!H74)),ISNUMBER(SEARCH("Not specified",'Model output'!H74))),"negative","positive"))</f>
        <v>negative</v>
      </c>
      <c r="I75">
        <f>IF(OR('Model output'!I74="",'Model output'!I74="Not answered",'Model output'!I74="Not mentioned"),"",IF(ISNUMBER('Model output'!I74),'Model output'!I74,1))</f>
        <v>4</v>
      </c>
      <c r="J75">
        <f>IF(OR('Model output'!J74="",'Model output'!J74="Not answered",'Model output'!J74="Not mentioned"),"",IF(AND(ISNUMBER('Model output'!J74),'Model output'!J74&lt;=I75),'Model output'!J74,IF(AND(ISNUMBER('Model output'!J74), 'Model output'!J74&gt;=DATE(2024,1,1)), MIN(DAY('Model output'!J74), MONTH('Model output'!J74), YEAR('Model output'!J74)), IF(ISNUMBER(SEARCH("0/",'Model output'!J74)),0,IF(ISNUMBER(SEARCH("/",'Model output'!J74)), VALUE(LEFT('Model output'!J74, SEARCH("/",'Model output'!J74)-1)),1)))))</f>
        <v>0</v>
      </c>
      <c r="K75" t="str" cm="1">
        <f t="array" ref="K75">IF(COUNT(FIND({0,1,2,3,4,5,6,7,8,9},'Model output'!K74))&gt;0,'Model output'!K74,"")</f>
        <v/>
      </c>
      <c r="L75" s="8" t="str">
        <f t="shared" si="13"/>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 classical type with oncocytic features</v>
      </c>
      <c r="O75" t="str">
        <f>IF('Model output'!M74="","",'Model output'!M74)</f>
        <v>Not mentioned</v>
      </c>
      <c r="P75" t="str">
        <f>IF('Model output'!N74="","",'Model output'!N74)</f>
        <v>2.8 cm</v>
      </c>
      <c r="Q75" t="str">
        <f t="shared" si="18"/>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 ""))</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6"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No</v>
      </c>
      <c r="AB75" t="str">
        <f>IF(AA75&lt;&gt;"Yes","",IF(OR('Model output'!U74="",ISNUMBER(SEARCH("Not identified",'Model output'!U74))),"",'Model output'!U74))</f>
        <v/>
      </c>
      <c r="AC75" s="1" t="str">
        <f>IF(OR('Model output'!V74="", 'Model output'!V74="No", AND(ISERROR(SEARCH("Positive",'Model output'!V74)), ISNUMBER(SEARCH("Negative",'Model output'!V74))), ISNUMBER(SEARCH("Uninvolved",'Model output'!V74)), ISNUMBER(SEARCH("none",'Model output'!V74)), ISNUMBER(SEARCH("Free",'Model output'!V74)), ISNUMBER(SEARCH("1 mm",'Model output'!V74)), ISNUMBER(SEARCH("1.0 mm",'Model output'!V74)), ISNUMBER(SEARCH("0.1 CM",'Model output'!V74)), ISNUMBER(SEARCH("less than 0.2 mm",'Model output'!V74)), ISNUMBER(SEARCH("less than 0.5 mm",'Model output'!V74)), ISNUMBER(SEARCH("abut",'Model output'!V74)), ISNUMBER(SEARCH("lymph node",'Model output'!V74)), ISNUMBER(SEARCH("not mentioned",'Model output'!V74)), ISNUMBER(SEARCH("not specified",'Model output'!V74)), ISNUMBER(SEARCH("cannot be assessed",'Model output'!V74))), "negative", "positive")</f>
        <v>negative</v>
      </c>
      <c r="AE75" s="33"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4" t="str">
        <f t="shared" si="14"/>
        <v>2</v>
      </c>
      <c r="AG75" s="34" t="str">
        <f t="shared" si="15"/>
        <v>0</v>
      </c>
      <c r="AH75" s="34" t="str">
        <f t="shared" si="19"/>
        <v>0</v>
      </c>
      <c r="AI75" s="40" t="str">
        <f t="shared" si="20"/>
        <v>I</v>
      </c>
      <c r="AJ75" s="37" t="s">
        <v>1148</v>
      </c>
      <c r="AK75" s="39" t="s">
        <v>1155</v>
      </c>
      <c r="AL75" s="39" t="s">
        <v>1153</v>
      </c>
      <c r="AM75" s="39" t="s">
        <v>1156</v>
      </c>
      <c r="AN75" s="39" t="s">
        <v>74</v>
      </c>
      <c r="AO75" s="37">
        <f t="shared" ca="1" si="21"/>
        <v>1</v>
      </c>
      <c r="AP75" s="39">
        <f t="shared" si="22"/>
        <v>1</v>
      </c>
      <c r="AQ75" s="39">
        <f t="shared" si="23"/>
        <v>1</v>
      </c>
      <c r="AR75" s="39">
        <f t="shared" si="24"/>
        <v>1</v>
      </c>
      <c r="AS75" s="40">
        <f t="shared" si="16"/>
        <v>1</v>
      </c>
    </row>
    <row r="76" spans="1:45">
      <c r="A76" t="str">
        <f>'Model output'!A75</f>
        <v>TCGA-DJ-A2Q1</v>
      </c>
      <c r="B76" s="31">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7"/>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output'!H75="","negative",IF(OR(ISNUMBER(SEARCH("lymph node",'Model output'!H75)),ISNUMBER(SEARCH("gland",'Model output'!H75)),ISNUMBER(SEARCH("lobe",'Model output'!H75)),ISNUMBER(SEARCH("isthmus",'Model output'!H75)),ISNUMBER(SEARCH("mediastinum",'Model output'!H75)),ISNUMBER(SEARCH("Not mentioned",'Model output'!H75)), ISNUMBER(SEARCH("Not applicable",'Model output'!H75)), ISNUMBER(SEARCH("paratracheal",'Model output'!H75)),ISNUMBER(SEARCH("fibroadipose tissue",'Model output'!H75)),ISNUMBER(SEARCH("thyroid node",'Model output'!H75)),ISNUMBER(SEARCH("skeletal muscle",'Model output'!H75)),ISNUMBER(SEARCH("right",'Model output'!H75)),ISNUMBER(SEARCH("left",'Model output'!H75)),ISNUMBER(SEARCH("Not specified",'Model output'!H75))),"negative","positive"))</f>
        <v>negative</v>
      </c>
      <c r="I76">
        <f>IF(OR('Model output'!I75="",'Model output'!I75="Not answered",'Model output'!I75="Not mentioned"),"",IF(ISNUMBER('Model output'!I75),'Model output'!I75,1))</f>
        <v>27</v>
      </c>
      <c r="J76">
        <f>IF(OR('Model output'!J75="",'Model output'!J75="Not answered",'Model output'!J75="Not mentioned"),"",IF(AND(ISNUMBER('Model output'!J75),'Model output'!J75&lt;=I76),'Model output'!J75,IF(AND(ISNUMBER('Model output'!J75), 'Model output'!J75&gt;=DATE(2024,1,1)), MIN(DAY('Model output'!J75), MONTH('Model output'!J75), YEAR('Model output'!J75)), IF(ISNUMBER(SEARCH("0/",'Model output'!J75)),0,IF(ISNUMBER(SEARCH("/",'Model output'!J75)), VALUE(LEFT('Model output'!J75, SEARCH("/",'Model output'!J75)-1)),1)))))</f>
        <v>5</v>
      </c>
      <c r="K76" t="str" cm="1">
        <f t="array" ref="K76">IF(COUNT(FIND({0,1,2,3,4,5,6,7,8,9},'Model output'!K75))&gt;0,'Model output'!K75,"")</f>
        <v>1.3cm</v>
      </c>
      <c r="L76" s="8" t="str">
        <f t="shared" si="13"/>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 classical type</v>
      </c>
      <c r="O76" t="str">
        <f>IF('Model output'!M75="","",'Model output'!M75)</f>
        <v>Not mentioned</v>
      </c>
      <c r="P76" t="str">
        <f>IF('Model output'!N75="","",'Model output'!N75)</f>
        <v>1.6 cm</v>
      </c>
      <c r="Q76" t="str">
        <f t="shared" si="18"/>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1</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 ""))</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6" t="str">
        <f>IF('Model output'!S75="","",'Model output'!S75)</f>
        <v>Not mentioned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No</v>
      </c>
      <c r="AB76" t="str">
        <f>IF(AA76&lt;&gt;"Yes","",IF(OR('Model output'!U75="",ISNUMBER(SEARCH("Not identified",'Model output'!U75))),"",'Model output'!U75))</f>
        <v/>
      </c>
      <c r="AC76" s="1" t="str">
        <f>IF(OR('Model output'!V75="", 'Model output'!V75="No", AND(ISERROR(SEARCH("Positive",'Model output'!V75)), ISNUMBER(SEARCH("Negative",'Model output'!V75))), ISNUMBER(SEARCH("Uninvolved",'Model output'!V75)), ISNUMBER(SEARCH("none",'Model output'!V75)), ISNUMBER(SEARCH("Free",'Model output'!V75)), ISNUMBER(SEARCH("1 mm",'Model output'!V75)), ISNUMBER(SEARCH("1.0 mm",'Model output'!V75)), ISNUMBER(SEARCH("0.1 CM",'Model output'!V75)), ISNUMBER(SEARCH("less than 0.2 mm",'Model output'!V75)), ISNUMBER(SEARCH("less than 0.5 mm",'Model output'!V75)), ISNUMBER(SEARCH("abut",'Model output'!V75)), ISNUMBER(SEARCH("lymph node",'Model output'!V75)), ISNUMBER(SEARCH("not mentioned",'Model output'!V75)), ISNUMBER(SEARCH("not specified",'Model output'!V75)), ISNUMBER(SEARCH("cannot be assessed",'Model output'!V75))), "negative", "positive")</f>
        <v>negative</v>
      </c>
      <c r="AE76" s="33"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4" t="str">
        <f t="shared" si="14"/>
        <v>1b</v>
      </c>
      <c r="AG76" s="34" t="str">
        <f t="shared" si="15"/>
        <v>1b</v>
      </c>
      <c r="AH76" s="34" t="str">
        <f t="shared" si="19"/>
        <v>0</v>
      </c>
      <c r="AI76" s="40" t="str">
        <f t="shared" si="20"/>
        <v>I</v>
      </c>
      <c r="AJ76" s="37" t="s">
        <v>1149</v>
      </c>
      <c r="AK76" s="39" t="s">
        <v>1152</v>
      </c>
      <c r="AL76" s="39" t="s">
        <v>1152</v>
      </c>
      <c r="AM76" s="39" t="s">
        <v>1156</v>
      </c>
      <c r="AN76" s="39" t="s">
        <v>74</v>
      </c>
      <c r="AO76" s="37">
        <f t="shared" ca="1" si="21"/>
        <v>1</v>
      </c>
      <c r="AP76" s="39">
        <f t="shared" si="22"/>
        <v>1</v>
      </c>
      <c r="AQ76" s="39">
        <f t="shared" si="23"/>
        <v>1</v>
      </c>
      <c r="AR76" s="39">
        <f t="shared" si="24"/>
        <v>1</v>
      </c>
      <c r="AS76" s="40">
        <f t="shared" si="16"/>
        <v>1</v>
      </c>
    </row>
    <row r="77" spans="1:45">
      <c r="A77" t="str">
        <f>'Model output'!A76</f>
        <v>TCGA-DJ-A2Q2</v>
      </c>
      <c r="B77" s="31">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1</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7"/>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output'!H76="","negative",IF(OR(ISNUMBER(SEARCH("lymph node",'Model output'!H76)),ISNUMBER(SEARCH("gland",'Model output'!H76)),ISNUMBER(SEARCH("lobe",'Model output'!H76)),ISNUMBER(SEARCH("isthmus",'Model output'!H76)),ISNUMBER(SEARCH("mediastinum",'Model output'!H76)),ISNUMBER(SEARCH("Not mentioned",'Model output'!H76)), ISNUMBER(SEARCH("Not applicable",'Model output'!H76)), ISNUMBER(SEARCH("paratracheal",'Model output'!H76)),ISNUMBER(SEARCH("fibroadipose tissue",'Model output'!H76)),ISNUMBER(SEARCH("thyroid node",'Model output'!H76)),ISNUMBER(SEARCH("skeletal muscle",'Model output'!H76)),ISNUMBER(SEARCH("right",'Model output'!H76)),ISNUMBER(SEARCH("left",'Model output'!H76)),ISNUMBER(SEARCH("Not specified",'Model output'!H76))),"negative","positive"))</f>
        <v>negative</v>
      </c>
      <c r="I77">
        <f>IF(OR('Model output'!I76="",'Model output'!I76="Not answered",'Model output'!I76="Not mentioned"),"",IF(ISNUMBER('Model output'!I76),'Model output'!I76,1))</f>
        <v>1</v>
      </c>
      <c r="J77">
        <f>IF(OR('Model output'!J76="",'Model output'!J76="Not answered",'Model output'!J76="Not mentioned"),"",IF(AND(ISNUMBER('Model output'!J76),'Model output'!J76&lt;=I77),'Model output'!J76,IF(AND(ISNUMBER('Model output'!J76), 'Model output'!J76&gt;=DATE(2024,1,1)), MIN(DAY('Model output'!J76), MONTH('Model output'!J76), YEAR('Model output'!J76)), IF(ISNUMBER(SEARCH("0/",'Model output'!J76)),0,IF(ISNUMBER(SEARCH("/",'Model output'!J76)), VALUE(LEFT('Model output'!J76, SEARCH("/",'Model output'!J76)-1)),1)))))</f>
        <v>0</v>
      </c>
      <c r="K77" t="str" cm="1">
        <f t="array" ref="K77">IF(COUNT(FIND({0,1,2,3,4,5,6,7,8,9},'Model output'!K76))&gt;0,'Model output'!K76,"")</f>
        <v/>
      </c>
      <c r="L77" s="8" t="str">
        <f t="shared" si="13"/>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v>
      </c>
      <c r="O77" t="str">
        <f>IF('Model output'!M76="","",'Model output'!M76)</f>
        <v>follicular variant</v>
      </c>
      <c r="P77" t="str">
        <f>IF('Model output'!N76="","",'Model output'!N76)</f>
        <v>4.9 cm</v>
      </c>
      <c r="Q77" t="str">
        <f t="shared" si="18"/>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 ""))</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6"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1" t="str">
        <f>IF(OR('Model output'!V76="", 'Model output'!V76="No", AND(ISERROR(SEARCH("Positive",'Model output'!V76)), ISNUMBER(SEARCH("Negative",'Model output'!V76))), ISNUMBER(SEARCH("Uninvolved",'Model output'!V76)), ISNUMBER(SEARCH("none",'Model output'!V76)), ISNUMBER(SEARCH("Free",'Model output'!V76)), ISNUMBER(SEARCH("1 mm",'Model output'!V76)), ISNUMBER(SEARCH("1.0 mm",'Model output'!V76)), ISNUMBER(SEARCH("0.1 CM",'Model output'!V76)), ISNUMBER(SEARCH("less than 0.2 mm",'Model output'!V76)), ISNUMBER(SEARCH("less than 0.5 mm",'Model output'!V76)), ISNUMBER(SEARCH("abut",'Model output'!V76)), ISNUMBER(SEARCH("lymph node",'Model output'!V76)), ISNUMBER(SEARCH("not mentioned",'Model output'!V76)), ISNUMBER(SEARCH("not specified",'Model output'!V76)), ISNUMBER(SEARCH("cannot be assessed",'Model output'!V76))), "negative", "positive")</f>
        <v>negative</v>
      </c>
      <c r="AE77" s="33"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4" t="str">
        <f t="shared" si="14"/>
        <v>3a</v>
      </c>
      <c r="AG77" s="34" t="str">
        <f t="shared" si="15"/>
        <v>0</v>
      </c>
      <c r="AH77" s="34" t="str">
        <f t="shared" si="19"/>
        <v>0</v>
      </c>
      <c r="AI77" s="40" t="str">
        <f t="shared" si="20"/>
        <v>II</v>
      </c>
      <c r="AJ77" s="37" t="s">
        <v>1148</v>
      </c>
      <c r="AK77" s="39" t="s">
        <v>1157</v>
      </c>
      <c r="AL77" s="39" t="s">
        <v>1153</v>
      </c>
      <c r="AM77" s="39" t="s">
        <v>1156</v>
      </c>
      <c r="AN77" s="39" t="s">
        <v>1154</v>
      </c>
      <c r="AO77" s="37">
        <f t="shared" ca="1" si="21"/>
        <v>1</v>
      </c>
      <c r="AP77" s="39">
        <f t="shared" si="22"/>
        <v>1</v>
      </c>
      <c r="AQ77" s="39">
        <f t="shared" si="23"/>
        <v>1</v>
      </c>
      <c r="AR77" s="39">
        <f t="shared" si="24"/>
        <v>1</v>
      </c>
      <c r="AS77" s="40">
        <f t="shared" si="16"/>
        <v>1</v>
      </c>
    </row>
    <row r="78" spans="1:45">
      <c r="A78" t="str">
        <f>'Model output'!A77</f>
        <v>TCGA-DJ-A2Q3</v>
      </c>
      <c r="B78" s="31">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X</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17"/>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output'!H77="","negative",IF(OR(ISNUMBER(SEARCH("lymph node",'Model output'!H77)),ISNUMBER(SEARCH("gland",'Model output'!H77)),ISNUMBER(SEARCH("lobe",'Model output'!H77)),ISNUMBER(SEARCH("isthmus",'Model output'!H77)),ISNUMBER(SEARCH("mediastinum",'Model output'!H77)),ISNUMBER(SEARCH("Not mentioned",'Model output'!H77)), ISNUMBER(SEARCH("Not applicable",'Model output'!H77)), ISNUMBER(SEARCH("paratracheal",'Model output'!H77)),ISNUMBER(SEARCH("fibroadipose tissue",'Model output'!H77)),ISNUMBER(SEARCH("thyroid node",'Model output'!H77)),ISNUMBER(SEARCH("skeletal muscle",'Model output'!H77)),ISNUMBER(SEARCH("right",'Model output'!H77)),ISNUMBER(SEARCH("left",'Model output'!H77)),ISNUMBER(SEARCH("Not specified",'Model output'!H77))),"negative","positive"))</f>
        <v>negative</v>
      </c>
      <c r="I78">
        <f>IF(OR('Model output'!I77="",'Model output'!I77="Not answered",'Model output'!I77="Not mentioned"),"",IF(ISNUMBER('Model output'!I77),'Model output'!I77,1))</f>
        <v>3</v>
      </c>
      <c r="J78">
        <f>IF(OR('Model output'!J77="",'Model output'!J77="Not answered",'Model output'!J77="Not mentioned"),"",IF(AND(ISNUMBER('Model output'!J77),'Model output'!J77&lt;=I78),'Model output'!J77,IF(AND(ISNUMBER('Model output'!J77), 'Model output'!J77&gt;=DATE(2024,1,1)), MIN(DAY('Model output'!J77), MONTH('Model output'!J77), YEAR('Model output'!J77)), IF(ISNUMBER(SEARCH("0/",'Model output'!J77)),0,IF(ISNUMBER(SEARCH("/",'Model output'!J77)), VALUE(LEFT('Model output'!J77, SEARCH("/",'Model output'!J77)-1)),1)))))</f>
        <v>1</v>
      </c>
      <c r="K78" t="str" cm="1">
        <f t="array" ref="K78">IF(COUNT(FIND({0,1,2,3,4,5,6,7,8,9},'Model output'!K77))&gt;0,'Model output'!K77,"")</f>
        <v>0.55 cm</v>
      </c>
      <c r="L78" s="8" t="str">
        <f t="shared" si="13"/>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8"/>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 ""))</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6"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No</v>
      </c>
      <c r="AB78" t="str">
        <f>IF(AA78&lt;&gt;"Yes","",IF(OR('Model output'!U77="",ISNUMBER(SEARCH("Not identified",'Model output'!U77))),"",'Model output'!U77))</f>
        <v/>
      </c>
      <c r="AC78" s="1" t="str">
        <f>IF(OR('Model output'!V77="", 'Model output'!V77="No", AND(ISERROR(SEARCH("Positive",'Model output'!V77)), ISNUMBER(SEARCH("Negative",'Model output'!V77))), ISNUMBER(SEARCH("Uninvolved",'Model output'!V77)), ISNUMBER(SEARCH("none",'Model output'!V77)), ISNUMBER(SEARCH("Free",'Model output'!V77)), ISNUMBER(SEARCH("1 mm",'Model output'!V77)), ISNUMBER(SEARCH("1.0 mm",'Model output'!V77)), ISNUMBER(SEARCH("0.1 CM",'Model output'!V77)), ISNUMBER(SEARCH("less than 0.2 mm",'Model output'!V77)), ISNUMBER(SEARCH("less than 0.5 mm",'Model output'!V77)), ISNUMBER(SEARCH("abut",'Model output'!V77)), ISNUMBER(SEARCH("lymph node",'Model output'!V77)), ISNUMBER(SEARCH("not mentioned",'Model output'!V77)), ISNUMBER(SEARCH("not specified",'Model output'!V77)), ISNUMBER(SEARCH("cannot be assessed",'Model output'!V77))), "negative", "positive")</f>
        <v>negative</v>
      </c>
      <c r="AE78" s="33"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4" t="str">
        <f t="shared" si="14"/>
        <v>3b</v>
      </c>
      <c r="AG78" s="34" t="str">
        <f t="shared" si="15"/>
        <v>1a</v>
      </c>
      <c r="AH78" s="34" t="str">
        <f t="shared" si="19"/>
        <v>0</v>
      </c>
      <c r="AI78" s="40" t="str">
        <f t="shared" si="20"/>
        <v>II</v>
      </c>
      <c r="AJ78" s="37" t="s">
        <v>1147</v>
      </c>
      <c r="AK78" s="39" t="s">
        <v>1151</v>
      </c>
      <c r="AL78" s="39" t="s">
        <v>654</v>
      </c>
      <c r="AM78" s="39" t="s">
        <v>1156</v>
      </c>
      <c r="AN78" s="39" t="s">
        <v>1154</v>
      </c>
      <c r="AO78" s="37">
        <f t="shared" si="21"/>
        <v>1</v>
      </c>
      <c r="AP78" s="39">
        <f t="shared" si="22"/>
        <v>1</v>
      </c>
      <c r="AQ78" s="39">
        <f t="shared" si="23"/>
        <v>1</v>
      </c>
      <c r="AR78" s="39">
        <f t="shared" si="24"/>
        <v>1</v>
      </c>
      <c r="AS78" s="40">
        <f t="shared" si="16"/>
        <v>1</v>
      </c>
    </row>
    <row r="79" spans="1:45">
      <c r="A79" t="str">
        <f>'Model output'!A78</f>
        <v>TCGA-DJ-A2Q5</v>
      </c>
      <c r="B79" s="31">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17"/>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output'!H78="","negative",IF(OR(ISNUMBER(SEARCH("lymph node",'Model output'!H78)),ISNUMBER(SEARCH("gland",'Model output'!H78)),ISNUMBER(SEARCH("lobe",'Model output'!H78)),ISNUMBER(SEARCH("isthmus",'Model output'!H78)),ISNUMBER(SEARCH("mediastinum",'Model output'!H78)),ISNUMBER(SEARCH("Not mentioned",'Model output'!H78)), ISNUMBER(SEARCH("Not applicable",'Model output'!H78)), ISNUMBER(SEARCH("paratracheal",'Model output'!H78)),ISNUMBER(SEARCH("fibroadipose tissue",'Model output'!H78)),ISNUMBER(SEARCH("thyroid node",'Model output'!H78)),ISNUMBER(SEARCH("skeletal muscle",'Model output'!H78)),ISNUMBER(SEARCH("right",'Model output'!H78)),ISNUMBER(SEARCH("left",'Model output'!H78)),ISNUMBER(SEARCH("Not specified",'Model output'!H78))),"negative","positive"))</f>
        <v>negative</v>
      </c>
      <c r="I79">
        <f>IF(OR('Model output'!I78="",'Model output'!I78="Not answered",'Model output'!I78="Not mentioned"),"",IF(ISNUMBER('Model output'!I78),'Model output'!I78,1))</f>
        <v>5</v>
      </c>
      <c r="J79">
        <f>IF(OR('Model output'!J78="",'Model output'!J78="Not answered",'Model output'!J78="Not mentioned"),"",IF(AND(ISNUMBER('Model output'!J78),'Model output'!J78&lt;=I79),'Model output'!J78,IF(AND(ISNUMBER('Model output'!J78), 'Model output'!J78&gt;=DATE(2024,1,1)), MIN(DAY('Model output'!J78), MONTH('Model output'!J78), YEAR('Model output'!J78)), IF(ISNUMBER(SEARCH("0/",'Model output'!J78)),0,IF(ISNUMBER(SEARCH("/",'Model output'!J78)), VALUE(LEFT('Model output'!J78, SEARCH("/",'Model output'!J78)-1)),1)))))</f>
        <v>1</v>
      </c>
      <c r="K79" t="str" cm="1">
        <f t="array" ref="K79">IF(COUNT(FIND({0,1,2,3,4,5,6,7,8,9},'Model output'!K78))&gt;0,'Model output'!K78,"")</f>
        <v>2.1cm</v>
      </c>
      <c r="L79" s="8" t="str">
        <f t="shared" si="13"/>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8"/>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 ""))</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6" t="str">
        <f>IF('Model output'!S78="","",'Model output'!S78)</f>
        <v>Not identified</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1" t="str">
        <f>IF(OR('Model output'!V78="", 'Model output'!V78="No", AND(ISERROR(SEARCH("Positive",'Model output'!V78)), ISNUMBER(SEARCH("Negative",'Model output'!V78))), ISNUMBER(SEARCH("Uninvolved",'Model output'!V78)), ISNUMBER(SEARCH("none",'Model output'!V78)), ISNUMBER(SEARCH("Free",'Model output'!V78)), ISNUMBER(SEARCH("1 mm",'Model output'!V78)), ISNUMBER(SEARCH("1.0 mm",'Model output'!V78)), ISNUMBER(SEARCH("0.1 CM",'Model output'!V78)), ISNUMBER(SEARCH("less than 0.2 mm",'Model output'!V78)), ISNUMBER(SEARCH("less than 0.5 mm",'Model output'!V78)), ISNUMBER(SEARCH("abut",'Model output'!V78)), ISNUMBER(SEARCH("lymph node",'Model output'!V78)), ISNUMBER(SEARCH("not mentioned",'Model output'!V78)), ISNUMBER(SEARCH("not specified",'Model output'!V78)), ISNUMBER(SEARCH("cannot be assessed",'Model output'!V78))), "negative", "positive")</f>
        <v>negative</v>
      </c>
      <c r="AE79" s="33"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4" t="str">
        <f t="shared" si="14"/>
        <v>2</v>
      </c>
      <c r="AG79" s="34" t="str">
        <f t="shared" si="15"/>
        <v>1b</v>
      </c>
      <c r="AH79" s="34" t="str">
        <f t="shared" si="19"/>
        <v>0</v>
      </c>
      <c r="AI79" s="40" t="str">
        <f t="shared" si="20"/>
        <v>I</v>
      </c>
      <c r="AJ79" s="37" t="s">
        <v>1149</v>
      </c>
      <c r="AK79" s="39" t="s">
        <v>1155</v>
      </c>
      <c r="AL79" s="39" t="s">
        <v>1152</v>
      </c>
      <c r="AM79" s="39" t="s">
        <v>1156</v>
      </c>
      <c r="AN79" s="39" t="s">
        <v>74</v>
      </c>
      <c r="AO79" s="37">
        <f t="shared" ca="1" si="21"/>
        <v>1</v>
      </c>
      <c r="AP79" s="39">
        <f t="shared" si="22"/>
        <v>1</v>
      </c>
      <c r="AQ79" s="39">
        <f t="shared" si="23"/>
        <v>1</v>
      </c>
      <c r="AR79" s="39">
        <f t="shared" si="24"/>
        <v>1</v>
      </c>
      <c r="AS79" s="40">
        <f t="shared" si="16"/>
        <v>1</v>
      </c>
    </row>
    <row r="80" spans="1:45">
      <c r="A80" t="str">
        <f>'Model output'!A79</f>
        <v>TCGA-DJ-A2Q6</v>
      </c>
      <c r="B80" s="31">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1</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1</v>
      </c>
      <c r="F80" t="str">
        <f t="shared" si="17"/>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output'!H79="","negative",IF(OR(ISNUMBER(SEARCH("lymph node",'Model output'!H79)),ISNUMBER(SEARCH("gland",'Model output'!H79)),ISNUMBER(SEARCH("lobe",'Model output'!H79)),ISNUMBER(SEARCH("isthmus",'Model output'!H79)),ISNUMBER(SEARCH("mediastinum",'Model output'!H79)),ISNUMBER(SEARCH("Not mentioned",'Model output'!H79)), ISNUMBER(SEARCH("Not applicable",'Model output'!H79)), ISNUMBER(SEARCH("paratracheal",'Model output'!H79)),ISNUMBER(SEARCH("fibroadipose tissue",'Model output'!H79)),ISNUMBER(SEARCH("thyroid node",'Model output'!H79)),ISNUMBER(SEARCH("skeletal muscle",'Model output'!H79)),ISNUMBER(SEARCH("right",'Model output'!H79)),ISNUMBER(SEARCH("left",'Model output'!H79)),ISNUMBER(SEARCH("Not specified",'Model output'!H79))),"negative","positive"))</f>
        <v>negative</v>
      </c>
      <c r="I80">
        <f>IF(OR('Model output'!I79="",'Model output'!I79="Not answered",'Model output'!I79="Not mentioned"),"",IF(ISNUMBER('Model output'!I79),'Model output'!I79,1))</f>
        <v>16</v>
      </c>
      <c r="J80">
        <f>IF(OR('Model output'!J79="",'Model output'!J79="Not answered",'Model output'!J79="Not mentioned"),"",IF(AND(ISNUMBER('Model output'!J79),'Model output'!J79&lt;=I80),'Model output'!J79,IF(AND(ISNUMBER('Model output'!J79), 'Model output'!J79&gt;=DATE(2024,1,1)), MIN(DAY('Model output'!J79), MONTH('Model output'!J79), YEAR('Model output'!J79)), IF(ISNUMBER(SEARCH("0/",'Model output'!J79)),0,IF(ISNUMBER(SEARCH("/",'Model output'!J79)), VALUE(LEFT('Model output'!J79, SEARCH("/",'Model output'!J79)-1)),1)))))</f>
        <v>15</v>
      </c>
      <c r="K80" t="str" cm="1">
        <f t="array" ref="K80">IF(COUNT(FIND({0,1,2,3,4,5,6,7,8,9},'Model output'!K79))&gt;0,'Model output'!K79,"")</f>
        <v>1.1cm</v>
      </c>
      <c r="L80" s="8" t="str">
        <f t="shared" si="13"/>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 microcarcinoma</v>
      </c>
      <c r="P80" t="str">
        <f>IF('Model output'!N79="","",'Model output'!N79)</f>
        <v>1.1 cm</v>
      </c>
      <c r="Q80" t="str">
        <f t="shared" si="18"/>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2 (classical type) and 6 (microcarcinomas)</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 ""))</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6" t="str">
        <f>IF('Model output'!S79="","",'Model output'!S79)</f>
        <v>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1" t="str">
        <f>IF(OR('Model output'!V79="", 'Model output'!V79="No", AND(ISERROR(SEARCH("Positive",'Model output'!V79)), ISNUMBER(SEARCH("Negative",'Model output'!V79))), ISNUMBER(SEARCH("Uninvolved",'Model output'!V79)), ISNUMBER(SEARCH("none",'Model output'!V79)), ISNUMBER(SEARCH("Free",'Model output'!V79)), ISNUMBER(SEARCH("1 mm",'Model output'!V79)), ISNUMBER(SEARCH("1.0 mm",'Model output'!V79)), ISNUMBER(SEARCH("0.1 CM",'Model output'!V79)), ISNUMBER(SEARCH("less than 0.2 mm",'Model output'!V79)), ISNUMBER(SEARCH("less than 0.5 mm",'Model output'!V79)), ISNUMBER(SEARCH("abut",'Model output'!V79)), ISNUMBER(SEARCH("lymph node",'Model output'!V79)), ISNUMBER(SEARCH("not mentioned",'Model output'!V79)), ISNUMBER(SEARCH("not specified",'Model output'!V79)), ISNUMBER(SEARCH("cannot be assessed",'Model output'!V79))), "negative", "positive")</f>
        <v>negative</v>
      </c>
      <c r="AE80" s="33"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4" t="str">
        <f t="shared" si="14"/>
        <v>1b</v>
      </c>
      <c r="AG80" s="34" t="str">
        <f t="shared" si="15"/>
        <v>1b</v>
      </c>
      <c r="AH80" s="34" t="str">
        <f t="shared" si="19"/>
        <v>0</v>
      </c>
      <c r="AI80" s="40" t="str">
        <f t="shared" si="20"/>
        <v>I</v>
      </c>
      <c r="AJ80" s="37" t="s">
        <v>1149</v>
      </c>
      <c r="AK80" s="39" t="s">
        <v>1152</v>
      </c>
      <c r="AL80" s="39" t="s">
        <v>1152</v>
      </c>
      <c r="AM80" s="39" t="s">
        <v>1156</v>
      </c>
      <c r="AN80" s="39" t="s">
        <v>74</v>
      </c>
      <c r="AO80" s="37">
        <f t="shared" ca="1" si="21"/>
        <v>1</v>
      </c>
      <c r="AP80" s="39">
        <f t="shared" si="22"/>
        <v>1</v>
      </c>
      <c r="AQ80" s="39">
        <f t="shared" si="23"/>
        <v>1</v>
      </c>
      <c r="AR80" s="39">
        <f t="shared" si="24"/>
        <v>1</v>
      </c>
      <c r="AS80" s="40">
        <f t="shared" si="16"/>
        <v>1</v>
      </c>
    </row>
    <row r="81" spans="1:45">
      <c r="A81" t="str">
        <f>'Model output'!A80</f>
        <v>TCGA-DJ-A2Q7</v>
      </c>
      <c r="B81" s="31">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1</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0</v>
      </c>
      <c r="F81" t="str">
        <f t="shared" si="17"/>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output'!H80="","negative",IF(OR(ISNUMBER(SEARCH("lymph node",'Model output'!H80)),ISNUMBER(SEARCH("gland",'Model output'!H80)),ISNUMBER(SEARCH("lobe",'Model output'!H80)),ISNUMBER(SEARCH("isthmus",'Model output'!H80)),ISNUMBER(SEARCH("mediastinum",'Model output'!H80)),ISNUMBER(SEARCH("Not mentioned",'Model output'!H80)), ISNUMBER(SEARCH("Not applicable",'Model output'!H80)), ISNUMBER(SEARCH("paratracheal",'Model output'!H80)),ISNUMBER(SEARCH("fibroadipose tissue",'Model output'!H80)),ISNUMBER(SEARCH("thyroid node",'Model output'!H80)),ISNUMBER(SEARCH("skeletal muscle",'Model output'!H80)),ISNUMBER(SEARCH("right",'Model output'!H80)),ISNUMBER(SEARCH("left",'Model output'!H80)),ISNUMBER(SEARCH("Not specified",'Model output'!H80))),"negative","positive"))</f>
        <v>negative</v>
      </c>
      <c r="I81">
        <f>IF(OR('Model output'!I80="",'Model output'!I80="Not answered",'Model output'!I80="Not mentioned"),"",IF(ISNUMBER('Model output'!I80),'Model output'!I80,1))</f>
        <v>2</v>
      </c>
      <c r="J81">
        <f>IF(OR('Model output'!J80="",'Model output'!J80="Not answered",'Model output'!J80="Not mentioned"),"",IF(AND(ISNUMBER('Model output'!J80),'Model output'!J80&lt;=I81),'Model output'!J80,IF(AND(ISNUMBER('Model output'!J80), 'Model output'!J80&gt;=DATE(2024,1,1)), MIN(DAY('Model output'!J80), MONTH('Model output'!J80), YEAR('Model output'!J80)), IF(ISNUMBER(SEARCH("0/",'Model output'!J80)),0,IF(ISNUMBER(SEARCH("/",'Model output'!J80)), VALUE(LEFT('Model output'!J80, SEARCH("/",'Model output'!J80)-1)),1)))))</f>
        <v>2</v>
      </c>
      <c r="K81" t="str" cm="1">
        <f t="array" ref="K81">IF(COUNT(FIND({0,1,2,3,4,5,6,7,8,9},'Model output'!K80))&gt;0,'Model output'!K80,"")</f>
        <v>0.8cm</v>
      </c>
      <c r="L81" s="8" t="str">
        <f t="shared" si="13"/>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 classical type</v>
      </c>
      <c r="O81" t="str">
        <f>IF('Model output'!M80="","",'Model output'!M80)</f>
        <v/>
      </c>
      <c r="P81" t="str">
        <f>IF('Model output'!N80="","",'Model output'!N80)</f>
        <v>2.5 cm</v>
      </c>
      <c r="Q81" t="str">
        <f t="shared" si="18"/>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1</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 ""))</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6" t="str">
        <f>IF('Model output'!S80="","",'Model output'!S80)</f>
        <v>Invades:extrathyroidal fibrous tissue, Focal</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1" t="str">
        <f>IF(OR('Model output'!V80="", 'Model output'!V80="No", AND(ISERROR(SEARCH("Positive",'Model output'!V80)), ISNUMBER(SEARCH("Negative",'Model output'!V80))), ISNUMBER(SEARCH("Uninvolved",'Model output'!V80)), ISNUMBER(SEARCH("none",'Model output'!V80)), ISNUMBER(SEARCH("Free",'Model output'!V80)), ISNUMBER(SEARCH("1 mm",'Model output'!V80)), ISNUMBER(SEARCH("1.0 mm",'Model output'!V80)), ISNUMBER(SEARCH("0.1 CM",'Model output'!V80)), ISNUMBER(SEARCH("less than 0.2 mm",'Model output'!V80)), ISNUMBER(SEARCH("less than 0.5 mm",'Model output'!V80)), ISNUMBER(SEARCH("abut",'Model output'!V80)), ISNUMBER(SEARCH("lymph node",'Model output'!V80)), ISNUMBER(SEARCH("not mentioned",'Model output'!V80)), ISNUMBER(SEARCH("not specified",'Model output'!V80)), ISNUMBER(SEARCH("cannot be assessed",'Model output'!V80))), "negative", "positive")</f>
        <v>positive</v>
      </c>
      <c r="AE81" s="33"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4" t="str">
        <f t="shared" si="14"/>
        <v>2</v>
      </c>
      <c r="AG81" s="34" t="str">
        <f t="shared" si="15"/>
        <v>1b</v>
      </c>
      <c r="AH81" s="34" t="str">
        <f t="shared" si="19"/>
        <v>0</v>
      </c>
      <c r="AI81" s="40" t="str">
        <f t="shared" si="20"/>
        <v>I</v>
      </c>
      <c r="AJ81" s="37" t="s">
        <v>1147</v>
      </c>
      <c r="AK81" s="39" t="s">
        <v>1155</v>
      </c>
      <c r="AL81" s="39" t="s">
        <v>654</v>
      </c>
      <c r="AM81" s="39" t="s">
        <v>1156</v>
      </c>
      <c r="AN81" s="39" t="s">
        <v>74</v>
      </c>
      <c r="AO81" s="37">
        <f t="shared" si="21"/>
        <v>1</v>
      </c>
      <c r="AP81" s="39">
        <f t="shared" si="22"/>
        <v>1</v>
      </c>
      <c r="AQ81" s="39">
        <f t="shared" si="23"/>
        <v>0</v>
      </c>
      <c r="AR81" s="39">
        <f t="shared" si="24"/>
        <v>1</v>
      </c>
      <c r="AS81" s="40">
        <f t="shared" si="16"/>
        <v>1</v>
      </c>
    </row>
    <row r="82" spans="1:45">
      <c r="A82" t="str">
        <f>'Model output'!A81</f>
        <v>TCGA-DJ-A2Q8</v>
      </c>
      <c r="B82" s="31">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X</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7"/>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output'!H81="","negative",IF(OR(ISNUMBER(SEARCH("lymph node",'Model output'!H81)),ISNUMBER(SEARCH("gland",'Model output'!H81)),ISNUMBER(SEARCH("lobe",'Model output'!H81)),ISNUMBER(SEARCH("isthmus",'Model output'!H81)),ISNUMBER(SEARCH("mediastinum",'Model output'!H81)),ISNUMBER(SEARCH("Not mentioned",'Model output'!H81)), ISNUMBER(SEARCH("Not applicable",'Model output'!H81)), ISNUMBER(SEARCH("paratracheal",'Model output'!H81)),ISNUMBER(SEARCH("fibroadipose tissue",'Model output'!H81)),ISNUMBER(SEARCH("thyroid node",'Model output'!H81)),ISNUMBER(SEARCH("skeletal muscle",'Model output'!H81)),ISNUMBER(SEARCH("right",'Model output'!H81)),ISNUMBER(SEARCH("left",'Model output'!H81)),ISNUMBER(SEARCH("Not specified",'Model output'!H81))),"negative","positive"))</f>
        <v>negative</v>
      </c>
      <c r="I82">
        <f>IF(OR('Model output'!I81="",'Model output'!I81="Not answered",'Model output'!I81="Not mentioned"),"",IF(ISNUMBER('Model output'!I81),'Model output'!I81,1))</f>
        <v>1</v>
      </c>
      <c r="J82">
        <f>IF(OR('Model output'!J81="",'Model output'!J81="Not answered",'Model output'!J81="Not mentioned"),"",IF(AND(ISNUMBER('Model output'!J81),'Model output'!J81&lt;=I82),'Model output'!J81,IF(AND(ISNUMBER('Model output'!J81), 'Model output'!J81&gt;=DATE(2024,1,1)), MIN(DAY('Model output'!J81), MONTH('Model output'!J81), YEAR('Model output'!J81)), IF(ISNUMBER(SEARCH("0/",'Model output'!J81)),0,IF(ISNUMBER(SEARCH("/",'Model output'!J81)), VALUE(LEFT('Model output'!J81, SEARCH("/",'Model output'!J81)-1)),1)))))</f>
        <v>0</v>
      </c>
      <c r="K82" t="str" cm="1">
        <f t="array" ref="K82">IF(COUNT(FIND({0,1,2,3,4,5,6,7,8,9},'Model output'!K81))&gt;0,'Model output'!K81,"")</f>
        <v/>
      </c>
      <c r="L82" s="8" t="str">
        <f t="shared" si="13"/>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8"/>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 ""))</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6"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Yes</v>
      </c>
      <c r="AB82" t="str">
        <f>IF(AA82&lt;&gt;"Yes","",IF(OR('Model output'!U81="",ISNUMBER(SEARCH("Not identified",'Model output'!U81))),"",'Model output'!U81))</f>
        <v/>
      </c>
      <c r="AC82" s="1" t="str">
        <f>IF(OR('Model output'!V81="", 'Model output'!V81="No", AND(ISERROR(SEARCH("Positive",'Model output'!V81)), ISNUMBER(SEARCH("Negative",'Model output'!V81))), ISNUMBER(SEARCH("Uninvolved",'Model output'!V81)), ISNUMBER(SEARCH("none",'Model output'!V81)), ISNUMBER(SEARCH("Free",'Model output'!V81)), ISNUMBER(SEARCH("1 mm",'Model output'!V81)), ISNUMBER(SEARCH("1.0 mm",'Model output'!V81)), ISNUMBER(SEARCH("0.1 CM",'Model output'!V81)), ISNUMBER(SEARCH("less than 0.2 mm",'Model output'!V81)), ISNUMBER(SEARCH("less than 0.5 mm",'Model output'!V81)), ISNUMBER(SEARCH("abut",'Model output'!V81)), ISNUMBER(SEARCH("lymph node",'Model output'!V81)), ISNUMBER(SEARCH("not mentioned",'Model output'!V81)), ISNUMBER(SEARCH("not specified",'Model output'!V81)), ISNUMBER(SEARCH("cannot be assessed",'Model output'!V81))), "negative", "positive")</f>
        <v>negative</v>
      </c>
      <c r="AE82" s="33"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4" t="str">
        <f t="shared" si="14"/>
        <v>1a</v>
      </c>
      <c r="AG82" s="34" t="str">
        <f t="shared" si="15"/>
        <v>0</v>
      </c>
      <c r="AH82" s="34" t="str">
        <f t="shared" si="19"/>
        <v>0</v>
      </c>
      <c r="AI82" s="40" t="str">
        <f t="shared" si="20"/>
        <v>I</v>
      </c>
      <c r="AJ82" s="37" t="s">
        <v>1148</v>
      </c>
      <c r="AK82" s="39" t="s">
        <v>654</v>
      </c>
      <c r="AL82" s="39" t="s">
        <v>1153</v>
      </c>
      <c r="AM82" s="39" t="s">
        <v>1156</v>
      </c>
      <c r="AN82" s="39" t="s">
        <v>74</v>
      </c>
      <c r="AO82" s="37">
        <f t="shared" ca="1" si="21"/>
        <v>1</v>
      </c>
      <c r="AP82" s="39">
        <f t="shared" si="22"/>
        <v>1</v>
      </c>
      <c r="AQ82" s="39">
        <f t="shared" si="23"/>
        <v>1</v>
      </c>
      <c r="AR82" s="39">
        <f t="shared" si="24"/>
        <v>1</v>
      </c>
      <c r="AS82" s="40">
        <f t="shared" si="16"/>
        <v>1</v>
      </c>
    </row>
    <row r="83" spans="1:45">
      <c r="A83" t="str">
        <f>'Model output'!A82</f>
        <v>TCGA-DJ-A2QA</v>
      </c>
      <c r="B83" s="31">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7"/>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output'!H82="","negative",IF(OR(ISNUMBER(SEARCH("lymph node",'Model output'!H82)),ISNUMBER(SEARCH("gland",'Model output'!H82)),ISNUMBER(SEARCH("lobe",'Model output'!H82)),ISNUMBER(SEARCH("isthmus",'Model output'!H82)),ISNUMBER(SEARCH("mediastinum",'Model output'!H82)),ISNUMBER(SEARCH("Not mentioned",'Model output'!H82)), ISNUMBER(SEARCH("Not applicable",'Model output'!H82)), ISNUMBER(SEARCH("paratracheal",'Model output'!H82)),ISNUMBER(SEARCH("fibroadipose tissue",'Model output'!H82)),ISNUMBER(SEARCH("thyroid node",'Model output'!H82)),ISNUMBER(SEARCH("skeletal muscle",'Model output'!H82)),ISNUMBER(SEARCH("right",'Model output'!H82)),ISNUMBER(SEARCH("left",'Model output'!H82)),ISNUMBER(SEARCH("Not specified",'Model output'!H82))),"negative","positive"))</f>
        <v>negative</v>
      </c>
      <c r="I83">
        <f>IF(OR('Model output'!I82="",'Model output'!I82="Not answered",'Model output'!I82="Not mentioned"),"",IF(ISNUMBER('Model output'!I82),'Model output'!I82,1))</f>
        <v>1</v>
      </c>
      <c r="J83">
        <f>IF(OR('Model output'!J82="",'Model output'!J82="Not answered",'Model output'!J82="Not mentioned"),"",IF(AND(ISNUMBER('Model output'!J82),'Model output'!J82&lt;=I83),'Model output'!J82,IF(AND(ISNUMBER('Model output'!J82), 'Model output'!J82&gt;=DATE(2024,1,1)), MIN(DAY('Model output'!J82), MONTH('Model output'!J82), YEAR('Model output'!J82)), IF(ISNUMBER(SEARCH("0/",'Model output'!J82)),0,IF(ISNUMBER(SEARCH("/",'Model output'!J82)), VALUE(LEFT('Model output'!J82, SEARCH("/",'Model output'!J82)-1)),1)))))</f>
        <v>0</v>
      </c>
      <c r="K83" t="str" cm="1">
        <f t="array" ref="K83">IF(COUNT(FIND({0,1,2,3,4,5,6,7,8,9},'Model output'!K82))&gt;0,'Model output'!K82,"")</f>
        <v/>
      </c>
      <c r="L83" s="8" t="str">
        <f t="shared" si="13"/>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 carcinoma, follicular variant</v>
      </c>
      <c r="O83" t="str">
        <f>IF('Model output'!M82="","",'Model output'!M82)</f>
        <v>infiltrative</v>
      </c>
      <c r="P83" t="str">
        <f>IF('Model output'!N82="","",'Model output'!N82)</f>
        <v>1.3 cm</v>
      </c>
      <c r="Q83" t="str">
        <f t="shared" si="18"/>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t="str">
        <f>IF('Model output'!O82="","",'Model output'!O82)</f>
        <v>2 (one in the right lobe and one in the left lobe)</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 ""))</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6" t="str">
        <f>IF('Model output'!S82="","",'Model output'!S82)</f>
        <v>Invades: 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No</v>
      </c>
      <c r="AB83" t="str">
        <f>IF(AA83&lt;&gt;"Yes","",IF(OR('Model output'!U82="",ISNUMBER(SEARCH("Not identified",'Model output'!U82))),"",'Model output'!U82))</f>
        <v/>
      </c>
      <c r="AC83" s="1" t="str">
        <f>IF(OR('Model output'!V82="", 'Model output'!V82="No", AND(ISERROR(SEARCH("Positive",'Model output'!V82)), ISNUMBER(SEARCH("Negative",'Model output'!V82))), ISNUMBER(SEARCH("Uninvolved",'Model output'!V82)), ISNUMBER(SEARCH("none",'Model output'!V82)), ISNUMBER(SEARCH("Free",'Model output'!V82)), ISNUMBER(SEARCH("1 mm",'Model output'!V82)), ISNUMBER(SEARCH("1.0 mm",'Model output'!V82)), ISNUMBER(SEARCH("0.1 CM",'Model output'!V82)), ISNUMBER(SEARCH("less than 0.2 mm",'Model output'!V82)), ISNUMBER(SEARCH("less than 0.5 mm",'Model output'!V82)), ISNUMBER(SEARCH("abut",'Model output'!V82)), ISNUMBER(SEARCH("lymph node",'Model output'!V82)), ISNUMBER(SEARCH("not mentioned",'Model output'!V82)), ISNUMBER(SEARCH("not specified",'Model output'!V82)), ISNUMBER(SEARCH("cannot be assessed",'Model output'!V82))), "negative", "positive")</f>
        <v>negative</v>
      </c>
      <c r="AE83" s="33"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4" t="str">
        <f t="shared" si="14"/>
        <v>1b</v>
      </c>
      <c r="AG83" s="34" t="str">
        <f t="shared" si="15"/>
        <v>0</v>
      </c>
      <c r="AH83" s="34" t="str">
        <f t="shared" si="19"/>
        <v>0</v>
      </c>
      <c r="AI83" s="40" t="str">
        <f t="shared" si="20"/>
        <v>I</v>
      </c>
      <c r="AJ83" s="37" t="s">
        <v>1149</v>
      </c>
      <c r="AK83" s="39" t="s">
        <v>1152</v>
      </c>
      <c r="AL83" s="39" t="s">
        <v>1153</v>
      </c>
      <c r="AM83" s="39" t="s">
        <v>1156</v>
      </c>
      <c r="AN83" s="39" t="s">
        <v>74</v>
      </c>
      <c r="AO83" s="37">
        <f t="shared" ca="1" si="21"/>
        <v>1</v>
      </c>
      <c r="AP83" s="39">
        <f t="shared" si="22"/>
        <v>1</v>
      </c>
      <c r="AQ83" s="39">
        <f t="shared" si="23"/>
        <v>1</v>
      </c>
      <c r="AR83" s="39">
        <f t="shared" si="24"/>
        <v>1</v>
      </c>
      <c r="AS83" s="40">
        <f t="shared" si="16"/>
        <v>1</v>
      </c>
    </row>
    <row r="84" spans="1:45">
      <c r="A84" t="str">
        <f>'Model output'!A83</f>
        <v>TCGA-DJ-A2QB</v>
      </c>
      <c r="B84" s="31">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7"/>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output'!H83="","negative",IF(OR(ISNUMBER(SEARCH("lymph node",'Model output'!H83)),ISNUMBER(SEARCH("gland",'Model output'!H83)),ISNUMBER(SEARCH("lobe",'Model output'!H83)),ISNUMBER(SEARCH("isthmus",'Model output'!H83)),ISNUMBER(SEARCH("mediastinum",'Model output'!H83)),ISNUMBER(SEARCH("Not mentioned",'Model output'!H83)), ISNUMBER(SEARCH("Not applicable",'Model output'!H83)), ISNUMBER(SEARCH("paratracheal",'Model output'!H83)),ISNUMBER(SEARCH("fibroadipose tissue",'Model output'!H83)),ISNUMBER(SEARCH("thyroid node",'Model output'!H83)),ISNUMBER(SEARCH("skeletal muscle",'Model output'!H83)),ISNUMBER(SEARCH("right",'Model output'!H83)),ISNUMBER(SEARCH("left",'Model output'!H83)),ISNUMBER(SEARCH("Not specified",'Model output'!H83))),"negative","positive"))</f>
        <v>negative</v>
      </c>
      <c r="I84">
        <f>IF(OR('Model output'!I83="",'Model output'!I83="Not answered",'Model output'!I83="Not mentioned"),"",IF(ISNUMBER('Model output'!I83),'Model output'!I83,1))</f>
        <v>1</v>
      </c>
      <c r="J84">
        <f>IF(OR('Model output'!J83="",'Model output'!J83="Not answered",'Model output'!J83="Not mentioned"),"",IF(AND(ISNUMBER('Model output'!J83),'Model output'!J83&lt;=I84),'Model output'!J83,IF(AND(ISNUMBER('Model output'!J83), 'Model output'!J83&gt;=DATE(2024,1,1)), MIN(DAY('Model output'!J83), MONTH('Model output'!J83), YEAR('Model output'!J83)), IF(ISNUMBER(SEARCH("0/",'Model output'!J83)),0,IF(ISNUMBER(SEARCH("/",'Model output'!J83)), VALUE(LEFT('Model output'!J83, SEARCH("/",'Model output'!J83)-1)),1)))))</f>
        <v>1</v>
      </c>
      <c r="K84" t="str" cm="1">
        <f t="array" ref="K84">IF(COUNT(FIND({0,1,2,3,4,5,6,7,8,9},'Model output'!K83))&gt;0,'Model output'!K83,"")</f>
        <v>0.5 cm, 0.15 cm, 2 cm, Not mentioned, 0.23 cm</v>
      </c>
      <c r="L84" s="8" t="str">
        <f t="shared" si="13"/>
        <v>0.5cm,0.15cm,2cm,0,0.23cm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 carcinoma</v>
      </c>
      <c r="O84" t="str">
        <f>IF('Model output'!M83="","",'Model output'!M83)</f>
        <v>Follicular variant with oncocytic features, Multiple microcarcinomas</v>
      </c>
      <c r="P84" t="str">
        <f>IF('Model output'!N83="","",'Model output'!N83)</f>
        <v>The tumor foci range from 0.15 cm up to 1.6 cm In greatest dimension</v>
      </c>
      <c r="Q84" t="str">
        <f t="shared" si="18"/>
        <v>0.15cm,1.6cm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 ""))</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6"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No</v>
      </c>
      <c r="AB84" t="str">
        <f>IF(AA84&lt;&gt;"Yes","",IF(OR('Model output'!U83="",ISNUMBER(SEARCH("Not identified",'Model output'!U83))),"",'Model output'!U83))</f>
        <v/>
      </c>
      <c r="AC84" s="1" t="str">
        <f>IF(OR('Model output'!V83="", 'Model output'!V83="No", AND(ISERROR(SEARCH("Positive",'Model output'!V83)), ISNUMBER(SEARCH("Negative",'Model output'!V83))), ISNUMBER(SEARCH("Uninvolved",'Model output'!V83)), ISNUMBER(SEARCH("none",'Model output'!V83)), ISNUMBER(SEARCH("Free",'Model output'!V83)), ISNUMBER(SEARCH("1 mm",'Model output'!V83)), ISNUMBER(SEARCH("1.0 mm",'Model output'!V83)), ISNUMBER(SEARCH("0.1 CM",'Model output'!V83)), ISNUMBER(SEARCH("less than 0.2 mm",'Model output'!V83)), ISNUMBER(SEARCH("less than 0.5 mm",'Model output'!V83)), ISNUMBER(SEARCH("abut",'Model output'!V83)), ISNUMBER(SEARCH("lymph node",'Model output'!V83)), ISNUMBER(SEARCH("not mentioned",'Model output'!V83)), ISNUMBER(SEARCH("not specified",'Model output'!V83)), ISNUMBER(SEARCH("cannot be assessed",'Model output'!V83))), "negative", "positive")</f>
        <v>positive</v>
      </c>
      <c r="AE84" s="33"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4" t="str">
        <f t="shared" si="14"/>
        <v>1b</v>
      </c>
      <c r="AG84" s="34" t="str">
        <f t="shared" si="15"/>
        <v>1b</v>
      </c>
      <c r="AH84" s="34" t="str">
        <f t="shared" si="19"/>
        <v>0</v>
      </c>
      <c r="AI84" s="40" t="str">
        <f t="shared" si="20"/>
        <v>I</v>
      </c>
      <c r="AJ84" s="37" t="s">
        <v>1147</v>
      </c>
      <c r="AK84" s="39" t="s">
        <v>1152</v>
      </c>
      <c r="AL84" s="39" t="s">
        <v>1152</v>
      </c>
      <c r="AM84" s="39" t="s">
        <v>1156</v>
      </c>
      <c r="AN84" s="39" t="s">
        <v>74</v>
      </c>
      <c r="AO84" s="37">
        <f t="shared" si="21"/>
        <v>1</v>
      </c>
      <c r="AP84" s="39">
        <f t="shared" si="22"/>
        <v>1</v>
      </c>
      <c r="AQ84" s="39">
        <f t="shared" si="23"/>
        <v>1</v>
      </c>
      <c r="AR84" s="39">
        <f t="shared" si="24"/>
        <v>1</v>
      </c>
      <c r="AS84" s="40">
        <f t="shared" si="16"/>
        <v>1</v>
      </c>
    </row>
    <row r="85" spans="1:45">
      <c r="A85" t="str">
        <f>'Model output'!A84</f>
        <v>TCGA-DJ-A2QC</v>
      </c>
      <c r="B85" s="31">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2.3cm</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7"/>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central</v>
      </c>
      <c r="H85" t="str">
        <f>IF('Model output'!H84="","negative",IF(OR(ISNUMBER(SEARCH("lymph node",'Model output'!H84)),ISNUMBER(SEARCH("gland",'Model output'!H84)),ISNUMBER(SEARCH("lobe",'Model output'!H84)),ISNUMBER(SEARCH("isthmus",'Model output'!H84)),ISNUMBER(SEARCH("mediastinum",'Model output'!H84)),ISNUMBER(SEARCH("Not mentioned",'Model output'!H84)), ISNUMBER(SEARCH("Not applicable",'Model output'!H84)), ISNUMBER(SEARCH("paratracheal",'Model output'!H84)),ISNUMBER(SEARCH("fibroadipose tissue",'Model output'!H84)),ISNUMBER(SEARCH("thyroid node",'Model output'!H84)),ISNUMBER(SEARCH("skeletal muscle",'Model output'!H84)),ISNUMBER(SEARCH("right",'Model output'!H84)),ISNUMBER(SEARCH("left",'Model output'!H84)),ISNUMBER(SEARCH("Not specified",'Model output'!H84))),"negative","positive"))</f>
        <v>negative</v>
      </c>
      <c r="I85">
        <f>IF(OR('Model output'!I84="",'Model output'!I84="Not answered",'Model output'!I84="Not mentioned"),"",IF(ISNUMBER('Model output'!I84),'Model output'!I84,1))</f>
        <v>3</v>
      </c>
      <c r="J85">
        <f>IF(OR('Model output'!J84="",'Model output'!J84="Not answered",'Model output'!J84="Not mentioned"),"",IF(AND(ISNUMBER('Model output'!J84),'Model output'!J84&lt;=I85),'Model output'!J84,IF(AND(ISNUMBER('Model output'!J84), 'Model output'!J84&gt;=DATE(2024,1,1)), MIN(DAY('Model output'!J84), MONTH('Model output'!J84), YEAR('Model output'!J84)), IF(ISNUMBER(SEARCH("0/",'Model output'!J84)),0,IF(ISNUMBER(SEARCH("/",'Model output'!J84)), VALUE(LEFT('Model output'!J84, SEARCH("/",'Model output'!J84)-1)),1)))))</f>
        <v>2</v>
      </c>
      <c r="K85" t="str" cm="1">
        <f t="array" ref="K85">IF(COUNT(FIND({0,1,2,3,4,5,6,7,8,9},'Model output'!K84))&gt;0,'Model output'!K84,"")</f>
        <v>2.3 cm</v>
      </c>
      <c r="L85" s="8" t="str">
        <f t="shared" si="13"/>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 classical type</v>
      </c>
      <c r="O85" t="str">
        <f>IF('Model output'!M84="","",'Model output'!M84)</f>
        <v>Not mentioned in the provided clinical note</v>
      </c>
      <c r="P85" t="str">
        <f>IF('Model output'!N84="","",'Model output'!N84)</f>
        <v>2.3 cm</v>
      </c>
      <c r="Q85" t="str">
        <f t="shared" si="18"/>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 ""))</f>
        <v>Not mentioned in the provided clinical note</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6" t="str">
        <f>IF('Model output'!S84="","",'Model output'!S84)</f>
        <v>Not mentioned in the provided clinical note</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Yes</v>
      </c>
      <c r="AB85" t="str">
        <f>IF(AA85&lt;&gt;"Yes","",IF(OR('Model output'!U84="",ISNUMBER(SEARCH("Not identified",'Model output'!U84))),"",'Model output'!U84))</f>
        <v>Not mentioned in the provided clinical note</v>
      </c>
      <c r="AC85" s="1" t="str">
        <f>IF(OR('Model output'!V84="", 'Model output'!V84="No", AND(ISERROR(SEARCH("Positive",'Model output'!V84)), ISNUMBER(SEARCH("Negative",'Model output'!V84))), ISNUMBER(SEARCH("Uninvolved",'Model output'!V84)), ISNUMBER(SEARCH("none",'Model output'!V84)), ISNUMBER(SEARCH("Free",'Model output'!V84)), ISNUMBER(SEARCH("1 mm",'Model output'!V84)), ISNUMBER(SEARCH("1.0 mm",'Model output'!V84)), ISNUMBER(SEARCH("0.1 CM",'Model output'!V84)), ISNUMBER(SEARCH("less than 0.2 mm",'Model output'!V84)), ISNUMBER(SEARCH("less than 0.5 mm",'Model output'!V84)), ISNUMBER(SEARCH("abut",'Model output'!V84)), ISNUMBER(SEARCH("lymph node",'Model output'!V84)), ISNUMBER(SEARCH("not mentioned",'Model output'!V84)), ISNUMBER(SEARCH("not specified",'Model output'!V84)), ISNUMBER(SEARCH("cannot be assessed",'Model output'!V84))), "negative", "positive")</f>
        <v>negative</v>
      </c>
      <c r="AE85" s="33"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4" t="str">
        <f t="shared" si="14"/>
        <v>2</v>
      </c>
      <c r="AG85" s="34" t="str">
        <f t="shared" si="15"/>
        <v>1a</v>
      </c>
      <c r="AH85" s="34" t="str">
        <f t="shared" si="19"/>
        <v>0</v>
      </c>
      <c r="AI85" s="40" t="str">
        <f t="shared" si="20"/>
        <v>II</v>
      </c>
      <c r="AJ85" s="37" t="s">
        <v>1148</v>
      </c>
      <c r="AK85" s="39" t="s">
        <v>1155</v>
      </c>
      <c r="AL85" s="39" t="s">
        <v>1156</v>
      </c>
      <c r="AM85" s="39" t="s">
        <v>1156</v>
      </c>
      <c r="AN85" s="39" t="s">
        <v>74</v>
      </c>
      <c r="AO85" s="37">
        <f t="shared" ca="1" si="21"/>
        <v>1</v>
      </c>
      <c r="AP85" s="39">
        <f t="shared" si="22"/>
        <v>1</v>
      </c>
      <c r="AQ85" s="39">
        <f t="shared" si="23"/>
        <v>0</v>
      </c>
      <c r="AR85" s="39">
        <f t="shared" si="24"/>
        <v>1</v>
      </c>
      <c r="AS85" s="40">
        <f t="shared" si="16"/>
        <v>0</v>
      </c>
    </row>
    <row r="86" spans="1:45">
      <c r="A86" t="str">
        <f>'Model output'!A85</f>
        <v>TCGA-DJ-A3UK</v>
      </c>
      <c r="B86" s="31">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17"/>
        <v>positive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output'!H85="","negative",IF(OR(ISNUMBER(SEARCH("lymph node",'Model output'!H85)),ISNUMBER(SEARCH("gland",'Model output'!H85)),ISNUMBER(SEARCH("lobe",'Model output'!H85)),ISNUMBER(SEARCH("isthmus",'Model output'!H85)),ISNUMBER(SEARCH("mediastinum",'Model output'!H85)),ISNUMBER(SEARCH("Not mentioned",'Model output'!H85)), ISNUMBER(SEARCH("Not applicable",'Model output'!H85)), ISNUMBER(SEARCH("paratracheal",'Model output'!H85)),ISNUMBER(SEARCH("fibroadipose tissue",'Model output'!H85)),ISNUMBER(SEARCH("thyroid node",'Model output'!H85)),ISNUMBER(SEARCH("skeletal muscle",'Model output'!H85)),ISNUMBER(SEARCH("right",'Model output'!H85)),ISNUMBER(SEARCH("left",'Model output'!H85)),ISNUMBER(SEARCH("Not specified",'Model output'!H85))),"negative","positive"))</f>
        <v>negative</v>
      </c>
      <c r="I86">
        <f>IF(OR('Model output'!I85="",'Model output'!I85="Not answered",'Model output'!I85="Not mentioned"),"",IF(ISNUMBER('Model output'!I85),'Model output'!I85,1))</f>
        <v>2</v>
      </c>
      <c r="J86">
        <f>IF(OR('Model output'!J85="",'Model output'!J85="Not answered",'Model output'!J85="Not mentioned"),"",IF(AND(ISNUMBER('Model output'!J85),'Model output'!J85&lt;=I86),'Model output'!J85,IF(AND(ISNUMBER('Model output'!J85), 'Model output'!J85&gt;=DATE(2024,1,1)), MIN(DAY('Model output'!J85), MONTH('Model output'!J85), YEAR('Model output'!J85)), IF(ISNUMBER(SEARCH("0/",'Model output'!J85)),0,IF(ISNUMBER(SEARCH("/",'Model output'!J85)), VALUE(LEFT('Model output'!J85, SEARCH("/",'Model output'!J85)-1)),1)))))</f>
        <v>1</v>
      </c>
      <c r="K86" t="str" cm="1">
        <f t="array" ref="K86">IF(COUNT(FIND({0,1,2,3,4,5,6,7,8,9},'Model output'!K85))&gt;0,'Model output'!K85,"")</f>
        <v/>
      </c>
      <c r="L86" s="8" t="str">
        <f t="shared" si="13"/>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classical type</v>
      </c>
      <c r="P86" t="str">
        <f>IF('Model output'!N85="","",'Model output'!N85)</f>
        <v>1.5 cm</v>
      </c>
      <c r="Q86" t="str">
        <f t="shared" si="18"/>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 ""))</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6"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1" t="str">
        <f>IF(OR('Model output'!V85="", 'Model output'!V85="No", AND(ISERROR(SEARCH("Positive",'Model output'!V85)), ISNUMBER(SEARCH("Negative",'Model output'!V85))), ISNUMBER(SEARCH("Uninvolved",'Model output'!V85)), ISNUMBER(SEARCH("none",'Model output'!V85)), ISNUMBER(SEARCH("Free",'Model output'!V85)), ISNUMBER(SEARCH("1 mm",'Model output'!V85)), ISNUMBER(SEARCH("1.0 mm",'Model output'!V85)), ISNUMBER(SEARCH("0.1 CM",'Model output'!V85)), ISNUMBER(SEARCH("less than 0.2 mm",'Model output'!V85)), ISNUMBER(SEARCH("less than 0.5 mm",'Model output'!V85)), ISNUMBER(SEARCH("abut",'Model output'!V85)), ISNUMBER(SEARCH("lymph node",'Model output'!V85)), ISNUMBER(SEARCH("not mentioned",'Model output'!V85)), ISNUMBER(SEARCH("not specified",'Model output'!V85)), ISNUMBER(SEARCH("cannot be assessed",'Model output'!V85))), "negative", "positive")</f>
        <v>negative</v>
      </c>
      <c r="AE86" s="33"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4" t="str">
        <f t="shared" si="14"/>
        <v>1b</v>
      </c>
      <c r="AG86" s="34" t="str">
        <f t="shared" si="15"/>
        <v>1a</v>
      </c>
      <c r="AH86" s="34" t="str">
        <f t="shared" si="19"/>
        <v>0</v>
      </c>
      <c r="AI86" s="40" t="str">
        <f t="shared" si="20"/>
        <v>I</v>
      </c>
      <c r="AJ86" s="37" t="s">
        <v>1148</v>
      </c>
      <c r="AK86" s="39" t="s">
        <v>1152</v>
      </c>
      <c r="AL86" s="39" t="s">
        <v>1153</v>
      </c>
      <c r="AM86" s="39" t="s">
        <v>1156</v>
      </c>
      <c r="AN86" s="39" t="s">
        <v>74</v>
      </c>
      <c r="AO86" s="37">
        <f t="shared" ca="1" si="21"/>
        <v>1</v>
      </c>
      <c r="AP86" s="39">
        <f t="shared" si="22"/>
        <v>1</v>
      </c>
      <c r="AQ86" s="39">
        <f t="shared" si="23"/>
        <v>0</v>
      </c>
      <c r="AR86" s="39">
        <f t="shared" si="24"/>
        <v>1</v>
      </c>
      <c r="AS86" s="40">
        <f t="shared" si="16"/>
        <v>1</v>
      </c>
    </row>
    <row r="87" spans="1:45">
      <c r="A87" t="str">
        <f>'Model output'!A86</f>
        <v>TCGA-DJ-A3UM</v>
      </c>
      <c r="B87" s="31">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7"/>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output'!H86="","negative",IF(OR(ISNUMBER(SEARCH("lymph node",'Model output'!H86)),ISNUMBER(SEARCH("gland",'Model output'!H86)),ISNUMBER(SEARCH("lobe",'Model output'!H86)),ISNUMBER(SEARCH("isthmus",'Model output'!H86)),ISNUMBER(SEARCH("mediastinum",'Model output'!H86)),ISNUMBER(SEARCH("Not mentioned",'Model output'!H86)), ISNUMBER(SEARCH("Not applicable",'Model output'!H86)), ISNUMBER(SEARCH("paratracheal",'Model output'!H86)),ISNUMBER(SEARCH("fibroadipose tissue",'Model output'!H86)),ISNUMBER(SEARCH("thyroid node",'Model output'!H86)),ISNUMBER(SEARCH("skeletal muscle",'Model output'!H86)),ISNUMBER(SEARCH("right",'Model output'!H86)),ISNUMBER(SEARCH("left",'Model output'!H86)),ISNUMBER(SEARCH("Not specified",'Model output'!H86))),"negative","positive"))</f>
        <v>negative</v>
      </c>
      <c r="I87">
        <f>IF(OR('Model output'!I86="",'Model output'!I86="Not answered",'Model output'!I86="Not mentioned"),"",IF(ISNUMBER('Model output'!I86),'Model output'!I86,1))</f>
        <v>3</v>
      </c>
      <c r="J87">
        <f>IF(OR('Model output'!J86="",'Model output'!J86="Not answered",'Model output'!J86="Not mentioned"),"",IF(AND(ISNUMBER('Model output'!J86),'Model output'!J86&lt;=I87),'Model output'!J86,IF(AND(ISNUMBER('Model output'!J86), 'Model output'!J86&gt;=DATE(2024,1,1)), MIN(DAY('Model output'!J86), MONTH('Model output'!J86), YEAR('Model output'!J86)), IF(ISNUMBER(SEARCH("0/",'Model output'!J86)),0,IF(ISNUMBER(SEARCH("/",'Model output'!J86)), VALUE(LEFT('Model output'!J86, SEARCH("/",'Model output'!J86)-1)),1)))))</f>
        <v>0</v>
      </c>
      <c r="K87" t="str" cm="1">
        <f t="array" ref="K87">IF(COUNT(FIND({0,1,2,3,4,5,6,7,8,9},'Model output'!K86))&gt;0,'Model output'!K86,"")</f>
        <v/>
      </c>
      <c r="L87" s="8" t="str">
        <f t="shared" si="13"/>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 classical type with tall cell features</v>
      </c>
      <c r="O87" t="str">
        <f>IF('Model output'!M86="","",'Model output'!M86)</f>
        <v/>
      </c>
      <c r="P87" t="str">
        <f>IF('Model output'!N86="","",'Model output'!N86)</f>
        <v>1.3 cm</v>
      </c>
      <c r="Q87" t="str">
        <f t="shared" si="18"/>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 ""))</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6"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1" t="str">
        <f>IF(OR('Model output'!V86="", 'Model output'!V86="No", AND(ISERROR(SEARCH("Positive",'Model output'!V86)), ISNUMBER(SEARCH("Negative",'Model output'!V86))), ISNUMBER(SEARCH("Uninvolved",'Model output'!V86)), ISNUMBER(SEARCH("none",'Model output'!V86)), ISNUMBER(SEARCH("Free",'Model output'!V86)), ISNUMBER(SEARCH("1 mm",'Model output'!V86)), ISNUMBER(SEARCH("1.0 mm",'Model output'!V86)), ISNUMBER(SEARCH("0.1 CM",'Model output'!V86)), ISNUMBER(SEARCH("less than 0.2 mm",'Model output'!V86)), ISNUMBER(SEARCH("less than 0.5 mm",'Model output'!V86)), ISNUMBER(SEARCH("abut",'Model output'!V86)), ISNUMBER(SEARCH("lymph node",'Model output'!V86)), ISNUMBER(SEARCH("not mentioned",'Model output'!V86)), ISNUMBER(SEARCH("not specified",'Model output'!V86)), ISNUMBER(SEARCH("cannot be assessed",'Model output'!V86))), "negative", "positive")</f>
        <v>negative</v>
      </c>
      <c r="AE87" s="33"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4" t="str">
        <f t="shared" si="14"/>
        <v>1b</v>
      </c>
      <c r="AG87" s="34" t="str">
        <f t="shared" si="15"/>
        <v>0</v>
      </c>
      <c r="AH87" s="34" t="str">
        <f t="shared" si="19"/>
        <v>0</v>
      </c>
      <c r="AI87" s="40" t="str">
        <f t="shared" si="20"/>
        <v>I</v>
      </c>
      <c r="AJ87" s="37" t="s">
        <v>1149</v>
      </c>
      <c r="AK87" s="39" t="s">
        <v>1152</v>
      </c>
      <c r="AL87" s="39" t="s">
        <v>1153</v>
      </c>
      <c r="AM87" s="39" t="s">
        <v>1156</v>
      </c>
      <c r="AN87" s="39" t="s">
        <v>74</v>
      </c>
      <c r="AO87" s="37">
        <f t="shared" ca="1" si="21"/>
        <v>1</v>
      </c>
      <c r="AP87" s="39">
        <f t="shared" si="22"/>
        <v>1</v>
      </c>
      <c r="AQ87" s="39">
        <f t="shared" si="23"/>
        <v>1</v>
      </c>
      <c r="AR87" s="39">
        <f t="shared" si="24"/>
        <v>1</v>
      </c>
      <c r="AS87" s="40">
        <f t="shared" si="16"/>
        <v>1</v>
      </c>
    </row>
    <row r="88" spans="1:45">
      <c r="A88" t="str">
        <f>'Model output'!A87</f>
        <v>TCGA-DJ-A3UN</v>
      </c>
      <c r="B88" s="31">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0</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0</v>
      </c>
      <c r="F88" t="str">
        <f t="shared" si="17"/>
        <v>positive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output'!H87="","negative",IF(OR(ISNUMBER(SEARCH("lymph node",'Model output'!H87)),ISNUMBER(SEARCH("gland",'Model output'!H87)),ISNUMBER(SEARCH("lobe",'Model output'!H87)),ISNUMBER(SEARCH("isthmus",'Model output'!H87)),ISNUMBER(SEARCH("mediastinum",'Model output'!H87)),ISNUMBER(SEARCH("Not mentioned",'Model output'!H87)), ISNUMBER(SEARCH("Not applicable",'Model output'!H87)), ISNUMBER(SEARCH("paratracheal",'Model output'!H87)),ISNUMBER(SEARCH("fibroadipose tissue",'Model output'!H87)),ISNUMBER(SEARCH("thyroid node",'Model output'!H87)),ISNUMBER(SEARCH("skeletal muscle",'Model output'!H87)),ISNUMBER(SEARCH("right",'Model output'!H87)),ISNUMBER(SEARCH("left",'Model output'!H87)),ISNUMBER(SEARCH("Not specified",'Model output'!H87))),"negative","positive"))</f>
        <v>negative</v>
      </c>
      <c r="I88">
        <f>IF(OR('Model output'!I87="",'Model output'!I87="Not answered",'Model output'!I87="Not mentioned"),"",IF(ISNUMBER('Model output'!I87),'Model output'!I87,1))</f>
        <v>1</v>
      </c>
      <c r="J88">
        <f>IF(OR('Model output'!J87="",'Model output'!J87="Not answered",'Model output'!J87="Not mentioned"),"",IF(AND(ISNUMBER('Model output'!J87),'Model output'!J87&lt;=I88),'Model output'!J87,IF(AND(ISNUMBER('Model output'!J87), 'Model output'!J87&gt;=DATE(2024,1,1)), MIN(DAY('Model output'!J87), MONTH('Model output'!J87), YEAR('Model output'!J87)), IF(ISNUMBER(SEARCH("0/",'Model output'!J87)),0,IF(ISNUMBER(SEARCH("/",'Model output'!J87)), VALUE(LEFT('Model output'!J87, SEARCH("/",'Model output'!J87)-1)),1)))))</f>
        <v>1</v>
      </c>
      <c r="K88" t="str" cm="1">
        <f t="array" ref="K88">IF(COUNT(FIND({0,1,2,3,4,5,6,7,8,9},'Model output'!K87))&gt;0,'Model output'!K87,"")</f>
        <v/>
      </c>
      <c r="L88" s="8" t="str">
        <f t="shared" si="13"/>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v>
      </c>
      <c r="O88" t="str">
        <f>IF('Model output'!M87="","",'Model output'!M87)</f>
        <v>Classical type</v>
      </c>
      <c r="P88" t="str">
        <f>IF('Model output'!N87="","",'Model output'!N87)</f>
        <v>1.2 cm</v>
      </c>
      <c r="Q88" t="str">
        <f t="shared" si="18"/>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t="str">
        <f>IF('Model output'!O87="","",'Model output'!O87)</f>
        <v>Two</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 ""))</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6"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1" t="str">
        <f>IF(OR('Model output'!V87="", 'Model output'!V87="No", AND(ISERROR(SEARCH("Positive",'Model output'!V87)), ISNUMBER(SEARCH("Negative",'Model output'!V87))), ISNUMBER(SEARCH("Uninvolved",'Model output'!V87)), ISNUMBER(SEARCH("none",'Model output'!V87)), ISNUMBER(SEARCH("Free",'Model output'!V87)), ISNUMBER(SEARCH("1 mm",'Model output'!V87)), ISNUMBER(SEARCH("1.0 mm",'Model output'!V87)), ISNUMBER(SEARCH("0.1 CM",'Model output'!V87)), ISNUMBER(SEARCH("less than 0.2 mm",'Model output'!V87)), ISNUMBER(SEARCH("less than 0.5 mm",'Model output'!V87)), ISNUMBER(SEARCH("abut",'Model output'!V87)), ISNUMBER(SEARCH("lymph node",'Model output'!V87)), ISNUMBER(SEARCH("not mentioned",'Model output'!V87)), ISNUMBER(SEARCH("not specified",'Model output'!V87)), ISNUMBER(SEARCH("cannot be assessed",'Model output'!V87))), "negative", "positive")</f>
        <v>negative</v>
      </c>
      <c r="AE88" s="33"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4" t="str">
        <f t="shared" si="14"/>
        <v>1b</v>
      </c>
      <c r="AG88" s="34" t="str">
        <f t="shared" si="15"/>
        <v>1a</v>
      </c>
      <c r="AH88" s="34" t="str">
        <f t="shared" si="19"/>
        <v>0</v>
      </c>
      <c r="AI88" s="40" t="str">
        <f t="shared" si="20"/>
        <v>I</v>
      </c>
      <c r="AJ88" s="37" t="s">
        <v>1148</v>
      </c>
      <c r="AK88" s="39" t="s">
        <v>1152</v>
      </c>
      <c r="AL88" s="39" t="s">
        <v>1153</v>
      </c>
      <c r="AM88" s="39" t="s">
        <v>1156</v>
      </c>
      <c r="AN88" s="39" t="s">
        <v>74</v>
      </c>
      <c r="AO88" s="37">
        <f t="shared" ca="1" si="21"/>
        <v>1</v>
      </c>
      <c r="AP88" s="39">
        <f t="shared" si="22"/>
        <v>1</v>
      </c>
      <c r="AQ88" s="39">
        <f t="shared" si="23"/>
        <v>0</v>
      </c>
      <c r="AR88" s="39">
        <f t="shared" si="24"/>
        <v>1</v>
      </c>
      <c r="AS88" s="40">
        <f t="shared" si="16"/>
        <v>1</v>
      </c>
    </row>
    <row r="89" spans="1:45">
      <c r="A89" t="str">
        <f>'Model output'!A88</f>
        <v>TCGA-DJ-A3UO</v>
      </c>
      <c r="B89" s="31">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0</v>
      </c>
      <c r="F89" t="str">
        <f t="shared" si="17"/>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output'!H88="","negative",IF(OR(ISNUMBER(SEARCH("lymph node",'Model output'!H88)),ISNUMBER(SEARCH("gland",'Model output'!H88)),ISNUMBER(SEARCH("lobe",'Model output'!H88)),ISNUMBER(SEARCH("isthmus",'Model output'!H88)),ISNUMBER(SEARCH("mediastinum",'Model output'!H88)),ISNUMBER(SEARCH("Not mentioned",'Model output'!H88)), ISNUMBER(SEARCH("Not applicable",'Model output'!H88)), ISNUMBER(SEARCH("paratracheal",'Model output'!H88)),ISNUMBER(SEARCH("fibroadipose tissue",'Model output'!H88)),ISNUMBER(SEARCH("thyroid node",'Model output'!H88)),ISNUMBER(SEARCH("skeletal muscle",'Model output'!H88)),ISNUMBER(SEARCH("right",'Model output'!H88)),ISNUMBER(SEARCH("left",'Model output'!H88)),ISNUMBER(SEARCH("Not specified",'Model output'!H88))),"negative","positive"))</f>
        <v>negative</v>
      </c>
      <c r="I89">
        <f>IF(OR('Model output'!I88="",'Model output'!I88="Not answered",'Model output'!I88="Not mentioned"),"",IF(ISNUMBER('Model output'!I88),'Model output'!I88,1))</f>
        <v>13</v>
      </c>
      <c r="J89">
        <f>IF(OR('Model output'!J88="",'Model output'!J88="Not answered",'Model output'!J88="Not mentioned"),"",IF(AND(ISNUMBER('Model output'!J88),'Model output'!J88&lt;=I89),'Model output'!J88,IF(AND(ISNUMBER('Model output'!J88), 'Model output'!J88&gt;=DATE(2024,1,1)), MIN(DAY('Model output'!J88), MONTH('Model output'!J88), YEAR('Model output'!J88)), IF(ISNUMBER(SEARCH("0/",'Model output'!J88)),0,IF(ISNUMBER(SEARCH("/",'Model output'!J88)), VALUE(LEFT('Model output'!J88, SEARCH("/",'Model output'!J88)-1)),1)))))</f>
        <v>5</v>
      </c>
      <c r="K89" t="str" cm="1">
        <f t="array" ref="K89">IF(COUNT(FIND({0,1,2,3,4,5,6,7,8,9},'Model output'!K88))&gt;0,'Model output'!K88,"")</f>
        <v>0.9cm</v>
      </c>
      <c r="L89" s="8" t="str">
        <f t="shared" si="13"/>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 classical type</v>
      </c>
      <c r="O89" t="str">
        <f>IF('Model output'!M88="","",'Model output'!M88)</f>
        <v/>
      </c>
      <c r="P89" t="str">
        <f>IF('Model output'!N88="","",'Model output'!N88)</f>
        <v>The tumor foci measure 2.8 cm (right lobe) and 1.5 cm (left lobe) in greatest dimension</v>
      </c>
      <c r="Q89" t="str">
        <f t="shared" si="18"/>
        <v>2.8cm,1.5cm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 ""))</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6"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1" t="str">
        <f>IF(OR('Model output'!V88="", 'Model output'!V88="No", AND(ISERROR(SEARCH("Positive",'Model output'!V88)), ISNUMBER(SEARCH("Negative",'Model output'!V88))), ISNUMBER(SEARCH("Uninvolved",'Model output'!V88)), ISNUMBER(SEARCH("none",'Model output'!V88)), ISNUMBER(SEARCH("Free",'Model output'!V88)), ISNUMBER(SEARCH("1 mm",'Model output'!V88)), ISNUMBER(SEARCH("1.0 mm",'Model output'!V88)), ISNUMBER(SEARCH("0.1 CM",'Model output'!V88)), ISNUMBER(SEARCH("less than 0.2 mm",'Model output'!V88)), ISNUMBER(SEARCH("less than 0.5 mm",'Model output'!V88)), ISNUMBER(SEARCH("abut",'Model output'!V88)), ISNUMBER(SEARCH("lymph node",'Model output'!V88)), ISNUMBER(SEARCH("not mentioned",'Model output'!V88)), ISNUMBER(SEARCH("not specified",'Model output'!V88)), ISNUMBER(SEARCH("cannot be assessed",'Model output'!V88))), "negative", "positive")</f>
        <v>negative</v>
      </c>
      <c r="AE89" s="33"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4" t="str">
        <f t="shared" si="14"/>
        <v>2</v>
      </c>
      <c r="AG89" s="34" t="str">
        <f t="shared" si="15"/>
        <v>1b</v>
      </c>
      <c r="AH89" s="34" t="str">
        <f t="shared" si="19"/>
        <v>0</v>
      </c>
      <c r="AI89" s="40" t="str">
        <f t="shared" si="20"/>
        <v>II</v>
      </c>
      <c r="AJ89" s="37" t="s">
        <v>1149</v>
      </c>
      <c r="AK89" s="39" t="s">
        <v>1155</v>
      </c>
      <c r="AL89" s="39" t="s">
        <v>1152</v>
      </c>
      <c r="AM89" s="39" t="s">
        <v>1156</v>
      </c>
      <c r="AN89" s="39" t="s">
        <v>1154</v>
      </c>
      <c r="AO89" s="37">
        <f t="shared" ca="1" si="21"/>
        <v>1</v>
      </c>
      <c r="AP89" s="39">
        <f t="shared" si="22"/>
        <v>1</v>
      </c>
      <c r="AQ89" s="39">
        <f t="shared" si="23"/>
        <v>1</v>
      </c>
      <c r="AR89" s="39">
        <f t="shared" si="24"/>
        <v>1</v>
      </c>
      <c r="AS89" s="40">
        <f t="shared" si="16"/>
        <v>1</v>
      </c>
    </row>
    <row r="90" spans="1:45">
      <c r="A90" t="str">
        <f>'Model output'!A89</f>
        <v>TCGA-DJ-A3UQ</v>
      </c>
      <c r="B90" s="31">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7"/>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output'!H89="","negative",IF(OR(ISNUMBER(SEARCH("lymph node",'Model output'!H89)),ISNUMBER(SEARCH("gland",'Model output'!H89)),ISNUMBER(SEARCH("lobe",'Model output'!H89)),ISNUMBER(SEARCH("isthmus",'Model output'!H89)),ISNUMBER(SEARCH("mediastinum",'Model output'!H89)),ISNUMBER(SEARCH("Not mentioned",'Model output'!H89)), ISNUMBER(SEARCH("Not applicable",'Model output'!H89)), ISNUMBER(SEARCH("paratracheal",'Model output'!H89)),ISNUMBER(SEARCH("fibroadipose tissue",'Model output'!H89)),ISNUMBER(SEARCH("thyroid node",'Model output'!H89)),ISNUMBER(SEARCH("skeletal muscle",'Model output'!H89)),ISNUMBER(SEARCH("right",'Model output'!H89)),ISNUMBER(SEARCH("left",'Model output'!H89)),ISNUMBER(SEARCH("Not specified",'Model output'!H89))),"negative","positive"))</f>
        <v>negative</v>
      </c>
      <c r="I90">
        <f>IF(OR('Model output'!I89="",'Model output'!I89="Not answered",'Model output'!I89="Not mentioned"),"",IF(ISNUMBER('Model output'!I89),'Model output'!I89,1))</f>
        <v>6</v>
      </c>
      <c r="J90">
        <f>IF(OR('Model output'!J89="",'Model output'!J89="Not answered",'Model output'!J89="Not mentioned"),"",IF(AND(ISNUMBER('Model output'!J89),'Model output'!J89&lt;=I90),'Model output'!J89,IF(AND(ISNUMBER('Model output'!J89), 'Model output'!J89&gt;=DATE(2024,1,1)), MIN(DAY('Model output'!J89), MONTH('Model output'!J89), YEAR('Model output'!J89)), IF(ISNUMBER(SEARCH("0/",'Model output'!J89)),0,IF(ISNUMBER(SEARCH("/",'Model output'!J89)), VALUE(LEFT('Model output'!J89, SEARCH("/",'Model output'!J89)-1)),1)))))</f>
        <v>3</v>
      </c>
      <c r="K90" t="str" cm="1">
        <f t="array" ref="K90">IF(COUNT(FIND({0,1,2,3,4,5,6,7,8,9},'Model output'!K89))&gt;0,'Model output'!K89,"")</f>
        <v>0.6cm</v>
      </c>
      <c r="L90" s="8" t="str">
        <f t="shared" si="13"/>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 cm</v>
      </c>
      <c r="Q90" t="str">
        <f t="shared" si="18"/>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 ""))</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6"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1" t="str">
        <f>IF(OR('Model output'!V89="", 'Model output'!V89="No", AND(ISERROR(SEARCH("Positive",'Model output'!V89)), ISNUMBER(SEARCH("Negative",'Model output'!V89))), ISNUMBER(SEARCH("Uninvolved",'Model output'!V89)), ISNUMBER(SEARCH("none",'Model output'!V89)), ISNUMBER(SEARCH("Free",'Model output'!V89)), ISNUMBER(SEARCH("1 mm",'Model output'!V89)), ISNUMBER(SEARCH("1.0 mm",'Model output'!V89)), ISNUMBER(SEARCH("0.1 CM",'Model output'!V89)), ISNUMBER(SEARCH("less than 0.2 mm",'Model output'!V89)), ISNUMBER(SEARCH("less than 0.5 mm",'Model output'!V89)), ISNUMBER(SEARCH("abut",'Model output'!V89)), ISNUMBER(SEARCH("lymph node",'Model output'!V89)), ISNUMBER(SEARCH("not mentioned",'Model output'!V89)), ISNUMBER(SEARCH("not specified",'Model output'!V89)), ISNUMBER(SEARCH("cannot be assessed",'Model output'!V89))), "negative", "positive")</f>
        <v>negative</v>
      </c>
      <c r="AE90" s="33"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4" t="str">
        <f t="shared" si="14"/>
        <v>1a</v>
      </c>
      <c r="AG90" s="34" t="str">
        <f t="shared" si="15"/>
        <v>1a</v>
      </c>
      <c r="AH90" s="34" t="str">
        <f t="shared" si="19"/>
        <v>0</v>
      </c>
      <c r="AI90" s="40" t="str">
        <f t="shared" si="20"/>
        <v>I</v>
      </c>
      <c r="AJ90" s="37" t="s">
        <v>1149</v>
      </c>
      <c r="AK90" s="39" t="s">
        <v>654</v>
      </c>
      <c r="AL90" s="39" t="s">
        <v>654</v>
      </c>
      <c r="AM90" s="39" t="s">
        <v>1156</v>
      </c>
      <c r="AN90" s="39" t="s">
        <v>74</v>
      </c>
      <c r="AO90" s="37">
        <f t="shared" ca="1" si="21"/>
        <v>1</v>
      </c>
      <c r="AP90" s="39">
        <f t="shared" si="22"/>
        <v>1</v>
      </c>
      <c r="AQ90" s="39">
        <f t="shared" si="23"/>
        <v>1</v>
      </c>
      <c r="AR90" s="39">
        <f t="shared" si="24"/>
        <v>1</v>
      </c>
      <c r="AS90" s="40">
        <f t="shared" si="16"/>
        <v>1</v>
      </c>
    </row>
    <row r="91" spans="1:45">
      <c r="A91" t="str">
        <f>'Model output'!A90</f>
        <v>TCGA-DJ-A3UR</v>
      </c>
      <c r="B91" s="31">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1</v>
      </c>
      <c r="F91" t="str">
        <f t="shared" si="17"/>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output'!H90="","negative",IF(OR(ISNUMBER(SEARCH("lymph node",'Model output'!H90)),ISNUMBER(SEARCH("gland",'Model output'!H90)),ISNUMBER(SEARCH("lobe",'Model output'!H90)),ISNUMBER(SEARCH("isthmus",'Model output'!H90)),ISNUMBER(SEARCH("mediastinum",'Model output'!H90)),ISNUMBER(SEARCH("Not mentioned",'Model output'!H90)), ISNUMBER(SEARCH("Not applicable",'Model output'!H90)), ISNUMBER(SEARCH("paratracheal",'Model output'!H90)),ISNUMBER(SEARCH("fibroadipose tissue",'Model output'!H90)),ISNUMBER(SEARCH("thyroid node",'Model output'!H90)),ISNUMBER(SEARCH("skeletal muscle",'Model output'!H90)),ISNUMBER(SEARCH("right",'Model output'!H90)),ISNUMBER(SEARCH("left",'Model output'!H90)),ISNUMBER(SEARCH("Not specified",'Model output'!H90))),"negative","positive"))</f>
        <v>negative</v>
      </c>
      <c r="I91">
        <f>IF(OR('Model output'!I90="",'Model output'!I90="Not answered",'Model output'!I90="Not mentioned"),"",IF(ISNUMBER('Model output'!I90),'Model output'!I90,1))</f>
        <v>3</v>
      </c>
      <c r="J91">
        <f>IF(OR('Model output'!J90="",'Model output'!J90="Not answered",'Model output'!J90="Not mentioned"),"",IF(AND(ISNUMBER('Model output'!J90),'Model output'!J90&lt;=I91),'Model output'!J90,IF(AND(ISNUMBER('Model output'!J90), 'Model output'!J90&gt;=DATE(2024,1,1)), MIN(DAY('Model output'!J90), MONTH('Model output'!J90), YEAR('Model output'!J90)), IF(ISNUMBER(SEARCH("0/",'Model output'!J90)),0,IF(ISNUMBER(SEARCH("/",'Model output'!J90)), VALUE(LEFT('Model output'!J90, SEARCH("/",'Model output'!J90)-1)),1)))))</f>
        <v>2</v>
      </c>
      <c r="K91" t="str" cm="1">
        <f t="array" ref="K91">IF(COUNT(FIND({0,1,2,3,4,5,6,7,8,9},'Model output'!K90))&gt;0,'Model output'!K90,"")</f>
        <v>0.5 cm</v>
      </c>
      <c r="L91" s="8" t="str">
        <f t="shared" si="13"/>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and microcarcinoma variants, Tall cell features</v>
      </c>
      <c r="P91" t="str">
        <f>IF('Model output'!N90="","",'Model output'!N90)</f>
        <v>1 cm</v>
      </c>
      <c r="Q91" t="str">
        <f t="shared" si="18"/>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 ""))</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6"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No</v>
      </c>
      <c r="AB91" t="str">
        <f>IF(AA91&lt;&gt;"Yes","",IF(OR('Model output'!U90="",ISNUMBER(SEARCH("Not identified",'Model output'!U90))),"",'Model output'!U90))</f>
        <v/>
      </c>
      <c r="AC91" s="1" t="str">
        <f>IF(OR('Model output'!V90="", 'Model output'!V90="No", AND(ISERROR(SEARCH("Positive",'Model output'!V90)), ISNUMBER(SEARCH("Negative",'Model output'!V90))), ISNUMBER(SEARCH("Uninvolved",'Model output'!V90)), ISNUMBER(SEARCH("none",'Model output'!V90)), ISNUMBER(SEARCH("Free",'Model output'!V90)), ISNUMBER(SEARCH("1 mm",'Model output'!V90)), ISNUMBER(SEARCH("1.0 mm",'Model output'!V90)), ISNUMBER(SEARCH("0.1 CM",'Model output'!V90)), ISNUMBER(SEARCH("less than 0.2 mm",'Model output'!V90)), ISNUMBER(SEARCH("less than 0.5 mm",'Model output'!V90)), ISNUMBER(SEARCH("abut",'Model output'!V90)), ISNUMBER(SEARCH("lymph node",'Model output'!V90)), ISNUMBER(SEARCH("not mentioned",'Model output'!V90)), ISNUMBER(SEARCH("not specified",'Model output'!V90)), ISNUMBER(SEARCH("cannot be assessed",'Model output'!V90))), "negative", "positive")</f>
        <v>negative</v>
      </c>
      <c r="AE91" s="33"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4" t="str">
        <f t="shared" si="14"/>
        <v>1a</v>
      </c>
      <c r="AG91" s="34" t="str">
        <f t="shared" si="15"/>
        <v>1a</v>
      </c>
      <c r="AH91" s="34" t="str">
        <f t="shared" si="19"/>
        <v>0</v>
      </c>
      <c r="AI91" s="40" t="str">
        <f t="shared" si="20"/>
        <v>I</v>
      </c>
      <c r="AJ91" s="37" t="s">
        <v>1149</v>
      </c>
      <c r="AK91" s="39" t="s">
        <v>654</v>
      </c>
      <c r="AL91" s="39" t="s">
        <v>654</v>
      </c>
      <c r="AM91" s="39" t="s">
        <v>1156</v>
      </c>
      <c r="AN91" s="39" t="s">
        <v>74</v>
      </c>
      <c r="AO91" s="37">
        <f t="shared" ca="1" si="21"/>
        <v>1</v>
      </c>
      <c r="AP91" s="39">
        <f t="shared" si="22"/>
        <v>1</v>
      </c>
      <c r="AQ91" s="39">
        <f t="shared" si="23"/>
        <v>1</v>
      </c>
      <c r="AR91" s="39">
        <f t="shared" si="24"/>
        <v>1</v>
      </c>
      <c r="AS91" s="40">
        <f t="shared" si="16"/>
        <v>1</v>
      </c>
    </row>
    <row r="92" spans="1:45">
      <c r="A92" t="str">
        <f>'Model output'!A91</f>
        <v>TCGA-DJ-A3US</v>
      </c>
      <c r="B92" s="31">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0</v>
      </c>
      <c r="F92" t="str">
        <f t="shared" si="17"/>
        <v>positive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output'!H91="","negative",IF(OR(ISNUMBER(SEARCH("lymph node",'Model output'!H91)),ISNUMBER(SEARCH("gland",'Model output'!H91)),ISNUMBER(SEARCH("lobe",'Model output'!H91)),ISNUMBER(SEARCH("isthmus",'Model output'!H91)),ISNUMBER(SEARCH("mediastinum",'Model output'!H91)),ISNUMBER(SEARCH("Not mentioned",'Model output'!H91)), ISNUMBER(SEARCH("Not applicable",'Model output'!H91)), ISNUMBER(SEARCH("paratracheal",'Model output'!H91)),ISNUMBER(SEARCH("fibroadipose tissue",'Model output'!H91)),ISNUMBER(SEARCH("thyroid node",'Model output'!H91)),ISNUMBER(SEARCH("skeletal muscle",'Model output'!H91)),ISNUMBER(SEARCH("right",'Model output'!H91)),ISNUMBER(SEARCH("left",'Model output'!H91)),ISNUMBER(SEARCH("Not specified",'Model output'!H91))),"negative","positive"))</f>
        <v>negative</v>
      </c>
      <c r="I92">
        <f>IF(OR('Model output'!I91="",'Model output'!I91="Not answered",'Model output'!I91="Not mentioned"),"",IF(ISNUMBER('Model output'!I91),'Model output'!I91,1))</f>
        <v>1</v>
      </c>
      <c r="J92">
        <f>IF(OR('Model output'!J91="",'Model output'!J91="Not answered",'Model output'!J91="Not mentioned"),"",IF(AND(ISNUMBER('Model output'!J91),'Model output'!J91&lt;=I92),'Model output'!J91,IF(AND(ISNUMBER('Model output'!J91), 'Model output'!J91&gt;=DATE(2024,1,1)), MIN(DAY('Model output'!J91), MONTH('Model output'!J91), YEAR('Model output'!J91)), IF(ISNUMBER(SEARCH("0/",'Model output'!J91)),0,IF(ISNUMBER(SEARCH("/",'Model output'!J91)), VALUE(LEFT('Model output'!J91, SEARCH("/",'Model output'!J91)-1)),1)))))</f>
        <v>1</v>
      </c>
      <c r="K92" t="str" cm="1">
        <f t="array" ref="K92">IF(COUNT(FIND({0,1,2,3,4,5,6,7,8,9},'Model output'!K91))&gt;0,'Model output'!K91,"")</f>
        <v>1.5 cm</v>
      </c>
      <c r="L92" s="8" t="str">
        <f t="shared" si="13"/>
        <v>1.5cm</v>
      </c>
      <c r="M92" cm="1">
        <f t="array" ref="M92">IF(L92="","",IF(ISNUMBER(SEARCH("cm",L92)),MAX(VALUE(SUBSTITUTE(_xlfn.FILTERXML("&lt;t&gt;&lt;s&gt;"&amp;SUBSTITUTE(L92,",","&lt;/s&gt;&lt;s&gt;")&amp;"&lt;/s&gt;&lt;/t&gt;","//s"),"cm",""))),MAX(VALUE(SUBSTITUTE(_xlfn.FILTERXML("&lt;t&gt;&lt;s&gt;"&amp;SUBSTITUTE(L92,",","&lt;/s&gt;&lt;s&gt;")&amp;"&lt;/s&gt;&lt;/t&gt;","//s"),"mm","")))/10))</f>
        <v>1.5</v>
      </c>
      <c r="N92" t="str">
        <f>IF('Model output'!L91="","",'Model output'!L91)</f>
        <v>Papillary carcinoma</v>
      </c>
      <c r="O92" t="str">
        <f>IF('Model output'!M91="","",'Model output'!M91)</f>
        <v>classical type</v>
      </c>
      <c r="P92" t="str">
        <f>IF('Model output'!N91="","",'Model output'!N91)</f>
        <v>1.5 cm</v>
      </c>
      <c r="Q92" t="str">
        <f t="shared" si="18"/>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 ""))</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6"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1" t="str">
        <f>IF(OR('Model output'!V91="", 'Model output'!V91="No", AND(ISERROR(SEARCH("Positive",'Model output'!V91)), ISNUMBER(SEARCH("Negative",'Model output'!V91))), ISNUMBER(SEARCH("Uninvolved",'Model output'!V91)), ISNUMBER(SEARCH("none",'Model output'!V91)), ISNUMBER(SEARCH("Free",'Model output'!V91)), ISNUMBER(SEARCH("1 mm",'Model output'!V91)), ISNUMBER(SEARCH("1.0 mm",'Model output'!V91)), ISNUMBER(SEARCH("0.1 CM",'Model output'!V91)), ISNUMBER(SEARCH("less than 0.2 mm",'Model output'!V91)), ISNUMBER(SEARCH("less than 0.5 mm",'Model output'!V91)), ISNUMBER(SEARCH("abut",'Model output'!V91)), ISNUMBER(SEARCH("lymph node",'Model output'!V91)), ISNUMBER(SEARCH("not mentioned",'Model output'!V91)), ISNUMBER(SEARCH("not specified",'Model output'!V91)), ISNUMBER(SEARCH("cannot be assessed",'Model output'!V91))), "negative", "positive")</f>
        <v>negative</v>
      </c>
      <c r="AE92" s="33"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4" t="str">
        <f t="shared" si="14"/>
        <v>1b</v>
      </c>
      <c r="AG92" s="34" t="str">
        <f t="shared" si="15"/>
        <v>1a</v>
      </c>
      <c r="AH92" s="34" t="str">
        <f t="shared" si="19"/>
        <v>0</v>
      </c>
      <c r="AI92" s="40" t="str">
        <f t="shared" si="20"/>
        <v>I</v>
      </c>
      <c r="AJ92" s="37" t="s">
        <v>1148</v>
      </c>
      <c r="AK92" s="39" t="s">
        <v>1152</v>
      </c>
      <c r="AL92" s="39" t="s">
        <v>1156</v>
      </c>
      <c r="AM92" s="39" t="s">
        <v>1156</v>
      </c>
      <c r="AN92" s="39" t="s">
        <v>74</v>
      </c>
      <c r="AO92" s="37">
        <f t="shared" ca="1" si="21"/>
        <v>1</v>
      </c>
      <c r="AP92" s="39">
        <f t="shared" si="22"/>
        <v>1</v>
      </c>
      <c r="AQ92" s="39">
        <f t="shared" si="23"/>
        <v>0</v>
      </c>
      <c r="AR92" s="39">
        <f t="shared" si="24"/>
        <v>1</v>
      </c>
      <c r="AS92" s="40">
        <f t="shared" si="16"/>
        <v>1</v>
      </c>
    </row>
    <row r="93" spans="1:45">
      <c r="A93" t="str">
        <f>'Model output'!A92</f>
        <v>TCGA-DJ-A3UT</v>
      </c>
      <c r="B93" s="31">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0</v>
      </c>
      <c r="F93" t="str">
        <f t="shared" si="17"/>
        <v>positive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output'!H92="","negative",IF(OR(ISNUMBER(SEARCH("lymph node",'Model output'!H92)),ISNUMBER(SEARCH("gland",'Model output'!H92)),ISNUMBER(SEARCH("lobe",'Model output'!H92)),ISNUMBER(SEARCH("isthmus",'Model output'!H92)),ISNUMBER(SEARCH("mediastinum",'Model output'!H92)),ISNUMBER(SEARCH("Not mentioned",'Model output'!H92)), ISNUMBER(SEARCH("Not applicable",'Model output'!H92)), ISNUMBER(SEARCH("paratracheal",'Model output'!H92)),ISNUMBER(SEARCH("fibroadipose tissue",'Model output'!H92)),ISNUMBER(SEARCH("thyroid node",'Model output'!H92)),ISNUMBER(SEARCH("skeletal muscle",'Model output'!H92)),ISNUMBER(SEARCH("right",'Model output'!H92)),ISNUMBER(SEARCH("left",'Model output'!H92)),ISNUMBER(SEARCH("Not specified",'Model output'!H92))),"negative","positive"))</f>
        <v>negative</v>
      </c>
      <c r="I93">
        <f>IF(OR('Model output'!I92="",'Model output'!I92="Not answered",'Model output'!I92="Not mentioned"),"",IF(ISNUMBER('Model output'!I92),'Model output'!I92,1))</f>
        <v>1</v>
      </c>
      <c r="J93">
        <f>IF(OR('Model output'!J92="",'Model output'!J92="Not answered",'Model output'!J92="Not mentioned"),"",IF(AND(ISNUMBER('Model output'!J92),'Model output'!J92&lt;=I93),'Model output'!J92,IF(AND(ISNUMBER('Model output'!J92), 'Model output'!J92&gt;=DATE(2024,1,1)), MIN(DAY('Model output'!J92), MONTH('Model output'!J92), YEAR('Model output'!J92)), IF(ISNUMBER(SEARCH("0/",'Model output'!J92)),0,IF(ISNUMBER(SEARCH("/",'Model output'!J92)), VALUE(LEFT('Model output'!J92, SEARCH("/",'Model output'!J92)-1)),1)))))</f>
        <v>1</v>
      </c>
      <c r="K93" t="str" cm="1">
        <f t="array" ref="K93">IF(COUNT(FIND({0,1,2,3,4,5,6,7,8,9},'Model output'!K92))&gt;0,'Model output'!K92,"")</f>
        <v/>
      </c>
      <c r="L93" s="8" t="str">
        <f t="shared" si="13"/>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&lt;0.1 cm to 0.9 cm</v>
      </c>
      <c r="Q93" t="str">
        <f t="shared" si="18"/>
        <v>0.1cm,0.9cm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t="str">
        <f>IF('Model output'!O92="","",'Model output'!O92)</f>
        <v>Three</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 ""))</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6"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Yes</v>
      </c>
      <c r="AB93" t="str">
        <f>IF(AA93&lt;&gt;"Yes","",IF(OR('Model output'!U92="",ISNUMBER(SEARCH("Not identified",'Model output'!U92))),"",'Model output'!U92))</f>
        <v/>
      </c>
      <c r="AC93" s="1" t="str">
        <f>IF(OR('Model output'!V92="", 'Model output'!V92="No", AND(ISERROR(SEARCH("Positive",'Model output'!V92)), ISNUMBER(SEARCH("Negative",'Model output'!V92))), ISNUMBER(SEARCH("Uninvolved",'Model output'!V92)), ISNUMBER(SEARCH("none",'Model output'!V92)), ISNUMBER(SEARCH("Free",'Model output'!V92)), ISNUMBER(SEARCH("1 mm",'Model output'!V92)), ISNUMBER(SEARCH("1.0 mm",'Model output'!V92)), ISNUMBER(SEARCH("0.1 CM",'Model output'!V92)), ISNUMBER(SEARCH("less than 0.2 mm",'Model output'!V92)), ISNUMBER(SEARCH("less than 0.5 mm",'Model output'!V92)), ISNUMBER(SEARCH("abut",'Model output'!V92)), ISNUMBER(SEARCH("lymph node",'Model output'!V92)), ISNUMBER(SEARCH("not mentioned",'Model output'!V92)), ISNUMBER(SEARCH("not specified",'Model output'!V92)), ISNUMBER(SEARCH("cannot be assessed",'Model output'!V92))), "negative", "positive")</f>
        <v>negative</v>
      </c>
      <c r="AE93" s="33"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4" t="str">
        <f t="shared" si="14"/>
        <v>1a</v>
      </c>
      <c r="AG93" s="34" t="str">
        <f t="shared" si="15"/>
        <v>1a</v>
      </c>
      <c r="AH93" s="34" t="str">
        <f t="shared" si="19"/>
        <v>0</v>
      </c>
      <c r="AI93" s="40" t="str">
        <f t="shared" si="20"/>
        <v>I</v>
      </c>
      <c r="AJ93" s="37" t="s">
        <v>1148</v>
      </c>
      <c r="AK93" s="39" t="s">
        <v>654</v>
      </c>
      <c r="AL93" s="39" t="s">
        <v>1156</v>
      </c>
      <c r="AM93" s="39" t="s">
        <v>1156</v>
      </c>
      <c r="AN93" s="39" t="s">
        <v>74</v>
      </c>
      <c r="AO93" s="37">
        <f t="shared" ca="1" si="21"/>
        <v>1</v>
      </c>
      <c r="AP93" s="39">
        <f t="shared" si="22"/>
        <v>1</v>
      </c>
      <c r="AQ93" s="39">
        <f t="shared" si="23"/>
        <v>0</v>
      </c>
      <c r="AR93" s="39">
        <f t="shared" si="24"/>
        <v>1</v>
      </c>
      <c r="AS93" s="40">
        <f t="shared" si="16"/>
        <v>1</v>
      </c>
    </row>
    <row r="94" spans="1:45">
      <c r="A94" t="str">
        <f>'Model output'!A93</f>
        <v>TCGA-DJ-A3UU</v>
      </c>
      <c r="B94" s="31">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0</v>
      </c>
      <c r="F94" t="str">
        <f t="shared" si="17"/>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output'!H93="","negative",IF(OR(ISNUMBER(SEARCH("lymph node",'Model output'!H93)),ISNUMBER(SEARCH("gland",'Model output'!H93)),ISNUMBER(SEARCH("lobe",'Model output'!H93)),ISNUMBER(SEARCH("isthmus",'Model output'!H93)),ISNUMBER(SEARCH("mediastinum",'Model output'!H93)),ISNUMBER(SEARCH("Not mentioned",'Model output'!H93)), ISNUMBER(SEARCH("Not applicable",'Model output'!H93)), ISNUMBER(SEARCH("paratracheal",'Model output'!H93)),ISNUMBER(SEARCH("fibroadipose tissue",'Model output'!H93)),ISNUMBER(SEARCH("thyroid node",'Model output'!H93)),ISNUMBER(SEARCH("skeletal muscle",'Model output'!H93)),ISNUMBER(SEARCH("right",'Model output'!H93)),ISNUMBER(SEARCH("left",'Model output'!H93)),ISNUMBER(SEARCH("Not specified",'Model output'!H93))),"negative","positive"))</f>
        <v>negative</v>
      </c>
      <c r="I94">
        <f>IF(OR('Model output'!I93="",'Model output'!I93="Not answered",'Model output'!I93="Not mentioned"),"",IF(ISNUMBER('Model output'!I93),'Model output'!I93,1))</f>
        <v>2</v>
      </c>
      <c r="J94">
        <f>IF(OR('Model output'!J93="",'Model output'!J93="Not answered",'Model output'!J93="Not mentioned"),"",IF(AND(ISNUMBER('Model output'!J93),'Model output'!J93&lt;=I94),'Model output'!J93,IF(AND(ISNUMBER('Model output'!J93), 'Model output'!J93&gt;=DATE(2024,1,1)), MIN(DAY('Model output'!J93), MONTH('Model output'!J93), YEAR('Model output'!J93)), IF(ISNUMBER(SEARCH("0/",'Model output'!J93)),0,IF(ISNUMBER(SEARCH("/",'Model output'!J93)), VALUE(LEFT('Model output'!J93, SEARCH("/",'Model output'!J93)-1)),1)))))</f>
        <v>0</v>
      </c>
      <c r="K94" t="str" cm="1">
        <f t="array" ref="K94">IF(COUNT(FIND({0,1,2,3,4,5,6,7,8,9},'Model output'!K93))&gt;0,'Model output'!K93,"")</f>
        <v/>
      </c>
      <c r="L94" s="8" t="str">
        <f t="shared" si="13"/>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 carcinoma, classical type</v>
      </c>
      <c r="O94" t="str">
        <f>IF('Model output'!M93="","",'Model output'!M93)</f>
        <v>Not mentioned in the provided clinical note</v>
      </c>
      <c r="P94" t="str">
        <f>IF('Model output'!N93="","",'Model output'!N93)</f>
        <v>1.1 cm</v>
      </c>
      <c r="Q94" t="str">
        <f t="shared" si="18"/>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t="str">
        <f>IF('Model output'!O93="","",'Model output'!O93)</f>
        <v>1 (right lobe) + 3 (left lobe and isthmus)</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 ""))</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6"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Yes</v>
      </c>
      <c r="AB94" t="str">
        <f>IF(AA94&lt;&gt;"Yes","",IF(OR('Model output'!U93="",ISNUMBER(SEARCH("Not identified",'Model output'!U93))),"",'Model output'!U93))</f>
        <v/>
      </c>
      <c r="AC94" s="1" t="str">
        <f>IF(OR('Model output'!V93="", 'Model output'!V93="No", AND(ISERROR(SEARCH("Positive",'Model output'!V93)), ISNUMBER(SEARCH("Negative",'Model output'!V93))), ISNUMBER(SEARCH("Uninvolved",'Model output'!V93)), ISNUMBER(SEARCH("none",'Model output'!V93)), ISNUMBER(SEARCH("Free",'Model output'!V93)), ISNUMBER(SEARCH("1 mm",'Model output'!V93)), ISNUMBER(SEARCH("1.0 mm",'Model output'!V93)), ISNUMBER(SEARCH("0.1 CM",'Model output'!V93)), ISNUMBER(SEARCH("less than 0.2 mm",'Model output'!V93)), ISNUMBER(SEARCH("less than 0.5 mm",'Model output'!V93)), ISNUMBER(SEARCH("abut",'Model output'!V93)), ISNUMBER(SEARCH("lymph node",'Model output'!V93)), ISNUMBER(SEARCH("not mentioned",'Model output'!V93)), ISNUMBER(SEARCH("not specified",'Model output'!V93)), ISNUMBER(SEARCH("cannot be assessed",'Model output'!V93))), "negative", "positive")</f>
        <v>positive</v>
      </c>
      <c r="AE94" s="33"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4" t="str">
        <f t="shared" si="14"/>
        <v>1b</v>
      </c>
      <c r="AG94" s="34" t="str">
        <f t="shared" si="15"/>
        <v>0</v>
      </c>
      <c r="AH94" s="34" t="str">
        <f t="shared" si="19"/>
        <v>0</v>
      </c>
      <c r="AI94" s="40" t="str">
        <f t="shared" si="20"/>
        <v>I</v>
      </c>
      <c r="AJ94" s="37" t="s">
        <v>1147</v>
      </c>
      <c r="AK94" s="39" t="s">
        <v>1152</v>
      </c>
      <c r="AL94" s="39" t="s">
        <v>1153</v>
      </c>
      <c r="AM94" s="39" t="s">
        <v>1156</v>
      </c>
      <c r="AN94" s="39" t="s">
        <v>74</v>
      </c>
      <c r="AO94" s="37">
        <f t="shared" si="21"/>
        <v>1</v>
      </c>
      <c r="AP94" s="39">
        <f t="shared" si="22"/>
        <v>1</v>
      </c>
      <c r="AQ94" s="39">
        <f t="shared" si="23"/>
        <v>1</v>
      </c>
      <c r="AR94" s="39">
        <f t="shared" si="24"/>
        <v>1</v>
      </c>
      <c r="AS94" s="40">
        <f t="shared" si="16"/>
        <v>1</v>
      </c>
    </row>
    <row r="95" spans="1:45">
      <c r="A95" t="str">
        <f>'Model output'!A94</f>
        <v>TCGA-DJ-A3UV</v>
      </c>
      <c r="B95" s="31">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0</v>
      </c>
      <c r="F95" t="str">
        <f t="shared" si="17"/>
        <v>positive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central</v>
      </c>
      <c r="H95" t="str">
        <f>IF('Model output'!H94="","negative",IF(OR(ISNUMBER(SEARCH("lymph node",'Model output'!H94)),ISNUMBER(SEARCH("gland",'Model output'!H94)),ISNUMBER(SEARCH("lobe",'Model output'!H94)),ISNUMBER(SEARCH("isthmus",'Model output'!H94)),ISNUMBER(SEARCH("mediastinum",'Model output'!H94)),ISNUMBER(SEARCH("Not mentioned",'Model output'!H94)), ISNUMBER(SEARCH("Not applicable",'Model output'!H94)), ISNUMBER(SEARCH("paratracheal",'Model output'!H94)),ISNUMBER(SEARCH("fibroadipose tissue",'Model output'!H94)),ISNUMBER(SEARCH("thyroid node",'Model output'!H94)),ISNUMBER(SEARCH("skeletal muscle",'Model output'!H94)),ISNUMBER(SEARCH("right",'Model output'!H94)),ISNUMBER(SEARCH("left",'Model output'!H94)),ISNUMBER(SEARCH("Not specified",'Model output'!H94))),"negative","positive"))</f>
        <v>negative</v>
      </c>
      <c r="I95">
        <f>IF(OR('Model output'!I94="",'Model output'!I94="Not answered",'Model output'!I94="Not mentioned"),"",IF(ISNUMBER('Model output'!I94),'Model output'!I94,1))</f>
        <v>1</v>
      </c>
      <c r="J95">
        <f>IF(OR('Model output'!J94="",'Model output'!J94="Not answered",'Model output'!J94="Not mentioned"),"",IF(AND(ISNUMBER('Model output'!J94),'Model output'!J94&lt;=I95),'Model output'!J94,IF(AND(ISNUMBER('Model output'!J94), 'Model output'!J94&gt;=DATE(2024,1,1)), MIN(DAY('Model output'!J94), MONTH('Model output'!J94), YEAR('Model output'!J94)), IF(ISNUMBER(SEARCH("0/",'Model output'!J94)),0,IF(ISNUMBER(SEARCH("/",'Model output'!J94)), VALUE(LEFT('Model output'!J94, SEARCH("/",'Model output'!J94)-1)),1)))))</f>
        <v>1</v>
      </c>
      <c r="K95" t="str" cm="1">
        <f t="array" ref="K95">IF(COUNT(FIND({0,1,2,3,4,5,6,7,8,9},'Model output'!K94))&gt;0,'Model output'!K94,"")</f>
        <v/>
      </c>
      <c r="L95" s="8" t="str">
        <f t="shared" si="13"/>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v>
      </c>
      <c r="O95" t="str">
        <f>IF('Model output'!M94="","",'Model output'!M94)</f>
        <v>classical type</v>
      </c>
      <c r="P95" t="str">
        <f>IF('Model output'!N94="","",'Model output'!N94)</f>
        <v>1.0 cm</v>
      </c>
      <c r="Q95" t="str">
        <f t="shared" si="18"/>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 ""))</f>
        <v>One focus</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6"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1" t="str">
        <f>IF(OR('Model output'!V94="", 'Model output'!V94="No", AND(ISERROR(SEARCH("Positive",'Model output'!V94)), ISNUMBER(SEARCH("Negative",'Model output'!V94))), ISNUMBER(SEARCH("Uninvolved",'Model output'!V94)), ISNUMBER(SEARCH("none",'Model output'!V94)), ISNUMBER(SEARCH("Free",'Model output'!V94)), ISNUMBER(SEARCH("1 mm",'Model output'!V94)), ISNUMBER(SEARCH("1.0 mm",'Model output'!V94)), ISNUMBER(SEARCH("0.1 CM",'Model output'!V94)), ISNUMBER(SEARCH("less than 0.2 mm",'Model output'!V94)), ISNUMBER(SEARCH("less than 0.5 mm",'Model output'!V94)), ISNUMBER(SEARCH("abut",'Model output'!V94)), ISNUMBER(SEARCH("lymph node",'Model output'!V94)), ISNUMBER(SEARCH("not mentioned",'Model output'!V94)), ISNUMBER(SEARCH("not specified",'Model output'!V94)), ISNUMBER(SEARCH("cannot be assessed",'Model output'!V94))), "negative", "positive")</f>
        <v>negative</v>
      </c>
      <c r="AE95" s="33"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4" t="str">
        <f t="shared" si="14"/>
        <v>1a</v>
      </c>
      <c r="AG95" s="34" t="str">
        <f t="shared" si="15"/>
        <v>1a</v>
      </c>
      <c r="AH95" s="34" t="str">
        <f t="shared" si="19"/>
        <v>0</v>
      </c>
      <c r="AI95" s="40" t="str">
        <f t="shared" si="20"/>
        <v>I</v>
      </c>
      <c r="AJ95" s="37" t="s">
        <v>1149</v>
      </c>
      <c r="AK95" s="39" t="s">
        <v>654</v>
      </c>
      <c r="AL95" s="39" t="s">
        <v>1153</v>
      </c>
      <c r="AM95" s="39" t="s">
        <v>1156</v>
      </c>
      <c r="AN95" s="39" t="s">
        <v>74</v>
      </c>
      <c r="AO95" s="37">
        <f t="shared" ca="1" si="21"/>
        <v>1</v>
      </c>
      <c r="AP95" s="39">
        <f t="shared" si="22"/>
        <v>1</v>
      </c>
      <c r="AQ95" s="39">
        <f t="shared" si="23"/>
        <v>0</v>
      </c>
      <c r="AR95" s="39">
        <f t="shared" si="24"/>
        <v>1</v>
      </c>
      <c r="AS95" s="40">
        <f t="shared" si="16"/>
        <v>1</v>
      </c>
    </row>
    <row r="96" spans="1:45">
      <c r="A96" t="str">
        <f>'Model output'!A95</f>
        <v>TCGA-DJ-A3UX</v>
      </c>
      <c r="B96" s="31">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1a</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7"/>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output'!H95="","negative",IF(OR(ISNUMBER(SEARCH("lymph node",'Model output'!H95)),ISNUMBER(SEARCH("gland",'Model output'!H95)),ISNUMBER(SEARCH("lobe",'Model output'!H95)),ISNUMBER(SEARCH("isthmus",'Model output'!H95)),ISNUMBER(SEARCH("mediastinum",'Model output'!H95)),ISNUMBER(SEARCH("Not mentioned",'Model output'!H95)), ISNUMBER(SEARCH("Not applicable",'Model output'!H95)), ISNUMBER(SEARCH("paratracheal",'Model output'!H95)),ISNUMBER(SEARCH("fibroadipose tissue",'Model output'!H95)),ISNUMBER(SEARCH("thyroid node",'Model output'!H95)),ISNUMBER(SEARCH("skeletal muscle",'Model output'!H95)),ISNUMBER(SEARCH("right",'Model output'!H95)),ISNUMBER(SEARCH("left",'Model output'!H95)),ISNUMBER(SEARCH("Not specified",'Model output'!H95))),"negative","positive"))</f>
        <v>negative</v>
      </c>
      <c r="I96">
        <f>IF(OR('Model output'!I95="",'Model output'!I95="Not answered",'Model output'!I95="Not mentioned"),"",IF(ISNUMBER('Model output'!I95),'Model output'!I95,1))</f>
        <v>3</v>
      </c>
      <c r="J96">
        <f>IF(OR('Model output'!J95="",'Model output'!J95="Not answered",'Model output'!J95="Not mentioned"),"",IF(AND(ISNUMBER('Model output'!J95),'Model output'!J95&lt;=I96),'Model output'!J95,IF(AND(ISNUMBER('Model output'!J95), 'Model output'!J95&gt;=DATE(2024,1,1)), MIN(DAY('Model output'!J95), MONTH('Model output'!J95), YEAR('Model output'!J95)), IF(ISNUMBER(SEARCH("0/",'Model output'!J95)),0,IF(ISNUMBER(SEARCH("/",'Model output'!J95)), VALUE(LEFT('Model output'!J95, SEARCH("/",'Model output'!J95)-1)),1)))))</f>
        <v>0</v>
      </c>
      <c r="K96" t="str" cm="1">
        <f t="array" ref="K96">IF(COUNT(FIND({0,1,2,3,4,5,6,7,8,9},'Model output'!K95))&gt;0,'Model output'!K95,"")</f>
        <v/>
      </c>
      <c r="L96" s="8" t="str">
        <f t="shared" si="13"/>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 microcarcinoma</v>
      </c>
      <c r="O96" t="str">
        <f>IF('Model output'!M95="","",'Model output'!M95)</f>
        <v/>
      </c>
      <c r="P96" t="str">
        <f>IF('Model output'!N95="","",'Model output'!N95)</f>
        <v>0.5 cm</v>
      </c>
      <c r="Q96" t="str">
        <f t="shared" si="18"/>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 ""))</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6"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1" t="str">
        <f>IF(OR('Model output'!V95="", 'Model output'!V95="No", AND(ISERROR(SEARCH("Positive",'Model output'!V95)), ISNUMBER(SEARCH("Negative",'Model output'!V95))), ISNUMBER(SEARCH("Uninvolved",'Model output'!V95)), ISNUMBER(SEARCH("none",'Model output'!V95)), ISNUMBER(SEARCH("Free",'Model output'!V95)), ISNUMBER(SEARCH("1 mm",'Model output'!V95)), ISNUMBER(SEARCH("1.0 mm",'Model output'!V95)), ISNUMBER(SEARCH("0.1 CM",'Model output'!V95)), ISNUMBER(SEARCH("less than 0.2 mm",'Model output'!V95)), ISNUMBER(SEARCH("less than 0.5 mm",'Model output'!V95)), ISNUMBER(SEARCH("abut",'Model output'!V95)), ISNUMBER(SEARCH("lymph node",'Model output'!V95)), ISNUMBER(SEARCH("not mentioned",'Model output'!V95)), ISNUMBER(SEARCH("not specified",'Model output'!V95)), ISNUMBER(SEARCH("cannot be assessed",'Model output'!V95))), "negative", "positive")</f>
        <v>negative</v>
      </c>
      <c r="AE96" s="33"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4" t="str">
        <f t="shared" si="14"/>
        <v>1a</v>
      </c>
      <c r="AG96" s="34" t="str">
        <f t="shared" si="15"/>
        <v>0</v>
      </c>
      <c r="AH96" s="34" t="str">
        <f t="shared" si="19"/>
        <v>0</v>
      </c>
      <c r="AI96" s="40" t="str">
        <f t="shared" si="20"/>
        <v>I</v>
      </c>
      <c r="AJ96" s="37" t="s">
        <v>1148</v>
      </c>
      <c r="AK96" s="39" t="s">
        <v>654</v>
      </c>
      <c r="AL96" s="39" t="s">
        <v>1153</v>
      </c>
      <c r="AM96" s="39" t="s">
        <v>1156</v>
      </c>
      <c r="AN96" s="39" t="s">
        <v>74</v>
      </c>
      <c r="AO96" s="37">
        <f t="shared" ca="1" si="21"/>
        <v>1</v>
      </c>
      <c r="AP96" s="39">
        <f t="shared" si="22"/>
        <v>1</v>
      </c>
      <c r="AQ96" s="39">
        <f t="shared" si="23"/>
        <v>1</v>
      </c>
      <c r="AR96" s="39">
        <f t="shared" si="24"/>
        <v>1</v>
      </c>
      <c r="AS96" s="40">
        <f t="shared" si="16"/>
        <v>1</v>
      </c>
    </row>
    <row r="97" spans="1:45">
      <c r="A97" t="str">
        <f>'Model output'!A96</f>
        <v>TCGA-DJ-A3UY</v>
      </c>
      <c r="B97" s="31">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0</v>
      </c>
      <c r="F97" t="str">
        <f t="shared" si="17"/>
        <v>positive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output'!H96="","negative",IF(OR(ISNUMBER(SEARCH("lymph node",'Model output'!H96)),ISNUMBER(SEARCH("gland",'Model output'!H96)),ISNUMBER(SEARCH("lobe",'Model output'!H96)),ISNUMBER(SEARCH("isthmus",'Model output'!H96)),ISNUMBER(SEARCH("mediastinum",'Model output'!H96)),ISNUMBER(SEARCH("Not mentioned",'Model output'!H96)), ISNUMBER(SEARCH("Not applicable",'Model output'!H96)), ISNUMBER(SEARCH("paratracheal",'Model output'!H96)),ISNUMBER(SEARCH("fibroadipose tissue",'Model output'!H96)),ISNUMBER(SEARCH("thyroid node",'Model output'!H96)),ISNUMBER(SEARCH("skeletal muscle",'Model output'!H96)),ISNUMBER(SEARCH("right",'Model output'!H96)),ISNUMBER(SEARCH("left",'Model output'!H96)),ISNUMBER(SEARCH("Not specified",'Model output'!H96))),"negative","positive"))</f>
        <v>negative</v>
      </c>
      <c r="I97">
        <f>IF(OR('Model output'!I96="",'Model output'!I96="Not answered",'Model output'!I96="Not mentioned"),"",IF(ISNUMBER('Model output'!I96),'Model output'!I96,1))</f>
        <v>1</v>
      </c>
      <c r="J97">
        <f>IF(OR('Model output'!J96="",'Model output'!J96="Not answered",'Model output'!J96="Not mentioned"),"",IF(AND(ISNUMBER('Model output'!J96),'Model output'!J96&lt;=I97),'Model output'!J96,IF(AND(ISNUMBER('Model output'!J96), 'Model output'!J96&gt;=DATE(2024,1,1)), MIN(DAY('Model output'!J96), MONTH('Model output'!J96), YEAR('Model output'!J96)), IF(ISNUMBER(SEARCH("0/",'Model output'!J96)),0,IF(ISNUMBER(SEARCH("/",'Model output'!J96)), VALUE(LEFT('Model output'!J96, SEARCH("/",'Model output'!J96)-1)),1)))))</f>
        <v>1</v>
      </c>
      <c r="K97" t="str" cm="1">
        <f t="array" ref="K97">IF(COUNT(FIND({0,1,2,3,4,5,6,7,8,9},'Model output'!K96))&gt;0,'Model output'!K96,"")</f>
        <v/>
      </c>
      <c r="L97" s="8" t="str">
        <f t="shared" si="13"/>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 carcinoma, classical type</v>
      </c>
      <c r="O97" t="str">
        <f>IF('Model output'!M96="","",'Model output'!M96)</f>
        <v>Not mentioned in the provided clinical note</v>
      </c>
      <c r="P97" t="str">
        <f>IF('Model output'!N96="","",'Model output'!N96)</f>
        <v>1.2 cm</v>
      </c>
      <c r="Q97" t="str">
        <f t="shared" si="18"/>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 ""))</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6"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Yes</v>
      </c>
      <c r="AB97" t="str">
        <f>IF(AA97&lt;&gt;"Yes","",IF(OR('Model output'!U96="",ISNUMBER(SEARCH("Not identified",'Model output'!U96))),"",'Model output'!U96))</f>
        <v/>
      </c>
      <c r="AC97" s="1" t="str">
        <f>IF(OR('Model output'!V96="", 'Model output'!V96="No", AND(ISERROR(SEARCH("Positive",'Model output'!V96)), ISNUMBER(SEARCH("Negative",'Model output'!V96))), ISNUMBER(SEARCH("Uninvolved",'Model output'!V96)), ISNUMBER(SEARCH("none",'Model output'!V96)), ISNUMBER(SEARCH("Free",'Model output'!V96)), ISNUMBER(SEARCH("1 mm",'Model output'!V96)), ISNUMBER(SEARCH("1.0 mm",'Model output'!V96)), ISNUMBER(SEARCH("0.1 CM",'Model output'!V96)), ISNUMBER(SEARCH("less than 0.2 mm",'Model output'!V96)), ISNUMBER(SEARCH("less than 0.5 mm",'Model output'!V96)), ISNUMBER(SEARCH("abut",'Model output'!V96)), ISNUMBER(SEARCH("lymph node",'Model output'!V96)), ISNUMBER(SEARCH("not mentioned",'Model output'!V96)), ISNUMBER(SEARCH("not specified",'Model output'!V96)), ISNUMBER(SEARCH("cannot be assessed",'Model output'!V96))), "negative", "positive")</f>
        <v>negative</v>
      </c>
      <c r="AE97" s="33"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4" t="str">
        <f t="shared" si="14"/>
        <v>1b</v>
      </c>
      <c r="AG97" s="34" t="str">
        <f t="shared" si="15"/>
        <v>1a</v>
      </c>
      <c r="AH97" s="34" t="str">
        <f t="shared" si="19"/>
        <v>0</v>
      </c>
      <c r="AI97" s="40" t="str">
        <f t="shared" si="20"/>
        <v>I</v>
      </c>
      <c r="AJ97" s="37" t="s">
        <v>1148</v>
      </c>
      <c r="AK97" s="39" t="s">
        <v>1152</v>
      </c>
      <c r="AL97" s="39" t="s">
        <v>1156</v>
      </c>
      <c r="AM97" s="39" t="s">
        <v>1156</v>
      </c>
      <c r="AN97" s="39" t="s">
        <v>74</v>
      </c>
      <c r="AO97" s="37">
        <f t="shared" ca="1" si="21"/>
        <v>1</v>
      </c>
      <c r="AP97" s="39">
        <f t="shared" si="22"/>
        <v>1</v>
      </c>
      <c r="AQ97" s="39">
        <f t="shared" si="23"/>
        <v>0</v>
      </c>
      <c r="AR97" s="39">
        <f t="shared" si="24"/>
        <v>1</v>
      </c>
      <c r="AS97" s="40">
        <f t="shared" si="16"/>
        <v>1</v>
      </c>
    </row>
    <row r="98" spans="1:45">
      <c r="A98" t="str">
        <f>'Model output'!A97</f>
        <v>TCGA-DJ-A3UZ</v>
      </c>
      <c r="B98" s="31">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7"/>
        <v>positive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output'!H97="","negative",IF(OR(ISNUMBER(SEARCH("lymph node",'Model output'!H97)),ISNUMBER(SEARCH("gland",'Model output'!H97)),ISNUMBER(SEARCH("lobe",'Model output'!H97)),ISNUMBER(SEARCH("isthmus",'Model output'!H97)),ISNUMBER(SEARCH("mediastinum",'Model output'!H97)),ISNUMBER(SEARCH("Not mentioned",'Model output'!H97)), ISNUMBER(SEARCH("Not applicable",'Model output'!H97)), ISNUMBER(SEARCH("paratracheal",'Model output'!H97)),ISNUMBER(SEARCH("fibroadipose tissue",'Model output'!H97)),ISNUMBER(SEARCH("thyroid node",'Model output'!H97)),ISNUMBER(SEARCH("skeletal muscle",'Model output'!H97)),ISNUMBER(SEARCH("right",'Model output'!H97)),ISNUMBER(SEARCH("left",'Model output'!H97)),ISNUMBER(SEARCH("Not specified",'Model output'!H97))),"negative","positive"))</f>
        <v>negative</v>
      </c>
      <c r="I98">
        <f>IF(OR('Model output'!I97="",'Model output'!I97="Not answered",'Model output'!I97="Not mentioned"),"",IF(ISNUMBER('Model output'!I97),'Model output'!I97,1))</f>
        <v>2</v>
      </c>
      <c r="J98">
        <f>IF(OR('Model output'!J97="",'Model output'!J97="Not answered",'Model output'!J97="Not mentioned"),"",IF(AND(ISNUMBER('Model output'!J97),'Model output'!J97&lt;=I98),'Model output'!J97,IF(AND(ISNUMBER('Model output'!J97), 'Model output'!J97&gt;=DATE(2024,1,1)), MIN(DAY('Model output'!J97), MONTH('Model output'!J97), YEAR('Model output'!J97)), IF(ISNUMBER(SEARCH("0/",'Model output'!J97)),0,IF(ISNUMBER(SEARCH("/",'Model output'!J97)), VALUE(LEFT('Model output'!J97, SEARCH("/",'Model output'!J97)-1)),1)))))</f>
        <v>1</v>
      </c>
      <c r="K98" t="str" cm="1">
        <f t="array" ref="K98">IF(COUNT(FIND({0,1,2,3,4,5,6,7,8,9},'Model output'!K97))&gt;0,'Model output'!K97,"")</f>
        <v/>
      </c>
      <c r="L98" s="8" t="str">
        <f t="shared" si="13"/>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classical and microcarcinomas</v>
      </c>
      <c r="P98" t="str">
        <f>IF('Model output'!N97="","",'Model output'!N97)</f>
        <v>1.1 cm</v>
      </c>
      <c r="Q98" t="str">
        <f t="shared" si="18"/>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 ""))</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6"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No</v>
      </c>
      <c r="AB98" t="str">
        <f>IF(AA98&lt;&gt;"Yes","",IF(OR('Model output'!U97="",ISNUMBER(SEARCH("Not identified",'Model output'!U97))),"",'Model output'!U97))</f>
        <v/>
      </c>
      <c r="AC98" s="1" t="str">
        <f>IF(OR('Model output'!V97="", 'Model output'!V97="No", AND(ISERROR(SEARCH("Positive",'Model output'!V97)), ISNUMBER(SEARCH("Negative",'Model output'!V97))), ISNUMBER(SEARCH("Uninvolved",'Model output'!V97)), ISNUMBER(SEARCH("none",'Model output'!V97)), ISNUMBER(SEARCH("Free",'Model output'!V97)), ISNUMBER(SEARCH("1 mm",'Model output'!V97)), ISNUMBER(SEARCH("1.0 mm",'Model output'!V97)), ISNUMBER(SEARCH("0.1 CM",'Model output'!V97)), ISNUMBER(SEARCH("less than 0.2 mm",'Model output'!V97)), ISNUMBER(SEARCH("less than 0.5 mm",'Model output'!V97)), ISNUMBER(SEARCH("abut",'Model output'!V97)), ISNUMBER(SEARCH("lymph node",'Model output'!V97)), ISNUMBER(SEARCH("not mentioned",'Model output'!V97)), ISNUMBER(SEARCH("not specified",'Model output'!V97)), ISNUMBER(SEARCH("cannot be assessed",'Model output'!V97))), "negative", "positive")</f>
        <v>negative</v>
      </c>
      <c r="AE98" s="33"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4" t="str">
        <f t="shared" si="14"/>
        <v>1b</v>
      </c>
      <c r="AG98" s="34" t="str">
        <f t="shared" si="15"/>
        <v>1a</v>
      </c>
      <c r="AH98" s="34" t="str">
        <f t="shared" si="19"/>
        <v>0</v>
      </c>
      <c r="AI98" s="40" t="str">
        <f t="shared" si="20"/>
        <v>II</v>
      </c>
      <c r="AJ98" s="37" t="s">
        <v>1149</v>
      </c>
      <c r="AK98" s="39" t="s">
        <v>1152</v>
      </c>
      <c r="AL98" s="39" t="s">
        <v>1153</v>
      </c>
      <c r="AM98" s="39" t="s">
        <v>1156</v>
      </c>
      <c r="AN98" s="39" t="s">
        <v>74</v>
      </c>
      <c r="AO98" s="37">
        <f t="shared" ca="1" si="21"/>
        <v>1</v>
      </c>
      <c r="AP98" s="39">
        <f t="shared" si="22"/>
        <v>1</v>
      </c>
      <c r="AQ98" s="39">
        <f t="shared" si="23"/>
        <v>0</v>
      </c>
      <c r="AR98" s="39">
        <f t="shared" si="24"/>
        <v>1</v>
      </c>
      <c r="AS98" s="40">
        <f t="shared" si="16"/>
        <v>0</v>
      </c>
    </row>
    <row r="99" spans="1:45">
      <c r="A99" t="str">
        <f>'Model output'!A98</f>
        <v>TCGA-DJ-A3V2</v>
      </c>
      <c r="B99" s="31">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7"/>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output'!H98="","negative",IF(OR(ISNUMBER(SEARCH("lymph node",'Model output'!H98)),ISNUMBER(SEARCH("gland",'Model output'!H98)),ISNUMBER(SEARCH("lobe",'Model output'!H98)),ISNUMBER(SEARCH("isthmus",'Model output'!H98)),ISNUMBER(SEARCH("mediastinum",'Model output'!H98)),ISNUMBER(SEARCH("Not mentioned",'Model output'!H98)), ISNUMBER(SEARCH("Not applicable",'Model output'!H98)), ISNUMBER(SEARCH("paratracheal",'Model output'!H98)),ISNUMBER(SEARCH("fibroadipose tissue",'Model output'!H98)),ISNUMBER(SEARCH("thyroid node",'Model output'!H98)),ISNUMBER(SEARCH("skeletal muscle",'Model output'!H98)),ISNUMBER(SEARCH("right",'Model output'!H98)),ISNUMBER(SEARCH("left",'Model output'!H98)),ISNUMBER(SEARCH("Not specified",'Model output'!H98))),"negative","positive"))</f>
        <v>negative</v>
      </c>
      <c r="I99">
        <f>IF(OR('Model output'!I98="",'Model output'!I98="Not answered",'Model output'!I98="Not mentioned"),"",IF(ISNUMBER('Model output'!I98),'Model output'!I98,1))</f>
        <v>4</v>
      </c>
      <c r="J99">
        <f>IF(OR('Model output'!J98="",'Model output'!J98="Not answered",'Model output'!J98="Not mentioned"),"",IF(AND(ISNUMBER('Model output'!J98),'Model output'!J98&lt;=I99),'Model output'!J98,IF(AND(ISNUMBER('Model output'!J98), 'Model output'!J98&gt;=DATE(2024,1,1)), MIN(DAY('Model output'!J98), MONTH('Model output'!J98), YEAR('Model output'!J98)), IF(ISNUMBER(SEARCH("0/",'Model output'!J98)),0,IF(ISNUMBER(SEARCH("/",'Model output'!J98)), VALUE(LEFT('Model output'!J98, SEARCH("/",'Model output'!J98)-1)),1)))))</f>
        <v>1</v>
      </c>
      <c r="K99" t="str" cm="1">
        <f t="array" ref="K99">IF(COUNT(FIND({0,1,2,3,4,5,6,7,8,9},'Model output'!K98))&gt;0,'Model output'!K98,"")</f>
        <v>0.9 cm</v>
      </c>
      <c r="L99" s="8" t="str">
        <f t="shared" si="13"/>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 classical type</v>
      </c>
      <c r="O99" t="str">
        <f>IF('Model output'!M98="","",'Model output'!M98)</f>
        <v>Not mentioned in the provided clinical note</v>
      </c>
      <c r="P99" t="str">
        <f>IF('Model output'!N98="","",'Model output'!N98)</f>
        <v>2.1 cm</v>
      </c>
      <c r="Q99" t="str">
        <f t="shared" si="18"/>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t="str">
        <f>IF('Model output'!O98="","",'Model output'!O98)</f>
        <v>2 (with microcarcinomas)</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 ""))</f>
        <v>Not mentioned in the provided clinical note</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6"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Yes</v>
      </c>
      <c r="AB99" t="str">
        <f>IF(AA99&lt;&gt;"Yes","",IF(OR('Model output'!U98="",ISNUMBER(SEARCH("Not identified",'Model output'!U98))),"",'Model output'!U98))</f>
        <v>Not mentioned in the provided clinical note</v>
      </c>
      <c r="AC99" s="1" t="str">
        <f>IF(OR('Model output'!V98="", 'Model output'!V98="No", AND(ISERROR(SEARCH("Positive",'Model output'!V98)), ISNUMBER(SEARCH("Negative",'Model output'!V98))), ISNUMBER(SEARCH("Uninvolved",'Model output'!V98)), ISNUMBER(SEARCH("none",'Model output'!V98)), ISNUMBER(SEARCH("Free",'Model output'!V98)), ISNUMBER(SEARCH("1 mm",'Model output'!V98)), ISNUMBER(SEARCH("1.0 mm",'Model output'!V98)), ISNUMBER(SEARCH("0.1 CM",'Model output'!V98)), ISNUMBER(SEARCH("less than 0.2 mm",'Model output'!V98)), ISNUMBER(SEARCH("less than 0.5 mm",'Model output'!V98)), ISNUMBER(SEARCH("abut",'Model output'!V98)), ISNUMBER(SEARCH("lymph node",'Model output'!V98)), ISNUMBER(SEARCH("not mentioned",'Model output'!V98)), ISNUMBER(SEARCH("not specified",'Model output'!V98)), ISNUMBER(SEARCH("cannot be assessed",'Model output'!V98))), "negative", "positive")</f>
        <v>negative</v>
      </c>
      <c r="AE99" s="33"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4" t="str">
        <f t="shared" si="14"/>
        <v>2</v>
      </c>
      <c r="AG99" s="34" t="str">
        <f t="shared" si="15"/>
        <v>1a</v>
      </c>
      <c r="AH99" s="34" t="str">
        <f t="shared" si="19"/>
        <v>0</v>
      </c>
      <c r="AI99" s="40" t="str">
        <f t="shared" si="20"/>
        <v>I</v>
      </c>
      <c r="AJ99" s="37" t="s">
        <v>1149</v>
      </c>
      <c r="AK99" s="39" t="s">
        <v>1155</v>
      </c>
      <c r="AL99" s="39" t="s">
        <v>654</v>
      </c>
      <c r="AM99" s="39" t="s">
        <v>1156</v>
      </c>
      <c r="AN99" s="39" t="s">
        <v>74</v>
      </c>
      <c r="AO99" s="37">
        <f t="shared" ca="1" si="21"/>
        <v>1</v>
      </c>
      <c r="AP99" s="39">
        <f t="shared" si="22"/>
        <v>1</v>
      </c>
      <c r="AQ99" s="39">
        <f t="shared" si="23"/>
        <v>1</v>
      </c>
      <c r="AR99" s="39">
        <f t="shared" si="24"/>
        <v>1</v>
      </c>
      <c r="AS99" s="40">
        <f t="shared" si="16"/>
        <v>1</v>
      </c>
    </row>
    <row r="100" spans="1:45">
      <c r="A100" t="str">
        <f>'Model output'!A99</f>
        <v>TCGA-DJ-A3V3</v>
      </c>
      <c r="B100" s="31">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0</v>
      </c>
      <c r="F100" t="str">
        <f t="shared" si="17"/>
        <v>positive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output'!H99="","negative",IF(OR(ISNUMBER(SEARCH("lymph node",'Model output'!H99)),ISNUMBER(SEARCH("gland",'Model output'!H99)),ISNUMBER(SEARCH("lobe",'Model output'!H99)),ISNUMBER(SEARCH("isthmus",'Model output'!H99)),ISNUMBER(SEARCH("mediastinum",'Model output'!H99)),ISNUMBER(SEARCH("Not mentioned",'Model output'!H99)), ISNUMBER(SEARCH("Not applicable",'Model output'!H99)), ISNUMBER(SEARCH("paratracheal",'Model output'!H99)),ISNUMBER(SEARCH("fibroadipose tissue",'Model output'!H99)),ISNUMBER(SEARCH("thyroid node",'Model output'!H99)),ISNUMBER(SEARCH("skeletal muscle",'Model output'!H99)),ISNUMBER(SEARCH("right",'Model output'!H99)),ISNUMBER(SEARCH("left",'Model output'!H99)),ISNUMBER(SEARCH("Not specified",'Model output'!H99))),"negative","positive"))</f>
        <v>negative</v>
      </c>
      <c r="I100">
        <f>IF(OR('Model output'!I99="",'Model output'!I99="Not answered",'Model output'!I99="Not mentioned"),"",IF(ISNUMBER('Model output'!I99),'Model output'!I99,1))</f>
        <v>14</v>
      </c>
      <c r="J100">
        <f>IF(OR('Model output'!J99="",'Model output'!J99="Not answered",'Model output'!J99="Not mentioned"),"",IF(AND(ISNUMBER('Model output'!J99),'Model output'!J99&lt;=I100),'Model output'!J99,IF(AND(ISNUMBER('Model output'!J99), 'Model output'!J99&gt;=DATE(2024,1,1)), MIN(DAY('Model output'!J99), MONTH('Model output'!J99), YEAR('Model output'!J99)), IF(ISNUMBER(SEARCH("0/",'Model output'!J99)),0,IF(ISNUMBER(SEARCH("/",'Model output'!J99)), VALUE(LEFT('Model output'!J99, SEARCH("/",'Model output'!J99)-1)),1)))))</f>
        <v>2</v>
      </c>
      <c r="K100" t="str" cm="1">
        <f t="array" ref="K100">IF(COUNT(FIND({0,1,2,3,4,5,6,7,8,9},'Model output'!K99))&gt;0,'Model output'!K99,"")</f>
        <v/>
      </c>
      <c r="L100" s="8" t="str">
        <f t="shared" si="13"/>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 carcinoma</v>
      </c>
      <c r="O100" t="str">
        <f>IF('Model output'!M99="","",'Model output'!M99)</f>
        <v>classical type</v>
      </c>
      <c r="P100" t="str">
        <f>IF('Model output'!N99="","",'Model output'!N99)</f>
        <v>2.4 cm</v>
      </c>
      <c r="Q100" t="str">
        <f t="shared" si="18"/>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 ""))</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6"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1" t="str">
        <f>IF(OR('Model output'!V99="", 'Model output'!V99="No", AND(ISERROR(SEARCH("Positive",'Model output'!V99)), ISNUMBER(SEARCH("Negative",'Model output'!V99))), ISNUMBER(SEARCH("Uninvolved",'Model output'!V99)), ISNUMBER(SEARCH("none",'Model output'!V99)), ISNUMBER(SEARCH("Free",'Model output'!V99)), ISNUMBER(SEARCH("1 mm",'Model output'!V99)), ISNUMBER(SEARCH("1.0 mm",'Model output'!V99)), ISNUMBER(SEARCH("0.1 CM",'Model output'!V99)), ISNUMBER(SEARCH("less than 0.2 mm",'Model output'!V99)), ISNUMBER(SEARCH("less than 0.5 mm",'Model output'!V99)), ISNUMBER(SEARCH("abut",'Model output'!V99)), ISNUMBER(SEARCH("lymph node",'Model output'!V99)), ISNUMBER(SEARCH("not mentioned",'Model output'!V99)), ISNUMBER(SEARCH("not specified",'Model output'!V99)), ISNUMBER(SEARCH("cannot be assessed",'Model output'!V99))), "negative", "positive")</f>
        <v>negative</v>
      </c>
      <c r="AE100" s="33"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4" t="str">
        <f t="shared" si="14"/>
        <v>2</v>
      </c>
      <c r="AG100" s="34" t="str">
        <f t="shared" si="15"/>
        <v>1a</v>
      </c>
      <c r="AH100" s="34" t="str">
        <f t="shared" si="19"/>
        <v>0</v>
      </c>
      <c r="AI100" s="40" t="str">
        <f t="shared" si="20"/>
        <v>II</v>
      </c>
      <c r="AJ100" s="37" t="s">
        <v>1148</v>
      </c>
      <c r="AK100" s="39" t="s">
        <v>1155</v>
      </c>
      <c r="AL100" s="39" t="s">
        <v>1153</v>
      </c>
      <c r="AM100" s="39" t="s">
        <v>1156</v>
      </c>
      <c r="AN100" s="39" t="s">
        <v>74</v>
      </c>
      <c r="AO100" s="37">
        <f t="shared" ref="AO100:AO131" ca="1" si="25">IF(AE100=AJ100,1,0)</f>
        <v>1</v>
      </c>
      <c r="AP100" s="39">
        <f t="shared" ref="AP100:AP131" si="26">IF(AF100=AK100, 1, IF(AND(AF100="x", AK100="0"), 1, IF(AND(AF100="0", AK100="x"), 1, 0)))</f>
        <v>1</v>
      </c>
      <c r="AQ100" s="39">
        <f t="shared" ref="AQ100:AQ131" si="27">IF(AG100=AL100, 1, IF(AND(AG100="x", AL100="0"), 1, IF(AND(AG100="0", AL100="x"), 1, 0)))</f>
        <v>0</v>
      </c>
      <c r="AR100" s="39">
        <f t="shared" ref="AR100:AR131" si="28">IF(AH100=AM100, 1, IF(AND(AH100="x", AM100="0"), 1, IF(AND(AH100="0", AM100="x"), 1, 0)))</f>
        <v>1</v>
      </c>
      <c r="AS100" s="40">
        <f t="shared" si="16"/>
        <v>0</v>
      </c>
    </row>
    <row r="101" spans="1:45">
      <c r="A101" t="str">
        <f>'Model output'!A100</f>
        <v>TCGA-DJ-A3V5</v>
      </c>
      <c r="B101" s="31">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7"/>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output'!H100="","negative",IF(OR(ISNUMBER(SEARCH("lymph node",'Model output'!H100)),ISNUMBER(SEARCH("gland",'Model output'!H100)),ISNUMBER(SEARCH("lobe",'Model output'!H100)),ISNUMBER(SEARCH("isthmus",'Model output'!H100)),ISNUMBER(SEARCH("mediastinum",'Model output'!H100)),ISNUMBER(SEARCH("Not mentioned",'Model output'!H100)), ISNUMBER(SEARCH("Not applicable",'Model output'!H100)), ISNUMBER(SEARCH("paratracheal",'Model output'!H100)),ISNUMBER(SEARCH("fibroadipose tissue",'Model output'!H100)),ISNUMBER(SEARCH("thyroid node",'Model output'!H100)),ISNUMBER(SEARCH("skeletal muscle",'Model output'!H100)),ISNUMBER(SEARCH("right",'Model output'!H100)),ISNUMBER(SEARCH("left",'Model output'!H100)),ISNUMBER(SEARCH("Not specified",'Model output'!H100))),"negative","positive"))</f>
        <v>negative</v>
      </c>
      <c r="I101">
        <f>IF(OR('Model output'!I100="",'Model output'!I100="Not answered",'Model output'!I100="Not mentioned"),"",IF(ISNUMBER('Model output'!I100),'Model output'!I100,1))</f>
        <v>1</v>
      </c>
      <c r="J101">
        <f>IF(OR('Model output'!J100="",'Model output'!J100="Not answered",'Model output'!J100="Not mentioned"),"",IF(AND(ISNUMBER('Model output'!J100),'Model output'!J100&lt;=I101),'Model output'!J100,IF(AND(ISNUMBER('Model output'!J100), 'Model output'!J100&gt;=DATE(2024,1,1)), MIN(DAY('Model output'!J100), MONTH('Model output'!J100), YEAR('Model output'!J100)), IF(ISNUMBER(SEARCH("0/",'Model output'!J100)),0,IF(ISNUMBER(SEARCH("/",'Model output'!J100)), VALUE(LEFT('Model output'!J100, SEARCH("/",'Model output'!J100)-1)),1)))))</f>
        <v>0</v>
      </c>
      <c r="K101" t="str" cm="1">
        <f t="array" ref="K101">IF(COUNT(FIND({0,1,2,3,4,5,6,7,8,9},'Model output'!K100))&gt;0,'Model output'!K100,"")</f>
        <v/>
      </c>
      <c r="L101" s="8" t="str">
        <f t="shared" si="13"/>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8"/>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 ""))</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6"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No</v>
      </c>
      <c r="AB101" t="str">
        <f>IF(AA101&lt;&gt;"Yes","",IF(OR('Model output'!U100="",ISNUMBER(SEARCH("Not identified",'Model output'!U100))),"",'Model output'!U100))</f>
        <v/>
      </c>
      <c r="AC101" s="1" t="str">
        <f>IF(OR('Model output'!V100="", 'Model output'!V100="No", AND(ISERROR(SEARCH("Positive",'Model output'!V100)), ISNUMBER(SEARCH("Negative",'Model output'!V100))), ISNUMBER(SEARCH("Uninvolved",'Model output'!V100)), ISNUMBER(SEARCH("none",'Model output'!V100)), ISNUMBER(SEARCH("Free",'Model output'!V100)), ISNUMBER(SEARCH("1 mm",'Model output'!V100)), ISNUMBER(SEARCH("1.0 mm",'Model output'!V100)), ISNUMBER(SEARCH("0.1 CM",'Model output'!V100)), ISNUMBER(SEARCH("less than 0.2 mm",'Model output'!V100)), ISNUMBER(SEARCH("less than 0.5 mm",'Model output'!V100)), ISNUMBER(SEARCH("abut",'Model output'!V100)), ISNUMBER(SEARCH("lymph node",'Model output'!V100)), ISNUMBER(SEARCH("not mentioned",'Model output'!V100)), ISNUMBER(SEARCH("not specified",'Model output'!V100)), ISNUMBER(SEARCH("cannot be assessed",'Model output'!V100))), "negative", "positive")</f>
        <v>positive</v>
      </c>
      <c r="AE101" s="33"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4" t="str">
        <f t="shared" si="14"/>
        <v>1b</v>
      </c>
      <c r="AG101" s="34" t="str">
        <f t="shared" si="15"/>
        <v>0</v>
      </c>
      <c r="AH101" s="34" t="str">
        <f t="shared" si="19"/>
        <v>0</v>
      </c>
      <c r="AI101" s="40" t="str">
        <f t="shared" si="20"/>
        <v>I</v>
      </c>
      <c r="AJ101" s="37" t="s">
        <v>1147</v>
      </c>
      <c r="AK101" s="39" t="s">
        <v>1152</v>
      </c>
      <c r="AL101" s="39" t="s">
        <v>1153</v>
      </c>
      <c r="AM101" s="39" t="s">
        <v>1156</v>
      </c>
      <c r="AN101" s="39" t="s">
        <v>74</v>
      </c>
      <c r="AO101" s="37">
        <f t="shared" si="25"/>
        <v>1</v>
      </c>
      <c r="AP101" s="39">
        <f t="shared" si="26"/>
        <v>1</v>
      </c>
      <c r="AQ101" s="39">
        <f t="shared" si="27"/>
        <v>1</v>
      </c>
      <c r="AR101" s="39">
        <f t="shared" si="28"/>
        <v>1</v>
      </c>
      <c r="AS101" s="40">
        <f t="shared" si="16"/>
        <v>1</v>
      </c>
    </row>
    <row r="102" spans="1:45">
      <c r="A102" t="str">
        <f>'Model output'!A101</f>
        <v>TCGA-DJ-A3V6</v>
      </c>
      <c r="B102" s="31">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7"/>
        <v>positive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central</v>
      </c>
      <c r="H102" t="str">
        <f>IF('Model output'!H101="","negative",IF(OR(ISNUMBER(SEARCH("lymph node",'Model output'!H101)),ISNUMBER(SEARCH("gland",'Model output'!H101)),ISNUMBER(SEARCH("lobe",'Model output'!H101)),ISNUMBER(SEARCH("isthmus",'Model output'!H101)),ISNUMBER(SEARCH("mediastinum",'Model output'!H101)),ISNUMBER(SEARCH("Not mentioned",'Model output'!H101)), ISNUMBER(SEARCH("Not applicable",'Model output'!H101)), ISNUMBER(SEARCH("paratracheal",'Model output'!H101)),ISNUMBER(SEARCH("fibroadipose tissue",'Model output'!H101)),ISNUMBER(SEARCH("thyroid node",'Model output'!H101)),ISNUMBER(SEARCH("skeletal muscle",'Model output'!H101)),ISNUMBER(SEARCH("right",'Model output'!H101)),ISNUMBER(SEARCH("left",'Model output'!H101)),ISNUMBER(SEARCH("Not specified",'Model output'!H101))),"negative","positive"))</f>
        <v>negative</v>
      </c>
      <c r="I102">
        <f>IF(OR('Model output'!I101="",'Model output'!I101="Not answered",'Model output'!I101="Not mentioned"),"",IF(ISNUMBER('Model output'!I101),'Model output'!I101,1))</f>
        <v>1</v>
      </c>
      <c r="J102">
        <f>IF(OR('Model output'!J101="",'Model output'!J101="Not answered",'Model output'!J101="Not mentioned"),"",IF(AND(ISNUMBER('Model output'!J101),'Model output'!J101&lt;=I102),'Model output'!J101,IF(AND(ISNUMBER('Model output'!J101), 'Model output'!J101&gt;=DATE(2024,1,1)), MIN(DAY('Model output'!J101), MONTH('Model output'!J101), YEAR('Model output'!J101)), IF(ISNUMBER(SEARCH("0/",'Model output'!J101)),0,IF(ISNUMBER(SEARCH("/",'Model output'!J101)), VALUE(LEFT('Model output'!J101, SEARCH("/",'Model output'!J101)-1)),1)))))</f>
        <v>1</v>
      </c>
      <c r="K102" t="str" cm="1">
        <f t="array" ref="K102">IF(COUNT(FIND({0,1,2,3,4,5,6,7,8,9},'Model output'!K101))&gt;0,'Model output'!K101,"")</f>
        <v>1.8 cm</v>
      </c>
      <c r="L102" s="8" t="str">
        <f t="shared" si="13"/>
        <v>1.8cm</v>
      </c>
      <c r="M102" cm="1">
        <f t="array" ref="M102">IF(L102="","",IF(ISNUMBER(SEARCH("cm",L102)),MAX(VALUE(SUBSTITUTE(_xlfn.FILTERXML("&lt;t&gt;&lt;s&gt;"&amp;SUBSTITUTE(L102,",","&lt;/s&gt;&lt;s&gt;")&amp;"&lt;/s&gt;&lt;/t&gt;","//s"),"cm",""))),MAX(VALUE(SUBSTITUTE(_xlfn.FILTERXML("&lt;t&gt;&lt;s&gt;"&amp;SUBSTITUTE(L102,",","&lt;/s&gt;&lt;s&gt;")&amp;"&lt;/s&gt;&lt;/t&gt;","//s"),"mm","")))/10))</f>
        <v>1.8</v>
      </c>
      <c r="N102" t="str">
        <f>IF('Model output'!L101="","",'Model output'!L101)</f>
        <v>Papillary carcinoma</v>
      </c>
      <c r="O102" t="str">
        <f>IF('Model output'!M101="","",'Model output'!M101)</f>
        <v>tall cell variant</v>
      </c>
      <c r="P102" t="str">
        <f>IF('Model output'!N101="","",'Model output'!N101)</f>
        <v>1.8 cm (left lobe)</v>
      </c>
      <c r="Q102" t="str">
        <f t="shared" si="18"/>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2 (one in left lobe and one in right lobe)</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 ""))</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6"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Yes</v>
      </c>
      <c r="AB102" t="str">
        <f>IF(AA102&lt;&gt;"Yes","",IF(OR('Model output'!U101="",ISNUMBER(SEARCH("Not identified",'Model output'!U101))),"",'Model output'!U101))</f>
        <v/>
      </c>
      <c r="AC102" s="1" t="str">
        <f>IF(OR('Model output'!V101="", 'Model output'!V101="No", AND(ISERROR(SEARCH("Positive",'Model output'!V101)), ISNUMBER(SEARCH("Negative",'Model output'!V101))), ISNUMBER(SEARCH("Uninvolved",'Model output'!V101)), ISNUMBER(SEARCH("none",'Model output'!V101)), ISNUMBER(SEARCH("Free",'Model output'!V101)), ISNUMBER(SEARCH("1 mm",'Model output'!V101)), ISNUMBER(SEARCH("1.0 mm",'Model output'!V101)), ISNUMBER(SEARCH("0.1 CM",'Model output'!V101)), ISNUMBER(SEARCH("less than 0.2 mm",'Model output'!V101)), ISNUMBER(SEARCH("less than 0.5 mm",'Model output'!V101)), ISNUMBER(SEARCH("abut",'Model output'!V101)), ISNUMBER(SEARCH("lymph node",'Model output'!V101)), ISNUMBER(SEARCH("not mentioned",'Model output'!V101)), ISNUMBER(SEARCH("not specified",'Model output'!V101)), ISNUMBER(SEARCH("cannot be assessed",'Model output'!V101))), "negative", "positive")</f>
        <v>negative</v>
      </c>
      <c r="AE102" s="33"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4" t="str">
        <f t="shared" si="14"/>
        <v>1b</v>
      </c>
      <c r="AG102" s="34" t="str">
        <f t="shared" si="15"/>
        <v>1a</v>
      </c>
      <c r="AH102" s="34" t="str">
        <f t="shared" si="19"/>
        <v>0</v>
      </c>
      <c r="AI102" s="40" t="str">
        <f t="shared" si="20"/>
        <v>I</v>
      </c>
      <c r="AJ102" s="37" t="s">
        <v>1149</v>
      </c>
      <c r="AK102" s="39" t="s">
        <v>1152</v>
      </c>
      <c r="AL102" s="39" t="s">
        <v>1156</v>
      </c>
      <c r="AM102" s="39" t="s">
        <v>1156</v>
      </c>
      <c r="AN102" s="39" t="s">
        <v>74</v>
      </c>
      <c r="AO102" s="37">
        <f t="shared" ca="1" si="25"/>
        <v>1</v>
      </c>
      <c r="AP102" s="39">
        <f t="shared" si="26"/>
        <v>1</v>
      </c>
      <c r="AQ102" s="39">
        <f t="shared" si="27"/>
        <v>0</v>
      </c>
      <c r="AR102" s="39">
        <f t="shared" si="28"/>
        <v>1</v>
      </c>
      <c r="AS102" s="40">
        <f t="shared" si="16"/>
        <v>1</v>
      </c>
    </row>
    <row r="103" spans="1:45">
      <c r="A103" t="str">
        <f>'Model output'!A102</f>
        <v>TCGA-DJ-A3V8</v>
      </c>
      <c r="B103" s="31">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1a</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0</v>
      </c>
      <c r="F103" t="str">
        <f t="shared" si="17"/>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output'!H102="","negative",IF(OR(ISNUMBER(SEARCH("lymph node",'Model output'!H102)),ISNUMBER(SEARCH("gland",'Model output'!H102)),ISNUMBER(SEARCH("lobe",'Model output'!H102)),ISNUMBER(SEARCH("isthmus",'Model output'!H102)),ISNUMBER(SEARCH("mediastinum",'Model output'!H102)),ISNUMBER(SEARCH("Not mentioned",'Model output'!H102)), ISNUMBER(SEARCH("Not applicable",'Model output'!H102)), ISNUMBER(SEARCH("paratracheal",'Model output'!H102)),ISNUMBER(SEARCH("fibroadipose tissue",'Model output'!H102)),ISNUMBER(SEARCH("thyroid node",'Model output'!H102)),ISNUMBER(SEARCH("skeletal muscle",'Model output'!H102)),ISNUMBER(SEARCH("right",'Model output'!H102)),ISNUMBER(SEARCH("left",'Model output'!H102)),ISNUMBER(SEARCH("Not specified",'Model output'!H102))),"negative","positive"))</f>
        <v>negative</v>
      </c>
      <c r="I103">
        <f>IF(OR('Model output'!I102="",'Model output'!I102="Not answered",'Model output'!I102="Not mentioned"),"",IF(ISNUMBER('Model output'!I102),'Model output'!I102,1))</f>
        <v>10</v>
      </c>
      <c r="J103">
        <f>IF(OR('Model output'!J102="",'Model output'!J102="Not answered",'Model output'!J102="Not mentioned"),"",IF(AND(ISNUMBER('Model output'!J102),'Model output'!J102&lt;=I103),'Model output'!J102,IF(AND(ISNUMBER('Model output'!J102), 'Model output'!J102&gt;=DATE(2024,1,1)), MIN(DAY('Model output'!J102), MONTH('Model output'!J102), YEAR('Model output'!J102)), IF(ISNUMBER(SEARCH("0/",'Model output'!J102)),0,IF(ISNUMBER(SEARCH("/",'Model output'!J102)), VALUE(LEFT('Model output'!J102, SEARCH("/",'Model output'!J102)-1)),1)))))</f>
        <v>2</v>
      </c>
      <c r="K103" t="str" cm="1">
        <f t="array" ref="K103">IF(COUNT(FIND({0,1,2,3,4,5,6,7,8,9},'Model output'!K102))&gt;0,'Model output'!K102,"")</f>
        <v>1.7cm</v>
      </c>
      <c r="L103" s="8" t="str">
        <f t="shared" si="13"/>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8"/>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 ""))</f>
        <v>Not mentioned</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6"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No</v>
      </c>
      <c r="AB103" t="str">
        <f>IF(AA103&lt;&gt;"Yes","",IF(OR('Model output'!U102="",ISNUMBER(SEARCH("Not identified",'Model output'!U102))),"",'Model output'!U102))</f>
        <v/>
      </c>
      <c r="AC103" s="1" t="str">
        <f>IF(OR('Model output'!V102="", 'Model output'!V102="No", AND(ISERROR(SEARCH("Positive",'Model output'!V102)), ISNUMBER(SEARCH("Negative",'Model output'!V102))), ISNUMBER(SEARCH("Uninvolved",'Model output'!V102)), ISNUMBER(SEARCH("none",'Model output'!V102)), ISNUMBER(SEARCH("Free",'Model output'!V102)), ISNUMBER(SEARCH("1 mm",'Model output'!V102)), ISNUMBER(SEARCH("1.0 mm",'Model output'!V102)), ISNUMBER(SEARCH("0.1 CM",'Model output'!V102)), ISNUMBER(SEARCH("less than 0.2 mm",'Model output'!V102)), ISNUMBER(SEARCH("less than 0.5 mm",'Model output'!V102)), ISNUMBER(SEARCH("abut",'Model output'!V102)), ISNUMBER(SEARCH("lymph node",'Model output'!V102)), ISNUMBER(SEARCH("not mentioned",'Model output'!V102)), ISNUMBER(SEARCH("not specified",'Model output'!V102)), ISNUMBER(SEARCH("cannot be assessed",'Model output'!V102))), "negative", "positive")</f>
        <v>positive</v>
      </c>
      <c r="AE103" s="33"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4" t="str">
        <f t="shared" si="14"/>
        <v>2</v>
      </c>
      <c r="AG103" s="34" t="str">
        <f t="shared" si="15"/>
        <v>1b</v>
      </c>
      <c r="AH103" s="34" t="str">
        <f t="shared" si="19"/>
        <v>0</v>
      </c>
      <c r="AI103" s="40" t="str">
        <f t="shared" si="20"/>
        <v>I</v>
      </c>
      <c r="AJ103" s="37" t="s">
        <v>1147</v>
      </c>
      <c r="AK103" s="39" t="s">
        <v>1155</v>
      </c>
      <c r="AL103" s="39" t="s">
        <v>1152</v>
      </c>
      <c r="AM103" s="39" t="s">
        <v>1156</v>
      </c>
      <c r="AN103" s="39" t="s">
        <v>74</v>
      </c>
      <c r="AO103" s="37">
        <f t="shared" si="25"/>
        <v>1</v>
      </c>
      <c r="AP103" s="39">
        <f t="shared" si="26"/>
        <v>1</v>
      </c>
      <c r="AQ103" s="39">
        <f t="shared" si="27"/>
        <v>1</v>
      </c>
      <c r="AR103" s="39">
        <f t="shared" si="28"/>
        <v>1</v>
      </c>
      <c r="AS103" s="40">
        <f t="shared" si="16"/>
        <v>1</v>
      </c>
    </row>
    <row r="104" spans="1:45">
      <c r="A104" t="str">
        <f>'Model output'!A103</f>
        <v>TCGA-DJ-A3V9</v>
      </c>
      <c r="B104" s="31">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1</v>
      </c>
      <c r="F104" t="str">
        <f t="shared" si="17"/>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output'!H103="","negative",IF(OR(ISNUMBER(SEARCH("lymph node",'Model output'!H103)),ISNUMBER(SEARCH("gland",'Model output'!H103)),ISNUMBER(SEARCH("lobe",'Model output'!H103)),ISNUMBER(SEARCH("isthmus",'Model output'!H103)),ISNUMBER(SEARCH("mediastinum",'Model output'!H103)),ISNUMBER(SEARCH("Not mentioned",'Model output'!H103)), ISNUMBER(SEARCH("Not applicable",'Model output'!H103)), ISNUMBER(SEARCH("paratracheal",'Model output'!H103)),ISNUMBER(SEARCH("fibroadipose tissue",'Model output'!H103)),ISNUMBER(SEARCH("thyroid node",'Model output'!H103)),ISNUMBER(SEARCH("skeletal muscle",'Model output'!H103)),ISNUMBER(SEARCH("right",'Model output'!H103)),ISNUMBER(SEARCH("left",'Model output'!H103)),ISNUMBER(SEARCH("Not specified",'Model output'!H103))),"negative","positive"))</f>
        <v>negative</v>
      </c>
      <c r="I104">
        <f>IF(OR('Model output'!I103="",'Model output'!I103="Not answered",'Model output'!I103="Not mentioned"),"",IF(ISNUMBER('Model output'!I103),'Model output'!I103,1))</f>
        <v>30</v>
      </c>
      <c r="J104">
        <f>IF(OR('Model output'!J103="",'Model output'!J103="Not answered",'Model output'!J103="Not mentioned"),"",IF(AND(ISNUMBER('Model output'!J103),'Model output'!J103&lt;=I104),'Model output'!J103,IF(AND(ISNUMBER('Model output'!J103), 'Model output'!J103&gt;=DATE(2024,1,1)), MIN(DAY('Model output'!J103), MONTH('Model output'!J103), YEAR('Model output'!J103)), IF(ISNUMBER(SEARCH("0/",'Model output'!J103)),0,IF(ISNUMBER(SEARCH("/",'Model output'!J103)), VALUE(LEFT('Model output'!J103, SEARCH("/",'Model output'!J103)-1)),1)))))</f>
        <v>18</v>
      </c>
      <c r="K104" t="str" cm="1">
        <f t="array" ref="K104">IF(COUNT(FIND({0,1,2,3,4,5,6,7,8,9},'Model output'!K103))&gt;0,'Model output'!K103,"")</f>
        <v>1.2cm</v>
      </c>
      <c r="L104" s="8" t="str">
        <f t="shared" si="13"/>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Classical, Microcarcinoma</v>
      </c>
      <c r="P104" t="str">
        <f>IF('Model output'!N103="","",'Model output'!N103)</f>
        <v>2.3 cm</v>
      </c>
      <c r="Q104" t="str">
        <f t="shared" si="18"/>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 ""))</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6"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1" t="str">
        <f>IF(OR('Model output'!V103="", 'Model output'!V103="No", AND(ISERROR(SEARCH("Positive",'Model output'!V103)), ISNUMBER(SEARCH("Negative",'Model output'!V103))), ISNUMBER(SEARCH("Uninvolved",'Model output'!V103)), ISNUMBER(SEARCH("none",'Model output'!V103)), ISNUMBER(SEARCH("Free",'Model output'!V103)), ISNUMBER(SEARCH("1 mm",'Model output'!V103)), ISNUMBER(SEARCH("1.0 mm",'Model output'!V103)), ISNUMBER(SEARCH("0.1 CM",'Model output'!V103)), ISNUMBER(SEARCH("less than 0.2 mm",'Model output'!V103)), ISNUMBER(SEARCH("less than 0.5 mm",'Model output'!V103)), ISNUMBER(SEARCH("abut",'Model output'!V103)), ISNUMBER(SEARCH("lymph node",'Model output'!V103)), ISNUMBER(SEARCH("not mentioned",'Model output'!V103)), ISNUMBER(SEARCH("not specified",'Model output'!V103)), ISNUMBER(SEARCH("cannot be assessed",'Model output'!V103))), "negative", "positive")</f>
        <v>negative</v>
      </c>
      <c r="AE104" s="33"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4" t="str">
        <f t="shared" si="14"/>
        <v>2</v>
      </c>
      <c r="AG104" s="34" t="str">
        <f t="shared" si="15"/>
        <v>1b</v>
      </c>
      <c r="AH104" s="34" t="str">
        <f t="shared" si="19"/>
        <v>0</v>
      </c>
      <c r="AI104" s="40" t="str">
        <f t="shared" si="20"/>
        <v>I</v>
      </c>
      <c r="AJ104" s="37" t="s">
        <v>1149</v>
      </c>
      <c r="AK104" s="39" t="s">
        <v>1155</v>
      </c>
      <c r="AL104" s="39" t="s">
        <v>1152</v>
      </c>
      <c r="AM104" s="39" t="s">
        <v>1156</v>
      </c>
      <c r="AN104" s="39" t="s">
        <v>74</v>
      </c>
      <c r="AO104" s="37">
        <f t="shared" ca="1" si="25"/>
        <v>1</v>
      </c>
      <c r="AP104" s="39">
        <f t="shared" si="26"/>
        <v>1</v>
      </c>
      <c r="AQ104" s="39">
        <f t="shared" si="27"/>
        <v>1</v>
      </c>
      <c r="AR104" s="39">
        <f t="shared" si="28"/>
        <v>1</v>
      </c>
      <c r="AS104" s="40">
        <f t="shared" si="16"/>
        <v>1</v>
      </c>
    </row>
    <row r="105" spans="1:45">
      <c r="A105" t="str">
        <f>'Model output'!A104</f>
        <v>TCGA-DJ-A3VB</v>
      </c>
      <c r="B105" s="31">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0</v>
      </c>
      <c r="F105" t="str">
        <f t="shared" si="17"/>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output'!H104="","negative",IF(OR(ISNUMBER(SEARCH("lymph node",'Model output'!H104)),ISNUMBER(SEARCH("gland",'Model output'!H104)),ISNUMBER(SEARCH("lobe",'Model output'!H104)),ISNUMBER(SEARCH("isthmus",'Model output'!H104)),ISNUMBER(SEARCH("mediastinum",'Model output'!H104)),ISNUMBER(SEARCH("Not mentioned",'Model output'!H104)), ISNUMBER(SEARCH("Not applicable",'Model output'!H104)), ISNUMBER(SEARCH("paratracheal",'Model output'!H104)),ISNUMBER(SEARCH("fibroadipose tissue",'Model output'!H104)),ISNUMBER(SEARCH("thyroid node",'Model output'!H104)),ISNUMBER(SEARCH("skeletal muscle",'Model output'!H104)),ISNUMBER(SEARCH("right",'Model output'!H104)),ISNUMBER(SEARCH("left",'Model output'!H104)),ISNUMBER(SEARCH("Not specified",'Model output'!H104))),"negative","positive"))</f>
        <v>negative</v>
      </c>
      <c r="I105">
        <f>IF(OR('Model output'!I104="",'Model output'!I104="Not answered",'Model output'!I104="Not mentioned"),"",IF(ISNUMBER('Model output'!I104),'Model output'!I104,1))</f>
        <v>1</v>
      </c>
      <c r="J105">
        <f>IF(OR('Model output'!J104="",'Model output'!J104="Not answered",'Model output'!J104="Not mentioned"),"",IF(AND(ISNUMBER('Model output'!J104),'Model output'!J104&lt;=I105),'Model output'!J104,IF(AND(ISNUMBER('Model output'!J104), 'Model output'!J104&gt;=DATE(2024,1,1)), MIN(DAY('Model output'!J104), MONTH('Model output'!J104), YEAR('Model output'!J104)), IF(ISNUMBER(SEARCH("0/",'Model output'!J104)),0,IF(ISNUMBER(SEARCH("/",'Model output'!J104)), VALUE(LEFT('Model output'!J104, SEARCH("/",'Model output'!J104)-1)),1)))))</f>
        <v>1</v>
      </c>
      <c r="K105" t="str" cm="1">
        <f t="array" ref="K105">IF(COUNT(FIND({0,1,2,3,4,5,6,7,8,9},'Model output'!K104))&gt;0,'Model output'!K104,"")</f>
        <v>0.5cm</v>
      </c>
      <c r="L105" s="8" t="str">
        <f t="shared" si="13"/>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 carcinoma</v>
      </c>
      <c r="O105" t="str">
        <f>IF('Model output'!M104="","",'Model output'!M104)</f>
        <v>Tall cell variant</v>
      </c>
      <c r="P105" t="str">
        <f>IF('Model output'!N104="","",'Model output'!N104)</f>
        <v>5.2 cm</v>
      </c>
      <c r="Q105" t="str">
        <f t="shared" si="18"/>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 ""))</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6" t="str">
        <f>IF('Model output'!S104="","",'Model output'!S104)</f>
        <v>Invades 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No</v>
      </c>
      <c r="AB105" t="str">
        <f>IF(AA105&lt;&gt;"Yes","",IF(OR('Model output'!U104="",ISNUMBER(SEARCH("Not identified",'Model output'!U104))),"",'Model output'!U104))</f>
        <v/>
      </c>
      <c r="AC105" s="1" t="str">
        <f>IF(OR('Model output'!V104="", 'Model output'!V104="No", AND(ISERROR(SEARCH("Positive",'Model output'!V104)), ISNUMBER(SEARCH("Negative",'Model output'!V104))), ISNUMBER(SEARCH("Uninvolved",'Model output'!V104)), ISNUMBER(SEARCH("none",'Model output'!V104)), ISNUMBER(SEARCH("Free",'Model output'!V104)), ISNUMBER(SEARCH("1 mm",'Model output'!V104)), ISNUMBER(SEARCH("1.0 mm",'Model output'!V104)), ISNUMBER(SEARCH("0.1 CM",'Model output'!V104)), ISNUMBER(SEARCH("less than 0.2 mm",'Model output'!V104)), ISNUMBER(SEARCH("less than 0.5 mm",'Model output'!V104)), ISNUMBER(SEARCH("abut",'Model output'!V104)), ISNUMBER(SEARCH("lymph node",'Model output'!V104)), ISNUMBER(SEARCH("not mentioned",'Model output'!V104)), ISNUMBER(SEARCH("not specified",'Model output'!V104)), ISNUMBER(SEARCH("cannot be assessed",'Model output'!V104))), "negative", "positive")</f>
        <v>negative</v>
      </c>
      <c r="AE105" s="33"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4" t="str">
        <f t="shared" si="14"/>
        <v>3a</v>
      </c>
      <c r="AG105" s="34" t="str">
        <f t="shared" si="15"/>
        <v>1a</v>
      </c>
      <c r="AH105" s="34" t="str">
        <f t="shared" si="19"/>
        <v>0</v>
      </c>
      <c r="AI105" s="40" t="str">
        <f t="shared" si="20"/>
        <v>I</v>
      </c>
      <c r="AJ105" s="37" t="s">
        <v>1149</v>
      </c>
      <c r="AK105" s="39" t="s">
        <v>1157</v>
      </c>
      <c r="AL105" s="39" t="s">
        <v>654</v>
      </c>
      <c r="AM105" s="39" t="s">
        <v>1156</v>
      </c>
      <c r="AN105" s="39" t="s">
        <v>74</v>
      </c>
      <c r="AO105" s="37">
        <f t="shared" ca="1" si="25"/>
        <v>1</v>
      </c>
      <c r="AP105" s="39">
        <f t="shared" si="26"/>
        <v>1</v>
      </c>
      <c r="AQ105" s="39">
        <f t="shared" si="27"/>
        <v>1</v>
      </c>
      <c r="AR105" s="39">
        <f t="shared" si="28"/>
        <v>1</v>
      </c>
      <c r="AS105" s="40">
        <f t="shared" si="16"/>
        <v>1</v>
      </c>
    </row>
    <row r="106" spans="1:45">
      <c r="A106" t="str">
        <f>'Model output'!A105</f>
        <v>TCGA-DJ-A3VD</v>
      </c>
      <c r="B106" s="31">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0</v>
      </c>
      <c r="F106" t="str">
        <f t="shared" si="17"/>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output'!H105="","negative",IF(OR(ISNUMBER(SEARCH("lymph node",'Model output'!H105)),ISNUMBER(SEARCH("gland",'Model output'!H105)),ISNUMBER(SEARCH("lobe",'Model output'!H105)),ISNUMBER(SEARCH("isthmus",'Model output'!H105)),ISNUMBER(SEARCH("mediastinum",'Model output'!H105)),ISNUMBER(SEARCH("Not mentioned",'Model output'!H105)), ISNUMBER(SEARCH("Not applicable",'Model output'!H105)), ISNUMBER(SEARCH("paratracheal",'Model output'!H105)),ISNUMBER(SEARCH("fibroadipose tissue",'Model output'!H105)),ISNUMBER(SEARCH("thyroid node",'Model output'!H105)),ISNUMBER(SEARCH("skeletal muscle",'Model output'!H105)),ISNUMBER(SEARCH("right",'Model output'!H105)),ISNUMBER(SEARCH("left",'Model output'!H105)),ISNUMBER(SEARCH("Not specified",'Model output'!H105))),"negative","positive"))</f>
        <v>negative</v>
      </c>
      <c r="I106">
        <f>IF(OR('Model output'!I105="",'Model output'!I105="Not answered",'Model output'!I105="Not mentioned"),"",IF(ISNUMBER('Model output'!I105),'Model output'!I105,1))</f>
        <v>12</v>
      </c>
      <c r="J106">
        <f>IF(OR('Model output'!J105="",'Model output'!J105="Not answered",'Model output'!J105="Not mentioned"),"",IF(AND(ISNUMBER('Model output'!J105),'Model output'!J105&lt;=I106),'Model output'!J105,IF(AND(ISNUMBER('Model output'!J105), 'Model output'!J105&gt;=DATE(2024,1,1)), MIN(DAY('Model output'!J105), MONTH('Model output'!J105), YEAR('Model output'!J105)), IF(ISNUMBER(SEARCH("0/",'Model output'!J105)),0,IF(ISNUMBER(SEARCH("/",'Model output'!J105)), VALUE(LEFT('Model output'!J105, SEARCH("/",'Model output'!J105)-1)),1)))))</f>
        <v>6</v>
      </c>
      <c r="K106" t="str" cm="1">
        <f t="array" ref="K106">IF(COUNT(FIND({0,1,2,3,4,5,6,7,8,9},'Model output'!K105))&gt;0,'Model output'!K105,"")</f>
        <v>0.9cm</v>
      </c>
      <c r="L106" s="8" t="str">
        <f t="shared" si="13"/>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0.8 cm.</v>
      </c>
      <c r="Q106" t="str">
        <f t="shared" si="18"/>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 ""))</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6" t="str">
        <f>IF('Model output'!S105="","",'Model output'!S105)</f>
        <v>Not Identified</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1" t="str">
        <f>IF(OR('Model output'!V105="", 'Model output'!V105="No", AND(ISERROR(SEARCH("Positive",'Model output'!V105)), ISNUMBER(SEARCH("Negative",'Model output'!V105))), ISNUMBER(SEARCH("Uninvolved",'Model output'!V105)), ISNUMBER(SEARCH("none",'Model output'!V105)), ISNUMBER(SEARCH("Free",'Model output'!V105)), ISNUMBER(SEARCH("1 mm",'Model output'!V105)), ISNUMBER(SEARCH("1.0 mm",'Model output'!V105)), ISNUMBER(SEARCH("0.1 CM",'Model output'!V105)), ISNUMBER(SEARCH("less than 0.2 mm",'Model output'!V105)), ISNUMBER(SEARCH("less than 0.5 mm",'Model output'!V105)), ISNUMBER(SEARCH("abut",'Model output'!V105)), ISNUMBER(SEARCH("lymph node",'Model output'!V105)), ISNUMBER(SEARCH("not mentioned",'Model output'!V105)), ISNUMBER(SEARCH("not specified",'Model output'!V105)), ISNUMBER(SEARCH("cannot be assessed",'Model output'!V105))), "negative", "positive")</f>
        <v>negative</v>
      </c>
      <c r="AE106" s="33"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4" t="str">
        <f t="shared" si="14"/>
        <v>1a</v>
      </c>
      <c r="AG106" s="34" t="str">
        <f t="shared" si="15"/>
        <v>1a</v>
      </c>
      <c r="AH106" s="34" t="str">
        <f t="shared" si="19"/>
        <v>0</v>
      </c>
      <c r="AI106" s="40" t="str">
        <f t="shared" si="20"/>
        <v>I</v>
      </c>
      <c r="AJ106" s="37" t="s">
        <v>1148</v>
      </c>
      <c r="AK106" s="39" t="s">
        <v>654</v>
      </c>
      <c r="AL106" s="39" t="s">
        <v>654</v>
      </c>
      <c r="AM106" s="39" t="s">
        <v>1156</v>
      </c>
      <c r="AN106" s="39" t="s">
        <v>74</v>
      </c>
      <c r="AO106" s="37">
        <f t="shared" ca="1" si="25"/>
        <v>1</v>
      </c>
      <c r="AP106" s="39">
        <f t="shared" si="26"/>
        <v>1</v>
      </c>
      <c r="AQ106" s="39">
        <f t="shared" si="27"/>
        <v>1</v>
      </c>
      <c r="AR106" s="39">
        <f t="shared" si="28"/>
        <v>1</v>
      </c>
      <c r="AS106" s="40">
        <f t="shared" si="16"/>
        <v>1</v>
      </c>
    </row>
    <row r="107" spans="1:45">
      <c r="A107" t="str">
        <f>'Model output'!A106</f>
        <v>TCGA-DJ-A3VE</v>
      </c>
      <c r="B107" s="31">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0</v>
      </c>
      <c r="F107" t="str">
        <f t="shared" si="17"/>
        <v>positive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central</v>
      </c>
      <c r="H107" t="str">
        <f>IF('Model output'!H106="","negative",IF(OR(ISNUMBER(SEARCH("lymph node",'Model output'!H106)),ISNUMBER(SEARCH("gland",'Model output'!H106)),ISNUMBER(SEARCH("lobe",'Model output'!H106)),ISNUMBER(SEARCH("isthmus",'Model output'!H106)),ISNUMBER(SEARCH("mediastinum",'Model output'!H106)),ISNUMBER(SEARCH("Not mentioned",'Model output'!H106)), ISNUMBER(SEARCH("Not applicable",'Model output'!H106)), ISNUMBER(SEARCH("paratracheal",'Model output'!H106)),ISNUMBER(SEARCH("fibroadipose tissue",'Model output'!H106)),ISNUMBER(SEARCH("thyroid node",'Model output'!H106)),ISNUMBER(SEARCH("skeletal muscle",'Model output'!H106)),ISNUMBER(SEARCH("right",'Model output'!H106)),ISNUMBER(SEARCH("left",'Model output'!H106)),ISNUMBER(SEARCH("Not specified",'Model output'!H106))),"negative","positive"))</f>
        <v>negative</v>
      </c>
      <c r="I107">
        <f>IF(OR('Model output'!I106="",'Model output'!I106="Not answered",'Model output'!I106="Not mentioned"),"",IF(ISNUMBER('Model output'!I106),'Model output'!I106,1))</f>
        <v>1</v>
      </c>
      <c r="J107">
        <f>IF(OR('Model output'!J106="",'Model output'!J106="Not answered",'Model output'!J106="Not mentioned"),"",IF(AND(ISNUMBER('Model output'!J106),'Model output'!J106&lt;=I107),'Model output'!J106,IF(AND(ISNUMBER('Model output'!J106), 'Model output'!J106&gt;=DATE(2024,1,1)), MIN(DAY('Model output'!J106), MONTH('Model output'!J106), YEAR('Model output'!J106)), IF(ISNUMBER(SEARCH("0/",'Model output'!J106)),0,IF(ISNUMBER(SEARCH("/",'Model output'!J106)), VALUE(LEFT('Model output'!J106, SEARCH("/",'Model output'!J106)-1)),1)))))</f>
        <v>1</v>
      </c>
      <c r="K107" t="str" cm="1">
        <f t="array" ref="K107">IF(COUNT(FIND({0,1,2,3,4,5,6,7,8,9},'Model output'!K106))&gt;0,'Model output'!K106,"")</f>
        <v>1.7 cm</v>
      </c>
      <c r="L107" s="8" t="str">
        <f t="shared" si="13"/>
        <v>1.7cm</v>
      </c>
      <c r="M107" cm="1">
        <f t="array" ref="M107">IF(L107="","",IF(ISNUMBER(SEARCH("cm",L107)),MAX(VALUE(SUBSTITUTE(_xlfn.FILTERXML("&lt;t&gt;&lt;s&gt;"&amp;SUBSTITUTE(L107,",","&lt;/s&gt;&lt;s&gt;")&amp;"&lt;/s&gt;&lt;/t&gt;","//s"),"cm",""))),MAX(VALUE(SUBSTITUTE(_xlfn.FILTERXML("&lt;t&gt;&lt;s&gt;"&amp;SUBSTITUTE(L107,",","&lt;/s&gt;&lt;s&gt;")&amp;"&lt;/s&gt;&lt;/t&gt;","//s"),"mm","")))/10))</f>
        <v>1.7</v>
      </c>
      <c r="N107" t="str">
        <f>IF('Model output'!L106="","",'Model output'!L106)</f>
        <v>Papillary carcinoma</v>
      </c>
      <c r="O107" t="str">
        <f>IF('Model output'!M106="","",'Model output'!M106)</f>
        <v>Classical type</v>
      </c>
      <c r="P107" t="str">
        <f>IF('Model output'!N106="","",'Model output'!N106)</f>
        <v>1.7 cm</v>
      </c>
      <c r="Q107" t="str">
        <f t="shared" si="18"/>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1</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 ""))</f>
        <v>Not mentioned in the provided clinical note</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6"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Yes</v>
      </c>
      <c r="AB107" t="str">
        <f>IF(AA107&lt;&gt;"Yes","",IF(OR('Model output'!U106="",ISNUMBER(SEARCH("Not identified",'Model output'!U106))),"",'Model output'!U106))</f>
        <v>Not mentioned in the provided clinical note</v>
      </c>
      <c r="AC107" s="1" t="str">
        <f>IF(OR('Model output'!V106="", 'Model output'!V106="No", AND(ISERROR(SEARCH("Positive",'Model output'!V106)), ISNUMBER(SEARCH("Negative",'Model output'!V106))), ISNUMBER(SEARCH("Uninvolved",'Model output'!V106)), ISNUMBER(SEARCH("none",'Model output'!V106)), ISNUMBER(SEARCH("Free",'Model output'!V106)), ISNUMBER(SEARCH("1 mm",'Model output'!V106)), ISNUMBER(SEARCH("1.0 mm",'Model output'!V106)), ISNUMBER(SEARCH("0.1 CM",'Model output'!V106)), ISNUMBER(SEARCH("less than 0.2 mm",'Model output'!V106)), ISNUMBER(SEARCH("less than 0.5 mm",'Model output'!V106)), ISNUMBER(SEARCH("abut",'Model output'!V106)), ISNUMBER(SEARCH("lymph node",'Model output'!V106)), ISNUMBER(SEARCH("not mentioned",'Model output'!V106)), ISNUMBER(SEARCH("not specified",'Model output'!V106)), ISNUMBER(SEARCH("cannot be assessed",'Model output'!V106))), "negative", "positive")</f>
        <v>negative</v>
      </c>
      <c r="AE107" s="33"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4" t="str">
        <f t="shared" si="14"/>
        <v>1b</v>
      </c>
      <c r="AG107" s="34" t="str">
        <f t="shared" si="15"/>
        <v>1a</v>
      </c>
      <c r="AH107" s="34" t="str">
        <f t="shared" si="19"/>
        <v>0</v>
      </c>
      <c r="AI107" s="40" t="str">
        <f t="shared" si="20"/>
        <v>I</v>
      </c>
      <c r="AJ107" s="37" t="s">
        <v>1148</v>
      </c>
      <c r="AK107" s="39" t="s">
        <v>1152</v>
      </c>
      <c r="AL107" s="39" t="s">
        <v>1156</v>
      </c>
      <c r="AM107" s="39" t="s">
        <v>1156</v>
      </c>
      <c r="AN107" s="39" t="s">
        <v>74</v>
      </c>
      <c r="AO107" s="37">
        <f t="shared" ca="1" si="25"/>
        <v>1</v>
      </c>
      <c r="AP107" s="39">
        <f t="shared" si="26"/>
        <v>1</v>
      </c>
      <c r="AQ107" s="39">
        <f t="shared" si="27"/>
        <v>0</v>
      </c>
      <c r="AR107" s="39">
        <f t="shared" si="28"/>
        <v>1</v>
      </c>
      <c r="AS107" s="40">
        <f t="shared" si="16"/>
        <v>1</v>
      </c>
    </row>
    <row r="108" spans="1:45">
      <c r="A108" t="str">
        <f>'Model output'!A107</f>
        <v>TCGA-DJ-A3VF</v>
      </c>
      <c r="B108" s="31">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0</v>
      </c>
      <c r="F108" t="str">
        <f t="shared" si="17"/>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central</v>
      </c>
      <c r="H108" t="str">
        <f>IF('Model output'!H107="","negative",IF(OR(ISNUMBER(SEARCH("lymph node",'Model output'!H107)),ISNUMBER(SEARCH("gland",'Model output'!H107)),ISNUMBER(SEARCH("lobe",'Model output'!H107)),ISNUMBER(SEARCH("isthmus",'Model output'!H107)),ISNUMBER(SEARCH("mediastinum",'Model output'!H107)),ISNUMBER(SEARCH("Not mentioned",'Model output'!H107)), ISNUMBER(SEARCH("Not applicable",'Model output'!H107)), ISNUMBER(SEARCH("paratracheal",'Model output'!H107)),ISNUMBER(SEARCH("fibroadipose tissue",'Model output'!H107)),ISNUMBER(SEARCH("thyroid node",'Model output'!H107)),ISNUMBER(SEARCH("skeletal muscle",'Model output'!H107)),ISNUMBER(SEARCH("right",'Model output'!H107)),ISNUMBER(SEARCH("left",'Model output'!H107)),ISNUMBER(SEARCH("Not specified",'Model output'!H107))),"negative","positive"))</f>
        <v>negative</v>
      </c>
      <c r="I108">
        <f>IF(OR('Model output'!I107="",'Model output'!I107="Not answered",'Model output'!I107="Not mentioned"),"",IF(ISNUMBER('Model output'!I107),'Model output'!I107,1))</f>
        <v>10</v>
      </c>
      <c r="J108">
        <f>IF(OR('Model output'!J107="",'Model output'!J107="Not answered",'Model output'!J107="Not mentioned"),"",IF(AND(ISNUMBER('Model output'!J107),'Model output'!J107&lt;=I108),'Model output'!J107,IF(AND(ISNUMBER('Model output'!J107), 'Model output'!J107&gt;=DATE(2024,1,1)), MIN(DAY('Model output'!J107), MONTH('Model output'!J107), YEAR('Model output'!J107)), IF(ISNUMBER(SEARCH("0/",'Model output'!J107)),0,IF(ISNUMBER(SEARCH("/",'Model output'!J107)), VALUE(LEFT('Model output'!J107, SEARCH("/",'Model output'!J107)-1)),1)))))</f>
        <v>2</v>
      </c>
      <c r="K108" t="str" cm="1">
        <f t="array" ref="K108">IF(COUNT(FIND({0,1,2,3,4,5,6,7,8,9},'Model output'!K107))&gt;0,'Model output'!K107,"")</f>
        <v>0.6cm</v>
      </c>
      <c r="L108" s="8" t="str">
        <f t="shared" si="13"/>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18"/>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 ""))</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6"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No</v>
      </c>
      <c r="AB108" t="str">
        <f>IF(AA108&lt;&gt;"Yes","",IF(OR('Model output'!U107="",ISNUMBER(SEARCH("Not identified",'Model output'!U107))),"",'Model output'!U107))</f>
        <v/>
      </c>
      <c r="AC108" s="1" t="str">
        <f>IF(OR('Model output'!V107="", 'Model output'!V107="No", AND(ISERROR(SEARCH("Positive",'Model output'!V107)), ISNUMBER(SEARCH("Negative",'Model output'!V107))), ISNUMBER(SEARCH("Uninvolved",'Model output'!V107)), ISNUMBER(SEARCH("none",'Model output'!V107)), ISNUMBER(SEARCH("Free",'Model output'!V107)), ISNUMBER(SEARCH("1 mm",'Model output'!V107)), ISNUMBER(SEARCH("1.0 mm",'Model output'!V107)), ISNUMBER(SEARCH("0.1 CM",'Model output'!V107)), ISNUMBER(SEARCH("less than 0.2 mm",'Model output'!V107)), ISNUMBER(SEARCH("less than 0.5 mm",'Model output'!V107)), ISNUMBER(SEARCH("abut",'Model output'!V107)), ISNUMBER(SEARCH("lymph node",'Model output'!V107)), ISNUMBER(SEARCH("not mentioned",'Model output'!V107)), ISNUMBER(SEARCH("not specified",'Model output'!V107)), ISNUMBER(SEARCH("cannot be assessed",'Model output'!V107))), "negative", "positive")</f>
        <v>negative</v>
      </c>
      <c r="AE108" s="33"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4" t="str">
        <f t="shared" si="14"/>
        <v>1a</v>
      </c>
      <c r="AG108" s="34" t="str">
        <f t="shared" si="15"/>
        <v>1a</v>
      </c>
      <c r="AH108" s="34" t="str">
        <f t="shared" si="19"/>
        <v>0</v>
      </c>
      <c r="AI108" s="40" t="str">
        <f t="shared" si="20"/>
        <v>II</v>
      </c>
      <c r="AJ108" s="37" t="s">
        <v>1149</v>
      </c>
      <c r="AK108" s="39" t="s">
        <v>654</v>
      </c>
      <c r="AL108" s="39" t="s">
        <v>1152</v>
      </c>
      <c r="AM108" s="39" t="s">
        <v>1156</v>
      </c>
      <c r="AN108" s="39" t="s">
        <v>1154</v>
      </c>
      <c r="AO108" s="37">
        <f t="shared" ca="1" si="25"/>
        <v>1</v>
      </c>
      <c r="AP108" s="39">
        <f t="shared" si="26"/>
        <v>1</v>
      </c>
      <c r="AQ108" s="39">
        <f t="shared" si="27"/>
        <v>0</v>
      </c>
      <c r="AR108" s="39">
        <f t="shared" si="28"/>
        <v>1</v>
      </c>
      <c r="AS108" s="40">
        <f t="shared" si="16"/>
        <v>1</v>
      </c>
    </row>
    <row r="109" spans="1:45">
      <c r="A109" t="str">
        <f>'Model output'!A108</f>
        <v>TCGA-DJ-A3VG</v>
      </c>
      <c r="B109" s="31">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0</v>
      </c>
      <c r="F109" t="str">
        <f t="shared" si="17"/>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central</v>
      </c>
      <c r="H109" t="str">
        <f>IF('Model output'!H108="","negative",IF(OR(ISNUMBER(SEARCH("lymph node",'Model output'!H108)),ISNUMBER(SEARCH("gland",'Model output'!H108)),ISNUMBER(SEARCH("lobe",'Model output'!H108)),ISNUMBER(SEARCH("isthmus",'Model output'!H108)),ISNUMBER(SEARCH("mediastinum",'Model output'!H108)),ISNUMBER(SEARCH("Not mentioned",'Model output'!H108)), ISNUMBER(SEARCH("Not applicable",'Model output'!H108)), ISNUMBER(SEARCH("paratracheal",'Model output'!H108)),ISNUMBER(SEARCH("fibroadipose tissue",'Model output'!H108)),ISNUMBER(SEARCH("thyroid node",'Model output'!H108)),ISNUMBER(SEARCH("skeletal muscle",'Model output'!H108)),ISNUMBER(SEARCH("right",'Model output'!H108)),ISNUMBER(SEARCH("left",'Model output'!H108)),ISNUMBER(SEARCH("Not specified",'Model output'!H108))),"negative","positive"))</f>
        <v>negative</v>
      </c>
      <c r="I109">
        <f>IF(OR('Model output'!I108="",'Model output'!I108="Not answered",'Model output'!I108="Not mentioned"),"",IF(ISNUMBER('Model output'!I108),'Model output'!I108,1))</f>
        <v>2</v>
      </c>
      <c r="J109">
        <f>IF(OR('Model output'!J108="",'Model output'!J108="Not answered",'Model output'!J108="Not mentioned"),"",IF(AND(ISNUMBER('Model output'!J108),'Model output'!J108&lt;=I109),'Model output'!J108,IF(AND(ISNUMBER('Model output'!J108), 'Model output'!J108&gt;=DATE(2024,1,1)), MIN(DAY('Model output'!J108), MONTH('Model output'!J108), YEAR('Model output'!J108)), IF(ISNUMBER(SEARCH("0/",'Model output'!J108)),0,IF(ISNUMBER(SEARCH("/",'Model output'!J108)), VALUE(LEFT('Model output'!J108, SEARCH("/",'Model output'!J108)-1)),1)))))</f>
        <v>1</v>
      </c>
      <c r="K109" t="str" cm="1">
        <f t="array" ref="K109">IF(COUNT(FIND({0,1,2,3,4,5,6,7,8,9},'Model output'!K108))&gt;0,'Model output'!K108,"")</f>
        <v>1.1 cm</v>
      </c>
      <c r="L109" s="8" t="str">
        <f t="shared" si="13"/>
        <v>1.1cm</v>
      </c>
      <c r="M109" cm="1">
        <f t="array" ref="M109">IF(L109="","",IF(ISNUMBER(SEARCH("cm",L109)),MAX(VALUE(SUBSTITUTE(_xlfn.FILTERXML("&lt;t&gt;&lt;s&gt;"&amp;SUBSTITUTE(L109,",","&lt;/s&gt;&lt;s&gt;")&amp;"&lt;/s&gt;&lt;/t&gt;","//s"),"cm",""))),MAX(VALUE(SUBSTITUTE(_xlfn.FILTERXML("&lt;t&gt;&lt;s&gt;"&amp;SUBSTITUTE(L109,",","&lt;/s&gt;&lt;s&gt;")&amp;"&lt;/s&gt;&lt;/t&gt;","//s"),"mm","")))/10))</f>
        <v>1.1000000000000001</v>
      </c>
      <c r="N109" t="str">
        <f>IF('Model output'!L108="","",'Model output'!L108)</f>
        <v>Papillary carcinoma, follicular variant</v>
      </c>
      <c r="O109" t="str">
        <f>IF('Model output'!M108="","",'Model output'!M108)</f>
        <v>Well differentiated</v>
      </c>
      <c r="P109" t="str">
        <f>IF('Model output'!N108="","",'Model output'!N108)</f>
        <v>1.1 cm</v>
      </c>
      <c r="Q109" t="str">
        <f t="shared" si="18"/>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 ""))</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6"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Yes</v>
      </c>
      <c r="AB109" t="str">
        <f>IF(AA109&lt;&gt;"Yes","",IF(OR('Model output'!U108="",ISNUMBER(SEARCH("Not identified",'Model output'!U108))),"",'Model output'!U108))</f>
        <v/>
      </c>
      <c r="AC109" s="1" t="str">
        <f>IF(OR('Model output'!V108="", 'Model output'!V108="No", AND(ISERROR(SEARCH("Positive",'Model output'!V108)), ISNUMBER(SEARCH("Negative",'Model output'!V108))), ISNUMBER(SEARCH("Uninvolved",'Model output'!V108)), ISNUMBER(SEARCH("none",'Model output'!V108)), ISNUMBER(SEARCH("Free",'Model output'!V108)), ISNUMBER(SEARCH("1 mm",'Model output'!V108)), ISNUMBER(SEARCH("1.0 mm",'Model output'!V108)), ISNUMBER(SEARCH("0.1 CM",'Model output'!V108)), ISNUMBER(SEARCH("less than 0.2 mm",'Model output'!V108)), ISNUMBER(SEARCH("less than 0.5 mm",'Model output'!V108)), ISNUMBER(SEARCH("abut",'Model output'!V108)), ISNUMBER(SEARCH("lymph node",'Model output'!V108)), ISNUMBER(SEARCH("not mentioned",'Model output'!V108)), ISNUMBER(SEARCH("not specified",'Model output'!V108)), ISNUMBER(SEARCH("cannot be assessed",'Model output'!V108))), "negative", "positive")</f>
        <v>negative</v>
      </c>
      <c r="AE109" s="33"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4" t="str">
        <f t="shared" si="14"/>
        <v>1b</v>
      </c>
      <c r="AG109" s="34" t="str">
        <f t="shared" si="15"/>
        <v>1a</v>
      </c>
      <c r="AH109" s="34" t="str">
        <f t="shared" si="19"/>
        <v>0</v>
      </c>
      <c r="AI109" s="40" t="str">
        <f t="shared" si="20"/>
        <v>I</v>
      </c>
      <c r="AJ109" s="37" t="s">
        <v>1148</v>
      </c>
      <c r="AK109" s="39" t="s">
        <v>1152</v>
      </c>
      <c r="AL109" s="39" t="s">
        <v>1153</v>
      </c>
      <c r="AM109" s="39" t="s">
        <v>1156</v>
      </c>
      <c r="AN109" s="39" t="s">
        <v>74</v>
      </c>
      <c r="AO109" s="37">
        <f t="shared" ca="1" si="25"/>
        <v>1</v>
      </c>
      <c r="AP109" s="39">
        <f t="shared" si="26"/>
        <v>1</v>
      </c>
      <c r="AQ109" s="39">
        <f t="shared" si="27"/>
        <v>0</v>
      </c>
      <c r="AR109" s="39">
        <f t="shared" si="28"/>
        <v>1</v>
      </c>
      <c r="AS109" s="40">
        <f t="shared" si="16"/>
        <v>1</v>
      </c>
    </row>
    <row r="110" spans="1:45">
      <c r="A110" t="str">
        <f>'Model output'!A109</f>
        <v>TCGA-DJ-A3VJ</v>
      </c>
      <c r="B110" s="31">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7"/>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output'!H109="","negative",IF(OR(ISNUMBER(SEARCH("lymph node",'Model output'!H109)),ISNUMBER(SEARCH("gland",'Model output'!H109)),ISNUMBER(SEARCH("lobe",'Model output'!H109)),ISNUMBER(SEARCH("isthmus",'Model output'!H109)),ISNUMBER(SEARCH("mediastinum",'Model output'!H109)),ISNUMBER(SEARCH("Not mentioned",'Model output'!H109)), ISNUMBER(SEARCH("Not applicable",'Model output'!H109)), ISNUMBER(SEARCH("paratracheal",'Model output'!H109)),ISNUMBER(SEARCH("fibroadipose tissue",'Model output'!H109)),ISNUMBER(SEARCH("thyroid node",'Model output'!H109)),ISNUMBER(SEARCH("skeletal muscle",'Model output'!H109)),ISNUMBER(SEARCH("right",'Model output'!H109)),ISNUMBER(SEARCH("left",'Model output'!H109)),ISNUMBER(SEARCH("Not specified",'Model output'!H109))),"negative","positive"))</f>
        <v>negative</v>
      </c>
      <c r="I110">
        <f>IF(OR('Model output'!I109="",'Model output'!I109="Not answered",'Model output'!I109="Not mentioned"),"",IF(ISNUMBER('Model output'!I109),'Model output'!I109,1))</f>
        <v>6</v>
      </c>
      <c r="J110">
        <f>IF(OR('Model output'!J109="",'Model output'!J109="Not answered",'Model output'!J109="Not mentioned"),"",IF(AND(ISNUMBER('Model output'!J109),'Model output'!J109&lt;=I110),'Model output'!J109,IF(AND(ISNUMBER('Model output'!J109), 'Model output'!J109&gt;=DATE(2024,1,1)), MIN(DAY('Model output'!J109), MONTH('Model output'!J109), YEAR('Model output'!J109)), IF(ISNUMBER(SEARCH("0/",'Model output'!J109)),0,IF(ISNUMBER(SEARCH("/",'Model output'!J109)), VALUE(LEFT('Model output'!J109, SEARCH("/",'Model output'!J109)-1)),1)))))</f>
        <v>4</v>
      </c>
      <c r="K110" t="str" cm="1">
        <f t="array" ref="K110">IF(COUNT(FIND({0,1,2,3,4,5,6,7,8,9},'Model output'!K109))&gt;0,'Model output'!K109,"")</f>
        <v>0.7cm</v>
      </c>
      <c r="L110" s="8" t="str">
        <f t="shared" si="13"/>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 diffuse sclerosing variant</v>
      </c>
      <c r="O110" t="str">
        <f>IF('Model output'!M109="","",'Model output'!M109)</f>
        <v/>
      </c>
      <c r="P110" t="str">
        <f>IF('Model output'!N109="","",'Model output'!N109)</f>
        <v>2.0 cm</v>
      </c>
      <c r="Q110" t="str">
        <f t="shared" si="18"/>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 ""))</f>
        <v>Not mentioned</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6"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1" t="str">
        <f>IF(OR('Model output'!V109="", 'Model output'!V109="No", AND(ISERROR(SEARCH("Positive",'Model output'!V109)), ISNUMBER(SEARCH("Negative",'Model output'!V109))), ISNUMBER(SEARCH("Uninvolved",'Model output'!V109)), ISNUMBER(SEARCH("none",'Model output'!V109)), ISNUMBER(SEARCH("Free",'Model output'!V109)), ISNUMBER(SEARCH("1 mm",'Model output'!V109)), ISNUMBER(SEARCH("1.0 mm",'Model output'!V109)), ISNUMBER(SEARCH("0.1 CM",'Model output'!V109)), ISNUMBER(SEARCH("less than 0.2 mm",'Model output'!V109)), ISNUMBER(SEARCH("less than 0.5 mm",'Model output'!V109)), ISNUMBER(SEARCH("abut",'Model output'!V109)), ISNUMBER(SEARCH("lymph node",'Model output'!V109)), ISNUMBER(SEARCH("not mentioned",'Model output'!V109)), ISNUMBER(SEARCH("not specified",'Model output'!V109)), ISNUMBER(SEARCH("cannot be assessed",'Model output'!V109))), "negative", "positive")</f>
        <v>negative</v>
      </c>
      <c r="AE110" s="33"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4" t="str">
        <f t="shared" si="14"/>
        <v>1b</v>
      </c>
      <c r="AG110" s="34" t="str">
        <f t="shared" si="15"/>
        <v>1a</v>
      </c>
      <c r="AH110" s="34" t="str">
        <f t="shared" si="19"/>
        <v>0</v>
      </c>
      <c r="AI110" s="40" t="str">
        <f t="shared" si="20"/>
        <v>I</v>
      </c>
      <c r="AJ110" s="37" t="s">
        <v>1149</v>
      </c>
      <c r="AK110" s="39" t="s">
        <v>1152</v>
      </c>
      <c r="AL110" s="39" t="s">
        <v>654</v>
      </c>
      <c r="AM110" s="39" t="s">
        <v>1156</v>
      </c>
      <c r="AN110" s="39" t="s">
        <v>74</v>
      </c>
      <c r="AO110" s="37">
        <f t="shared" ca="1" si="25"/>
        <v>1</v>
      </c>
      <c r="AP110" s="39">
        <f t="shared" si="26"/>
        <v>1</v>
      </c>
      <c r="AQ110" s="39">
        <f t="shared" si="27"/>
        <v>1</v>
      </c>
      <c r="AR110" s="39">
        <f t="shared" si="28"/>
        <v>1</v>
      </c>
      <c r="AS110" s="40">
        <f t="shared" si="16"/>
        <v>1</v>
      </c>
    </row>
    <row r="111" spans="1:45">
      <c r="A111" t="str">
        <f>'Model output'!A110</f>
        <v>TCGA-DJ-A3VK</v>
      </c>
      <c r="B111" s="31">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0</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7"/>
        <v>positive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central</v>
      </c>
      <c r="H111" t="str">
        <f>IF('Model output'!H110="","negative",IF(OR(ISNUMBER(SEARCH("lymph node",'Model output'!H110)),ISNUMBER(SEARCH("gland",'Model output'!H110)),ISNUMBER(SEARCH("lobe",'Model output'!H110)),ISNUMBER(SEARCH("isthmus",'Model output'!H110)),ISNUMBER(SEARCH("mediastinum",'Model output'!H110)),ISNUMBER(SEARCH("Not mentioned",'Model output'!H110)), ISNUMBER(SEARCH("Not applicable",'Model output'!H110)), ISNUMBER(SEARCH("paratracheal",'Model output'!H110)),ISNUMBER(SEARCH("fibroadipose tissue",'Model output'!H110)),ISNUMBER(SEARCH("thyroid node",'Model output'!H110)),ISNUMBER(SEARCH("skeletal muscle",'Model output'!H110)),ISNUMBER(SEARCH("right",'Model output'!H110)),ISNUMBER(SEARCH("left",'Model output'!H110)),ISNUMBER(SEARCH("Not specified",'Model output'!H110))),"negative","positive"))</f>
        <v>negative</v>
      </c>
      <c r="I111">
        <f>IF(OR('Model output'!I110="",'Model output'!I110="Not answered",'Model output'!I110="Not mentioned"),"",IF(ISNUMBER('Model output'!I110),'Model output'!I110,1))</f>
        <v>1</v>
      </c>
      <c r="J111">
        <f>IF(OR('Model output'!J110="",'Model output'!J110="Not answered",'Model output'!J110="Not mentioned"),"",IF(AND(ISNUMBER('Model output'!J110),'Model output'!J110&lt;=I111),'Model output'!J110,IF(AND(ISNUMBER('Model output'!J110), 'Model output'!J110&gt;=DATE(2024,1,1)), MIN(DAY('Model output'!J110), MONTH('Model output'!J110), YEAR('Model output'!J110)), IF(ISNUMBER(SEARCH("0/",'Model output'!J110)),0,IF(ISNUMBER(SEARCH("/",'Model output'!J110)), VALUE(LEFT('Model output'!J110, SEARCH("/",'Model output'!J110)-1)),1)))))</f>
        <v>1</v>
      </c>
      <c r="K111" t="str" cm="1">
        <f t="array" ref="K111">IF(COUNT(FIND({0,1,2,3,4,5,6,7,8,9},'Model output'!K110))&gt;0,'Model output'!K110,"")</f>
        <v>0.8 cm</v>
      </c>
      <c r="L111" s="8" t="str">
        <f t="shared" si="13"/>
        <v>0.8cm</v>
      </c>
      <c r="M111" cm="1">
        <f t="array" ref="M111">IF(L111="","",IF(ISNUMBER(SEARCH("cm",L111)),MAX(VALUE(SUBSTITUTE(_xlfn.FILTERXML("&lt;t&gt;&lt;s&gt;"&amp;SUBSTITUTE(L111,",","&lt;/s&gt;&lt;s&gt;")&amp;"&lt;/s&gt;&lt;/t&gt;","//s"),"cm",""))),MAX(VALUE(SUBSTITUTE(_xlfn.FILTERXML("&lt;t&gt;&lt;s&gt;"&amp;SUBSTITUTE(L111,",","&lt;/s&gt;&lt;s&gt;")&amp;"&lt;/s&gt;&lt;/t&gt;","//s"),"mm","")))/10))</f>
        <v>0.8</v>
      </c>
      <c r="N111" t="str">
        <f>IF('Model output'!L110="","",'Model output'!L110)</f>
        <v>Papillary carcinoma, follicular variant</v>
      </c>
      <c r="O111" t="str">
        <f>IF('Model output'!M110="","",'Model output'!M110)</f>
        <v/>
      </c>
      <c r="P111" t="str">
        <f>IF('Model output'!N110="","",'Model output'!N110)</f>
        <v>1.0 cm</v>
      </c>
      <c r="Q111" t="str">
        <f t="shared" si="18"/>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 ""))</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6"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1" t="str">
        <f>IF(OR('Model output'!V110="", 'Model output'!V110="No", AND(ISERROR(SEARCH("Positive",'Model output'!V110)), ISNUMBER(SEARCH("Negative",'Model output'!V110))), ISNUMBER(SEARCH("Uninvolved",'Model output'!V110)), ISNUMBER(SEARCH("none",'Model output'!V110)), ISNUMBER(SEARCH("Free",'Model output'!V110)), ISNUMBER(SEARCH("1 mm",'Model output'!V110)), ISNUMBER(SEARCH("1.0 mm",'Model output'!V110)), ISNUMBER(SEARCH("0.1 CM",'Model output'!V110)), ISNUMBER(SEARCH("less than 0.2 mm",'Model output'!V110)), ISNUMBER(SEARCH("less than 0.5 mm",'Model output'!V110)), ISNUMBER(SEARCH("abut",'Model output'!V110)), ISNUMBER(SEARCH("lymph node",'Model output'!V110)), ISNUMBER(SEARCH("not mentioned",'Model output'!V110)), ISNUMBER(SEARCH("not specified",'Model output'!V110)), ISNUMBER(SEARCH("cannot be assessed",'Model output'!V110))), "negative", "positive")</f>
        <v>negative</v>
      </c>
      <c r="AE111" s="33"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4" t="str">
        <f t="shared" si="14"/>
        <v>1a</v>
      </c>
      <c r="AG111" s="34" t="str">
        <f t="shared" si="15"/>
        <v>1a</v>
      </c>
      <c r="AH111" s="34" t="str">
        <f t="shared" si="19"/>
        <v>0</v>
      </c>
      <c r="AI111" s="40" t="str">
        <f t="shared" si="20"/>
        <v>II</v>
      </c>
      <c r="AJ111" s="37" t="s">
        <v>1149</v>
      </c>
      <c r="AK111" s="39" t="s">
        <v>654</v>
      </c>
      <c r="AL111" s="39" t="s">
        <v>1153</v>
      </c>
      <c r="AM111" s="39" t="s">
        <v>1156</v>
      </c>
      <c r="AN111" s="39" t="s">
        <v>74</v>
      </c>
      <c r="AO111" s="37">
        <f t="shared" ca="1" si="25"/>
        <v>1</v>
      </c>
      <c r="AP111" s="39">
        <f t="shared" si="26"/>
        <v>1</v>
      </c>
      <c r="AQ111" s="39">
        <f t="shared" si="27"/>
        <v>0</v>
      </c>
      <c r="AR111" s="39">
        <f t="shared" si="28"/>
        <v>1</v>
      </c>
      <c r="AS111" s="40">
        <f t="shared" si="16"/>
        <v>0</v>
      </c>
    </row>
    <row r="112" spans="1:45">
      <c r="A112" t="str">
        <f>'Model output'!A111</f>
        <v>TCGA-DJ-A3VL</v>
      </c>
      <c r="B112" s="31">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2</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7"/>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output'!H111="","negative",IF(OR(ISNUMBER(SEARCH("lymph node",'Model output'!H111)),ISNUMBER(SEARCH("gland",'Model output'!H111)),ISNUMBER(SEARCH("lobe",'Model output'!H111)),ISNUMBER(SEARCH("isthmus",'Model output'!H111)),ISNUMBER(SEARCH("mediastinum",'Model output'!H111)),ISNUMBER(SEARCH("Not mentioned",'Model output'!H111)), ISNUMBER(SEARCH("Not applicable",'Model output'!H111)), ISNUMBER(SEARCH("paratracheal",'Model output'!H111)),ISNUMBER(SEARCH("fibroadipose tissue",'Model output'!H111)),ISNUMBER(SEARCH("thyroid node",'Model output'!H111)),ISNUMBER(SEARCH("skeletal muscle",'Model output'!H111)),ISNUMBER(SEARCH("right",'Model output'!H111)),ISNUMBER(SEARCH("left",'Model output'!H111)),ISNUMBER(SEARCH("Not specified",'Model output'!H111))),"negative","positive"))</f>
        <v>negative</v>
      </c>
      <c r="I112">
        <f>IF(OR('Model output'!I111="",'Model output'!I111="Not answered",'Model output'!I111="Not mentioned"),"",IF(ISNUMBER('Model output'!I111),'Model output'!I111,1))</f>
        <v>1</v>
      </c>
      <c r="J112">
        <f>IF(OR('Model output'!J111="",'Model output'!J111="Not answered",'Model output'!J111="Not mentioned"),"",IF(AND(ISNUMBER('Model output'!J111),'Model output'!J111&lt;=I112),'Model output'!J111,IF(AND(ISNUMBER('Model output'!J111), 'Model output'!J111&gt;=DATE(2024,1,1)), MIN(DAY('Model output'!J111), MONTH('Model output'!J111), YEAR('Model output'!J111)), IF(ISNUMBER(SEARCH("0/",'Model output'!J111)),0,IF(ISNUMBER(SEARCH("/",'Model output'!J111)), VALUE(LEFT('Model output'!J111, SEARCH("/",'Model output'!J111)-1)),1)))))</f>
        <v>0</v>
      </c>
      <c r="K112" t="str" cm="1">
        <f t="array" ref="K112">IF(COUNT(FIND({0,1,2,3,4,5,6,7,8,9},'Model output'!K111))&gt;0,'Model output'!K111,"")</f>
        <v/>
      </c>
      <c r="L112" s="8" t="str">
        <f t="shared" si="13"/>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 microcarcinoma</v>
      </c>
      <c r="O112" t="str">
        <f>IF('Model output'!M111="","",'Model output'!M111)</f>
        <v>Not mentioned</v>
      </c>
      <c r="P112" t="str">
        <f>IF('Model output'!N111="","",'Model output'!N111)</f>
        <v>Greatest diameter is 0.6 cm.</v>
      </c>
      <c r="Q112" t="str">
        <f t="shared" si="18"/>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 ""))</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6"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No</v>
      </c>
      <c r="AB112" t="str">
        <f>IF(AA112&lt;&gt;"Yes","",IF(OR('Model output'!U111="",ISNUMBER(SEARCH("Not identified",'Model output'!U111))),"",'Model output'!U111))</f>
        <v/>
      </c>
      <c r="AC112" s="1" t="str">
        <f>IF(OR('Model output'!V111="", 'Model output'!V111="No", AND(ISERROR(SEARCH("Positive",'Model output'!V111)), ISNUMBER(SEARCH("Negative",'Model output'!V111))), ISNUMBER(SEARCH("Uninvolved",'Model output'!V111)), ISNUMBER(SEARCH("none",'Model output'!V111)), ISNUMBER(SEARCH("Free",'Model output'!V111)), ISNUMBER(SEARCH("1 mm",'Model output'!V111)), ISNUMBER(SEARCH("1.0 mm",'Model output'!V111)), ISNUMBER(SEARCH("0.1 CM",'Model output'!V111)), ISNUMBER(SEARCH("less than 0.2 mm",'Model output'!V111)), ISNUMBER(SEARCH("less than 0.5 mm",'Model output'!V111)), ISNUMBER(SEARCH("abut",'Model output'!V111)), ISNUMBER(SEARCH("lymph node",'Model output'!V111)), ISNUMBER(SEARCH("not mentioned",'Model output'!V111)), ISNUMBER(SEARCH("not specified",'Model output'!V111)), ISNUMBER(SEARCH("cannot be assessed",'Model output'!V111))), "negative", "positive")</f>
        <v>negative</v>
      </c>
      <c r="AE112" s="33"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4" t="str">
        <f t="shared" si="14"/>
        <v>1a</v>
      </c>
      <c r="AG112" s="34" t="str">
        <f t="shared" si="15"/>
        <v>0</v>
      </c>
      <c r="AH112" s="34" t="str">
        <f t="shared" si="19"/>
        <v>0</v>
      </c>
      <c r="AI112" s="40" t="str">
        <f t="shared" si="20"/>
        <v>I</v>
      </c>
      <c r="AJ112" s="37" t="s">
        <v>1148</v>
      </c>
      <c r="AK112" s="39" t="s">
        <v>654</v>
      </c>
      <c r="AL112" s="39" t="s">
        <v>1153</v>
      </c>
      <c r="AM112" s="39" t="s">
        <v>1156</v>
      </c>
      <c r="AN112" s="39" t="s">
        <v>74</v>
      </c>
      <c r="AO112" s="37">
        <f t="shared" ca="1" si="25"/>
        <v>1</v>
      </c>
      <c r="AP112" s="39">
        <f t="shared" si="26"/>
        <v>1</v>
      </c>
      <c r="AQ112" s="39">
        <f t="shared" si="27"/>
        <v>1</v>
      </c>
      <c r="AR112" s="39">
        <f t="shared" si="28"/>
        <v>1</v>
      </c>
      <c r="AS112" s="40">
        <f t="shared" si="16"/>
        <v>1</v>
      </c>
    </row>
    <row r="113" spans="1:45">
      <c r="A113" t="str">
        <f>'Model output'!A112</f>
        <v>TCGA-DJ-A3VM</v>
      </c>
      <c r="B113" s="31">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7"/>
        <v>positive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output'!H112="","negative",IF(OR(ISNUMBER(SEARCH("lymph node",'Model output'!H112)),ISNUMBER(SEARCH("gland",'Model output'!H112)),ISNUMBER(SEARCH("lobe",'Model output'!H112)),ISNUMBER(SEARCH("isthmus",'Model output'!H112)),ISNUMBER(SEARCH("mediastinum",'Model output'!H112)),ISNUMBER(SEARCH("Not mentioned",'Model output'!H112)), ISNUMBER(SEARCH("Not applicable",'Model output'!H112)), ISNUMBER(SEARCH("paratracheal",'Model output'!H112)),ISNUMBER(SEARCH("fibroadipose tissue",'Model output'!H112)),ISNUMBER(SEARCH("thyroid node",'Model output'!H112)),ISNUMBER(SEARCH("skeletal muscle",'Model output'!H112)),ISNUMBER(SEARCH("right",'Model output'!H112)),ISNUMBER(SEARCH("left",'Model output'!H112)),ISNUMBER(SEARCH("Not specified",'Model output'!H112))),"negative","positive"))</f>
        <v>negative</v>
      </c>
      <c r="I113">
        <f>IF(OR('Model output'!I112="",'Model output'!I112="Not answered",'Model output'!I112="Not mentioned"),"",IF(ISNUMBER('Model output'!I112),'Model output'!I112,1))</f>
        <v>8</v>
      </c>
      <c r="J113">
        <f>IF(OR('Model output'!J112="",'Model output'!J112="Not answered",'Model output'!J112="Not mentioned"),"",IF(AND(ISNUMBER('Model output'!J112),'Model output'!J112&lt;=I113),'Model output'!J112,IF(AND(ISNUMBER('Model output'!J112), 'Model output'!J112&gt;=DATE(2024,1,1)), MIN(DAY('Model output'!J112), MONTH('Model output'!J112), YEAR('Model output'!J112)), IF(ISNUMBER(SEARCH("0/",'Model output'!J112)),0,IF(ISNUMBER(SEARCH("/",'Model output'!J112)), VALUE(LEFT('Model output'!J112, SEARCH("/",'Model output'!J112)-1)),1)))))</f>
        <v>2</v>
      </c>
      <c r="K113" t="str" cm="1">
        <f t="array" ref="K113">IF(COUNT(FIND({0,1,2,3,4,5,6,7,8,9},'Model output'!K112))&gt;0,'Model output'!K112,"")</f>
        <v/>
      </c>
      <c r="L113" s="8" t="str">
        <f t="shared" si="13"/>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 with oncocytic features</v>
      </c>
      <c r="O113" t="str">
        <f>IF('Model output'!M112="","",'Model output'!M112)</f>
        <v>Not mentioned in the provided clinical note</v>
      </c>
      <c r="P113" t="str">
        <f>IF('Model output'!N112="","",'Model output'!N112)</f>
        <v>3 cm</v>
      </c>
      <c r="Q113" t="str">
        <f t="shared" si="18"/>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 ""))</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6"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1" t="str">
        <f>IF(OR('Model output'!V112="", 'Model output'!V112="No", AND(ISERROR(SEARCH("Positive",'Model output'!V112)), ISNUMBER(SEARCH("Negative",'Model output'!V112))), ISNUMBER(SEARCH("Uninvolved",'Model output'!V112)), ISNUMBER(SEARCH("none",'Model output'!V112)), ISNUMBER(SEARCH("Free",'Model output'!V112)), ISNUMBER(SEARCH("1 mm",'Model output'!V112)), ISNUMBER(SEARCH("1.0 mm",'Model output'!V112)), ISNUMBER(SEARCH("0.1 CM",'Model output'!V112)), ISNUMBER(SEARCH("less than 0.2 mm",'Model output'!V112)), ISNUMBER(SEARCH("less than 0.5 mm",'Model output'!V112)), ISNUMBER(SEARCH("abut",'Model output'!V112)), ISNUMBER(SEARCH("lymph node",'Model output'!V112)), ISNUMBER(SEARCH("not mentioned",'Model output'!V112)), ISNUMBER(SEARCH("not specified",'Model output'!V112)), ISNUMBER(SEARCH("cannot be assessed",'Model output'!V112))), "negative", "positive")</f>
        <v>negative</v>
      </c>
      <c r="AE113" s="33"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4" t="str">
        <f t="shared" si="14"/>
        <v>2</v>
      </c>
      <c r="AG113" s="34" t="str">
        <f t="shared" si="15"/>
        <v>1a</v>
      </c>
      <c r="AH113" s="34" t="str">
        <f t="shared" si="19"/>
        <v>0</v>
      </c>
      <c r="AI113" s="40" t="str">
        <f t="shared" si="20"/>
        <v>II</v>
      </c>
      <c r="AJ113" s="37" t="s">
        <v>1149</v>
      </c>
      <c r="AK113" s="39" t="s">
        <v>1155</v>
      </c>
      <c r="AL113" s="39" t="s">
        <v>1156</v>
      </c>
      <c r="AM113" s="39" t="s">
        <v>1156</v>
      </c>
      <c r="AN113" s="39" t="s">
        <v>74</v>
      </c>
      <c r="AO113" s="37">
        <f t="shared" ca="1" si="25"/>
        <v>1</v>
      </c>
      <c r="AP113" s="39">
        <f t="shared" si="26"/>
        <v>1</v>
      </c>
      <c r="AQ113" s="39">
        <f t="shared" si="27"/>
        <v>0</v>
      </c>
      <c r="AR113" s="39">
        <f t="shared" si="28"/>
        <v>1</v>
      </c>
      <c r="AS113" s="40">
        <f t="shared" si="16"/>
        <v>0</v>
      </c>
    </row>
    <row r="114" spans="1:45">
      <c r="A114" t="str">
        <f>'Model output'!A113</f>
        <v>TCGA-DJ-A4UL</v>
      </c>
      <c r="B114" s="31">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7"/>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central</v>
      </c>
      <c r="H114" t="str">
        <f>IF('Model output'!H113="","negative",IF(OR(ISNUMBER(SEARCH("lymph node",'Model output'!H113)),ISNUMBER(SEARCH("gland",'Model output'!H113)),ISNUMBER(SEARCH("lobe",'Model output'!H113)),ISNUMBER(SEARCH("isthmus",'Model output'!H113)),ISNUMBER(SEARCH("mediastinum",'Model output'!H113)),ISNUMBER(SEARCH("Not mentioned",'Model output'!H113)), ISNUMBER(SEARCH("Not applicable",'Model output'!H113)), ISNUMBER(SEARCH("paratracheal",'Model output'!H113)),ISNUMBER(SEARCH("fibroadipose tissue",'Model output'!H113)),ISNUMBER(SEARCH("thyroid node",'Model output'!H113)),ISNUMBER(SEARCH("skeletal muscle",'Model output'!H113)),ISNUMBER(SEARCH("right",'Model output'!H113)),ISNUMBER(SEARCH("left",'Model output'!H113)),ISNUMBER(SEARCH("Not specified",'Model output'!H113))),"negative","positive"))</f>
        <v>negative</v>
      </c>
      <c r="I114">
        <f>IF(OR('Model output'!I113="",'Model output'!I113="Not answered",'Model output'!I113="Not mentioned"),"",IF(ISNUMBER('Model output'!I113),'Model output'!I113,1))</f>
        <v>3</v>
      </c>
      <c r="J114">
        <f>IF(OR('Model output'!J113="",'Model output'!J113="Not answered",'Model output'!J113="Not mentioned"),"",IF(AND(ISNUMBER('Model output'!J113),'Model output'!J113&lt;=I114),'Model output'!J113,IF(AND(ISNUMBER('Model output'!J113), 'Model output'!J113&gt;=DATE(2024,1,1)), MIN(DAY('Model output'!J113), MONTH('Model output'!J113), YEAR('Model output'!J113)), IF(ISNUMBER(SEARCH("0/",'Model output'!J113)),0,IF(ISNUMBER(SEARCH("/",'Model output'!J113)), VALUE(LEFT('Model output'!J113, SEARCH("/",'Model output'!J113)-1)),1)))))</f>
        <v>1</v>
      </c>
      <c r="K114" t="str" cm="1">
        <f t="array" ref="K114">IF(COUNT(FIND({0,1,2,3,4,5,6,7,8,9},'Model output'!K113))&gt;0,'Model output'!K113,"")</f>
        <v/>
      </c>
      <c r="L114" s="8" t="str">
        <f t="shared" si="13"/>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v>
      </c>
      <c r="O114" t="str">
        <f>IF('Model output'!M113="","",'Model output'!M113)</f>
        <v>classical type</v>
      </c>
      <c r="P114" t="str">
        <f>IF('Model output'!N113="","",'Model output'!N113)</f>
        <v>1.1 cm</v>
      </c>
      <c r="Q114" t="str">
        <f t="shared" si="18"/>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 ""))</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6"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No</v>
      </c>
      <c r="AB114" t="str">
        <f>IF(AA114&lt;&gt;"Yes","",IF(OR('Model output'!U113="",ISNUMBER(SEARCH("Not identified",'Model output'!U113))),"",'Model output'!U113))</f>
        <v/>
      </c>
      <c r="AC114" s="1" t="str">
        <f>IF(OR('Model output'!V113="", 'Model output'!V113="No", AND(ISERROR(SEARCH("Positive",'Model output'!V113)), ISNUMBER(SEARCH("Negative",'Model output'!V113))), ISNUMBER(SEARCH("Uninvolved",'Model output'!V113)), ISNUMBER(SEARCH("none",'Model output'!V113)), ISNUMBER(SEARCH("Free",'Model output'!V113)), ISNUMBER(SEARCH("1 mm",'Model output'!V113)), ISNUMBER(SEARCH("1.0 mm",'Model output'!V113)), ISNUMBER(SEARCH("0.1 CM",'Model output'!V113)), ISNUMBER(SEARCH("less than 0.2 mm",'Model output'!V113)), ISNUMBER(SEARCH("less than 0.5 mm",'Model output'!V113)), ISNUMBER(SEARCH("abut",'Model output'!V113)), ISNUMBER(SEARCH("lymph node",'Model output'!V113)), ISNUMBER(SEARCH("not mentioned",'Model output'!V113)), ISNUMBER(SEARCH("not specified",'Model output'!V113)), ISNUMBER(SEARCH("cannot be assessed",'Model output'!V113))), "negative", "positive")</f>
        <v>positive</v>
      </c>
      <c r="AE114" s="33"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4" t="str">
        <f t="shared" si="14"/>
        <v>1b</v>
      </c>
      <c r="AG114" s="34" t="str">
        <f t="shared" si="15"/>
        <v>1a</v>
      </c>
      <c r="AH114" s="34" t="str">
        <f t="shared" si="19"/>
        <v>0</v>
      </c>
      <c r="AI114" s="40" t="str">
        <f t="shared" si="20"/>
        <v>II</v>
      </c>
      <c r="AJ114" s="37" t="s">
        <v>1147</v>
      </c>
      <c r="AK114" s="39" t="s">
        <v>1152</v>
      </c>
      <c r="AL114" s="39" t="s">
        <v>1153</v>
      </c>
      <c r="AM114" s="39" t="s">
        <v>1156</v>
      </c>
      <c r="AN114" s="39" t="s">
        <v>74</v>
      </c>
      <c r="AO114" s="37">
        <f t="shared" si="25"/>
        <v>1</v>
      </c>
      <c r="AP114" s="39">
        <f t="shared" si="26"/>
        <v>1</v>
      </c>
      <c r="AQ114" s="39">
        <f t="shared" si="27"/>
        <v>0</v>
      </c>
      <c r="AR114" s="39">
        <f t="shared" si="28"/>
        <v>1</v>
      </c>
      <c r="AS114" s="40">
        <f t="shared" si="16"/>
        <v>0</v>
      </c>
    </row>
    <row r="115" spans="1:45">
      <c r="A115" t="str">
        <f>'Model output'!A114</f>
        <v>TCGA-DJ-A4UQ</v>
      </c>
      <c r="B115" s="31">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7"/>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output'!H114="","negative",IF(OR(ISNUMBER(SEARCH("lymph node",'Model output'!H114)),ISNUMBER(SEARCH("gland",'Model output'!H114)),ISNUMBER(SEARCH("lobe",'Model output'!H114)),ISNUMBER(SEARCH("isthmus",'Model output'!H114)),ISNUMBER(SEARCH("mediastinum",'Model output'!H114)),ISNUMBER(SEARCH("Not mentioned",'Model output'!H114)), ISNUMBER(SEARCH("Not applicable",'Model output'!H114)), ISNUMBER(SEARCH("paratracheal",'Model output'!H114)),ISNUMBER(SEARCH("fibroadipose tissue",'Model output'!H114)),ISNUMBER(SEARCH("thyroid node",'Model output'!H114)),ISNUMBER(SEARCH("skeletal muscle",'Model output'!H114)),ISNUMBER(SEARCH("right",'Model output'!H114)),ISNUMBER(SEARCH("left",'Model output'!H114)),ISNUMBER(SEARCH("Not specified",'Model output'!H114))),"negative","positive"))</f>
        <v>negative</v>
      </c>
      <c r="I115">
        <f>IF(OR('Model output'!I114="",'Model output'!I114="Not answered",'Model output'!I114="Not mentioned"),"",IF(ISNUMBER('Model output'!I114),'Model output'!I114,1))</f>
        <v>1</v>
      </c>
      <c r="J115">
        <f>IF(OR('Model output'!J114="",'Model output'!J114="Not answered",'Model output'!J114="Not mentioned"),"",IF(AND(ISNUMBER('Model output'!J114),'Model output'!J114&lt;=I115),'Model output'!J114,IF(AND(ISNUMBER('Model output'!J114), 'Model output'!J114&gt;=DATE(2024,1,1)), MIN(DAY('Model output'!J114), MONTH('Model output'!J114), YEAR('Model output'!J114)), IF(ISNUMBER(SEARCH("0/",'Model output'!J114)),0,IF(ISNUMBER(SEARCH("/",'Model output'!J114)), VALUE(LEFT('Model output'!J114, SEARCH("/",'Model output'!J114)-1)),1)))))</f>
        <v>1</v>
      </c>
      <c r="K115" t="str" cm="1">
        <f t="array" ref="K115">IF(COUNT(FIND({0,1,2,3,4,5,6,7,8,9},'Model output'!K114))&gt;0,'Model output'!K114,"")</f>
        <v>1.0cm (Part 2)</v>
      </c>
      <c r="L115" s="8" t="str">
        <f t="shared" si="13"/>
        <v>1.0cm</v>
      </c>
      <c r="M115" cm="1">
        <f t="array" ref="M115">IF(L115="","",IF(ISNUMBER(SEARCH("cm",L115)),MAX(VALUE(SUBSTITUTE(_xlfn.FILTERXML("&lt;t&gt;&lt;s&gt;"&amp;SUBSTITUTE(L115,",","&lt;/s&gt;&lt;s&gt;")&amp;"&lt;/s&gt;&lt;/t&gt;","//s"),"cm",""))),MAX(VALUE(SUBSTITUTE(_xlfn.FILTERXML("&lt;t&gt;&lt;s&gt;"&amp;SUBSTITUTE(L115,",","&lt;/s&gt;&lt;s&gt;")&amp;"&lt;/s&gt;&lt;/t&gt;","//s"),"mm","")))/10))</f>
        <v>1</v>
      </c>
      <c r="N115" t="str">
        <f>IF('Model output'!L114="","",'Model output'!L114)</f>
        <v>Papillary carcinoma</v>
      </c>
      <c r="O115" t="str">
        <f>IF('Model output'!M114="","",'Model output'!M114)</f>
        <v>diffuse sclerosing variant</v>
      </c>
      <c r="P115" t="str">
        <f>IF('Model output'!N114="","",'Model output'!N114)</f>
        <v>The dominant nodule in the right lobe measures 1.5 cm In greatest dimension (Part 5)</v>
      </c>
      <c r="Q115" t="str">
        <f t="shared" si="18"/>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t="str">
        <f>IF('Model output'!O114="","",'Model output'!O114)</f>
        <v>2 (Part 5)</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 ""))</f>
        <v>Invades:Perithyroidal adipose tissue (Part 5)</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6" t="str">
        <f>IF('Model output'!S114="","",'Model output'!S114)</f>
        <v>Invades:Perithyroidal adipose tissue (Part 5)</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1" t="str">
        <f>IF(OR('Model output'!V114="", 'Model output'!V114="No", AND(ISERROR(SEARCH("Positive",'Model output'!V114)), ISNUMBER(SEARCH("Negative",'Model output'!V114))), ISNUMBER(SEARCH("Uninvolved",'Model output'!V114)), ISNUMBER(SEARCH("none",'Model output'!V114)), ISNUMBER(SEARCH("Free",'Model output'!V114)), ISNUMBER(SEARCH("1 mm",'Model output'!V114)), ISNUMBER(SEARCH("1.0 mm",'Model output'!V114)), ISNUMBER(SEARCH("0.1 CM",'Model output'!V114)), ISNUMBER(SEARCH("less than 0.2 mm",'Model output'!V114)), ISNUMBER(SEARCH("less than 0.5 mm",'Model output'!V114)), ISNUMBER(SEARCH("abut",'Model output'!V114)), ISNUMBER(SEARCH("lymph node",'Model output'!V114)), ISNUMBER(SEARCH("not mentioned",'Model output'!V114)), ISNUMBER(SEARCH("not specified",'Model output'!V114)), ISNUMBER(SEARCH("cannot be assessed",'Model output'!V114))), "negative", "positive")</f>
        <v>negative</v>
      </c>
      <c r="AE115" s="33"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4" t="str">
        <f t="shared" si="14"/>
        <v>1b</v>
      </c>
      <c r="AG115" s="34" t="str">
        <f t="shared" si="15"/>
        <v>1b</v>
      </c>
      <c r="AH115" s="34" t="str">
        <f t="shared" si="19"/>
        <v>0</v>
      </c>
      <c r="AI115" s="40" t="str">
        <f t="shared" si="20"/>
        <v>II</v>
      </c>
      <c r="AJ115" s="37" t="s">
        <v>1149</v>
      </c>
      <c r="AK115" s="39" t="s">
        <v>1152</v>
      </c>
      <c r="AL115" s="39" t="s">
        <v>1152</v>
      </c>
      <c r="AM115" s="39" t="s">
        <v>1156</v>
      </c>
      <c r="AN115" s="39" t="s">
        <v>1154</v>
      </c>
      <c r="AO115" s="37">
        <f t="shared" ca="1" si="25"/>
        <v>1</v>
      </c>
      <c r="AP115" s="39">
        <f t="shared" si="26"/>
        <v>1</v>
      </c>
      <c r="AQ115" s="39">
        <f t="shared" si="27"/>
        <v>1</v>
      </c>
      <c r="AR115" s="39">
        <f t="shared" si="28"/>
        <v>1</v>
      </c>
      <c r="AS115" s="40">
        <f t="shared" si="16"/>
        <v>1</v>
      </c>
    </row>
    <row r="116" spans="1:45">
      <c r="A116" t="str">
        <f>'Model output'!A115</f>
        <v>TCGA-DJ-A4UW</v>
      </c>
      <c r="B116" s="31">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7"/>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output'!H115="","negative",IF(OR(ISNUMBER(SEARCH("lymph node",'Model output'!H115)),ISNUMBER(SEARCH("gland",'Model output'!H115)),ISNUMBER(SEARCH("lobe",'Model output'!H115)),ISNUMBER(SEARCH("isthmus",'Model output'!H115)),ISNUMBER(SEARCH("mediastinum",'Model output'!H115)),ISNUMBER(SEARCH("Not mentioned",'Model output'!H115)), ISNUMBER(SEARCH("Not applicable",'Model output'!H115)), ISNUMBER(SEARCH("paratracheal",'Model output'!H115)),ISNUMBER(SEARCH("fibroadipose tissue",'Model output'!H115)),ISNUMBER(SEARCH("thyroid node",'Model output'!H115)),ISNUMBER(SEARCH("skeletal muscle",'Model output'!H115)),ISNUMBER(SEARCH("right",'Model output'!H115)),ISNUMBER(SEARCH("left",'Model output'!H115)),ISNUMBER(SEARCH("Not specified",'Model output'!H115))),"negative","positive"))</f>
        <v>negative</v>
      </c>
      <c r="I116">
        <f>IF(OR('Model output'!I115="",'Model output'!I115="Not answered",'Model output'!I115="Not mentioned"),"",IF(ISNUMBER('Model output'!I115),'Model output'!I115,1))</f>
        <v>15</v>
      </c>
      <c r="J116">
        <f>IF(OR('Model output'!J115="",'Model output'!J115="Not answered",'Model output'!J115="Not mentioned"),"",IF(AND(ISNUMBER('Model output'!J115),'Model output'!J115&lt;=I116),'Model output'!J115,IF(AND(ISNUMBER('Model output'!J115), 'Model output'!J115&gt;=DATE(2024,1,1)), MIN(DAY('Model output'!J115), MONTH('Model output'!J115), YEAR('Model output'!J115)), IF(ISNUMBER(SEARCH("0/",'Model output'!J115)),0,IF(ISNUMBER(SEARCH("/",'Model output'!J115)), VALUE(LEFT('Model output'!J115, SEARCH("/",'Model output'!J115)-1)),1)))))</f>
        <v>9</v>
      </c>
      <c r="K116" t="str" cm="1">
        <f t="array" ref="K116">IF(COUNT(FIND({0,1,2,3,4,5,6,7,8,9},'Model output'!K115))&gt;0,'Model output'!K115,"")</f>
        <v>1 cm</v>
      </c>
      <c r="L116" s="8" t="str">
        <f t="shared" si="13"/>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and microcarcinoma</v>
      </c>
      <c r="P116" t="str">
        <f>IF('Model output'!N115="","",'Model output'!N115)</f>
        <v>Not mentioned</v>
      </c>
      <c r="Q116" t="str">
        <f t="shared" si="18"/>
        <v/>
      </c>
      <c r="R116" t="str" cm="1">
        <f t="array" ref="R116">IF(Q116="","",IF(ISNUMBER(SEARCH("cm",Q116)),MAX(VALUE(SUBSTITUTE(_xlfn.FILTERXML("&lt;t&gt;&lt;s&gt;"&amp;SUBSTITUTE(Q116,",","&lt;/s&gt;&lt;s&gt;")&amp;"&lt;/s&gt;&lt;/t&gt;","//s"),"cm",""))),MAX(VALUE(SUBSTITUTE(_xlfn.FILTERXML("&lt;t&gt;&lt;s&gt;"&amp;SUBSTITUTE(Q116,",","&lt;/s&gt;&lt;s&gt;")&amp;"&lt;/s&gt;&lt;/t&gt;","//s"),"mm","")))/10))</f>
        <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Multifocal</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 ""))</f>
        <v>Not mentioned</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6" t="str">
        <f>IF('Model output'!S115="","",'Model output'!S115)</f>
        <v>Not mentioned</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No</v>
      </c>
      <c r="AB116" t="str">
        <f>IF(AA116&lt;&gt;"Yes","",IF(OR('Model output'!U115="",ISNUMBER(SEARCH("Not identified",'Model output'!U115))),"",'Model output'!U115))</f>
        <v/>
      </c>
      <c r="AC116" s="1" t="str">
        <f>IF(OR('Model output'!V115="", 'Model output'!V115="No", AND(ISERROR(SEARCH("Positive",'Model output'!V115)), ISNUMBER(SEARCH("Negative",'Model output'!V115))), ISNUMBER(SEARCH("Uninvolved",'Model output'!V115)), ISNUMBER(SEARCH("none",'Model output'!V115)), ISNUMBER(SEARCH("Free",'Model output'!V115)), ISNUMBER(SEARCH("1 mm",'Model output'!V115)), ISNUMBER(SEARCH("1.0 mm",'Model output'!V115)), ISNUMBER(SEARCH("0.1 CM",'Model output'!V115)), ISNUMBER(SEARCH("less than 0.2 mm",'Model output'!V115)), ISNUMBER(SEARCH("less than 0.5 mm",'Model output'!V115)), ISNUMBER(SEARCH("abut",'Model output'!V115)), ISNUMBER(SEARCH("lymph node",'Model output'!V115)), ISNUMBER(SEARCH("not mentioned",'Model output'!V115)), ISNUMBER(SEARCH("not specified",'Model output'!V115)), ISNUMBER(SEARCH("cannot be assessed",'Model output'!V115))), "negative", "positive")</f>
        <v>positive</v>
      </c>
      <c r="AE116" s="33"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4" t="str">
        <f t="shared" si="14"/>
        <v>x</v>
      </c>
      <c r="AG116" s="34" t="str">
        <f t="shared" si="15"/>
        <v>1b</v>
      </c>
      <c r="AH116" s="34" t="str">
        <f t="shared" si="19"/>
        <v>0</v>
      </c>
      <c r="AI116" s="40" t="str">
        <f t="shared" si="20"/>
        <v>I</v>
      </c>
      <c r="AJ116" s="37" t="s">
        <v>1147</v>
      </c>
      <c r="AK116" s="39" t="s">
        <v>1152</v>
      </c>
      <c r="AL116" s="39" t="s">
        <v>1152</v>
      </c>
      <c r="AM116" s="39" t="s">
        <v>1156</v>
      </c>
      <c r="AN116" s="39" t="s">
        <v>74</v>
      </c>
      <c r="AO116" s="37">
        <f t="shared" si="25"/>
        <v>1</v>
      </c>
      <c r="AP116" s="39">
        <f t="shared" si="26"/>
        <v>0</v>
      </c>
      <c r="AQ116" s="39">
        <f t="shared" si="27"/>
        <v>1</v>
      </c>
      <c r="AR116" s="39">
        <f t="shared" si="28"/>
        <v>1</v>
      </c>
      <c r="AS116" s="40">
        <f t="shared" si="16"/>
        <v>1</v>
      </c>
    </row>
    <row r="117" spans="1:45">
      <c r="A117" t="str">
        <f>'Model output'!A116</f>
        <v>TCGA-DJ-A4V0</v>
      </c>
      <c r="B117" s="31">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0</v>
      </c>
      <c r="F117" t="str">
        <f t="shared" si="17"/>
        <v>positive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output'!H116="","negative",IF(OR(ISNUMBER(SEARCH("lymph node",'Model output'!H116)),ISNUMBER(SEARCH("gland",'Model output'!H116)),ISNUMBER(SEARCH("lobe",'Model output'!H116)),ISNUMBER(SEARCH("isthmus",'Model output'!H116)),ISNUMBER(SEARCH("mediastinum",'Model output'!H116)),ISNUMBER(SEARCH("Not mentioned",'Model output'!H116)), ISNUMBER(SEARCH("Not applicable",'Model output'!H116)), ISNUMBER(SEARCH("paratracheal",'Model output'!H116)),ISNUMBER(SEARCH("fibroadipose tissue",'Model output'!H116)),ISNUMBER(SEARCH("thyroid node",'Model output'!H116)),ISNUMBER(SEARCH("skeletal muscle",'Model output'!H116)),ISNUMBER(SEARCH("right",'Model output'!H116)),ISNUMBER(SEARCH("left",'Model output'!H116)),ISNUMBER(SEARCH("Not specified",'Model output'!H116))),"negative","positive"))</f>
        <v>negative</v>
      </c>
      <c r="I117">
        <f>IF(OR('Model output'!I116="",'Model output'!I116="Not answered",'Model output'!I116="Not mentioned"),"",IF(ISNUMBER('Model output'!I116),'Model output'!I116,1))</f>
        <v>1</v>
      </c>
      <c r="J117">
        <f>IF(OR('Model output'!J116="",'Model output'!J116="Not answered",'Model output'!J116="Not mentioned"),"",IF(AND(ISNUMBER('Model output'!J116),'Model output'!J116&lt;=I117),'Model output'!J116,IF(AND(ISNUMBER('Model output'!J116), 'Model output'!J116&gt;=DATE(2024,1,1)), MIN(DAY('Model output'!J116), MONTH('Model output'!J116), YEAR('Model output'!J116)), IF(ISNUMBER(SEARCH("0/",'Model output'!J116)),0,IF(ISNUMBER(SEARCH("/",'Model output'!J116)), VALUE(LEFT('Model output'!J116, SEARCH("/",'Model output'!J116)-1)),1)))))</f>
        <v>1</v>
      </c>
      <c r="K117" t="str" cm="1">
        <f t="array" ref="K117">IF(COUNT(FIND({0,1,2,3,4,5,6,7,8,9},'Model output'!K116))&gt;0,'Model output'!K116,"")</f>
        <v/>
      </c>
      <c r="L117" s="8" t="str">
        <f t="shared" si="13"/>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classical type</v>
      </c>
      <c r="P117" t="str">
        <f>IF('Model output'!N116="","",'Model output'!N116)</f>
        <v>2.1 cm</v>
      </c>
      <c r="Q117" t="str">
        <f t="shared" si="18"/>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 ""))</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6"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Yes</v>
      </c>
      <c r="AB117" t="str">
        <f>IF(AA117&lt;&gt;"Yes","",IF(OR('Model output'!U116="",ISNUMBER(SEARCH("Not identified",'Model output'!U116))),"",'Model output'!U116))</f>
        <v/>
      </c>
      <c r="AC117" s="1" t="str">
        <f>IF(OR('Model output'!V116="", 'Model output'!V116="No", AND(ISERROR(SEARCH("Positive",'Model output'!V116)), ISNUMBER(SEARCH("Negative",'Model output'!V116))), ISNUMBER(SEARCH("Uninvolved",'Model output'!V116)), ISNUMBER(SEARCH("none",'Model output'!V116)), ISNUMBER(SEARCH("Free",'Model output'!V116)), ISNUMBER(SEARCH("1 mm",'Model output'!V116)), ISNUMBER(SEARCH("1.0 mm",'Model output'!V116)), ISNUMBER(SEARCH("0.1 CM",'Model output'!V116)), ISNUMBER(SEARCH("less than 0.2 mm",'Model output'!V116)), ISNUMBER(SEARCH("less than 0.5 mm",'Model output'!V116)), ISNUMBER(SEARCH("abut",'Model output'!V116)), ISNUMBER(SEARCH("lymph node",'Model output'!V116)), ISNUMBER(SEARCH("not mentioned",'Model output'!V116)), ISNUMBER(SEARCH("not specified",'Model output'!V116)), ISNUMBER(SEARCH("cannot be assessed",'Model output'!V116))), "negative", "positive")</f>
        <v>negative</v>
      </c>
      <c r="AE117" s="33"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4" t="str">
        <f t="shared" si="14"/>
        <v>2</v>
      </c>
      <c r="AG117" s="34" t="str">
        <f t="shared" si="15"/>
        <v>1a</v>
      </c>
      <c r="AH117" s="34" t="str">
        <f t="shared" si="19"/>
        <v>0</v>
      </c>
      <c r="AI117" s="40" t="str">
        <f t="shared" si="20"/>
        <v>I</v>
      </c>
      <c r="AJ117" s="37" t="s">
        <v>1148</v>
      </c>
      <c r="AK117" s="39" t="s">
        <v>1155</v>
      </c>
      <c r="AL117" s="39" t="s">
        <v>1156</v>
      </c>
      <c r="AM117" s="39" t="s">
        <v>1156</v>
      </c>
      <c r="AN117" s="39" t="s">
        <v>74</v>
      </c>
      <c r="AO117" s="37">
        <f t="shared" ca="1" si="25"/>
        <v>1</v>
      </c>
      <c r="AP117" s="39">
        <f t="shared" si="26"/>
        <v>1</v>
      </c>
      <c r="AQ117" s="39">
        <f t="shared" si="27"/>
        <v>0</v>
      </c>
      <c r="AR117" s="39">
        <f t="shared" si="28"/>
        <v>1</v>
      </c>
      <c r="AS117" s="40">
        <f t="shared" si="16"/>
        <v>1</v>
      </c>
    </row>
    <row r="118" spans="1:45">
      <c r="A118" t="str">
        <f>'Model output'!A117</f>
        <v>TCGA-DJ-A4V2</v>
      </c>
      <c r="B118" s="31">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3</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17"/>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output'!H117="","negative",IF(OR(ISNUMBER(SEARCH("lymph node",'Model output'!H117)),ISNUMBER(SEARCH("gland",'Model output'!H117)),ISNUMBER(SEARCH("lobe",'Model output'!H117)),ISNUMBER(SEARCH("isthmus",'Model output'!H117)),ISNUMBER(SEARCH("mediastinum",'Model output'!H117)),ISNUMBER(SEARCH("Not mentioned",'Model output'!H117)), ISNUMBER(SEARCH("Not applicable",'Model output'!H117)), ISNUMBER(SEARCH("paratracheal",'Model output'!H117)),ISNUMBER(SEARCH("fibroadipose tissue",'Model output'!H117)),ISNUMBER(SEARCH("thyroid node",'Model output'!H117)),ISNUMBER(SEARCH("skeletal muscle",'Model output'!H117)),ISNUMBER(SEARCH("right",'Model output'!H117)),ISNUMBER(SEARCH("left",'Model output'!H117)),ISNUMBER(SEARCH("Not specified",'Model output'!H117))),"negative","positive"))</f>
        <v>negative</v>
      </c>
      <c r="I118">
        <f>IF(OR('Model output'!I117="",'Model output'!I117="Not answered",'Model output'!I117="Not mentioned"),"",IF(ISNUMBER('Model output'!I117),'Model output'!I117,1))</f>
        <v>1</v>
      </c>
      <c r="J118">
        <f>IF(OR('Model output'!J117="",'Model output'!J117="Not answered",'Model output'!J117="Not mentioned"),"",IF(AND(ISNUMBER('Model output'!J117),'Model output'!J117&lt;=I118),'Model output'!J117,IF(AND(ISNUMBER('Model output'!J117), 'Model output'!J117&gt;=DATE(2024,1,1)), MIN(DAY('Model output'!J117), MONTH('Model output'!J117), YEAR('Model output'!J117)), IF(ISNUMBER(SEARCH("0/",'Model output'!J117)),0,IF(ISNUMBER(SEARCH("/",'Model output'!J117)), VALUE(LEFT('Model output'!J117, SEARCH("/",'Model output'!J117)-1)),1)))))</f>
        <v>0</v>
      </c>
      <c r="K118" t="str" cm="1">
        <f t="array" ref="K118">IF(COUNT(FIND({0,1,2,3,4,5,6,7,8,9},'Model output'!K117))&gt;0,'Model output'!K117,"")</f>
        <v/>
      </c>
      <c r="L118" s="8" t="str">
        <f t="shared" si="13"/>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 classical type</v>
      </c>
      <c r="O118" t="str">
        <f>IF('Model output'!M117="","",'Model output'!M117)</f>
        <v/>
      </c>
      <c r="P118" t="str">
        <f>IF('Model output'!N117="","",'Model output'!N117)</f>
        <v>3.0 cm</v>
      </c>
      <c r="Q118" t="str">
        <f t="shared" si="18"/>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 ""))</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s="16"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1" t="str">
        <f>IF(OR('Model output'!V117="", 'Model output'!V117="No", AND(ISERROR(SEARCH("Positive",'Model output'!V117)), ISNUMBER(SEARCH("Negative",'Model output'!V117))), ISNUMBER(SEARCH("Uninvolved",'Model output'!V117)), ISNUMBER(SEARCH("none",'Model output'!V117)), ISNUMBER(SEARCH("Free",'Model output'!V117)), ISNUMBER(SEARCH("1 mm",'Model output'!V117)), ISNUMBER(SEARCH("1.0 mm",'Model output'!V117)), ISNUMBER(SEARCH("0.1 CM",'Model output'!V117)), ISNUMBER(SEARCH("less than 0.2 mm",'Model output'!V117)), ISNUMBER(SEARCH("less than 0.5 mm",'Model output'!V117)), ISNUMBER(SEARCH("abut",'Model output'!V117)), ISNUMBER(SEARCH("lymph node",'Model output'!V117)), ISNUMBER(SEARCH("not mentioned",'Model output'!V117)), ISNUMBER(SEARCH("not specified",'Model output'!V117)), ISNUMBER(SEARCH("cannot be assessed",'Model output'!V117))), "negative", "positive")</f>
        <v>negative</v>
      </c>
      <c r="AE118" s="33"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4" t="str">
        <f t="shared" si="14"/>
        <v>2</v>
      </c>
      <c r="AG118" s="34" t="str">
        <f t="shared" si="15"/>
        <v>0</v>
      </c>
      <c r="AH118" s="34" t="str">
        <f t="shared" si="19"/>
        <v>0</v>
      </c>
      <c r="AI118" s="40" t="str">
        <f t="shared" si="20"/>
        <v>I</v>
      </c>
      <c r="AJ118" s="37" t="s">
        <v>1148</v>
      </c>
      <c r="AK118" s="39" t="s">
        <v>1155</v>
      </c>
      <c r="AL118" s="39" t="s">
        <v>1153</v>
      </c>
      <c r="AM118" s="39" t="s">
        <v>1156</v>
      </c>
      <c r="AN118" s="39" t="s">
        <v>74</v>
      </c>
      <c r="AO118" s="37">
        <f t="shared" ca="1" si="25"/>
        <v>1</v>
      </c>
      <c r="AP118" s="39">
        <f t="shared" si="26"/>
        <v>1</v>
      </c>
      <c r="AQ118" s="39">
        <f t="shared" si="27"/>
        <v>1</v>
      </c>
      <c r="AR118" s="39">
        <f t="shared" si="28"/>
        <v>1</v>
      </c>
      <c r="AS118" s="40">
        <f t="shared" si="16"/>
        <v>1</v>
      </c>
    </row>
    <row r="119" spans="1:45">
      <c r="A119" t="str">
        <f>'Model output'!A118</f>
        <v>TCGA-DJ-A4V4</v>
      </c>
      <c r="B119" s="31">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0</v>
      </c>
      <c r="F119" t="str">
        <f t="shared" si="17"/>
        <v>positive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output'!H118="","negative",IF(OR(ISNUMBER(SEARCH("lymph node",'Model output'!H118)),ISNUMBER(SEARCH("gland",'Model output'!H118)),ISNUMBER(SEARCH("lobe",'Model output'!H118)),ISNUMBER(SEARCH("isthmus",'Model output'!H118)),ISNUMBER(SEARCH("mediastinum",'Model output'!H118)),ISNUMBER(SEARCH("Not mentioned",'Model output'!H118)), ISNUMBER(SEARCH("Not applicable",'Model output'!H118)), ISNUMBER(SEARCH("paratracheal",'Model output'!H118)),ISNUMBER(SEARCH("fibroadipose tissue",'Model output'!H118)),ISNUMBER(SEARCH("thyroid node",'Model output'!H118)),ISNUMBER(SEARCH("skeletal muscle",'Model output'!H118)),ISNUMBER(SEARCH("right",'Model output'!H118)),ISNUMBER(SEARCH("left",'Model output'!H118)),ISNUMBER(SEARCH("Not specified",'Model output'!H118))),"negative","positive"))</f>
        <v>negative</v>
      </c>
      <c r="I119">
        <f>IF(OR('Model output'!I118="",'Model output'!I118="Not answered",'Model output'!I118="Not mentioned"),"",IF(ISNUMBER('Model output'!I118),'Model output'!I118,1))</f>
        <v>3</v>
      </c>
      <c r="J119">
        <f>IF(OR('Model output'!J118="",'Model output'!J118="Not answered",'Model output'!J118="Not mentioned"),"",IF(AND(ISNUMBER('Model output'!J118),'Model output'!J118&lt;=I119),'Model output'!J118,IF(AND(ISNUMBER('Model output'!J118), 'Model output'!J118&gt;=DATE(2024,1,1)), MIN(DAY('Model output'!J118), MONTH('Model output'!J118), YEAR('Model output'!J118)), IF(ISNUMBER(SEARCH("0/",'Model output'!J118)),0,IF(ISNUMBER(SEARCH("/",'Model output'!J118)), VALUE(LEFT('Model output'!J118, SEARCH("/",'Model output'!J118)-1)),1)))))</f>
        <v>1</v>
      </c>
      <c r="K119" t="str" cm="1">
        <f t="array" ref="K119">IF(COUNT(FIND({0,1,2,3,4,5,6,7,8,9},'Model output'!K118))&gt;0,'Model output'!K118,"")</f>
        <v>0.9 cm</v>
      </c>
      <c r="L119" s="8" t="str">
        <f t="shared" si="13"/>
        <v>0.9cm</v>
      </c>
      <c r="M119" cm="1">
        <f t="array" ref="M119">IF(L119="","",IF(ISNUMBER(SEARCH("cm",L119)),MAX(VALUE(SUBSTITUTE(_xlfn.FILTERXML("&lt;t&gt;&lt;s&gt;"&amp;SUBSTITUTE(L119,",","&lt;/s&gt;&lt;s&gt;")&amp;"&lt;/s&gt;&lt;/t&gt;","//s"),"cm",""))),MAX(VALUE(SUBSTITUTE(_xlfn.FILTERXML("&lt;t&gt;&lt;s&gt;"&amp;SUBSTITUTE(L119,",","&lt;/s&gt;&lt;s&gt;")&amp;"&lt;/s&gt;&lt;/t&gt;","//s"),"mm","")))/10))</f>
        <v>0.9</v>
      </c>
      <c r="N119" t="str">
        <f>IF('Model output'!L118="","",'Model output'!L118)</f>
        <v>Papillary</v>
      </c>
      <c r="O119" t="str">
        <f>IF('Model output'!M118="","",'Model output'!M118)</f>
        <v>microcarcinoma</v>
      </c>
      <c r="P119" t="str">
        <f>IF('Model output'!N118="","",'Model output'!N118)</f>
        <v>0.9 cm (for right lobe nodule)</v>
      </c>
      <c r="Q119" t="str">
        <f t="shared" si="18"/>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 ""))</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6"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Yes</v>
      </c>
      <c r="AB119" t="str">
        <f>IF(AA119&lt;&gt;"Yes","",IF(OR('Model output'!U118="",ISNUMBER(SEARCH("Not identified",'Model output'!U118))),"",'Model output'!U118))</f>
        <v/>
      </c>
      <c r="AC119" s="1" t="str">
        <f>IF(OR('Model output'!V118="", 'Model output'!V118="No", AND(ISERROR(SEARCH("Positive",'Model output'!V118)), ISNUMBER(SEARCH("Negative",'Model output'!V118))), ISNUMBER(SEARCH("Uninvolved",'Model output'!V118)), ISNUMBER(SEARCH("none",'Model output'!V118)), ISNUMBER(SEARCH("Free",'Model output'!V118)), ISNUMBER(SEARCH("1 mm",'Model output'!V118)), ISNUMBER(SEARCH("1.0 mm",'Model output'!V118)), ISNUMBER(SEARCH("0.1 CM",'Model output'!V118)), ISNUMBER(SEARCH("less than 0.2 mm",'Model output'!V118)), ISNUMBER(SEARCH("less than 0.5 mm",'Model output'!V118)), ISNUMBER(SEARCH("abut",'Model output'!V118)), ISNUMBER(SEARCH("lymph node",'Model output'!V118)), ISNUMBER(SEARCH("not mentioned",'Model output'!V118)), ISNUMBER(SEARCH("not specified",'Model output'!V118)), ISNUMBER(SEARCH("cannot be assessed",'Model output'!V118))), "negative", "positive")</f>
        <v>negative</v>
      </c>
      <c r="AE119" s="33"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4" t="str">
        <f t="shared" si="14"/>
        <v>1a</v>
      </c>
      <c r="AG119" s="34" t="str">
        <f t="shared" si="15"/>
        <v>1a</v>
      </c>
      <c r="AH119" s="34" t="str">
        <f t="shared" si="19"/>
        <v>0</v>
      </c>
      <c r="AI119" s="40" t="str">
        <f t="shared" si="20"/>
        <v>I</v>
      </c>
      <c r="AJ119" s="37" t="s">
        <v>1148</v>
      </c>
      <c r="AK119" s="39" t="s">
        <v>654</v>
      </c>
      <c r="AL119" s="39" t="s">
        <v>1156</v>
      </c>
      <c r="AM119" s="39" t="s">
        <v>1153</v>
      </c>
      <c r="AN119" s="39" t="s">
        <v>74</v>
      </c>
      <c r="AO119" s="37">
        <f t="shared" ca="1" si="25"/>
        <v>1</v>
      </c>
      <c r="AP119" s="39">
        <f t="shared" si="26"/>
        <v>1</v>
      </c>
      <c r="AQ119" s="39">
        <f t="shared" si="27"/>
        <v>0</v>
      </c>
      <c r="AR119" s="39">
        <f t="shared" si="28"/>
        <v>1</v>
      </c>
      <c r="AS119" s="40">
        <f t="shared" si="16"/>
        <v>1</v>
      </c>
    </row>
    <row r="120" spans="1:45">
      <c r="A120" t="str">
        <f>'Model output'!A119</f>
        <v>TCGA-DJ-A4V5</v>
      </c>
      <c r="B120" s="31">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1</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0</v>
      </c>
      <c r="F120" t="str">
        <f t="shared" si="17"/>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output'!H119="","negative",IF(OR(ISNUMBER(SEARCH("lymph node",'Model output'!H119)),ISNUMBER(SEARCH("gland",'Model output'!H119)),ISNUMBER(SEARCH("lobe",'Model output'!H119)),ISNUMBER(SEARCH("isthmus",'Model output'!H119)),ISNUMBER(SEARCH("mediastinum",'Model output'!H119)),ISNUMBER(SEARCH("Not mentioned",'Model output'!H119)), ISNUMBER(SEARCH("Not applicable",'Model output'!H119)), ISNUMBER(SEARCH("paratracheal",'Model output'!H119)),ISNUMBER(SEARCH("fibroadipose tissue",'Model output'!H119)),ISNUMBER(SEARCH("thyroid node",'Model output'!H119)),ISNUMBER(SEARCH("skeletal muscle",'Model output'!H119)),ISNUMBER(SEARCH("right",'Model output'!H119)),ISNUMBER(SEARCH("left",'Model output'!H119)),ISNUMBER(SEARCH("Not specified",'Model output'!H119))),"negative","positive"))</f>
        <v>negative</v>
      </c>
      <c r="I120">
        <f>IF(OR('Model output'!I119="",'Model output'!I119="Not answered",'Model output'!I119="Not mentioned"),"",IF(ISNUMBER('Model output'!I119),'Model output'!I119,1))</f>
        <v>8</v>
      </c>
      <c r="J120">
        <f>IF(OR('Model output'!J119="",'Model output'!J119="Not answered",'Model output'!J119="Not mentioned"),"",IF(AND(ISNUMBER('Model output'!J119),'Model output'!J119&lt;=I120),'Model output'!J119,IF(AND(ISNUMBER('Model output'!J119), 'Model output'!J119&gt;=DATE(2024,1,1)), MIN(DAY('Model output'!J119), MONTH('Model output'!J119), YEAR('Model output'!J119)), IF(ISNUMBER(SEARCH("0/",'Model output'!J119)),0,IF(ISNUMBER(SEARCH("/",'Model output'!J119)), VALUE(LEFT('Model output'!J119, SEARCH("/",'Model output'!J119)-1)),1)))))</f>
        <v>8</v>
      </c>
      <c r="K120" t="str" cm="1">
        <f t="array" ref="K120">IF(COUNT(FIND({0,1,2,3,4,5,6,7,8,9},'Model output'!K119))&gt;0,'Model output'!K119,"")</f>
        <v>0.9 cm</v>
      </c>
      <c r="L120" s="8" t="str">
        <f t="shared" si="13"/>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 carcinoma, classical type</v>
      </c>
      <c r="O120" t="str">
        <f>IF('Model output'!M119="","",'Model output'!M119)</f>
        <v>Not mentioned</v>
      </c>
      <c r="P120" t="str">
        <f>IF('Model output'!N119="","",'Model output'!N119)</f>
        <v>1.1 cm</v>
      </c>
      <c r="Q120" t="str">
        <f t="shared" si="18"/>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 ""))</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6" t="str">
        <f>IF('Model output'!S119="","",'Model output'!S119)</f>
        <v>Invades: perithyroidal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No</v>
      </c>
      <c r="AB120" t="str">
        <f>IF(AA120&lt;&gt;"Yes","",IF(OR('Model output'!U119="",ISNUMBER(SEARCH("Not identified",'Model output'!U119))),"",'Model output'!U119))</f>
        <v/>
      </c>
      <c r="AC120" s="1" t="str">
        <f>IF(OR('Model output'!V119="", 'Model output'!V119="No", AND(ISERROR(SEARCH("Positive",'Model output'!V119)), ISNUMBER(SEARCH("Negative",'Model output'!V119))), ISNUMBER(SEARCH("Uninvolved",'Model output'!V119)), ISNUMBER(SEARCH("none",'Model output'!V119)), ISNUMBER(SEARCH("Free",'Model output'!V119)), ISNUMBER(SEARCH("1 mm",'Model output'!V119)), ISNUMBER(SEARCH("1.0 mm",'Model output'!V119)), ISNUMBER(SEARCH("0.1 CM",'Model output'!V119)), ISNUMBER(SEARCH("less than 0.2 mm",'Model output'!V119)), ISNUMBER(SEARCH("less than 0.5 mm",'Model output'!V119)), ISNUMBER(SEARCH("abut",'Model output'!V119)), ISNUMBER(SEARCH("lymph node",'Model output'!V119)), ISNUMBER(SEARCH("not mentioned",'Model output'!V119)), ISNUMBER(SEARCH("not specified",'Model output'!V119)), ISNUMBER(SEARCH("cannot be assessed",'Model output'!V119))), "negative", "positive")</f>
        <v>positive</v>
      </c>
      <c r="AE120" s="33"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4" t="str">
        <f t="shared" si="14"/>
        <v>1b</v>
      </c>
      <c r="AG120" s="34" t="str">
        <f t="shared" si="15"/>
        <v>1a</v>
      </c>
      <c r="AH120" s="34" t="str">
        <f t="shared" si="19"/>
        <v>0</v>
      </c>
      <c r="AI120" s="40" t="str">
        <f t="shared" si="20"/>
        <v>II</v>
      </c>
      <c r="AJ120" s="37" t="s">
        <v>1147</v>
      </c>
      <c r="AK120" s="39" t="s">
        <v>1157</v>
      </c>
      <c r="AL120" s="39" t="s">
        <v>1152</v>
      </c>
      <c r="AM120" s="39" t="s">
        <v>1156</v>
      </c>
      <c r="AN120" s="39" t="s">
        <v>1154</v>
      </c>
      <c r="AO120" s="37">
        <f t="shared" si="25"/>
        <v>1</v>
      </c>
      <c r="AP120" s="39">
        <f t="shared" si="26"/>
        <v>0</v>
      </c>
      <c r="AQ120" s="39">
        <f t="shared" si="27"/>
        <v>0</v>
      </c>
      <c r="AR120" s="39">
        <f t="shared" si="28"/>
        <v>1</v>
      </c>
      <c r="AS120" s="40">
        <f t="shared" si="16"/>
        <v>1</v>
      </c>
    </row>
    <row r="121" spans="1:45">
      <c r="A121" t="str">
        <f>'Model output'!A120</f>
        <v>TCGA-DO-A1K0</v>
      </c>
      <c r="B121" s="31">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0</v>
      </c>
      <c r="F121" t="str">
        <f t="shared" si="17"/>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output'!H120="","negative",IF(OR(ISNUMBER(SEARCH("lymph node",'Model output'!H120)),ISNUMBER(SEARCH("gland",'Model output'!H120)),ISNUMBER(SEARCH("lobe",'Model output'!H120)),ISNUMBER(SEARCH("isthmus",'Model output'!H120)),ISNUMBER(SEARCH("mediastinum",'Model output'!H120)),ISNUMBER(SEARCH("Not mentioned",'Model output'!H120)), ISNUMBER(SEARCH("Not applicable",'Model output'!H120)), ISNUMBER(SEARCH("paratracheal",'Model output'!H120)),ISNUMBER(SEARCH("fibroadipose tissue",'Model output'!H120)),ISNUMBER(SEARCH("thyroid node",'Model output'!H120)),ISNUMBER(SEARCH("skeletal muscle",'Model output'!H120)),ISNUMBER(SEARCH("right",'Model output'!H120)),ISNUMBER(SEARCH("left",'Model output'!H120)),ISNUMBER(SEARCH("Not specified",'Model output'!H120))),"negative","positive"))</f>
        <v>negative</v>
      </c>
      <c r="I121">
        <f>IF(OR('Model output'!I120="",'Model output'!I120="Not answered",'Model output'!I120="Not mentioned"),"",IF(ISNUMBER('Model output'!I120),'Model output'!I120,1))</f>
        <v>14</v>
      </c>
      <c r="J121">
        <f>IF(OR('Model output'!J120="",'Model output'!J120="Not answered",'Model output'!J120="Not mentioned"),"",IF(AND(ISNUMBER('Model output'!J120),'Model output'!J120&lt;=I121),'Model output'!J120,IF(AND(ISNUMBER('Model output'!J120), 'Model output'!J120&gt;=DATE(2024,1,1)), MIN(DAY('Model output'!J120), MONTH('Model output'!J120), YEAR('Model output'!J120)), IF(ISNUMBER(SEARCH("0/",'Model output'!J120)),0,IF(ISNUMBER(SEARCH("/",'Model output'!J120)), VALUE(LEFT('Model output'!J120, SEARCH("/",'Model output'!J120)-1)),1)))))</f>
        <v>9</v>
      </c>
      <c r="K121" t="str" cm="1">
        <f t="array" ref="K121">IF(COUNT(FIND({0,1,2,3,4,5,6,7,8,9},'Model output'!K120))&gt;0,'Model output'!K120,"")</f>
        <v/>
      </c>
      <c r="L121" s="8" t="str">
        <f t="shared" si="13"/>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18"/>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 ""))</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6" t="str">
        <f>IF('Model output'!S120="","",'Model output'!S120)</f>
        <v>Minimal</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No</v>
      </c>
      <c r="AB121" t="str">
        <f>IF(AA121&lt;&gt;"Yes","",IF(OR('Model output'!U120="",ISNUMBER(SEARCH("Not identified",'Model output'!U120))),"",'Model output'!U120))</f>
        <v/>
      </c>
      <c r="AC121" s="1" t="str">
        <f>IF(OR('Model output'!V120="", 'Model output'!V120="No", AND(ISERROR(SEARCH("Positive",'Model output'!V120)), ISNUMBER(SEARCH("Negative",'Model output'!V120))), ISNUMBER(SEARCH("Uninvolved",'Model output'!V120)), ISNUMBER(SEARCH("none",'Model output'!V120)), ISNUMBER(SEARCH("Free",'Model output'!V120)), ISNUMBER(SEARCH("1 mm",'Model output'!V120)), ISNUMBER(SEARCH("1.0 mm",'Model output'!V120)), ISNUMBER(SEARCH("0.1 CM",'Model output'!V120)), ISNUMBER(SEARCH("less than 0.2 mm",'Model output'!V120)), ISNUMBER(SEARCH("less than 0.5 mm",'Model output'!V120)), ISNUMBER(SEARCH("abut",'Model output'!V120)), ISNUMBER(SEARCH("lymph node",'Model output'!V120)), ISNUMBER(SEARCH("not mentioned",'Model output'!V120)), ISNUMBER(SEARCH("not specified",'Model output'!V120)), ISNUMBER(SEARCH("cannot be assessed",'Model output'!V120))), "negative", "positive")</f>
        <v>negative</v>
      </c>
      <c r="AE121" s="33"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4" t="str">
        <f t="shared" si="14"/>
        <v>3a</v>
      </c>
      <c r="AG121" s="34" t="str">
        <f t="shared" si="15"/>
        <v>1b</v>
      </c>
      <c r="AH121" s="34" t="str">
        <f t="shared" si="19"/>
        <v>0</v>
      </c>
      <c r="AI121" s="40" t="str">
        <f t="shared" si="20"/>
        <v>I</v>
      </c>
      <c r="AJ121" s="37" t="s">
        <v>1149</v>
      </c>
      <c r="AK121" s="39" t="s">
        <v>1157</v>
      </c>
      <c r="AL121" s="39" t="s">
        <v>1152</v>
      </c>
      <c r="AM121" s="39" t="s">
        <v>1156</v>
      </c>
      <c r="AN121" s="39" t="s">
        <v>74</v>
      </c>
      <c r="AO121" s="37">
        <f t="shared" ca="1" si="25"/>
        <v>1</v>
      </c>
      <c r="AP121" s="39">
        <f t="shared" si="26"/>
        <v>1</v>
      </c>
      <c r="AQ121" s="39">
        <f t="shared" si="27"/>
        <v>1</v>
      </c>
      <c r="AR121" s="39">
        <f t="shared" si="28"/>
        <v>1</v>
      </c>
      <c r="AS121" s="40">
        <f t="shared" si="16"/>
        <v>1</v>
      </c>
    </row>
    <row r="122" spans="1:45">
      <c r="A122" t="str">
        <f>'Model output'!A121</f>
        <v>TCGA-E3-A3DZ</v>
      </c>
      <c r="B122" s="31">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7"/>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output'!H121="","negative",IF(OR(ISNUMBER(SEARCH("lymph node",'Model output'!H121)),ISNUMBER(SEARCH("gland",'Model output'!H121)),ISNUMBER(SEARCH("lobe",'Model output'!H121)),ISNUMBER(SEARCH("isthmus",'Model output'!H121)),ISNUMBER(SEARCH("mediastinum",'Model output'!H121)),ISNUMBER(SEARCH("Not mentioned",'Model output'!H121)), ISNUMBER(SEARCH("Not applicable",'Model output'!H121)), ISNUMBER(SEARCH("paratracheal",'Model output'!H121)),ISNUMBER(SEARCH("fibroadipose tissue",'Model output'!H121)),ISNUMBER(SEARCH("thyroid node",'Model output'!H121)),ISNUMBER(SEARCH("skeletal muscle",'Model output'!H121)),ISNUMBER(SEARCH("right",'Model output'!H121)),ISNUMBER(SEARCH("left",'Model output'!H121)),ISNUMBER(SEARCH("Not specified",'Model output'!H121))),"negative","positive"))</f>
        <v>negative</v>
      </c>
      <c r="I122">
        <f>IF(OR('Model output'!I121="",'Model output'!I121="Not answered",'Model output'!I121="Not mentioned"),"",IF(ISNUMBER('Model output'!I121),'Model output'!I121,1))</f>
        <v>1</v>
      </c>
      <c r="J122">
        <f>IF(OR('Model output'!J121="",'Model output'!J121="Not answered",'Model output'!J121="Not mentioned"),"",IF(AND(ISNUMBER('Model output'!J121),'Model output'!J121&lt;=I122),'Model output'!J121,IF(AND(ISNUMBER('Model output'!J121), 'Model output'!J121&gt;=DATE(2024,1,1)), MIN(DAY('Model output'!J121), MONTH('Model output'!J121), YEAR('Model output'!J121)), IF(ISNUMBER(SEARCH("0/",'Model output'!J121)),0,IF(ISNUMBER(SEARCH("/",'Model output'!J121)), VALUE(LEFT('Model output'!J121, SEARCH("/",'Model output'!J121)-1)),1)))))</f>
        <v>0</v>
      </c>
      <c r="K122" t="str" cm="1">
        <f t="array" ref="K122">IF(COUNT(FIND({0,1,2,3,4,5,6,7,8,9},'Model output'!K121))&gt;0,'Model output'!K121,"")</f>
        <v/>
      </c>
      <c r="L122" s="8" t="str">
        <f t="shared" si="13"/>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 Follicular variant</v>
      </c>
      <c r="O122" t="str">
        <f>IF('Model output'!M121="","",'Model output'!M121)</f>
        <v>Not mentioned in the provided clinical note</v>
      </c>
      <c r="P122" t="str">
        <f>IF('Model output'!N121="","",'Model output'!N121)</f>
        <v>5 cm</v>
      </c>
      <c r="Q122" t="str">
        <f t="shared" si="18"/>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 ""))</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6" t="str">
        <f>IF('Model output'!S121="","",'Model output'!S121)</f>
        <v>Encapsulated mass located in the upper and middle lobe</v>
      </c>
      <c r="Y122" t="str">
        <f>IF(OR('Model output'!S121="",ISNUMBER(SEARCH("Absent",'Model output'!S121)),ISNUMBER(SEARCH("Not identified",'Model output'!S121)),AND(ISNUMBER(SEARCH("No",'Model output'!S121)),NOT(ISNUMBER(SEARCH("carcinoma",'Model output'!S121)))),ISNUMBER(SEARCH("negative",'Model output'!S121))),"negative",IF(Z122="positive","gETE", "positive"))</f>
        <v>positive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Yes</v>
      </c>
      <c r="AB122" t="str">
        <f>IF(AA122&lt;&gt;"Yes","",IF(OR('Model output'!U121="",ISNUMBER(SEARCH("Not identified",'Model output'!U121))),"",'Model output'!U121))</f>
        <v/>
      </c>
      <c r="AC122" s="1" t="str">
        <f>IF(OR('Model output'!V121="", 'Model output'!V121="No", AND(ISERROR(SEARCH("Positive",'Model output'!V121)), ISNUMBER(SEARCH("Negative",'Model output'!V121))), ISNUMBER(SEARCH("Uninvolved",'Model output'!V121)), ISNUMBER(SEARCH("none",'Model output'!V121)), ISNUMBER(SEARCH("Free",'Model output'!V121)), ISNUMBER(SEARCH("1 mm",'Model output'!V121)), ISNUMBER(SEARCH("1.0 mm",'Model output'!V121)), ISNUMBER(SEARCH("0.1 CM",'Model output'!V121)), ISNUMBER(SEARCH("less than 0.2 mm",'Model output'!V121)), ISNUMBER(SEARCH("less than 0.5 mm",'Model output'!V121)), ISNUMBER(SEARCH("abut",'Model output'!V121)), ISNUMBER(SEARCH("lymph node",'Model output'!V121)), ISNUMBER(SEARCH("not mentioned",'Model output'!V121)), ISNUMBER(SEARCH("not specified",'Model output'!V121)), ISNUMBER(SEARCH("cannot be assessed",'Model output'!V121))), "negative", "positive")</f>
        <v>negative</v>
      </c>
      <c r="AE122" s="33"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intermediate</v>
      </c>
      <c r="AF122" s="34" t="str">
        <f t="shared" si="14"/>
        <v>3a</v>
      </c>
      <c r="AG122" s="34" t="str">
        <f t="shared" si="15"/>
        <v>0</v>
      </c>
      <c r="AH122" s="34" t="str">
        <f t="shared" si="19"/>
        <v>0</v>
      </c>
      <c r="AI122" s="40" t="str">
        <f t="shared" si="20"/>
        <v>II</v>
      </c>
      <c r="AJ122" s="37" t="s">
        <v>1148</v>
      </c>
      <c r="AK122" s="39" t="s">
        <v>1157</v>
      </c>
      <c r="AL122" s="39" t="s">
        <v>1153</v>
      </c>
      <c r="AM122" s="39" t="s">
        <v>1156</v>
      </c>
      <c r="AN122" s="39" t="s">
        <v>1154</v>
      </c>
      <c r="AO122" s="37">
        <f t="shared" ca="1" si="25"/>
        <v>0</v>
      </c>
      <c r="AP122" s="39">
        <f t="shared" si="26"/>
        <v>1</v>
      </c>
      <c r="AQ122" s="39">
        <f t="shared" si="27"/>
        <v>1</v>
      </c>
      <c r="AR122" s="39">
        <f t="shared" si="28"/>
        <v>1</v>
      </c>
      <c r="AS122" s="40">
        <f t="shared" si="16"/>
        <v>1</v>
      </c>
    </row>
    <row r="123" spans="1:45">
      <c r="A123" t="str">
        <f>'Model output'!A122</f>
        <v>TCGA-E3-A3E3</v>
      </c>
      <c r="B123" s="31">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7"/>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output'!H122="","negative",IF(OR(ISNUMBER(SEARCH("lymph node",'Model output'!H122)),ISNUMBER(SEARCH("gland",'Model output'!H122)),ISNUMBER(SEARCH("lobe",'Model output'!H122)),ISNUMBER(SEARCH("isthmus",'Model output'!H122)),ISNUMBER(SEARCH("mediastinum",'Model output'!H122)),ISNUMBER(SEARCH("Not mentioned",'Model output'!H122)), ISNUMBER(SEARCH("Not applicable",'Model output'!H122)), ISNUMBER(SEARCH("paratracheal",'Model output'!H122)),ISNUMBER(SEARCH("fibroadipose tissue",'Model output'!H122)),ISNUMBER(SEARCH("thyroid node",'Model output'!H122)),ISNUMBER(SEARCH("skeletal muscle",'Model output'!H122)),ISNUMBER(SEARCH("right",'Model output'!H122)),ISNUMBER(SEARCH("left",'Model output'!H122)),ISNUMBER(SEARCH("Not specified",'Model output'!H122))),"negative","positive"))</f>
        <v>negative</v>
      </c>
      <c r="I123">
        <f>IF(OR('Model output'!I122="",'Model output'!I122="Not answered",'Model output'!I122="Not mentioned"),"",IF(ISNUMBER('Model output'!I122),'Model output'!I122,1))</f>
        <v>1</v>
      </c>
      <c r="J123">
        <f>IF(OR('Model output'!J122="",'Model output'!J122="Not answered",'Model output'!J122="Not mentioned"),"",IF(AND(ISNUMBER('Model output'!J122),'Model output'!J122&lt;=I123),'Model output'!J122,IF(AND(ISNUMBER('Model output'!J122), 'Model output'!J122&gt;=DATE(2024,1,1)), MIN(DAY('Model output'!J122), MONTH('Model output'!J122), YEAR('Model output'!J122)), IF(ISNUMBER(SEARCH("0/",'Model output'!J122)),0,IF(ISNUMBER(SEARCH("/",'Model output'!J122)), VALUE(LEFT('Model output'!J122, SEARCH("/",'Model output'!J122)-1)),1)))))</f>
        <v>0</v>
      </c>
      <c r="K123" t="str" cm="1">
        <f t="array" ref="K123">IF(COUNT(FIND({0,1,2,3,4,5,6,7,8,9},'Model output'!K122))&gt;0,'Model output'!K122,"")</f>
        <v/>
      </c>
      <c r="L123" s="8" t="str">
        <f t="shared" si="13"/>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 Thyroid Carcinoma</v>
      </c>
      <c r="O123" t="str">
        <f>IF('Model output'!M122="","",'Model output'!M122)</f>
        <v>Not mentioned</v>
      </c>
      <c r="P123" t="str">
        <f>IF('Model output'!N122="","",'Model output'!N122)</f>
        <v>2.8 cm</v>
      </c>
      <c r="Q123" t="str">
        <f t="shared" si="18"/>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 ""))</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positive</v>
      </c>
      <c r="X123" s="16" t="str">
        <f>IF('Model output'!S122="","",'Model output'!S122)</f>
        <v>Not mentioned</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No</v>
      </c>
      <c r="AB123" t="str">
        <f>IF(AA123&lt;&gt;"Yes","",IF(OR('Model output'!U122="",ISNUMBER(SEARCH("Not identified",'Model output'!U122))),"",'Model output'!U122))</f>
        <v/>
      </c>
      <c r="AC123" s="1" t="str">
        <f>IF(OR('Model output'!V122="", 'Model output'!V122="No", AND(ISERROR(SEARCH("Positive",'Model output'!V122)), ISNUMBER(SEARCH("Negative",'Model output'!V122))), ISNUMBER(SEARCH("Uninvolved",'Model output'!V122)), ISNUMBER(SEARCH("none",'Model output'!V122)), ISNUMBER(SEARCH("Free",'Model output'!V122)), ISNUMBER(SEARCH("1 mm",'Model output'!V122)), ISNUMBER(SEARCH("1.0 mm",'Model output'!V122)), ISNUMBER(SEARCH("0.1 CM",'Model output'!V122)), ISNUMBER(SEARCH("less than 0.2 mm",'Model output'!V122)), ISNUMBER(SEARCH("less than 0.5 mm",'Model output'!V122)), ISNUMBER(SEARCH("abut",'Model output'!V122)), ISNUMBER(SEARCH("lymph node",'Model output'!V122)), ISNUMBER(SEARCH("not mentioned",'Model output'!V122)), ISNUMBER(SEARCH("not specified",'Model output'!V122)), ISNUMBER(SEARCH("cannot be assessed",'Model output'!V122))), "negative", "positive")</f>
        <v>negative</v>
      </c>
      <c r="AE123" s="33"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4" t="str">
        <f t="shared" si="14"/>
        <v>2</v>
      </c>
      <c r="AG123" s="34" t="str">
        <f t="shared" si="15"/>
        <v>0</v>
      </c>
      <c r="AH123" s="34" t="str">
        <f t="shared" si="19"/>
        <v>0</v>
      </c>
      <c r="AI123" s="40" t="str">
        <f t="shared" si="20"/>
        <v>I</v>
      </c>
      <c r="AJ123" s="37" t="s">
        <v>1148</v>
      </c>
      <c r="AK123" s="39" t="s">
        <v>1155</v>
      </c>
      <c r="AL123" s="39" t="s">
        <v>1153</v>
      </c>
      <c r="AM123" s="39" t="s">
        <v>1156</v>
      </c>
      <c r="AN123" s="39" t="s">
        <v>74</v>
      </c>
      <c r="AO123" s="37">
        <f t="shared" ca="1" si="25"/>
        <v>1</v>
      </c>
      <c r="AP123" s="39">
        <f t="shared" si="26"/>
        <v>1</v>
      </c>
      <c r="AQ123" s="39">
        <f t="shared" si="27"/>
        <v>1</v>
      </c>
      <c r="AR123" s="39">
        <f t="shared" si="28"/>
        <v>1</v>
      </c>
      <c r="AS123" s="40">
        <f t="shared" si="16"/>
        <v>1</v>
      </c>
    </row>
    <row r="124" spans="1:45">
      <c r="A124" t="str">
        <f>'Model output'!A123</f>
        <v>TCGA-E8-A242</v>
      </c>
      <c r="B124" s="31">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7"/>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output'!H123="","negative",IF(OR(ISNUMBER(SEARCH("lymph node",'Model output'!H123)),ISNUMBER(SEARCH("gland",'Model output'!H123)),ISNUMBER(SEARCH("lobe",'Model output'!H123)),ISNUMBER(SEARCH("isthmus",'Model output'!H123)),ISNUMBER(SEARCH("mediastinum",'Model output'!H123)),ISNUMBER(SEARCH("Not mentioned",'Model output'!H123)), ISNUMBER(SEARCH("Not applicable",'Model output'!H123)), ISNUMBER(SEARCH("paratracheal",'Model output'!H123)),ISNUMBER(SEARCH("fibroadipose tissue",'Model output'!H123)),ISNUMBER(SEARCH("thyroid node",'Model output'!H123)),ISNUMBER(SEARCH("skeletal muscle",'Model output'!H123)),ISNUMBER(SEARCH("right",'Model output'!H123)),ISNUMBER(SEARCH("left",'Model output'!H123)),ISNUMBER(SEARCH("Not specified",'Model output'!H123))),"negative","positive"))</f>
        <v>negative</v>
      </c>
      <c r="I124" t="str">
        <f>IF(OR('Model output'!I123="",'Model output'!I123="Not answered",'Model output'!I123="Not mentioned"),"",IF(ISNUMBER('Model output'!I123),'Model output'!I123,1))</f>
        <v/>
      </c>
      <c r="J124">
        <f>IF(OR('Model output'!J123="",'Model output'!J123="Not answered",'Model output'!J123="Not mentioned"),"",IF(AND(ISNUMBER('Model output'!J123),'Model output'!J123&lt;=I124),'Model output'!J123,IF(AND(ISNUMBER('Model output'!J123), 'Model output'!J123&gt;=DATE(2024,1,1)), MIN(DAY('Model output'!J123), MONTH('Model output'!J123), YEAR('Model output'!J123)), IF(ISNUMBER(SEARCH("0/",'Model output'!J123)),0,IF(ISNUMBER(SEARCH("/",'Model output'!J123)), VALUE(LEFT('Model output'!J123, SEARCH("/",'Model output'!J123)-1)),1)))))</f>
        <v>0</v>
      </c>
      <c r="K124" t="str" cm="1">
        <f t="array" ref="K124">IF(COUNT(FIND({0,1,2,3,4,5,6,7,8,9},'Model output'!K123))&gt;0,'Model output'!K123,"")</f>
        <v/>
      </c>
      <c r="L124" s="8" t="str">
        <f t="shared" si="13"/>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8"/>
        <v>1.8,1.2cm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f>IF('Model output'!O123="","",'Model output'!O123)</f>
        <v>1</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 ""))</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6" t="str">
        <f>IF('Model output'!S123="","",'Model output'!S123)</f>
        <v>Yes</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1" t="str">
        <f>IF(OR('Model output'!V123="", 'Model output'!V123="No", AND(ISERROR(SEARCH("Positive",'Model output'!V123)), ISNUMBER(SEARCH("Negative",'Model output'!V123))), ISNUMBER(SEARCH("Uninvolved",'Model output'!V123)), ISNUMBER(SEARCH("none",'Model output'!V123)), ISNUMBER(SEARCH("Free",'Model output'!V123)), ISNUMBER(SEARCH("1 mm",'Model output'!V123)), ISNUMBER(SEARCH("1.0 mm",'Model output'!V123)), ISNUMBER(SEARCH("0.1 CM",'Model output'!V123)), ISNUMBER(SEARCH("less than 0.2 mm",'Model output'!V123)), ISNUMBER(SEARCH("less than 0.5 mm",'Model output'!V123)), ISNUMBER(SEARCH("abut",'Model output'!V123)), ISNUMBER(SEARCH("lymph node",'Model output'!V123)), ISNUMBER(SEARCH("not mentioned",'Model output'!V123)), ISNUMBER(SEARCH("not specified",'Model output'!V123)), ISNUMBER(SEARCH("cannot be assessed",'Model output'!V123))), "negative", "positive")</f>
        <v>positive</v>
      </c>
      <c r="AE124" s="33"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4" t="str">
        <f t="shared" si="14"/>
        <v>1b</v>
      </c>
      <c r="AG124" s="34" t="str">
        <f t="shared" si="15"/>
        <v>0</v>
      </c>
      <c r="AH124" s="34" t="str">
        <f t="shared" si="19"/>
        <v>0</v>
      </c>
      <c r="AI124" s="40" t="str">
        <f t="shared" si="20"/>
        <v>I</v>
      </c>
      <c r="AJ124" s="37" t="s">
        <v>1147</v>
      </c>
      <c r="AK124" s="39" t="s">
        <v>1152</v>
      </c>
      <c r="AL124" s="39" t="s">
        <v>1153</v>
      </c>
      <c r="AM124" s="39" t="s">
        <v>1156</v>
      </c>
      <c r="AN124" s="39" t="s">
        <v>74</v>
      </c>
      <c r="AO124" s="37">
        <f t="shared" si="25"/>
        <v>1</v>
      </c>
      <c r="AP124" s="39">
        <f t="shared" si="26"/>
        <v>1</v>
      </c>
      <c r="AQ124" s="39">
        <f t="shared" si="27"/>
        <v>1</v>
      </c>
      <c r="AR124" s="39">
        <f t="shared" si="28"/>
        <v>1</v>
      </c>
      <c r="AS124" s="40">
        <f t="shared" si="16"/>
        <v>1</v>
      </c>
    </row>
    <row r="125" spans="1:45">
      <c r="A125" t="str">
        <f>'Model output'!A124</f>
        <v>TCGA-E8-A2JQ</v>
      </c>
      <c r="B125" s="31">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7"/>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central</v>
      </c>
      <c r="H125" t="str">
        <f>IF('Model output'!H124="","negative",IF(OR(ISNUMBER(SEARCH("lymph node",'Model output'!H124)),ISNUMBER(SEARCH("gland",'Model output'!H124)),ISNUMBER(SEARCH("lobe",'Model output'!H124)),ISNUMBER(SEARCH("isthmus",'Model output'!H124)),ISNUMBER(SEARCH("mediastinum",'Model output'!H124)),ISNUMBER(SEARCH("Not mentioned",'Model output'!H124)), ISNUMBER(SEARCH("Not applicable",'Model output'!H124)), ISNUMBER(SEARCH("paratracheal",'Model output'!H124)),ISNUMBER(SEARCH("fibroadipose tissue",'Model output'!H124)),ISNUMBER(SEARCH("thyroid node",'Model output'!H124)),ISNUMBER(SEARCH("skeletal muscle",'Model output'!H124)),ISNUMBER(SEARCH("right",'Model output'!H124)),ISNUMBER(SEARCH("left",'Model output'!H124)),ISNUMBER(SEARCH("Not specified",'Model output'!H124))),"negative","positive"))</f>
        <v>negative</v>
      </c>
      <c r="I125">
        <f>IF(OR('Model output'!I124="",'Model output'!I124="Not answered",'Model output'!I124="Not mentioned"),"",IF(ISNUMBER('Model output'!I124),'Model output'!I124,1))</f>
        <v>14</v>
      </c>
      <c r="J125">
        <f>IF(OR('Model output'!J124="",'Model output'!J124="Not answered",'Model output'!J124="Not mentioned"),"",IF(AND(ISNUMBER('Model output'!J124),'Model output'!J124&lt;=I125),'Model output'!J124,IF(AND(ISNUMBER('Model output'!J124), 'Model output'!J124&gt;=DATE(2024,1,1)), MIN(DAY('Model output'!J124), MONTH('Model output'!J124), YEAR('Model output'!J124)), IF(ISNUMBER(SEARCH("0/",'Model output'!J124)),0,IF(ISNUMBER(SEARCH("/",'Model output'!J124)), VALUE(LEFT('Model output'!J124, SEARCH("/",'Model output'!J124)-1)),1)))))</f>
        <v>11</v>
      </c>
      <c r="K125" t="str" cm="1">
        <f t="array" ref="K125">IF(COUNT(FIND({0,1,2,3,4,5,6,7,8,9},'Model output'!K124))&gt;0,'Model output'!K124,"")</f>
        <v/>
      </c>
      <c r="L125" s="8" t="str">
        <f t="shared" si="13"/>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Not mentioned in the provided clinical note</v>
      </c>
      <c r="P125" t="str">
        <f>IF('Model output'!N124="","",'Model output'!N124)</f>
        <v>2.1 x 1.9 cm</v>
      </c>
      <c r="Q125" t="str">
        <f t="shared" si="18"/>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 ""))</f>
        <v>Not mentioned in the provided clinical note</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6"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Yes</v>
      </c>
      <c r="AB125" t="str">
        <f>IF(AA125&lt;&gt;"Yes","",IF(OR('Model output'!U124="",ISNUMBER(SEARCH("Not identified",'Model output'!U124))),"",'Model output'!U124))</f>
        <v>Not mentioned in the provided clinical note</v>
      </c>
      <c r="AC125" s="1" t="str">
        <f>IF(OR('Model output'!V124="", 'Model output'!V124="No", AND(ISERROR(SEARCH("Positive",'Model output'!V124)), ISNUMBER(SEARCH("Negative",'Model output'!V124))), ISNUMBER(SEARCH("Uninvolved",'Model output'!V124)), ISNUMBER(SEARCH("none",'Model output'!V124)), ISNUMBER(SEARCH("Free",'Model output'!V124)), ISNUMBER(SEARCH("1 mm",'Model output'!V124)), ISNUMBER(SEARCH("1.0 mm",'Model output'!V124)), ISNUMBER(SEARCH("0.1 CM",'Model output'!V124)), ISNUMBER(SEARCH("less than 0.2 mm",'Model output'!V124)), ISNUMBER(SEARCH("less than 0.5 mm",'Model output'!V124)), ISNUMBER(SEARCH("abut",'Model output'!V124)), ISNUMBER(SEARCH("lymph node",'Model output'!V124)), ISNUMBER(SEARCH("not mentioned",'Model output'!V124)), ISNUMBER(SEARCH("not specified",'Model output'!V124)), ISNUMBER(SEARCH("cannot be assessed",'Model output'!V124))), "negative", "positive")</f>
        <v>negative</v>
      </c>
      <c r="AE125" s="33"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4" t="str">
        <f t="shared" si="14"/>
        <v>2</v>
      </c>
      <c r="AG125" s="34" t="str">
        <f t="shared" si="15"/>
        <v>1a</v>
      </c>
      <c r="AH125" s="34" t="str">
        <f t="shared" si="19"/>
        <v>0</v>
      </c>
      <c r="AI125" s="40" t="str">
        <f t="shared" si="20"/>
        <v>I</v>
      </c>
      <c r="AJ125" s="37" t="s">
        <v>1149</v>
      </c>
      <c r="AK125" s="39" t="s">
        <v>1155</v>
      </c>
      <c r="AL125" s="39" t="s">
        <v>654</v>
      </c>
      <c r="AM125" s="39" t="s">
        <v>1156</v>
      </c>
      <c r="AN125" s="39" t="s">
        <v>74</v>
      </c>
      <c r="AO125" s="37">
        <f t="shared" ca="1" si="25"/>
        <v>1</v>
      </c>
      <c r="AP125" s="39">
        <f t="shared" si="26"/>
        <v>1</v>
      </c>
      <c r="AQ125" s="39">
        <f t="shared" si="27"/>
        <v>1</v>
      </c>
      <c r="AR125" s="39">
        <f t="shared" si="28"/>
        <v>1</v>
      </c>
      <c r="AS125" s="40">
        <f t="shared" si="16"/>
        <v>1</v>
      </c>
    </row>
    <row r="126" spans="1:45">
      <c r="A126" t="str">
        <f>'Model output'!A125</f>
        <v>TCGA-E8-A413</v>
      </c>
      <c r="B126" s="31">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17"/>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output'!H125="","negative",IF(OR(ISNUMBER(SEARCH("lymph node",'Model output'!H125)),ISNUMBER(SEARCH("gland",'Model output'!H125)),ISNUMBER(SEARCH("lobe",'Model output'!H125)),ISNUMBER(SEARCH("isthmus",'Model output'!H125)),ISNUMBER(SEARCH("mediastinum",'Model output'!H125)),ISNUMBER(SEARCH("Not mentioned",'Model output'!H125)), ISNUMBER(SEARCH("Not applicable",'Model output'!H125)), ISNUMBER(SEARCH("paratracheal",'Model output'!H125)),ISNUMBER(SEARCH("fibroadipose tissue",'Model output'!H125)),ISNUMBER(SEARCH("thyroid node",'Model output'!H125)),ISNUMBER(SEARCH("skeletal muscle",'Model output'!H125)),ISNUMBER(SEARCH("right",'Model output'!H125)),ISNUMBER(SEARCH("left",'Model output'!H125)),ISNUMBER(SEARCH("Not specified",'Model output'!H125))),"negative","positive"))</f>
        <v>negative</v>
      </c>
      <c r="I126" t="str">
        <f>IF(OR('Model output'!I125="",'Model output'!I125="Not answered",'Model output'!I125="Not mentioned"),"",IF(ISNUMBER('Model output'!I125),'Model output'!I125,1))</f>
        <v/>
      </c>
      <c r="J126" t="str">
        <f>IF(OR('Model output'!J125="",'Model output'!J125="Not answered",'Model output'!J125="Not mentioned"),"",IF(AND(ISNUMBER('Model output'!J125),'Model output'!J125&lt;=I126),'Model output'!J125,IF(AND(ISNUMBER('Model output'!J125), 'Model output'!J125&gt;=DATE(2024,1,1)), MIN(DAY('Model output'!J125), MONTH('Model output'!J125), YEAR('Model output'!J125)), IF(ISNUMBER(SEARCH("0/",'Model output'!J125)),0,IF(ISNUMBER(SEARCH("/",'Model output'!J125)), VALUE(LEFT('Model output'!J125, SEARCH("/",'Model output'!J125)-1)),1)))))</f>
        <v/>
      </c>
      <c r="K126" t="str" cm="1">
        <f t="array" ref="K126">IF(COUNT(FIND({0,1,2,3,4,5,6,7,8,9},'Model output'!K125))&gt;0,'Model output'!K125,"")</f>
        <v/>
      </c>
      <c r="L126" s="8" t="str">
        <f t="shared" si="13"/>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18"/>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 ""))</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6" t="str">
        <f>IF('Model output'!S125="","",'Model output'!S125)</f>
        <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1" t="str">
        <f>IF(OR('Model output'!V125="", 'Model output'!V125="No", AND(ISERROR(SEARCH("Positive",'Model output'!V125)), ISNUMBER(SEARCH("Negative",'Model output'!V125))), ISNUMBER(SEARCH("Uninvolved",'Model output'!V125)), ISNUMBER(SEARCH("none",'Model output'!V125)), ISNUMBER(SEARCH("Free",'Model output'!V125)), ISNUMBER(SEARCH("1 mm",'Model output'!V125)), ISNUMBER(SEARCH("1.0 mm",'Model output'!V125)), ISNUMBER(SEARCH("0.1 CM",'Model output'!V125)), ISNUMBER(SEARCH("less than 0.2 mm",'Model output'!V125)), ISNUMBER(SEARCH("less than 0.5 mm",'Model output'!V125)), ISNUMBER(SEARCH("abut",'Model output'!V125)), ISNUMBER(SEARCH("lymph node",'Model output'!V125)), ISNUMBER(SEARCH("not mentioned",'Model output'!V125)), ISNUMBER(SEARCH("not specified",'Model output'!V125)), ISNUMBER(SEARCH("cannot be assessed",'Model output'!V125))), "negative", "positive")</f>
        <v>negative</v>
      </c>
      <c r="AE126" s="33"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34" t="str">
        <f t="shared" si="14"/>
        <v>1b</v>
      </c>
      <c r="AG126" s="34" t="str">
        <f t="shared" si="15"/>
        <v>0</v>
      </c>
      <c r="AH126" s="34" t="str">
        <f t="shared" si="19"/>
        <v>0</v>
      </c>
      <c r="AI126" s="40" t="str">
        <f t="shared" si="20"/>
        <v>I</v>
      </c>
      <c r="AJ126" s="37" t="s">
        <v>1149</v>
      </c>
      <c r="AK126" s="39" t="s">
        <v>1152</v>
      </c>
      <c r="AL126" s="39" t="s">
        <v>1156</v>
      </c>
      <c r="AM126" s="39" t="s">
        <v>1156</v>
      </c>
      <c r="AN126" s="39" t="s">
        <v>74</v>
      </c>
      <c r="AO126" s="37">
        <f t="shared" ca="1" si="25"/>
        <v>1</v>
      </c>
      <c r="AP126" s="39">
        <f t="shared" si="26"/>
        <v>1</v>
      </c>
      <c r="AQ126" s="39">
        <f t="shared" si="27"/>
        <v>1</v>
      </c>
      <c r="AR126" s="39">
        <f t="shared" si="28"/>
        <v>1</v>
      </c>
      <c r="AS126" s="40">
        <f t="shared" si="16"/>
        <v>1</v>
      </c>
    </row>
    <row r="127" spans="1:45">
      <c r="A127" t="str">
        <f>'Model output'!A126</f>
        <v>TCGA-E8-A414</v>
      </c>
      <c r="B127" s="31">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17"/>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output'!H126="","negative",IF(OR(ISNUMBER(SEARCH("lymph node",'Model output'!H126)),ISNUMBER(SEARCH("gland",'Model output'!H126)),ISNUMBER(SEARCH("lobe",'Model output'!H126)),ISNUMBER(SEARCH("isthmus",'Model output'!H126)),ISNUMBER(SEARCH("mediastinum",'Model output'!H126)),ISNUMBER(SEARCH("Not mentioned",'Model output'!H126)), ISNUMBER(SEARCH("Not applicable",'Model output'!H126)), ISNUMBER(SEARCH("paratracheal",'Model output'!H126)),ISNUMBER(SEARCH("fibroadipose tissue",'Model output'!H126)),ISNUMBER(SEARCH("thyroid node",'Model output'!H126)),ISNUMBER(SEARCH("skeletal muscle",'Model output'!H126)),ISNUMBER(SEARCH("right",'Model output'!H126)),ISNUMBER(SEARCH("left",'Model output'!H126)),ISNUMBER(SEARCH("Not specified",'Model output'!H126))),"negative","positive"))</f>
        <v>negative</v>
      </c>
      <c r="I127" t="str">
        <f>IF(OR('Model output'!I126="",'Model output'!I126="Not answered",'Model output'!I126="Not mentioned"),"",IF(ISNUMBER('Model output'!I126),'Model output'!I126,1))</f>
        <v/>
      </c>
      <c r="J127" t="str">
        <f>IF(OR('Model output'!J126="",'Model output'!J126="Not answered",'Model output'!J126="Not mentioned"),"",IF(AND(ISNUMBER('Model output'!J126),'Model output'!J126&lt;=I127),'Model output'!J126,IF(AND(ISNUMBER('Model output'!J126), 'Model output'!J126&gt;=DATE(2024,1,1)), MIN(DAY('Model output'!J126), MONTH('Model output'!J126), YEAR('Model output'!J126)), IF(ISNUMBER(SEARCH("0/",'Model output'!J126)),0,IF(ISNUMBER(SEARCH("/",'Model output'!J126)), VALUE(LEFT('Model output'!J126, SEARCH("/",'Model output'!J126)-1)),1)))))</f>
        <v/>
      </c>
      <c r="K127" t="str" cm="1">
        <f t="array" ref="K127">IF(COUNT(FIND({0,1,2,3,4,5,6,7,8,9},'Model output'!K126))&gt;0,'Model output'!K126,"")</f>
        <v/>
      </c>
      <c r="L127" s="8" t="str">
        <f t="shared" si="13"/>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5x3x3 cm</v>
      </c>
      <c r="Q127" t="str">
        <f t="shared" si="18"/>
        <v>5,3,3cm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 ""))</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6" t="str">
        <f>IF('Model output'!S126="","",'Model output'!S126)</f>
        <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1" t="str">
        <f>IF(OR('Model output'!V126="", 'Model output'!V126="No", AND(ISERROR(SEARCH("Positive",'Model output'!V126)), ISNUMBER(SEARCH("Negative",'Model output'!V126))), ISNUMBER(SEARCH("Uninvolved",'Model output'!V126)), ISNUMBER(SEARCH("none",'Model output'!V126)), ISNUMBER(SEARCH("Free",'Model output'!V126)), ISNUMBER(SEARCH("1 mm",'Model output'!V126)), ISNUMBER(SEARCH("1.0 mm",'Model output'!V126)), ISNUMBER(SEARCH("0.1 CM",'Model output'!V126)), ISNUMBER(SEARCH("less than 0.2 mm",'Model output'!V126)), ISNUMBER(SEARCH("less than 0.5 mm",'Model output'!V126)), ISNUMBER(SEARCH("abut",'Model output'!V126)), ISNUMBER(SEARCH("lymph node",'Model output'!V126)), ISNUMBER(SEARCH("not mentioned",'Model output'!V126)), ISNUMBER(SEARCH("not specified",'Model output'!V126)), ISNUMBER(SEARCH("cannot be assessed",'Model output'!V126))), "negative", "positive")</f>
        <v>negative</v>
      </c>
      <c r="AE127" s="33"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4" t="str">
        <f t="shared" si="14"/>
        <v>3a</v>
      </c>
      <c r="AG127" s="34" t="str">
        <f t="shared" si="15"/>
        <v>0</v>
      </c>
      <c r="AH127" s="34" t="str">
        <f t="shared" si="19"/>
        <v>0</v>
      </c>
      <c r="AI127" s="40" t="str">
        <f t="shared" si="20"/>
        <v>I</v>
      </c>
      <c r="AJ127" s="37" t="s">
        <v>1149</v>
      </c>
      <c r="AK127" s="39" t="s">
        <v>1157</v>
      </c>
      <c r="AL127" s="39" t="s">
        <v>1156</v>
      </c>
      <c r="AM127" s="39" t="s">
        <v>1156</v>
      </c>
      <c r="AN127" s="39" t="s">
        <v>74</v>
      </c>
      <c r="AO127" s="37">
        <f t="shared" ca="1" si="25"/>
        <v>1</v>
      </c>
      <c r="AP127" s="39">
        <f t="shared" si="26"/>
        <v>1</v>
      </c>
      <c r="AQ127" s="39">
        <f t="shared" si="27"/>
        <v>1</v>
      </c>
      <c r="AR127" s="39">
        <f t="shared" si="28"/>
        <v>1</v>
      </c>
      <c r="AS127" s="40">
        <f t="shared" si="16"/>
        <v>1</v>
      </c>
    </row>
    <row r="128" spans="1:45">
      <c r="A128" t="str">
        <f>'Model output'!A127</f>
        <v>TCGA-E8-A415</v>
      </c>
      <c r="B128" s="31">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0</v>
      </c>
      <c r="F128" t="str">
        <f t="shared" si="17"/>
        <v>positive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output'!H127="","negative",IF(OR(ISNUMBER(SEARCH("lymph node",'Model output'!H127)),ISNUMBER(SEARCH("gland",'Model output'!H127)),ISNUMBER(SEARCH("lobe",'Model output'!H127)),ISNUMBER(SEARCH("isthmus",'Model output'!H127)),ISNUMBER(SEARCH("mediastinum",'Model output'!H127)),ISNUMBER(SEARCH("Not mentioned",'Model output'!H127)), ISNUMBER(SEARCH("Not applicable",'Model output'!H127)), ISNUMBER(SEARCH("paratracheal",'Model output'!H127)),ISNUMBER(SEARCH("fibroadipose tissue",'Model output'!H127)),ISNUMBER(SEARCH("thyroid node",'Model output'!H127)),ISNUMBER(SEARCH("skeletal muscle",'Model output'!H127)),ISNUMBER(SEARCH("right",'Model output'!H127)),ISNUMBER(SEARCH("left",'Model output'!H127)),ISNUMBER(SEARCH("Not specified",'Model output'!H127))),"negative","positive"))</f>
        <v>negative</v>
      </c>
      <c r="I128">
        <f>IF(OR('Model output'!I127="",'Model output'!I127="Not answered",'Model output'!I127="Not mentioned"),"",IF(ISNUMBER('Model output'!I127),'Model output'!I127,1))</f>
        <v>1</v>
      </c>
      <c r="J128">
        <f>IF(OR('Model output'!J127="",'Model output'!J127="Not answered",'Model output'!J127="Not mentioned"),"",IF(AND(ISNUMBER('Model output'!J127),'Model output'!J127&lt;=I128),'Model output'!J127,IF(AND(ISNUMBER('Model output'!J127), 'Model output'!J127&gt;=DATE(2024,1,1)), MIN(DAY('Model output'!J127), MONTH('Model output'!J127), YEAR('Model output'!J127)), IF(ISNUMBER(SEARCH("0/",'Model output'!J127)),0,IF(ISNUMBER(SEARCH("/",'Model output'!J127)), VALUE(LEFT('Model output'!J127, SEARCH("/",'Model output'!J127)-1)),1)))))</f>
        <v>1</v>
      </c>
      <c r="K128" t="str" cm="1">
        <f t="array" ref="K128">IF(COUNT(FIND({0,1,2,3,4,5,6,7,8,9},'Model output'!K127))&gt;0,'Model output'!K127,"")</f>
        <v/>
      </c>
      <c r="L128" s="8" t="str">
        <f t="shared" ref="L128:L189" si="2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128,"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1x0.7x0.7 cm</v>
      </c>
      <c r="Q128" t="str">
        <f t="shared" si="18"/>
        <v>1,0.7,0.7cm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 ""))</f>
        <v>Not mentioned in the provided clinical note</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6" t="str">
        <f>IF('Model output'!S127="","",'Model output'!S127)</f>
        <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Yes</v>
      </c>
      <c r="AB128" t="str">
        <f>IF(AA128&lt;&gt;"Yes","",IF(OR('Model output'!U127="",ISNUMBER(SEARCH("Not identified",'Model output'!U127))),"",'Model output'!U127))</f>
        <v/>
      </c>
      <c r="AC128" s="1" t="str">
        <f>IF(OR('Model output'!V127="", 'Model output'!V127="No", AND(ISERROR(SEARCH("Positive",'Model output'!V127)), ISNUMBER(SEARCH("Negative",'Model output'!V127))), ISNUMBER(SEARCH("Uninvolved",'Model output'!V127)), ISNUMBER(SEARCH("none",'Model output'!V127)), ISNUMBER(SEARCH("Free",'Model output'!V127)), ISNUMBER(SEARCH("1 mm",'Model output'!V127)), ISNUMBER(SEARCH("1.0 mm",'Model output'!V127)), ISNUMBER(SEARCH("0.1 CM",'Model output'!V127)), ISNUMBER(SEARCH("less than 0.2 mm",'Model output'!V127)), ISNUMBER(SEARCH("less than 0.5 mm",'Model output'!V127)), ISNUMBER(SEARCH("abut",'Model output'!V127)), ISNUMBER(SEARCH("lymph node",'Model output'!V127)), ISNUMBER(SEARCH("not mentioned",'Model output'!V127)), ISNUMBER(SEARCH("not specified",'Model output'!V127)), ISNUMBER(SEARCH("cannot be assessed",'Model output'!V127))), "negative", "positive")</f>
        <v>negative</v>
      </c>
      <c r="AE128" s="33"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intermediate</v>
      </c>
      <c r="AF128" s="34"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4" t="str">
        <f t="shared" ref="AG128:AG190" si="31">IF(AND(ISNUMBER(J128),J128&gt;0),
IF(G128="lateral", "1b", "1a"),"0")</f>
        <v>1a</v>
      </c>
      <c r="AH128" s="34" t="str">
        <f t="shared" si="19"/>
        <v>0</v>
      </c>
      <c r="AI128" s="40" t="str">
        <f t="shared" si="20"/>
        <v>I</v>
      </c>
      <c r="AJ128" s="37" t="s">
        <v>1149</v>
      </c>
      <c r="AK128" s="39" t="s">
        <v>654</v>
      </c>
      <c r="AL128" s="39" t="s">
        <v>1156</v>
      </c>
      <c r="AM128" s="39" t="s">
        <v>1156</v>
      </c>
      <c r="AN128" s="39" t="s">
        <v>74</v>
      </c>
      <c r="AO128" s="37">
        <f t="shared" ca="1" si="25"/>
        <v>1</v>
      </c>
      <c r="AP128" s="39">
        <f t="shared" si="26"/>
        <v>1</v>
      </c>
      <c r="AQ128" s="39">
        <f t="shared" si="27"/>
        <v>0</v>
      </c>
      <c r="AR128" s="39">
        <f t="shared" si="28"/>
        <v>1</v>
      </c>
      <c r="AS128" s="40">
        <f t="shared" si="16"/>
        <v>1</v>
      </c>
    </row>
    <row r="129" spans="1:45">
      <c r="A129" t="str">
        <f>'Model output'!A128</f>
        <v>TCGA-E8-A416</v>
      </c>
      <c r="B129" s="31">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ref="F129:F190" si="32">IF(OR(G129&lt;&gt;"",AND(J129&lt;&gt;"",ISNUMBER(J129),J129&gt;0),AND(M129&lt;&gt;"",M129&gt;0)),"positive","negative")</f>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output'!H128="","negative",IF(OR(ISNUMBER(SEARCH("lymph node",'Model output'!H128)),ISNUMBER(SEARCH("gland",'Model output'!H128)),ISNUMBER(SEARCH("lobe",'Model output'!H128)),ISNUMBER(SEARCH("isthmus",'Model output'!H128)),ISNUMBER(SEARCH("mediastinum",'Model output'!H128)),ISNUMBER(SEARCH("Not mentioned",'Model output'!H128)), ISNUMBER(SEARCH("Not applicable",'Model output'!H128)), ISNUMBER(SEARCH("paratracheal",'Model output'!H128)),ISNUMBER(SEARCH("fibroadipose tissue",'Model output'!H128)),ISNUMBER(SEARCH("thyroid node",'Model output'!H128)),ISNUMBER(SEARCH("skeletal muscle",'Model output'!H128)),ISNUMBER(SEARCH("right",'Model output'!H128)),ISNUMBER(SEARCH("left",'Model output'!H128)),ISNUMBER(SEARCH("Not specified",'Model output'!H128))),"negative","positive"))</f>
        <v>negative</v>
      </c>
      <c r="I129" t="str">
        <f>IF(OR('Model output'!I128="",'Model output'!I128="Not answered",'Model output'!I128="Not mentioned"),"",IF(ISNUMBER('Model output'!I128),'Model output'!I128,1))</f>
        <v/>
      </c>
      <c r="J129" t="str">
        <f>IF(OR('Model output'!J128="",'Model output'!J128="Not answered",'Model output'!J128="Not mentioned"),"",IF(AND(ISNUMBER('Model output'!J128),'Model output'!J128&lt;=I129),'Model output'!J128,IF(AND(ISNUMBER('Model output'!J128), 'Model output'!J128&gt;=DATE(2024,1,1)), MIN(DAY('Model output'!J128), MONTH('Model output'!J128), YEAR('Model output'!J128)), IF(ISNUMBER(SEARCH("0/",'Model output'!J128)),0,IF(ISNUMBER(SEARCH("/",'Model output'!J128)), VALUE(LEFT('Model output'!J128, SEARCH("/",'Model output'!J128)-1)),1)))))</f>
        <v/>
      </c>
      <c r="K129" t="str" cm="1">
        <f t="array" ref="K129">IF(COUNT(FIND({0,1,2,3,4,5,6,7,8,9},'Model output'!K128))&gt;0,'Model output'!K128,"")</f>
        <v/>
      </c>
      <c r="L129" s="8" t="str">
        <f t="shared" si="29"/>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1.5x1x 1 cm</v>
      </c>
      <c r="Q129" t="str">
        <f t="shared" ref="Q129:Q190" si="3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129,"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1.5,1,1cm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 ""))</f>
        <v>Not specified</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6" t="str">
        <f>IF('Model output'!S128="","",'Model output'!S128)</f>
        <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1" t="str">
        <f>IF(OR('Model output'!V128="", 'Model output'!V128="No", AND(ISERROR(SEARCH("Positive",'Model output'!V128)), ISNUMBER(SEARCH("Negative",'Model output'!V128))), ISNUMBER(SEARCH("Uninvolved",'Model output'!V128)), ISNUMBER(SEARCH("none",'Model output'!V128)), ISNUMBER(SEARCH("Free",'Model output'!V128)), ISNUMBER(SEARCH("1 mm",'Model output'!V128)), ISNUMBER(SEARCH("1.0 mm",'Model output'!V128)), ISNUMBER(SEARCH("0.1 CM",'Model output'!V128)), ISNUMBER(SEARCH("less than 0.2 mm",'Model output'!V128)), ISNUMBER(SEARCH("less than 0.5 mm",'Model output'!V128)), ISNUMBER(SEARCH("abut",'Model output'!V128)), ISNUMBER(SEARCH("lymph node",'Model output'!V128)), ISNUMBER(SEARCH("not mentioned",'Model output'!V128)), ISNUMBER(SEARCH("not specified",'Model output'!V128)), ISNUMBER(SEARCH("cannot be assessed",'Model output'!V128))), "negative", "positive")</f>
        <v>negative</v>
      </c>
      <c r="AE129" s="33"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intermediate</v>
      </c>
      <c r="AF129" s="34" t="str">
        <f t="shared" si="30"/>
        <v>1b</v>
      </c>
      <c r="AG129" s="34" t="str">
        <f t="shared" si="31"/>
        <v>0</v>
      </c>
      <c r="AH129" s="34" t="str">
        <f t="shared" ref="AH129:AH191" si="34">IF(OR(H129="unknown"),"x",IF(H129="negative","0","1"))</f>
        <v>0</v>
      </c>
      <c r="AI129" s="40"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37" t="s">
        <v>1149</v>
      </c>
      <c r="AK129" s="39" t="s">
        <v>1152</v>
      </c>
      <c r="AL129" s="39" t="s">
        <v>1156</v>
      </c>
      <c r="AM129" s="39" t="s">
        <v>1156</v>
      </c>
      <c r="AN129" s="39" t="s">
        <v>74</v>
      </c>
      <c r="AO129" s="37">
        <f t="shared" ca="1" si="25"/>
        <v>1</v>
      </c>
      <c r="AP129" s="39">
        <f t="shared" si="26"/>
        <v>1</v>
      </c>
      <c r="AQ129" s="39">
        <f t="shared" si="27"/>
        <v>1</v>
      </c>
      <c r="AR129" s="39">
        <f t="shared" si="28"/>
        <v>1</v>
      </c>
      <c r="AS129" s="40">
        <f t="shared" si="16"/>
        <v>1</v>
      </c>
    </row>
    <row r="130" spans="1:45">
      <c r="A130" t="str">
        <f>'Model output'!A129</f>
        <v>TCGA-E8-A419</v>
      </c>
      <c r="B130" s="31">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2</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output'!H129="","negative",IF(OR(ISNUMBER(SEARCH("lymph node",'Model output'!H129)),ISNUMBER(SEARCH("gland",'Model output'!H129)),ISNUMBER(SEARCH("lobe",'Model output'!H129)),ISNUMBER(SEARCH("isthmus",'Model output'!H129)),ISNUMBER(SEARCH("mediastinum",'Model output'!H129)),ISNUMBER(SEARCH("Not mentioned",'Model output'!H129)), ISNUMBER(SEARCH("Not applicable",'Model output'!H129)), ISNUMBER(SEARCH("paratracheal",'Model output'!H129)),ISNUMBER(SEARCH("fibroadipose tissue",'Model output'!H129)),ISNUMBER(SEARCH("thyroid node",'Model output'!H129)),ISNUMBER(SEARCH("skeletal muscle",'Model output'!H129)),ISNUMBER(SEARCH("right",'Model output'!H129)),ISNUMBER(SEARCH("left",'Model output'!H129)),ISNUMBER(SEARCH("Not specified",'Model output'!H129))),"negative","positive"))</f>
        <v>negative</v>
      </c>
      <c r="I130" t="str">
        <f>IF(OR('Model output'!I129="",'Model output'!I129="Not answered",'Model output'!I129="Not mentioned"),"",IF(ISNUMBER('Model output'!I129),'Model output'!I129,1))</f>
        <v/>
      </c>
      <c r="J130" t="str">
        <f>IF(OR('Model output'!J129="",'Model output'!J129="Not answered",'Model output'!J129="Not mentioned"),"",IF(AND(ISNUMBER('Model output'!J129),'Model output'!J129&lt;=I130),'Model output'!J129,IF(AND(ISNUMBER('Model output'!J129), 'Model output'!J129&gt;=DATE(2024,1,1)), MIN(DAY('Model output'!J129), MONTH('Model output'!J129), YEAR('Model output'!J129)), IF(ISNUMBER(SEARCH("0/",'Model output'!J129)),0,IF(ISNUMBER(SEARCH("/",'Model output'!J129)), VALUE(LEFT('Model output'!J129, SEARCH("/",'Model output'!J129)-1)),1)))))</f>
        <v/>
      </c>
      <c r="K130" t="str" cm="1">
        <f t="array" ref="K130">IF(COUNT(FIND({0,1,2,3,4,5,6,7,8,9},'Model output'!K129))&gt;0,'Model output'!K129,"")</f>
        <v/>
      </c>
      <c r="L130" s="8" t="str">
        <f t="shared" si="29"/>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33"/>
        <v>2.5,3,2cm</v>
      </c>
      <c r="R130" cm="1">
        <f t="array" ref="R130">IF(Q130="","",IF(ISNUMBER(SEARCH("cm",Q130)),MAX(VALUE(SUBSTITUTE(_xlfn.FILTERXML("&lt;t&gt;&lt;s&gt;"&amp;SUBSTITUTE(Q130,",","&lt;/s&gt;&lt;s&gt;")&amp;"&lt;/s&gt;&lt;/t&gt;","//s"),"cm",""))),MAX(VALUE(SUBSTITUTE(_xlfn.FILTERXML("&lt;t&gt;&lt;s&gt;"&amp;SUBSTITUTE(Q130,",","&lt;/s&gt;&lt;s&gt;")&amp;"&lt;/s&gt;&lt;/t&gt;","//s"),"mm","")))/10))</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 ""))</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6" t="str">
        <f>IF('Model output'!S129="","",'Model output'!S129)</f>
        <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1" t="str">
        <f>IF(OR('Model output'!V129="", 'Model output'!V129="No", AND(ISERROR(SEARCH("Positive",'Model output'!V129)), ISNUMBER(SEARCH("Negative",'Model output'!V129))), ISNUMBER(SEARCH("Uninvolved",'Model output'!V129)), ISNUMBER(SEARCH("none",'Model output'!V129)), ISNUMBER(SEARCH("Free",'Model output'!V129)), ISNUMBER(SEARCH("1 mm",'Model output'!V129)), ISNUMBER(SEARCH("1.0 mm",'Model output'!V129)), ISNUMBER(SEARCH("0.1 CM",'Model output'!V129)), ISNUMBER(SEARCH("less than 0.2 mm",'Model output'!V129)), ISNUMBER(SEARCH("less than 0.5 mm",'Model output'!V129)), ISNUMBER(SEARCH("abut",'Model output'!V129)), ISNUMBER(SEARCH("lymph node",'Model output'!V129)), ISNUMBER(SEARCH("not mentioned",'Model output'!V129)), ISNUMBER(SEARCH("not specified",'Model output'!V129)), ISNUMBER(SEARCH("cannot be assessed",'Model output'!V129))), "negative", "positive")</f>
        <v>negative</v>
      </c>
      <c r="AE130" s="33"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4" t="str">
        <f t="shared" si="30"/>
        <v>2</v>
      </c>
      <c r="AG130" s="34" t="str">
        <f t="shared" si="31"/>
        <v>0</v>
      </c>
      <c r="AH130" s="34" t="str">
        <f t="shared" si="34"/>
        <v>0</v>
      </c>
      <c r="AI130" s="40" t="str">
        <f t="shared" si="35"/>
        <v>I</v>
      </c>
      <c r="AJ130" s="37" t="s">
        <v>1148</v>
      </c>
      <c r="AK130" s="39" t="s">
        <v>1155</v>
      </c>
      <c r="AL130" s="39" t="s">
        <v>1156</v>
      </c>
      <c r="AM130" s="39" t="s">
        <v>1156</v>
      </c>
      <c r="AN130" s="39" t="s">
        <v>74</v>
      </c>
      <c r="AO130" s="37">
        <f t="shared" ca="1" si="25"/>
        <v>1</v>
      </c>
      <c r="AP130" s="39">
        <f t="shared" si="26"/>
        <v>1</v>
      </c>
      <c r="AQ130" s="39">
        <f t="shared" si="27"/>
        <v>1</v>
      </c>
      <c r="AR130" s="39">
        <f t="shared" si="28"/>
        <v>1</v>
      </c>
      <c r="AS130" s="40">
        <f t="shared" si="16"/>
        <v>1</v>
      </c>
    </row>
    <row r="131" spans="1:45">
      <c r="A131" t="str">
        <f>'Model output'!A130</f>
        <v>TCGA-E8-A432</v>
      </c>
      <c r="B131" s="31">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0</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output'!H130="","negative",IF(OR(ISNUMBER(SEARCH("lymph node",'Model output'!H130)),ISNUMBER(SEARCH("gland",'Model output'!H130)),ISNUMBER(SEARCH("lobe",'Model output'!H130)),ISNUMBER(SEARCH("isthmus",'Model output'!H130)),ISNUMBER(SEARCH("mediastinum",'Model output'!H130)),ISNUMBER(SEARCH("Not mentioned",'Model output'!H130)), ISNUMBER(SEARCH("Not applicable",'Model output'!H130)), ISNUMBER(SEARCH("paratracheal",'Model output'!H130)),ISNUMBER(SEARCH("fibroadipose tissue",'Model output'!H130)),ISNUMBER(SEARCH("thyroid node",'Model output'!H130)),ISNUMBER(SEARCH("skeletal muscle",'Model output'!H130)),ISNUMBER(SEARCH("right",'Model output'!H130)),ISNUMBER(SEARCH("left",'Model output'!H130)),ISNUMBER(SEARCH("Not specified",'Model output'!H130))),"negative","positive"))</f>
        <v>negative</v>
      </c>
      <c r="I131" t="str">
        <f>IF(OR('Model output'!I130="",'Model output'!I130="Not answered",'Model output'!I130="Not mentioned"),"",IF(ISNUMBER('Model output'!I130),'Model output'!I130,1))</f>
        <v/>
      </c>
      <c r="J131" t="str">
        <f>IF(OR('Model output'!J130="",'Model output'!J130="Not answered",'Model output'!J130="Not mentioned"),"",IF(AND(ISNUMBER('Model output'!J130),'Model output'!J130&lt;=I131),'Model output'!J130,IF(AND(ISNUMBER('Model output'!J130), 'Model output'!J130&gt;=DATE(2024,1,1)), MIN(DAY('Model output'!J130), MONTH('Model output'!J130), YEAR('Model output'!J130)), IF(ISNUMBER(SEARCH("0/",'Model output'!J130)),0,IF(ISNUMBER(SEARCH("/",'Model output'!J130)), VALUE(LEFT('Model output'!J130, SEARCH("/",'Model output'!J130)-1)),1)))))</f>
        <v/>
      </c>
      <c r="K131" t="str" cm="1">
        <f t="array" ref="K131">IF(COUNT(FIND({0,1,2,3,4,5,6,7,8,9},'Model output'!K130))&gt;0,'Model output'!K130,"")</f>
        <v/>
      </c>
      <c r="L131" s="8" t="str">
        <f t="shared" si="29"/>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33"/>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 ""))</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6"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1" t="str">
        <f>IF(OR('Model output'!V130="", 'Model output'!V130="No", AND(ISERROR(SEARCH("Positive",'Model output'!V130)), ISNUMBER(SEARCH("Negative",'Model output'!V130))), ISNUMBER(SEARCH("Uninvolved",'Model output'!V130)), ISNUMBER(SEARCH("none",'Model output'!V130)), ISNUMBER(SEARCH("Free",'Model output'!V130)), ISNUMBER(SEARCH("1 mm",'Model output'!V130)), ISNUMBER(SEARCH("1.0 mm",'Model output'!V130)), ISNUMBER(SEARCH("0.1 CM",'Model output'!V130)), ISNUMBER(SEARCH("less than 0.2 mm",'Model output'!V130)), ISNUMBER(SEARCH("less than 0.5 mm",'Model output'!V130)), ISNUMBER(SEARCH("abut",'Model output'!V130)), ISNUMBER(SEARCH("lymph node",'Model output'!V130)), ISNUMBER(SEARCH("not mentioned",'Model output'!V130)), ISNUMBER(SEARCH("not specified",'Model output'!V130)), ISNUMBER(SEARCH("cannot be assessed",'Model output'!V130))), "negative", "positive")</f>
        <v>negative</v>
      </c>
      <c r="AE131" s="33"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4" t="str">
        <f t="shared" si="30"/>
        <v>2</v>
      </c>
      <c r="AG131" s="34" t="str">
        <f t="shared" si="31"/>
        <v>0</v>
      </c>
      <c r="AH131" s="34" t="str">
        <f t="shared" si="34"/>
        <v>0</v>
      </c>
      <c r="AI131" s="40" t="str">
        <f t="shared" si="35"/>
        <v>I</v>
      </c>
      <c r="AJ131" s="37" t="s">
        <v>1148</v>
      </c>
      <c r="AK131" s="39" t="s">
        <v>1155</v>
      </c>
      <c r="AL131" s="39" t="s">
        <v>1156</v>
      </c>
      <c r="AM131" s="39" t="s">
        <v>1156</v>
      </c>
      <c r="AN131" s="39" t="s">
        <v>74</v>
      </c>
      <c r="AO131" s="37">
        <f t="shared" ca="1" si="25"/>
        <v>1</v>
      </c>
      <c r="AP131" s="39">
        <f t="shared" si="26"/>
        <v>1</v>
      </c>
      <c r="AQ131" s="39">
        <f t="shared" si="27"/>
        <v>1</v>
      </c>
      <c r="AR131" s="39">
        <f t="shared" si="28"/>
        <v>1</v>
      </c>
      <c r="AS131" s="40">
        <f t="shared" ref="AS131:AS194" si="36">IF(AI131=AN131,1,0)</f>
        <v>1</v>
      </c>
    </row>
    <row r="132" spans="1:45">
      <c r="A132" t="str">
        <f>'Model output'!A131</f>
        <v>TCGA-E8-A433</v>
      </c>
      <c r="B132" s="31">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1</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output'!H131="","negative",IF(OR(ISNUMBER(SEARCH("lymph node",'Model output'!H131)),ISNUMBER(SEARCH("gland",'Model output'!H131)),ISNUMBER(SEARCH("lobe",'Model output'!H131)),ISNUMBER(SEARCH("isthmus",'Model output'!H131)),ISNUMBER(SEARCH("mediastinum",'Model output'!H131)),ISNUMBER(SEARCH("Not mentioned",'Model output'!H131)), ISNUMBER(SEARCH("Not applicable",'Model output'!H131)), ISNUMBER(SEARCH("paratracheal",'Model output'!H131)),ISNUMBER(SEARCH("fibroadipose tissue",'Model output'!H131)),ISNUMBER(SEARCH("thyroid node",'Model output'!H131)),ISNUMBER(SEARCH("skeletal muscle",'Model output'!H131)),ISNUMBER(SEARCH("right",'Model output'!H131)),ISNUMBER(SEARCH("left",'Model output'!H131)),ISNUMBER(SEARCH("Not specified",'Model output'!H131))),"negative","positive"))</f>
        <v>negative</v>
      </c>
      <c r="I132" t="str">
        <f>IF(OR('Model output'!I131="",'Model output'!I131="Not answered",'Model output'!I131="Not mentioned"),"",IF(ISNUMBER('Model output'!I131),'Model output'!I131,1))</f>
        <v/>
      </c>
      <c r="J132" t="str">
        <f>IF(OR('Model output'!J131="",'Model output'!J131="Not answered",'Model output'!J131="Not mentioned"),"",IF(AND(ISNUMBER('Model output'!J131),'Model output'!J131&lt;=I132),'Model output'!J131,IF(AND(ISNUMBER('Model output'!J131), 'Model output'!J131&gt;=DATE(2024,1,1)), MIN(DAY('Model output'!J131), MONTH('Model output'!J131), YEAR('Model output'!J131)), IF(ISNUMBER(SEARCH("0/",'Model output'!J131)),0,IF(ISNUMBER(SEARCH("/",'Model output'!J131)), VALUE(LEFT('Model output'!J131, SEARCH("/",'Model output'!J131)-1)),1)))))</f>
        <v/>
      </c>
      <c r="K132" t="str" cm="1">
        <f t="array" ref="K132">IF(COUNT(FIND({0,1,2,3,4,5,6,7,8,9},'Model output'!K131))&gt;0,'Model output'!K131,"")</f>
        <v/>
      </c>
      <c r="L132" s="8" t="str">
        <f t="shared" si="29"/>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v>
      </c>
      <c r="Q132" t="str">
        <f t="shared" si="33"/>
        <v>2.5,2,2</v>
      </c>
      <c r="R132" cm="1">
        <f t="array" ref="R132">IF(Q132="","",IF(ISNUMBER(SEARCH("cm",Q132)),MAX(VALUE(SUBSTITUTE(_xlfn.FILTERXML("&lt;t&gt;&lt;s&gt;"&amp;SUBSTITUTE(Q132,",","&lt;/s&gt;&lt;s&gt;")&amp;"&lt;/s&gt;&lt;/t&gt;","//s"),"cm",""))),MAX(VALUE(SUBSTITUTE(_xlfn.FILTERXML("&lt;t&gt;&lt;s&gt;"&amp;SUBSTITUTE(Q132,",","&lt;/s&gt;&lt;s&gt;")&amp;"&lt;/s&gt;&lt;/t&gt;","//s"),"mm","")))/10))</f>
        <v>0.25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 ""))</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6"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1" t="str">
        <f>IF(OR('Model output'!V131="", 'Model output'!V131="No", AND(ISERROR(SEARCH("Positive",'Model output'!V131)), ISNUMBER(SEARCH("Negative",'Model output'!V131))), ISNUMBER(SEARCH("Uninvolved",'Model output'!V131)), ISNUMBER(SEARCH("none",'Model output'!V131)), ISNUMBER(SEARCH("Free",'Model output'!V131)), ISNUMBER(SEARCH("1 mm",'Model output'!V131)), ISNUMBER(SEARCH("1.0 mm",'Model output'!V131)), ISNUMBER(SEARCH("0.1 CM",'Model output'!V131)), ISNUMBER(SEARCH("less than 0.2 mm",'Model output'!V131)), ISNUMBER(SEARCH("less than 0.5 mm",'Model output'!V131)), ISNUMBER(SEARCH("abut",'Model output'!V131)), ISNUMBER(SEARCH("lymph node",'Model output'!V131)), ISNUMBER(SEARCH("not mentioned",'Model output'!V131)), ISNUMBER(SEARCH("not specified",'Model output'!V131)), ISNUMBER(SEARCH("cannot be assessed",'Model output'!V131))), "negative", "positive")</f>
        <v>negative</v>
      </c>
      <c r="AE132" s="33"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34" t="str">
        <f t="shared" si="30"/>
        <v>1a</v>
      </c>
      <c r="AG132" s="34" t="str">
        <f t="shared" si="31"/>
        <v>0</v>
      </c>
      <c r="AH132" s="34" t="str">
        <f t="shared" si="34"/>
        <v>0</v>
      </c>
      <c r="AI132" s="40" t="str">
        <f t="shared" si="35"/>
        <v>I</v>
      </c>
      <c r="AJ132" s="37" t="s">
        <v>1148</v>
      </c>
      <c r="AK132" s="39" t="s">
        <v>1155</v>
      </c>
      <c r="AL132" s="39" t="s">
        <v>1156</v>
      </c>
      <c r="AM132" s="39" t="s">
        <v>1156</v>
      </c>
      <c r="AN132" s="39" t="s">
        <v>74</v>
      </c>
      <c r="AO132" s="37">
        <f t="shared" ref="AO132:AO163" ca="1" si="37">IF(AE132=AJ132,1,0)</f>
        <v>0</v>
      </c>
      <c r="AP132" s="39">
        <f t="shared" ref="AP132:AP163" si="38">IF(AF132=AK132, 1, IF(AND(AF132="x", AK132="0"), 1, IF(AND(AF132="0", AK132="x"), 1, 0)))</f>
        <v>0</v>
      </c>
      <c r="AQ132" s="39">
        <f t="shared" ref="AQ132:AQ163" si="39">IF(AG132=AL132, 1, IF(AND(AG132="x", AL132="0"), 1, IF(AND(AG132="0", AL132="x"), 1, 0)))</f>
        <v>1</v>
      </c>
      <c r="AR132" s="39">
        <f t="shared" ref="AR132:AR163" si="40">IF(AH132=AM132, 1, IF(AND(AH132="x", AM132="0"), 1, IF(AND(AH132="0", AM132="x"), 1, 0)))</f>
        <v>1</v>
      </c>
      <c r="AS132" s="40">
        <f t="shared" si="36"/>
        <v>1</v>
      </c>
    </row>
    <row r="133" spans="1:45">
      <c r="A133" t="str">
        <f>'Model output'!A132</f>
        <v>TCGA-E8-A434</v>
      </c>
      <c r="B133" s="31">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0</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output'!H132="","negative",IF(OR(ISNUMBER(SEARCH("lymph node",'Model output'!H132)),ISNUMBER(SEARCH("gland",'Model output'!H132)),ISNUMBER(SEARCH("lobe",'Model output'!H132)),ISNUMBER(SEARCH("isthmus",'Model output'!H132)),ISNUMBER(SEARCH("mediastinum",'Model output'!H132)),ISNUMBER(SEARCH("Not mentioned",'Model output'!H132)), ISNUMBER(SEARCH("Not applicable",'Model output'!H132)), ISNUMBER(SEARCH("paratracheal",'Model output'!H132)),ISNUMBER(SEARCH("fibroadipose tissue",'Model output'!H132)),ISNUMBER(SEARCH("thyroid node",'Model output'!H132)),ISNUMBER(SEARCH("skeletal muscle",'Model output'!H132)),ISNUMBER(SEARCH("right",'Model output'!H132)),ISNUMBER(SEARCH("left",'Model output'!H132)),ISNUMBER(SEARCH("Not specified",'Model output'!H132))),"negative","positive"))</f>
        <v>negative</v>
      </c>
      <c r="I133">
        <f>IF(OR('Model output'!I132="",'Model output'!I132="Not answered",'Model output'!I132="Not mentioned"),"",IF(ISNUMBER('Model output'!I132),'Model output'!I132,1))</f>
        <v>0</v>
      </c>
      <c r="J133">
        <f>IF(OR('Model output'!J132="",'Model output'!J132="Not answered",'Model output'!J132="Not mentioned"),"",IF(AND(ISNUMBER('Model output'!J132),'Model output'!J132&lt;=I133),'Model output'!J132,IF(AND(ISNUMBER('Model output'!J132), 'Model output'!J132&gt;=DATE(2024,1,1)), MIN(DAY('Model output'!J132), MONTH('Model output'!J132), YEAR('Model output'!J132)), IF(ISNUMBER(SEARCH("0/",'Model output'!J132)),0,IF(ISNUMBER(SEARCH("/",'Model output'!J132)), VALUE(LEFT('Model output'!J132, SEARCH("/",'Model output'!J132)-1)),1)))))</f>
        <v>0</v>
      </c>
      <c r="K133" t="str" cm="1">
        <f t="array" ref="K133">IF(COUNT(FIND({0,1,2,3,4,5,6,7,8,9},'Model output'!K132))&gt;0,'Model output'!K132,"")</f>
        <v/>
      </c>
      <c r="L133" s="8" t="str">
        <f t="shared" si="29"/>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x 0.7 x 0.7</v>
      </c>
      <c r="Q133" t="str">
        <f t="shared" si="33"/>
        <v>0.7,0.7,0.7</v>
      </c>
      <c r="R133" cm="1">
        <f t="array" ref="R133">IF(Q133="","",IF(ISNUMBER(SEARCH("cm",Q133)),MAX(VALUE(SUBSTITUTE(_xlfn.FILTERXML("&lt;t&gt;&lt;s&gt;"&amp;SUBSTITUTE(Q133,",","&lt;/s&gt;&lt;s&gt;")&amp;"&lt;/s&gt;&lt;/t&gt;","//s"),"cm",""))),MAX(VALUE(SUBSTITUTE(_xlfn.FILTERXML("&lt;t&gt;&lt;s&gt;"&amp;SUBSTITUTE(Q133,",","&lt;/s&gt;&lt;s&gt;")&amp;"&lt;/s&gt;&lt;/t&gt;","//s"),"mm","")))/10))</f>
        <v>6.9999999999999993E-2</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 ""))</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6"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1" t="str">
        <f>IF(OR('Model output'!V132="", 'Model output'!V132="No", AND(ISERROR(SEARCH("Positive",'Model output'!V132)), ISNUMBER(SEARCH("Negative",'Model output'!V132))), ISNUMBER(SEARCH("Uninvolved",'Model output'!V132)), ISNUMBER(SEARCH("none",'Model output'!V132)), ISNUMBER(SEARCH("Free",'Model output'!V132)), ISNUMBER(SEARCH("1 mm",'Model output'!V132)), ISNUMBER(SEARCH("1.0 mm",'Model output'!V132)), ISNUMBER(SEARCH("0.1 CM",'Model output'!V132)), ISNUMBER(SEARCH("less than 0.2 mm",'Model output'!V132)), ISNUMBER(SEARCH("less than 0.5 mm",'Model output'!V132)), ISNUMBER(SEARCH("abut",'Model output'!V132)), ISNUMBER(SEARCH("lymph node",'Model output'!V132)), ISNUMBER(SEARCH("not mentioned",'Model output'!V132)), ISNUMBER(SEARCH("not specified",'Model output'!V132)), ISNUMBER(SEARCH("cannot be assessed",'Model output'!V132))), "negative", "positive")</f>
        <v>negative</v>
      </c>
      <c r="AE133" s="33"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4" t="str">
        <f t="shared" si="30"/>
        <v>1a</v>
      </c>
      <c r="AG133" s="34" t="str">
        <f t="shared" si="31"/>
        <v>0</v>
      </c>
      <c r="AH133" s="34" t="str">
        <f t="shared" si="34"/>
        <v>0</v>
      </c>
      <c r="AI133" s="40" t="str">
        <f t="shared" si="35"/>
        <v>I</v>
      </c>
      <c r="AJ133" s="37" t="s">
        <v>1148</v>
      </c>
      <c r="AK133" s="39" t="s">
        <v>654</v>
      </c>
      <c r="AL133" s="39" t="s">
        <v>1156</v>
      </c>
      <c r="AM133" s="39" t="s">
        <v>1156</v>
      </c>
      <c r="AN133" s="39" t="s">
        <v>74</v>
      </c>
      <c r="AO133" s="37">
        <f t="shared" ca="1" si="37"/>
        <v>1</v>
      </c>
      <c r="AP133" s="39">
        <f t="shared" si="38"/>
        <v>1</v>
      </c>
      <c r="AQ133" s="39">
        <f t="shared" si="39"/>
        <v>1</v>
      </c>
      <c r="AR133" s="39">
        <f t="shared" si="40"/>
        <v>1</v>
      </c>
      <c r="AS133" s="40">
        <f t="shared" si="36"/>
        <v>1</v>
      </c>
    </row>
    <row r="134" spans="1:45">
      <c r="A134" t="str">
        <f>'Model output'!A133</f>
        <v>TCGA-E8-A436</v>
      </c>
      <c r="B134" s="31">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an</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positive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central</v>
      </c>
      <c r="H134" t="str">
        <f>IF('Model output'!H133="","negative",IF(OR(ISNUMBER(SEARCH("lymph node",'Model output'!H133)),ISNUMBER(SEARCH("gland",'Model output'!H133)),ISNUMBER(SEARCH("lobe",'Model output'!H133)),ISNUMBER(SEARCH("isthmus",'Model output'!H133)),ISNUMBER(SEARCH("mediastinum",'Model output'!H133)),ISNUMBER(SEARCH("Not mentioned",'Model output'!H133)), ISNUMBER(SEARCH("Not applicable",'Model output'!H133)), ISNUMBER(SEARCH("paratracheal",'Model output'!H133)),ISNUMBER(SEARCH("fibroadipose tissue",'Model output'!H133)),ISNUMBER(SEARCH("thyroid node",'Model output'!H133)),ISNUMBER(SEARCH("skeletal muscle",'Model output'!H133)),ISNUMBER(SEARCH("right",'Model output'!H133)),ISNUMBER(SEARCH("left",'Model output'!H133)),ISNUMBER(SEARCH("Not specified",'Model output'!H133))),"negative","positive"))</f>
        <v>negative</v>
      </c>
      <c r="I134">
        <f>IF(OR('Model output'!I133="",'Model output'!I133="Not answered",'Model output'!I133="Not mentioned"),"",IF(ISNUMBER('Model output'!I133),'Model output'!I133,1))</f>
        <v>1</v>
      </c>
      <c r="J134">
        <f>IF(OR('Model output'!J133="",'Model output'!J133="Not answered",'Model output'!J133="Not mentioned"),"",IF(AND(ISNUMBER('Model output'!J133),'Model output'!J133&lt;=I134),'Model output'!J133,IF(AND(ISNUMBER('Model output'!J133), 'Model output'!J133&gt;=DATE(2024,1,1)), MIN(DAY('Model output'!J133), MONTH('Model output'!J133), YEAR('Model output'!J133)), IF(ISNUMBER(SEARCH("0/",'Model output'!J133)),0,IF(ISNUMBER(SEARCH("/",'Model output'!J133)), VALUE(LEFT('Model output'!J133, SEARCH("/",'Model output'!J133)-1)),1)))))</f>
        <v>1</v>
      </c>
      <c r="K134" t="str" cm="1">
        <f t="array" ref="K134">IF(COUNT(FIND({0,1,2,3,4,5,6,7,8,9},'Model output'!K133))&gt;0,'Model output'!K133,"")</f>
        <v/>
      </c>
      <c r="L134" s="8" t="str">
        <f t="shared" si="29"/>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Not mentioned in the provided clinical note</v>
      </c>
      <c r="P134" t="str">
        <f>IF('Model output'!N133="","",'Model output'!N133)</f>
        <v>2.5x2x1cm (right) and 1.5x1x1cm (left)</v>
      </c>
      <c r="Q134" t="str">
        <f t="shared" si="33"/>
        <v>2.5,2,1cm,1.5,1,1cm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t="str">
        <f>IF('Model output'!O133="","",'Model output'!O133)</f>
        <v>2 (one on each lobe)</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 ""))</f>
        <v>Not mentioned in the provided clinical note</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6"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Yes</v>
      </c>
      <c r="AB134" t="str">
        <f>IF(AA134&lt;&gt;"Yes","",IF(OR('Model output'!U133="",ISNUMBER(SEARCH("Not identified",'Model output'!U133))),"",'Model output'!U133))</f>
        <v>Not mentioned in the provided clinical note</v>
      </c>
      <c r="AC134" s="1" t="str">
        <f>IF(OR('Model output'!V133="", 'Model output'!V133="No", AND(ISERROR(SEARCH("Positive",'Model output'!V133)), ISNUMBER(SEARCH("Negative",'Model output'!V133))), ISNUMBER(SEARCH("Uninvolved",'Model output'!V133)), ISNUMBER(SEARCH("none",'Model output'!V133)), ISNUMBER(SEARCH("Free",'Model output'!V133)), ISNUMBER(SEARCH("1 mm",'Model output'!V133)), ISNUMBER(SEARCH("1.0 mm",'Model output'!V133)), ISNUMBER(SEARCH("0.1 CM",'Model output'!V133)), ISNUMBER(SEARCH("less than 0.2 mm",'Model output'!V133)), ISNUMBER(SEARCH("less than 0.5 mm",'Model output'!V133)), ISNUMBER(SEARCH("abut",'Model output'!V133)), ISNUMBER(SEARCH("lymph node",'Model output'!V133)), ISNUMBER(SEARCH("not mentioned",'Model output'!V133)), ISNUMBER(SEARCH("not specified",'Model output'!V133)), ISNUMBER(SEARCH("cannot be assessed",'Model output'!V133))), "negative", "positive")</f>
        <v>negative</v>
      </c>
      <c r="AE134" s="33"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4" t="str">
        <f t="shared" si="30"/>
        <v>2</v>
      </c>
      <c r="AG134" s="34" t="str">
        <f t="shared" si="31"/>
        <v>1a</v>
      </c>
      <c r="AH134" s="34" t="str">
        <f t="shared" si="34"/>
        <v>0</v>
      </c>
      <c r="AI134" s="40" t="str">
        <f t="shared" si="35"/>
        <v>I</v>
      </c>
      <c r="AJ134" s="37" t="s">
        <v>1148</v>
      </c>
      <c r="AK134" s="39" t="s">
        <v>1155</v>
      </c>
      <c r="AL134" s="39" t="s">
        <v>1156</v>
      </c>
      <c r="AM134" s="39" t="s">
        <v>1156</v>
      </c>
      <c r="AN134" s="39" t="s">
        <v>74</v>
      </c>
      <c r="AO134" s="37">
        <f t="shared" ca="1" si="37"/>
        <v>1</v>
      </c>
      <c r="AP134" s="39">
        <f t="shared" si="38"/>
        <v>1</v>
      </c>
      <c r="AQ134" s="39">
        <f t="shared" si="39"/>
        <v>0</v>
      </c>
      <c r="AR134" s="39">
        <f t="shared" si="40"/>
        <v>1</v>
      </c>
      <c r="AS134" s="40">
        <f t="shared" si="36"/>
        <v>1</v>
      </c>
    </row>
    <row r="135" spans="1:45">
      <c r="A135" t="str">
        <f>'Model output'!A134</f>
        <v>TCGA-E8-A437</v>
      </c>
      <c r="B135" s="31">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0</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0</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output'!H134="","negative",IF(OR(ISNUMBER(SEARCH("lymph node",'Model output'!H134)),ISNUMBER(SEARCH("gland",'Model output'!H134)),ISNUMBER(SEARCH("lobe",'Model output'!H134)),ISNUMBER(SEARCH("isthmus",'Model output'!H134)),ISNUMBER(SEARCH("mediastinum",'Model output'!H134)),ISNUMBER(SEARCH("Not mentioned",'Model output'!H134)), ISNUMBER(SEARCH("Not applicable",'Model output'!H134)), ISNUMBER(SEARCH("paratracheal",'Model output'!H134)),ISNUMBER(SEARCH("fibroadipose tissue",'Model output'!H134)),ISNUMBER(SEARCH("thyroid node",'Model output'!H134)),ISNUMBER(SEARCH("skeletal muscle",'Model output'!H134)),ISNUMBER(SEARCH("right",'Model output'!H134)),ISNUMBER(SEARCH("left",'Model output'!H134)),ISNUMBER(SEARCH("Not specified",'Model output'!H134))),"negative","positive"))</f>
        <v>negative</v>
      </c>
      <c r="I135">
        <f>IF(OR('Model output'!I134="",'Model output'!I134="Not answered",'Model output'!I134="Not mentioned"),"",IF(ISNUMBER('Model output'!I134),'Model output'!I134,1))</f>
        <v>1</v>
      </c>
      <c r="J135">
        <f>IF(OR('Model output'!J134="",'Model output'!J134="Not answered",'Model output'!J134="Not mentioned"),"",IF(AND(ISNUMBER('Model output'!J134),'Model output'!J134&lt;=I135),'Model output'!J134,IF(AND(ISNUMBER('Model output'!J134), 'Model output'!J134&gt;=DATE(2024,1,1)), MIN(DAY('Model output'!J134), MONTH('Model output'!J134), YEAR('Model output'!J134)), IF(ISNUMBER(SEARCH("0/",'Model output'!J134)),0,IF(ISNUMBER(SEARCH("/",'Model output'!J134)), VALUE(LEFT('Model output'!J134, SEARCH("/",'Model output'!J134)-1)),1)))))</f>
        <v>0</v>
      </c>
      <c r="K135" t="str" cm="1">
        <f t="array" ref="K135">IF(COUNT(FIND({0,1,2,3,4,5,6,7,8,9},'Model output'!K134))&gt;0,'Model output'!K134,"")</f>
        <v/>
      </c>
      <c r="L135" s="8" t="str">
        <f t="shared" si="29"/>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Not mentioned in the provided clinical note</v>
      </c>
      <c r="P135" t="str">
        <f>IF('Model output'!N134="","",'Model output'!N134)</f>
        <v>1.5 cm</v>
      </c>
      <c r="Q135" t="str">
        <f t="shared" si="33"/>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 ""))</f>
        <v>Not mentioned in the provided clinical note</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6" t="str">
        <f>IF('Model output'!S134="","",'Model output'!S134)</f>
        <v>Not mentioned in the provided clinical note</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Yes</v>
      </c>
      <c r="AB135" t="str">
        <f>IF(AA135&lt;&gt;"Yes","",IF(OR('Model output'!U134="",ISNUMBER(SEARCH("Not identified",'Model output'!U134))),"",'Model output'!U134))</f>
        <v>Not mentioned in the provided clinical note</v>
      </c>
      <c r="AC135" s="1" t="str">
        <f>IF(OR('Model output'!V134="", 'Model output'!V134="No", AND(ISERROR(SEARCH("Positive",'Model output'!V134)), ISNUMBER(SEARCH("Negative",'Model output'!V134))), ISNUMBER(SEARCH("Uninvolved",'Model output'!V134)), ISNUMBER(SEARCH("none",'Model output'!V134)), ISNUMBER(SEARCH("Free",'Model output'!V134)), ISNUMBER(SEARCH("1 mm",'Model output'!V134)), ISNUMBER(SEARCH("1.0 mm",'Model output'!V134)), ISNUMBER(SEARCH("0.1 CM",'Model output'!V134)), ISNUMBER(SEARCH("less than 0.2 mm",'Model output'!V134)), ISNUMBER(SEARCH("less than 0.5 mm",'Model output'!V134)), ISNUMBER(SEARCH("abut",'Model output'!V134)), ISNUMBER(SEARCH("lymph node",'Model output'!V134)), ISNUMBER(SEARCH("not mentioned",'Model output'!V134)), ISNUMBER(SEARCH("not specified",'Model output'!V134)), ISNUMBER(SEARCH("cannot be assessed",'Model output'!V134))), "negative", "positive")</f>
        <v>negative</v>
      </c>
      <c r="AE135" s="33"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4" t="str">
        <f t="shared" si="30"/>
        <v>1b</v>
      </c>
      <c r="AG135" s="34" t="str">
        <f t="shared" si="31"/>
        <v>0</v>
      </c>
      <c r="AH135" s="34" t="str">
        <f t="shared" si="34"/>
        <v>0</v>
      </c>
      <c r="AI135" s="40" t="str">
        <f t="shared" si="35"/>
        <v>I</v>
      </c>
      <c r="AJ135" s="37" t="s">
        <v>1148</v>
      </c>
      <c r="AK135" s="39" t="s">
        <v>1152</v>
      </c>
      <c r="AL135" s="39" t="s">
        <v>1156</v>
      </c>
      <c r="AM135" s="39" t="s">
        <v>1156</v>
      </c>
      <c r="AN135" s="39" t="s">
        <v>74</v>
      </c>
      <c r="AO135" s="37">
        <f t="shared" ca="1" si="37"/>
        <v>1</v>
      </c>
      <c r="AP135" s="39">
        <f t="shared" si="38"/>
        <v>1</v>
      </c>
      <c r="AQ135" s="39">
        <f t="shared" si="39"/>
        <v>1</v>
      </c>
      <c r="AR135" s="39">
        <f t="shared" si="40"/>
        <v>1</v>
      </c>
      <c r="AS135" s="40">
        <f t="shared" si="36"/>
        <v>1</v>
      </c>
    </row>
    <row r="136" spans="1:45">
      <c r="A136" t="str">
        <f>'Model output'!A135</f>
        <v>TCGA-E8-A438</v>
      </c>
      <c r="B136" s="31">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0</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0</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output'!H135="","negative",IF(OR(ISNUMBER(SEARCH("lymph node",'Model output'!H135)),ISNUMBER(SEARCH("gland",'Model output'!H135)),ISNUMBER(SEARCH("lobe",'Model output'!H135)),ISNUMBER(SEARCH("isthmus",'Model output'!H135)),ISNUMBER(SEARCH("mediastinum",'Model output'!H135)),ISNUMBER(SEARCH("Not mentioned",'Model output'!H135)), ISNUMBER(SEARCH("Not applicable",'Model output'!H135)), ISNUMBER(SEARCH("paratracheal",'Model output'!H135)),ISNUMBER(SEARCH("fibroadipose tissue",'Model output'!H135)),ISNUMBER(SEARCH("thyroid node",'Model output'!H135)),ISNUMBER(SEARCH("skeletal muscle",'Model output'!H135)),ISNUMBER(SEARCH("right",'Model output'!H135)),ISNUMBER(SEARCH("left",'Model output'!H135)),ISNUMBER(SEARCH("Not specified",'Model output'!H135))),"negative","positive"))</f>
        <v>negative</v>
      </c>
      <c r="I136">
        <f>IF(OR('Model output'!I135="",'Model output'!I135="Not answered",'Model output'!I135="Not mentioned"),"",IF(ISNUMBER('Model output'!I135),'Model output'!I135,1))</f>
        <v>3</v>
      </c>
      <c r="J136">
        <f>IF(OR('Model output'!J135="",'Model output'!J135="Not answered",'Model output'!J135="Not mentioned"),"",IF(AND(ISNUMBER('Model output'!J135),'Model output'!J135&lt;=I136),'Model output'!J135,IF(AND(ISNUMBER('Model output'!J135), 'Model output'!J135&gt;=DATE(2024,1,1)), MIN(DAY('Model output'!J135), MONTH('Model output'!J135), YEAR('Model output'!J135)), IF(ISNUMBER(SEARCH("0/",'Model output'!J135)),0,IF(ISNUMBER(SEARCH("/",'Model output'!J135)), VALUE(LEFT('Model output'!J135, SEARCH("/",'Model output'!J135)-1)),1)))))</f>
        <v>0</v>
      </c>
      <c r="K136" t="str" cm="1">
        <f t="array" ref="K136">IF(COUNT(FIND({0,1,2,3,4,5,6,7,8,9},'Model output'!K135))&gt;0,'Model output'!K135,"")</f>
        <v/>
      </c>
      <c r="L136" s="8" t="str">
        <f t="shared" si="29"/>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 no special type.</v>
      </c>
      <c r="O136" t="str">
        <f>IF('Model output'!M135="","",'Model output'!M135)</f>
        <v/>
      </c>
      <c r="P136" t="str">
        <f>IF('Model output'!N135="","",'Model output'!N135)</f>
        <v>2.3 cm</v>
      </c>
      <c r="Q136" t="str">
        <f t="shared" si="33"/>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 ""))</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6"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No</v>
      </c>
      <c r="AB136" t="str">
        <f>IF(AA136&lt;&gt;"Yes","",IF(OR('Model output'!U135="",ISNUMBER(SEARCH("Not identified",'Model output'!U135))),"",'Model output'!U135))</f>
        <v/>
      </c>
      <c r="AC136" s="1" t="str">
        <f>IF(OR('Model output'!V135="", 'Model output'!V135="No", AND(ISERROR(SEARCH("Positive",'Model output'!V135)), ISNUMBER(SEARCH("Negative",'Model output'!V135))), ISNUMBER(SEARCH("Uninvolved",'Model output'!V135)), ISNUMBER(SEARCH("none",'Model output'!V135)), ISNUMBER(SEARCH("Free",'Model output'!V135)), ISNUMBER(SEARCH("1 mm",'Model output'!V135)), ISNUMBER(SEARCH("1.0 mm",'Model output'!V135)), ISNUMBER(SEARCH("0.1 CM",'Model output'!V135)), ISNUMBER(SEARCH("less than 0.2 mm",'Model output'!V135)), ISNUMBER(SEARCH("less than 0.5 mm",'Model output'!V135)), ISNUMBER(SEARCH("abut",'Model output'!V135)), ISNUMBER(SEARCH("lymph node",'Model output'!V135)), ISNUMBER(SEARCH("not mentioned",'Model output'!V135)), ISNUMBER(SEARCH("not specified",'Model output'!V135)), ISNUMBER(SEARCH("cannot be assessed",'Model output'!V135))), "negative", "positive")</f>
        <v>negative</v>
      </c>
      <c r="AE136" s="33"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4" t="str">
        <f t="shared" si="30"/>
        <v>2</v>
      </c>
      <c r="AG136" s="34" t="str">
        <f t="shared" si="31"/>
        <v>0</v>
      </c>
      <c r="AH136" s="34" t="str">
        <f t="shared" si="34"/>
        <v>0</v>
      </c>
      <c r="AI136" s="40" t="str">
        <f t="shared" si="35"/>
        <v>I</v>
      </c>
      <c r="AJ136" s="37" t="s">
        <v>1148</v>
      </c>
      <c r="AK136" s="39" t="s">
        <v>1155</v>
      </c>
      <c r="AL136" s="39" t="s">
        <v>1153</v>
      </c>
      <c r="AM136" s="39" t="s">
        <v>1156</v>
      </c>
      <c r="AN136" s="39" t="s">
        <v>74</v>
      </c>
      <c r="AO136" s="37">
        <f t="shared" ca="1" si="37"/>
        <v>1</v>
      </c>
      <c r="AP136" s="39">
        <f t="shared" si="38"/>
        <v>1</v>
      </c>
      <c r="AQ136" s="39">
        <f t="shared" si="39"/>
        <v>1</v>
      </c>
      <c r="AR136" s="39">
        <f t="shared" si="40"/>
        <v>1</v>
      </c>
      <c r="AS136" s="40">
        <f t="shared" si="36"/>
        <v>1</v>
      </c>
    </row>
    <row r="137" spans="1:45">
      <c r="A137" t="str">
        <f>'Model output'!A136</f>
        <v>TCGA-E8-A44K</v>
      </c>
      <c r="B137" s="31">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1</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0</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output'!H136="","negative",IF(OR(ISNUMBER(SEARCH("lymph node",'Model output'!H136)),ISNUMBER(SEARCH("gland",'Model output'!H136)),ISNUMBER(SEARCH("lobe",'Model output'!H136)),ISNUMBER(SEARCH("isthmus",'Model output'!H136)),ISNUMBER(SEARCH("mediastinum",'Model output'!H136)),ISNUMBER(SEARCH("Not mentioned",'Model output'!H136)), ISNUMBER(SEARCH("Not applicable",'Model output'!H136)), ISNUMBER(SEARCH("paratracheal",'Model output'!H136)),ISNUMBER(SEARCH("fibroadipose tissue",'Model output'!H136)),ISNUMBER(SEARCH("thyroid node",'Model output'!H136)),ISNUMBER(SEARCH("skeletal muscle",'Model output'!H136)),ISNUMBER(SEARCH("right",'Model output'!H136)),ISNUMBER(SEARCH("left",'Model output'!H136)),ISNUMBER(SEARCH("Not specified",'Model output'!H136))),"negative","positive"))</f>
        <v>negative</v>
      </c>
      <c r="I137" t="str">
        <f>IF(OR('Model output'!I136="",'Model output'!I136="Not answered",'Model output'!I136="Not mentioned"),"",IF(ISNUMBER('Model output'!I136),'Model output'!I136,1))</f>
        <v/>
      </c>
      <c r="J137" t="str">
        <f>IF(OR('Model output'!J136="",'Model output'!J136="Not answered",'Model output'!J136="Not mentioned"),"",IF(AND(ISNUMBER('Model output'!J136),'Model output'!J136&lt;=I137),'Model output'!J136,IF(AND(ISNUMBER('Model output'!J136), 'Model output'!J136&gt;=DATE(2024,1,1)), MIN(DAY('Model output'!J136), MONTH('Model output'!J136), YEAR('Model output'!J136)), IF(ISNUMBER(SEARCH("0/",'Model output'!J136)),0,IF(ISNUMBER(SEARCH("/",'Model output'!J136)), VALUE(LEFT('Model output'!J136, SEARCH("/",'Model output'!J136)-1)),1)))))</f>
        <v/>
      </c>
      <c r="K137" t="str" cm="1">
        <f t="array" ref="K137">IF(COUNT(FIND({0,1,2,3,4,5,6,7,8,9},'Model output'!K136))&gt;0,'Model output'!K136,"")</f>
        <v/>
      </c>
      <c r="L137" s="8" t="str">
        <f t="shared" si="29"/>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x 1.5 x 1.5 cm</v>
      </c>
      <c r="Q137" t="str">
        <f t="shared" si="33"/>
        <v>2,1.5,1.5cm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 ""))</f>
        <v>Not mentioned</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6"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Yes</v>
      </c>
      <c r="AB137" t="str">
        <f>IF(AA137&lt;&gt;"Yes","",IF(OR('Model output'!U136="",ISNUMBER(SEARCH("Not identified",'Model output'!U136))),"",'Model output'!U136))</f>
        <v/>
      </c>
      <c r="AC137" s="1" t="str">
        <f>IF(OR('Model output'!V136="", 'Model output'!V136="No", AND(ISERROR(SEARCH("Positive",'Model output'!V136)), ISNUMBER(SEARCH("Negative",'Model output'!V136))), ISNUMBER(SEARCH("Uninvolved",'Model output'!V136)), ISNUMBER(SEARCH("none",'Model output'!V136)), ISNUMBER(SEARCH("Free",'Model output'!V136)), ISNUMBER(SEARCH("1 mm",'Model output'!V136)), ISNUMBER(SEARCH("1.0 mm",'Model output'!V136)), ISNUMBER(SEARCH("0.1 CM",'Model output'!V136)), ISNUMBER(SEARCH("less than 0.2 mm",'Model output'!V136)), ISNUMBER(SEARCH("less than 0.5 mm",'Model output'!V136)), ISNUMBER(SEARCH("abut",'Model output'!V136)), ISNUMBER(SEARCH("lymph node",'Model output'!V136)), ISNUMBER(SEARCH("not mentioned",'Model output'!V136)), ISNUMBER(SEARCH("not specified",'Model output'!V136)), ISNUMBER(SEARCH("cannot be assessed",'Model output'!V136))), "negative", "positive")</f>
        <v>negative</v>
      </c>
      <c r="AE137" s="33"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intermediate</v>
      </c>
      <c r="AF137" s="34" t="str">
        <f t="shared" si="30"/>
        <v>1b</v>
      </c>
      <c r="AG137" s="34" t="str">
        <f t="shared" si="31"/>
        <v>0</v>
      </c>
      <c r="AH137" s="34" t="str">
        <f t="shared" si="34"/>
        <v>0</v>
      </c>
      <c r="AI137" s="40" t="str">
        <f t="shared" si="35"/>
        <v>I</v>
      </c>
      <c r="AJ137" s="37" t="s">
        <v>1149</v>
      </c>
      <c r="AK137" s="39" t="s">
        <v>1152</v>
      </c>
      <c r="AL137" s="39" t="s">
        <v>1156</v>
      </c>
      <c r="AM137" s="39" t="s">
        <v>1156</v>
      </c>
      <c r="AN137" s="39" t="s">
        <v>74</v>
      </c>
      <c r="AO137" s="37">
        <f t="shared" ca="1" si="37"/>
        <v>1</v>
      </c>
      <c r="AP137" s="39">
        <f t="shared" si="38"/>
        <v>1</v>
      </c>
      <c r="AQ137" s="39">
        <f t="shared" si="39"/>
        <v>1</v>
      </c>
      <c r="AR137" s="39">
        <f t="shared" si="40"/>
        <v>1</v>
      </c>
      <c r="AS137" s="40">
        <f t="shared" si="36"/>
        <v>1</v>
      </c>
    </row>
    <row r="138" spans="1:45">
      <c r="A138" t="str">
        <f>'Model output'!A137</f>
        <v>TCGA-E8-A44M</v>
      </c>
      <c r="B138" s="31">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1</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output'!H137="","negative",IF(OR(ISNUMBER(SEARCH("lymph node",'Model output'!H137)),ISNUMBER(SEARCH("gland",'Model output'!H137)),ISNUMBER(SEARCH("lobe",'Model output'!H137)),ISNUMBER(SEARCH("isthmus",'Model output'!H137)),ISNUMBER(SEARCH("mediastinum",'Model output'!H137)),ISNUMBER(SEARCH("Not mentioned",'Model output'!H137)), ISNUMBER(SEARCH("Not applicable",'Model output'!H137)), ISNUMBER(SEARCH("paratracheal",'Model output'!H137)),ISNUMBER(SEARCH("fibroadipose tissue",'Model output'!H137)),ISNUMBER(SEARCH("thyroid node",'Model output'!H137)),ISNUMBER(SEARCH("skeletal muscle",'Model output'!H137)),ISNUMBER(SEARCH("right",'Model output'!H137)),ISNUMBER(SEARCH("left",'Model output'!H137)),ISNUMBER(SEARCH("Not specified",'Model output'!H137))),"negative","positive"))</f>
        <v>negative</v>
      </c>
      <c r="I138" t="str">
        <f>IF(OR('Model output'!I137="",'Model output'!I137="Not answered",'Model output'!I137="Not mentioned"),"",IF(ISNUMBER('Model output'!I137),'Model output'!I137,1))</f>
        <v/>
      </c>
      <c r="J138" t="str">
        <f>IF(OR('Model output'!J137="",'Model output'!J137="Not answered",'Model output'!J137="Not mentioned"),"",IF(AND(ISNUMBER('Model output'!J137),'Model output'!J137&lt;=I138),'Model output'!J137,IF(AND(ISNUMBER('Model output'!J137), 'Model output'!J137&gt;=DATE(2024,1,1)), MIN(DAY('Model output'!J137), MONTH('Model output'!J137), YEAR('Model output'!J137)), IF(ISNUMBER(SEARCH("0/",'Model output'!J137)),0,IF(ISNUMBER(SEARCH("/",'Model output'!J137)), VALUE(LEFT('Model output'!J137, SEARCH("/",'Model output'!J137)-1)),1)))))</f>
        <v/>
      </c>
      <c r="K138" t="str" cm="1">
        <f t="array" ref="K138">IF(COUNT(FIND({0,1,2,3,4,5,6,7,8,9},'Model output'!K137))&gt;0,'Model output'!K137,"")</f>
        <v/>
      </c>
      <c r="L138" s="8" t="str">
        <f t="shared" si="29"/>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 ""))</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6" t="str">
        <f>IF('Model output'!S137="","",'Model output'!S137)</f>
        <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Yes</v>
      </c>
      <c r="AB138" t="str">
        <f>IF(AA138&lt;&gt;"Yes","",IF(OR('Model output'!U137="",ISNUMBER(SEARCH("Not identified",'Model output'!U137))),"",'Model output'!U137))</f>
        <v/>
      </c>
      <c r="AC138" s="1" t="str">
        <f>IF(OR('Model output'!V137="", 'Model output'!V137="No", AND(ISERROR(SEARCH("Positive",'Model output'!V137)), ISNUMBER(SEARCH("Negative",'Model output'!V137))), ISNUMBER(SEARCH("Uninvolved",'Model output'!V137)), ISNUMBER(SEARCH("none",'Model output'!V137)), ISNUMBER(SEARCH("Free",'Model output'!V137)), ISNUMBER(SEARCH("1 mm",'Model output'!V137)), ISNUMBER(SEARCH("1.0 mm",'Model output'!V137)), ISNUMBER(SEARCH("0.1 CM",'Model output'!V137)), ISNUMBER(SEARCH("less than 0.2 mm",'Model output'!V137)), ISNUMBER(SEARCH("less than 0.5 mm",'Model output'!V137)), ISNUMBER(SEARCH("abut",'Model output'!V137)), ISNUMBER(SEARCH("lymph node",'Model output'!V137)), ISNUMBER(SEARCH("not mentioned",'Model output'!V137)), ISNUMBER(SEARCH("not specified",'Model output'!V137)), ISNUMBER(SEARCH("cannot be assessed",'Model output'!V137))), "negative", "positive")</f>
        <v>negative</v>
      </c>
      <c r="AE138" s="33"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intermediate</v>
      </c>
      <c r="AF138" s="34" t="str">
        <f t="shared" si="30"/>
        <v>1a</v>
      </c>
      <c r="AG138" s="34" t="str">
        <f t="shared" si="31"/>
        <v>0</v>
      </c>
      <c r="AH138" s="34" t="str">
        <f t="shared" si="34"/>
        <v>0</v>
      </c>
      <c r="AI138" s="40" t="str">
        <f t="shared" si="35"/>
        <v>I</v>
      </c>
      <c r="AJ138" s="37" t="s">
        <v>1149</v>
      </c>
      <c r="AK138" s="39" t="s">
        <v>654</v>
      </c>
      <c r="AL138" s="39" t="s">
        <v>1156</v>
      </c>
      <c r="AM138" s="39" t="s">
        <v>1156</v>
      </c>
      <c r="AN138" s="39" t="s">
        <v>74</v>
      </c>
      <c r="AO138" s="37">
        <f t="shared" ca="1" si="37"/>
        <v>1</v>
      </c>
      <c r="AP138" s="39">
        <f t="shared" si="38"/>
        <v>1</v>
      </c>
      <c r="AQ138" s="39">
        <f t="shared" si="39"/>
        <v>1</v>
      </c>
      <c r="AR138" s="39">
        <f t="shared" si="40"/>
        <v>1</v>
      </c>
      <c r="AS138" s="40">
        <f t="shared" si="36"/>
        <v>1</v>
      </c>
    </row>
    <row r="139" spans="1:45">
      <c r="A139" t="str">
        <f>'Model output'!A138</f>
        <v>TCGA-EL-A3D5</v>
      </c>
      <c r="B139" s="31">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output'!H138="","negative",IF(OR(ISNUMBER(SEARCH("lymph node",'Model output'!H138)),ISNUMBER(SEARCH("gland",'Model output'!H138)),ISNUMBER(SEARCH("lobe",'Model output'!H138)),ISNUMBER(SEARCH("isthmus",'Model output'!H138)),ISNUMBER(SEARCH("mediastinum",'Model output'!H138)),ISNUMBER(SEARCH("Not mentioned",'Model output'!H138)), ISNUMBER(SEARCH("Not applicable",'Model output'!H138)), ISNUMBER(SEARCH("paratracheal",'Model output'!H138)),ISNUMBER(SEARCH("fibroadipose tissue",'Model output'!H138)),ISNUMBER(SEARCH("thyroid node",'Model output'!H138)),ISNUMBER(SEARCH("skeletal muscle",'Model output'!H138)),ISNUMBER(SEARCH("right",'Model output'!H138)),ISNUMBER(SEARCH("left",'Model output'!H138)),ISNUMBER(SEARCH("Not specified",'Model output'!H138))),"negative","positive"))</f>
        <v>negative</v>
      </c>
      <c r="I139">
        <f>IF(OR('Model output'!I138="",'Model output'!I138="Not answered",'Model output'!I138="Not mentioned"),"",IF(ISNUMBER('Model output'!I138),'Model output'!I138,1))</f>
        <v>19</v>
      </c>
      <c r="J139">
        <f>IF(OR('Model output'!J138="",'Model output'!J138="Not answered",'Model output'!J138="Not mentioned"),"",IF(AND(ISNUMBER('Model output'!J138),'Model output'!J138&lt;=I139),'Model output'!J138,IF(AND(ISNUMBER('Model output'!J138), 'Model output'!J138&gt;=DATE(2024,1,1)), MIN(DAY('Model output'!J138), MONTH('Model output'!J138), YEAR('Model output'!J138)), IF(ISNUMBER(SEARCH("0/",'Model output'!J138)),0,IF(ISNUMBER(SEARCH("/",'Model output'!J138)), VALUE(LEFT('Model output'!J138, SEARCH("/",'Model output'!J138)-1)),1)))))</f>
        <v>10</v>
      </c>
      <c r="K139" t="str" cm="1">
        <f t="array" ref="K139">IF(COUNT(FIND({0,1,2,3,4,5,6,7,8,9},'Model output'!K138))&gt;0,'Model output'!K138,"")</f>
        <v/>
      </c>
      <c r="L139" s="8" t="str">
        <f t="shared" si="29"/>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 Thyroid Carcinoma</v>
      </c>
      <c r="O139" t="str">
        <f>IF('Model output'!M138="","",'Model output'!M138)</f>
        <v>With Oncocytic and Follicular Components</v>
      </c>
      <c r="P139" t="str">
        <f>IF('Model output'!N138="","",'Model output'!N138)</f>
        <v>2.5 cm</v>
      </c>
      <c r="Q139" t="str">
        <f t="shared" si="33"/>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2</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 ""))</f>
        <v>Extending into fibroadipose tissue</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6" t="str">
        <f>IF('Model output'!S138="","",'Model output'!S138)</f>
        <v>Present</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No</v>
      </c>
      <c r="AB139" t="str">
        <f>IF(AA139&lt;&gt;"Yes","",IF(OR('Model output'!U138="",ISNUMBER(SEARCH("Not identified",'Model output'!U138))),"",'Model output'!U138))</f>
        <v/>
      </c>
      <c r="AC139" s="1" t="str">
        <f>IF(OR('Model output'!V138="", 'Model output'!V138="No", AND(ISERROR(SEARCH("Positive",'Model output'!V138)), ISNUMBER(SEARCH("Negative",'Model output'!V138))), ISNUMBER(SEARCH("Uninvolved",'Model output'!V138)), ISNUMBER(SEARCH("none",'Model output'!V138)), ISNUMBER(SEARCH("Free",'Model output'!V138)), ISNUMBER(SEARCH("1 mm",'Model output'!V138)), ISNUMBER(SEARCH("1.0 mm",'Model output'!V138)), ISNUMBER(SEARCH("0.1 CM",'Model output'!V138)), ISNUMBER(SEARCH("less than 0.2 mm",'Model output'!V138)), ISNUMBER(SEARCH("less than 0.5 mm",'Model output'!V138)), ISNUMBER(SEARCH("abut",'Model output'!V138)), ISNUMBER(SEARCH("lymph node",'Model output'!V138)), ISNUMBER(SEARCH("not mentioned",'Model output'!V138)), ISNUMBER(SEARCH("not specified",'Model output'!V138)), ISNUMBER(SEARCH("cannot be assessed",'Model output'!V138))), "negative", "positive")</f>
        <v>negative</v>
      </c>
      <c r="AE139" s="33"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4" t="str">
        <f t="shared" si="30"/>
        <v>2</v>
      </c>
      <c r="AG139" s="34" t="str">
        <f t="shared" si="31"/>
        <v>1b</v>
      </c>
      <c r="AH139" s="34" t="str">
        <f t="shared" si="34"/>
        <v>0</v>
      </c>
      <c r="AI139" s="40" t="str">
        <f t="shared" si="35"/>
        <v>I</v>
      </c>
      <c r="AJ139" s="37" t="s">
        <v>1149</v>
      </c>
      <c r="AK139" s="39" t="s">
        <v>1155</v>
      </c>
      <c r="AL139" s="39" t="s">
        <v>1152</v>
      </c>
      <c r="AM139" s="39" t="s">
        <v>1156</v>
      </c>
      <c r="AN139" s="39" t="s">
        <v>74</v>
      </c>
      <c r="AO139" s="37">
        <f t="shared" ca="1" si="37"/>
        <v>1</v>
      </c>
      <c r="AP139" s="39">
        <f t="shared" si="38"/>
        <v>1</v>
      </c>
      <c r="AQ139" s="39">
        <f t="shared" si="39"/>
        <v>1</v>
      </c>
      <c r="AR139" s="39">
        <f t="shared" si="40"/>
        <v>1</v>
      </c>
      <c r="AS139" s="40">
        <f t="shared" si="36"/>
        <v>1</v>
      </c>
    </row>
    <row r="140" spans="1:45">
      <c r="A140" t="str">
        <f>'Model output'!A139</f>
        <v>TCGA-EL-A3GQ</v>
      </c>
      <c r="B140" s="31">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output'!H139="","negative",IF(OR(ISNUMBER(SEARCH("lymph node",'Model output'!H139)),ISNUMBER(SEARCH("gland",'Model output'!H139)),ISNUMBER(SEARCH("lobe",'Model output'!H139)),ISNUMBER(SEARCH("isthmus",'Model output'!H139)),ISNUMBER(SEARCH("mediastinum",'Model output'!H139)),ISNUMBER(SEARCH("Not mentioned",'Model output'!H139)), ISNUMBER(SEARCH("Not applicable",'Model output'!H139)), ISNUMBER(SEARCH("paratracheal",'Model output'!H139)),ISNUMBER(SEARCH("fibroadipose tissue",'Model output'!H139)),ISNUMBER(SEARCH("thyroid node",'Model output'!H139)),ISNUMBER(SEARCH("skeletal muscle",'Model output'!H139)),ISNUMBER(SEARCH("right",'Model output'!H139)),ISNUMBER(SEARCH("left",'Model output'!H139)),ISNUMBER(SEARCH("Not specified",'Model output'!H139))),"negative","positive"))</f>
        <v>negative</v>
      </c>
      <c r="I140">
        <f>IF(OR('Model output'!I139="",'Model output'!I139="Not answered",'Model output'!I139="Not mentioned"),"",IF(ISNUMBER('Model output'!I139),'Model output'!I139,1))</f>
        <v>1</v>
      </c>
      <c r="J140">
        <f>IF(OR('Model output'!J139="",'Model output'!J139="Not answered",'Model output'!J139="Not mentioned"),"",IF(AND(ISNUMBER('Model output'!J139),'Model output'!J139&lt;=I140),'Model output'!J139,IF(AND(ISNUMBER('Model output'!J139), 'Model output'!J139&gt;=DATE(2024,1,1)), MIN(DAY('Model output'!J139), MONTH('Model output'!J139), YEAR('Model output'!J139)), IF(ISNUMBER(SEARCH("0/",'Model output'!J139)),0,IF(ISNUMBER(SEARCH("/",'Model output'!J139)), VALUE(LEFT('Model output'!J139, SEARCH("/",'Model output'!J139)-1)),1)))))</f>
        <v>0</v>
      </c>
      <c r="K140" t="str" cm="1">
        <f t="array" ref="K140">IF(COUNT(FIND({0,1,2,3,4,5,6,7,8,9},'Model output'!K139))&gt;0,'Model output'!K139,"")</f>
        <v/>
      </c>
      <c r="L140" s="8" t="str">
        <f t="shared" si="29"/>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 Thyroid Carcinoma, Follicular Variant</v>
      </c>
      <c r="O140" t="str">
        <f>IF('Model output'!M139="","",'Model output'!M139)</f>
        <v>Follicular</v>
      </c>
      <c r="P140" t="str">
        <f>IF('Model output'!N139="","",'Model output'!N139)</f>
        <v>1.3 cm</v>
      </c>
      <c r="Q140" t="str">
        <f t="shared" si="33"/>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 ""))</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6"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Yes</v>
      </c>
      <c r="AB140" t="str">
        <f>IF(AA140&lt;&gt;"Yes","",IF(OR('Model output'!U139="",ISNUMBER(SEARCH("Not identified",'Model output'!U139))),"",'Model output'!U139))</f>
        <v/>
      </c>
      <c r="AC140" s="1" t="str">
        <f>IF(OR('Model output'!V139="", 'Model output'!V139="No", AND(ISERROR(SEARCH("Positive",'Model output'!V139)), ISNUMBER(SEARCH("Negative",'Model output'!V139))), ISNUMBER(SEARCH("Uninvolved",'Model output'!V139)), ISNUMBER(SEARCH("none",'Model output'!V139)), ISNUMBER(SEARCH("Free",'Model output'!V139)), ISNUMBER(SEARCH("1 mm",'Model output'!V139)), ISNUMBER(SEARCH("1.0 mm",'Model output'!V139)), ISNUMBER(SEARCH("0.1 CM",'Model output'!V139)), ISNUMBER(SEARCH("less than 0.2 mm",'Model output'!V139)), ISNUMBER(SEARCH("less than 0.5 mm",'Model output'!V139)), ISNUMBER(SEARCH("abut",'Model output'!V139)), ISNUMBER(SEARCH("lymph node",'Model output'!V139)), ISNUMBER(SEARCH("not mentioned",'Model output'!V139)), ISNUMBER(SEARCH("not specified",'Model output'!V139)), ISNUMBER(SEARCH("cannot be assessed",'Model output'!V139))), "negative", "positive")</f>
        <v>negative</v>
      </c>
      <c r="AE140" s="33"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4" t="str">
        <f t="shared" si="30"/>
        <v>1b</v>
      </c>
      <c r="AG140" s="34" t="str">
        <f t="shared" si="31"/>
        <v>0</v>
      </c>
      <c r="AH140" s="34" t="str">
        <f t="shared" si="34"/>
        <v>0</v>
      </c>
      <c r="AI140" s="40" t="str">
        <f t="shared" si="35"/>
        <v>I</v>
      </c>
      <c r="AJ140" s="37" t="s">
        <v>1148</v>
      </c>
      <c r="AK140" s="39" t="s">
        <v>1152</v>
      </c>
      <c r="AL140" s="39" t="s">
        <v>1153</v>
      </c>
      <c r="AM140" s="39" t="s">
        <v>1156</v>
      </c>
      <c r="AN140" s="39" t="s">
        <v>74</v>
      </c>
      <c r="AO140" s="37">
        <f t="shared" ca="1" si="37"/>
        <v>1</v>
      </c>
      <c r="AP140" s="39">
        <f t="shared" si="38"/>
        <v>1</v>
      </c>
      <c r="AQ140" s="39">
        <f t="shared" si="39"/>
        <v>1</v>
      </c>
      <c r="AR140" s="39">
        <f t="shared" si="40"/>
        <v>1</v>
      </c>
      <c r="AS140" s="40">
        <f t="shared" si="36"/>
        <v>1</v>
      </c>
    </row>
    <row r="141" spans="1:45">
      <c r="A141" t="str">
        <f>'Model output'!A140</f>
        <v>TCGA-EL-A3N2</v>
      </c>
      <c r="B141" s="31">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1</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output'!H140="","negative",IF(OR(ISNUMBER(SEARCH("lymph node",'Model output'!H140)),ISNUMBER(SEARCH("gland",'Model output'!H140)),ISNUMBER(SEARCH("lobe",'Model output'!H140)),ISNUMBER(SEARCH("isthmus",'Model output'!H140)),ISNUMBER(SEARCH("mediastinum",'Model output'!H140)),ISNUMBER(SEARCH("Not mentioned",'Model output'!H140)), ISNUMBER(SEARCH("Not applicable",'Model output'!H140)), ISNUMBER(SEARCH("paratracheal",'Model output'!H140)),ISNUMBER(SEARCH("fibroadipose tissue",'Model output'!H140)),ISNUMBER(SEARCH("thyroid node",'Model output'!H140)),ISNUMBER(SEARCH("skeletal muscle",'Model output'!H140)),ISNUMBER(SEARCH("right",'Model output'!H140)),ISNUMBER(SEARCH("left",'Model output'!H140)),ISNUMBER(SEARCH("Not specified",'Model output'!H140))),"negative","positive"))</f>
        <v>negative</v>
      </c>
      <c r="I141">
        <f>IF(OR('Model output'!I140="",'Model output'!I140="Not answered",'Model output'!I140="Not mentioned"),"",IF(ISNUMBER('Model output'!I140),'Model output'!I140,1))</f>
        <v>17</v>
      </c>
      <c r="J141">
        <f>IF(OR('Model output'!J140="",'Model output'!J140="Not answered",'Model output'!J140="Not mentioned"),"",IF(AND(ISNUMBER('Model output'!J140),'Model output'!J140&lt;=I141),'Model output'!J140,IF(AND(ISNUMBER('Model output'!J140), 'Model output'!J140&gt;=DATE(2024,1,1)), MIN(DAY('Model output'!J140), MONTH('Model output'!J140), YEAR('Model output'!J140)), IF(ISNUMBER(SEARCH("0/",'Model output'!J140)),0,IF(ISNUMBER(SEARCH("/",'Model output'!J140)), VALUE(LEFT('Model output'!J140, SEARCH("/",'Model output'!J140)-1)),1)))))</f>
        <v>2</v>
      </c>
      <c r="K141" t="str" cm="1">
        <f t="array" ref="K141">IF(COUNT(FIND({0,1,2,3,4,5,6,7,8,9},'Model output'!K140))&gt;0,'Model output'!K140,"")</f>
        <v>2.5cm</v>
      </c>
      <c r="L141" s="8" t="str">
        <f t="shared" si="29"/>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 Thyroid Carcinoma</v>
      </c>
      <c r="O141" t="str">
        <f>IF('Model output'!M140="","",'Model output'!M140)</f>
        <v>Conventional Type</v>
      </c>
      <c r="P141" t="str">
        <f>IF('Model output'!N140="","",'Model output'!N140)</f>
        <v>3.5cm</v>
      </c>
      <c r="Q141" t="str">
        <f t="shared" si="33"/>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 ""))</f>
        <v>extending into fibroadipose tissue and abutting skeletal muscle</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6" t="str">
        <f>IF('Model output'!S140="","",'Model output'!S140)</f>
        <v>Present, extending into fibroadipose tissue and abutting skeletal muscle</v>
      </c>
      <c r="Y141" t="str">
        <f>IF(OR('Model output'!S140="",ISNUMBER(SEARCH("Absent",'Model output'!S140)),ISNUMBER(SEARCH("Not identified",'Model output'!S140)),AND(ISNUMBER(SEARCH("No",'Model output'!S140)),NOT(ISNUMBER(SEARCH("carcinoma",'Model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1" t="str">
        <f>IF(OR('Model output'!V140="", 'Model output'!V140="No", AND(ISERROR(SEARCH("Positive",'Model output'!V140)), ISNUMBER(SEARCH("Negative",'Model output'!V140))), ISNUMBER(SEARCH("Uninvolved",'Model output'!V140)), ISNUMBER(SEARCH("none",'Model output'!V140)), ISNUMBER(SEARCH("Free",'Model output'!V140)), ISNUMBER(SEARCH("1 mm",'Model output'!V140)), ISNUMBER(SEARCH("1.0 mm",'Model output'!V140)), ISNUMBER(SEARCH("0.1 CM",'Model output'!V140)), ISNUMBER(SEARCH("less than 0.2 mm",'Model output'!V140)), ISNUMBER(SEARCH("less than 0.5 mm",'Model output'!V140)), ISNUMBER(SEARCH("abut",'Model output'!V140)), ISNUMBER(SEARCH("lymph node",'Model output'!V140)), ISNUMBER(SEARCH("not mentioned",'Model output'!V140)), ISNUMBER(SEARCH("not specified",'Model output'!V140)), ISNUMBER(SEARCH("cannot be assessed",'Model output'!V140))), "negative", "positive")</f>
        <v>negative</v>
      </c>
      <c r="AE141" s="33"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34" t="str">
        <f t="shared" si="30"/>
        <v>3b</v>
      </c>
      <c r="AG141" s="34" t="str">
        <f t="shared" si="31"/>
        <v>1b</v>
      </c>
      <c r="AH141" s="34" t="str">
        <f t="shared" si="34"/>
        <v>0</v>
      </c>
      <c r="AI141" s="40" t="str">
        <f t="shared" si="35"/>
        <v>I</v>
      </c>
      <c r="AJ141" s="37" t="s">
        <v>1147</v>
      </c>
      <c r="AK141" s="39" t="s">
        <v>1158</v>
      </c>
      <c r="AL141" s="39" t="s">
        <v>1152</v>
      </c>
      <c r="AM141" s="39" t="s">
        <v>1156</v>
      </c>
      <c r="AN141" s="39" t="s">
        <v>74</v>
      </c>
      <c r="AO141" s="37">
        <f t="shared" si="37"/>
        <v>1</v>
      </c>
      <c r="AP141" s="39">
        <f t="shared" si="38"/>
        <v>0</v>
      </c>
      <c r="AQ141" s="39">
        <f t="shared" si="39"/>
        <v>1</v>
      </c>
      <c r="AR141" s="39">
        <f t="shared" si="40"/>
        <v>1</v>
      </c>
      <c r="AS141" s="40">
        <f t="shared" si="36"/>
        <v>1</v>
      </c>
    </row>
    <row r="142" spans="1:45">
      <c r="A142" t="str">
        <f>'Model output'!A141</f>
        <v>TCGA-EL-A4K0</v>
      </c>
      <c r="B142" s="31">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output'!H141="","negative",IF(OR(ISNUMBER(SEARCH("lymph node",'Model output'!H141)),ISNUMBER(SEARCH("gland",'Model output'!H141)),ISNUMBER(SEARCH("lobe",'Model output'!H141)),ISNUMBER(SEARCH("isthmus",'Model output'!H141)),ISNUMBER(SEARCH("mediastinum",'Model output'!H141)),ISNUMBER(SEARCH("Not mentioned",'Model output'!H141)), ISNUMBER(SEARCH("Not applicable",'Model output'!H141)), ISNUMBER(SEARCH("paratracheal",'Model output'!H141)),ISNUMBER(SEARCH("fibroadipose tissue",'Model output'!H141)),ISNUMBER(SEARCH("thyroid node",'Model output'!H141)),ISNUMBER(SEARCH("skeletal muscle",'Model output'!H141)),ISNUMBER(SEARCH("right",'Model output'!H141)),ISNUMBER(SEARCH("left",'Model output'!H141)),ISNUMBER(SEARCH("Not specified",'Model output'!H141))),"negative","positive"))</f>
        <v>negative</v>
      </c>
      <c r="I142">
        <f>IF(OR('Model output'!I141="",'Model output'!I141="Not answered",'Model output'!I141="Not mentioned"),"",IF(ISNUMBER('Model output'!I141),'Model output'!I141,1))</f>
        <v>1</v>
      </c>
      <c r="J142">
        <f>IF(OR('Model output'!J141="",'Model output'!J141="Not answered",'Model output'!J141="Not mentioned"),"",IF(AND(ISNUMBER('Model output'!J141),'Model output'!J141&lt;=I142),'Model output'!J141,IF(AND(ISNUMBER('Model output'!J141), 'Model output'!J141&gt;=DATE(2024,1,1)), MIN(DAY('Model output'!J141), MONTH('Model output'!J141), YEAR('Model output'!J141)), IF(ISNUMBER(SEARCH("0/",'Model output'!J141)),0,IF(ISNUMBER(SEARCH("/",'Model output'!J141)), VALUE(LEFT('Model output'!J141, SEARCH("/",'Model output'!J141)-1)),1)))))</f>
        <v>0</v>
      </c>
      <c r="K142" t="str" cm="1">
        <f t="array" ref="K142">IF(COUNT(FIND({0,1,2,3,4,5,6,7,8,9},'Model output'!K141))&gt;0,'Model output'!K141,"")</f>
        <v/>
      </c>
      <c r="L142" s="8" t="str">
        <f t="shared" si="29"/>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 Thyroid Carcinoma</v>
      </c>
      <c r="O142" t="str">
        <f>IF('Model output'!M141="","",'Model output'!M141)</f>
        <v>Conventional Type</v>
      </c>
      <c r="P142" t="str">
        <f>IF('Model output'!N141="","",'Model output'!N141)</f>
        <v>1.1 cm</v>
      </c>
      <c r="Q142" t="str">
        <f t="shared" si="33"/>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 ""))</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6"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1" t="str">
        <f>IF(OR('Model output'!V141="", 'Model output'!V141="No", AND(ISERROR(SEARCH("Positive",'Model output'!V141)), ISNUMBER(SEARCH("Negative",'Model output'!V141))), ISNUMBER(SEARCH("Uninvolved",'Model output'!V141)), ISNUMBER(SEARCH("none",'Model output'!V141)), ISNUMBER(SEARCH("Free",'Model output'!V141)), ISNUMBER(SEARCH("1 mm",'Model output'!V141)), ISNUMBER(SEARCH("1.0 mm",'Model output'!V141)), ISNUMBER(SEARCH("0.1 CM",'Model output'!V141)), ISNUMBER(SEARCH("less than 0.2 mm",'Model output'!V141)), ISNUMBER(SEARCH("less than 0.5 mm",'Model output'!V141)), ISNUMBER(SEARCH("abut",'Model output'!V141)), ISNUMBER(SEARCH("lymph node",'Model output'!V141)), ISNUMBER(SEARCH("not mentioned",'Model output'!V141)), ISNUMBER(SEARCH("not specified",'Model output'!V141)), ISNUMBER(SEARCH("cannot be assessed",'Model output'!V141))), "negative", "positive")</f>
        <v>negative</v>
      </c>
      <c r="AE142" s="33"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4" t="str">
        <f t="shared" si="30"/>
        <v>1b</v>
      </c>
      <c r="AG142" s="34" t="str">
        <f t="shared" si="31"/>
        <v>0</v>
      </c>
      <c r="AH142" s="34" t="str">
        <f t="shared" si="34"/>
        <v>0</v>
      </c>
      <c r="AI142" s="40" t="str">
        <f t="shared" si="35"/>
        <v>I</v>
      </c>
      <c r="AJ142" s="37" t="s">
        <v>1148</v>
      </c>
      <c r="AK142" s="39" t="s">
        <v>1152</v>
      </c>
      <c r="AL142" s="39" t="s">
        <v>1153</v>
      </c>
      <c r="AM142" s="39" t="s">
        <v>1156</v>
      </c>
      <c r="AN142" s="39" t="s">
        <v>74</v>
      </c>
      <c r="AO142" s="37">
        <f t="shared" ca="1" si="37"/>
        <v>1</v>
      </c>
      <c r="AP142" s="39">
        <f t="shared" si="38"/>
        <v>1</v>
      </c>
      <c r="AQ142" s="39">
        <f t="shared" si="39"/>
        <v>1</v>
      </c>
      <c r="AR142" s="39">
        <f t="shared" si="40"/>
        <v>1</v>
      </c>
      <c r="AS142" s="40">
        <f t="shared" si="36"/>
        <v>1</v>
      </c>
    </row>
    <row r="143" spans="1:45">
      <c r="A143" t="str">
        <f>'Model output'!A142</f>
        <v>TCGA-EL-A4K1</v>
      </c>
      <c r="B143" s="31">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3</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X</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output'!H142="","negative",IF(OR(ISNUMBER(SEARCH("lymph node",'Model output'!H142)),ISNUMBER(SEARCH("gland",'Model output'!H142)),ISNUMBER(SEARCH("lobe",'Model output'!H142)),ISNUMBER(SEARCH("isthmus",'Model output'!H142)),ISNUMBER(SEARCH("mediastinum",'Model output'!H142)),ISNUMBER(SEARCH("Not mentioned",'Model output'!H142)), ISNUMBER(SEARCH("Not applicable",'Model output'!H142)), ISNUMBER(SEARCH("paratracheal",'Model output'!H142)),ISNUMBER(SEARCH("fibroadipose tissue",'Model output'!H142)),ISNUMBER(SEARCH("thyroid node",'Model output'!H142)),ISNUMBER(SEARCH("skeletal muscle",'Model output'!H142)),ISNUMBER(SEARCH("right",'Model output'!H142)),ISNUMBER(SEARCH("left",'Model output'!H142)),ISNUMBER(SEARCH("Not specified",'Model output'!H142))),"negative","positive"))</f>
        <v>negative</v>
      </c>
      <c r="I143">
        <f>IF(OR('Model output'!I142="",'Model output'!I142="Not answered",'Model output'!I142="Not mentioned"),"",IF(ISNUMBER('Model output'!I142),'Model output'!I142,1))</f>
        <v>1</v>
      </c>
      <c r="J143">
        <f>IF(OR('Model output'!J142="",'Model output'!J142="Not answered",'Model output'!J142="Not mentioned"),"",IF(AND(ISNUMBER('Model output'!J142),'Model output'!J142&lt;=I143),'Model output'!J142,IF(AND(ISNUMBER('Model output'!J142), 'Model output'!J142&gt;=DATE(2024,1,1)), MIN(DAY('Model output'!J142), MONTH('Model output'!J142), YEAR('Model output'!J142)), IF(ISNUMBER(SEARCH("0/",'Model output'!J142)),0,IF(ISNUMBER(SEARCH("/",'Model output'!J142)), VALUE(LEFT('Model output'!J142, SEARCH("/",'Model output'!J142)-1)),1)))))</f>
        <v>1</v>
      </c>
      <c r="K143" t="str" cm="1">
        <f t="array" ref="K143">IF(COUNT(FIND({0,1,2,3,4,5,6,7,8,9},'Model output'!K142))&gt;0,'Model output'!K142,"")</f>
        <v>0.4 cm</v>
      </c>
      <c r="L143" s="8" t="str">
        <f t="shared" si="29"/>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 Thyroid Carcinoma</v>
      </c>
      <c r="O143" t="str">
        <f>IF('Model output'!M142="","",'Model output'!M142)</f>
        <v>Conventional Type</v>
      </c>
      <c r="P143" t="str">
        <f>IF('Model output'!N142="","",'Model output'!N142)</f>
        <v>2.9 cm</v>
      </c>
      <c r="Q143" t="str">
        <f t="shared" si="33"/>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 ""))</f>
        <v>Not mentioned in the provided clinical note</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6" t="str">
        <f>IF('Model output'!S142="","",'Model output'!S142)</f>
        <v>Present, extending into skeletal muscle</v>
      </c>
      <c r="Y143" t="str">
        <f>IF(OR('Model output'!S142="",ISNUMBER(SEARCH("Absent",'Model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Yes</v>
      </c>
      <c r="AB143" t="str">
        <f>IF(AA143&lt;&gt;"Yes","",IF(OR('Model output'!U142="",ISNUMBER(SEARCH("Not identified",'Model output'!U142))),"",'Model output'!U142))</f>
        <v>Not mentioned in the provided clinical note</v>
      </c>
      <c r="AC143" s="1" t="str">
        <f>IF(OR('Model output'!V142="", 'Model output'!V142="No", AND(ISERROR(SEARCH("Positive",'Model output'!V142)), ISNUMBER(SEARCH("Negative",'Model output'!V142))), ISNUMBER(SEARCH("Uninvolved",'Model output'!V142)), ISNUMBER(SEARCH("none",'Model output'!V142)), ISNUMBER(SEARCH("Free",'Model output'!V142)), ISNUMBER(SEARCH("1 mm",'Model output'!V142)), ISNUMBER(SEARCH("1.0 mm",'Model output'!V142)), ISNUMBER(SEARCH("0.1 CM",'Model output'!V142)), ISNUMBER(SEARCH("less than 0.2 mm",'Model output'!V142)), ISNUMBER(SEARCH("less than 0.5 mm",'Model output'!V142)), ISNUMBER(SEARCH("abut",'Model output'!V142)), ISNUMBER(SEARCH("lymph node",'Model output'!V142)), ISNUMBER(SEARCH("not mentioned",'Model output'!V142)), ISNUMBER(SEARCH("not specified",'Model output'!V142)), ISNUMBER(SEARCH("cannot be assessed",'Model output'!V142))), "negative", "positive")</f>
        <v>negative</v>
      </c>
      <c r="AE143" s="33"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34" t="str">
        <f t="shared" si="30"/>
        <v>3b</v>
      </c>
      <c r="AG143" s="34" t="str">
        <f t="shared" si="31"/>
        <v>1a</v>
      </c>
      <c r="AH143" s="34" t="str">
        <f t="shared" si="34"/>
        <v>0</v>
      </c>
      <c r="AI143" s="40" t="str">
        <f t="shared" si="35"/>
        <v>II</v>
      </c>
      <c r="AJ143" s="37" t="s">
        <v>1147</v>
      </c>
      <c r="AK143" s="39" t="s">
        <v>1151</v>
      </c>
      <c r="AL143" s="39" t="s">
        <v>654</v>
      </c>
      <c r="AM143" s="39" t="s">
        <v>1156</v>
      </c>
      <c r="AN143" s="39" t="s">
        <v>1154</v>
      </c>
      <c r="AO143" s="37">
        <f t="shared" si="37"/>
        <v>1</v>
      </c>
      <c r="AP143" s="39">
        <f t="shared" si="38"/>
        <v>1</v>
      </c>
      <c r="AQ143" s="39">
        <f t="shared" si="39"/>
        <v>1</v>
      </c>
      <c r="AR143" s="39">
        <f t="shared" si="40"/>
        <v>1</v>
      </c>
      <c r="AS143" s="40">
        <f t="shared" si="36"/>
        <v>1</v>
      </c>
    </row>
    <row r="144" spans="1:45">
      <c r="A144" t="str">
        <f>'Model output'!A143</f>
        <v>TCGA-EL-A4K2</v>
      </c>
      <c r="B144" s="31">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output'!H143="","negative",IF(OR(ISNUMBER(SEARCH("lymph node",'Model output'!H143)),ISNUMBER(SEARCH("gland",'Model output'!H143)),ISNUMBER(SEARCH("lobe",'Model output'!H143)),ISNUMBER(SEARCH("isthmus",'Model output'!H143)),ISNUMBER(SEARCH("mediastinum",'Model output'!H143)),ISNUMBER(SEARCH("Not mentioned",'Model output'!H143)), ISNUMBER(SEARCH("Not applicable",'Model output'!H143)), ISNUMBER(SEARCH("paratracheal",'Model output'!H143)),ISNUMBER(SEARCH("fibroadipose tissue",'Model output'!H143)),ISNUMBER(SEARCH("thyroid node",'Model output'!H143)),ISNUMBER(SEARCH("skeletal muscle",'Model output'!H143)),ISNUMBER(SEARCH("right",'Model output'!H143)),ISNUMBER(SEARCH("left",'Model output'!H143)),ISNUMBER(SEARCH("Not specified",'Model output'!H143))),"negative","positive"))</f>
        <v>negative</v>
      </c>
      <c r="I144">
        <f>IF(OR('Model output'!I143="",'Model output'!I143="Not answered",'Model output'!I143="Not mentioned"),"",IF(ISNUMBER('Model output'!I143),'Model output'!I143,1))</f>
        <v>1</v>
      </c>
      <c r="J144">
        <f>IF(OR('Model output'!J143="",'Model output'!J143="Not answered",'Model output'!J143="Not mentioned"),"",IF(AND(ISNUMBER('Model output'!J143),'Model output'!J143&lt;=I144),'Model output'!J143,IF(AND(ISNUMBER('Model output'!J143), 'Model output'!J143&gt;=DATE(2024,1,1)), MIN(DAY('Model output'!J143), MONTH('Model output'!J143), YEAR('Model output'!J143)), IF(ISNUMBER(SEARCH("0/",'Model output'!J143)),0,IF(ISNUMBER(SEARCH("/",'Model output'!J143)), VALUE(LEFT('Model output'!J143, SEARCH("/",'Model output'!J143)-1)),1)))))</f>
        <v>0</v>
      </c>
      <c r="K144" t="str" cm="1">
        <f t="array" ref="K144">IF(COUNT(FIND({0,1,2,3,4,5,6,7,8,9},'Model output'!K143))&gt;0,'Model output'!K143,"")</f>
        <v/>
      </c>
      <c r="L144" s="8" t="str">
        <f t="shared" si="29"/>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 Thyroid Carcinoma</v>
      </c>
      <c r="O144" t="str">
        <f>IF('Model output'!M143="","",'Model output'!M143)</f>
        <v>Conventional Type</v>
      </c>
      <c r="P144" t="str">
        <f>IF('Model output'!N143="","",'Model output'!N143)</f>
        <v>1.8 cm</v>
      </c>
      <c r="Q144" t="str">
        <f t="shared" si="33"/>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 ""))</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6"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1" t="str">
        <f>IF(OR('Model output'!V143="", 'Model output'!V143="No", AND(ISERROR(SEARCH("Positive",'Model output'!V143)), ISNUMBER(SEARCH("Negative",'Model output'!V143))), ISNUMBER(SEARCH("Uninvolved",'Model output'!V143)), ISNUMBER(SEARCH("none",'Model output'!V143)), ISNUMBER(SEARCH("Free",'Model output'!V143)), ISNUMBER(SEARCH("1 mm",'Model output'!V143)), ISNUMBER(SEARCH("1.0 mm",'Model output'!V143)), ISNUMBER(SEARCH("0.1 CM",'Model output'!V143)), ISNUMBER(SEARCH("less than 0.2 mm",'Model output'!V143)), ISNUMBER(SEARCH("less than 0.5 mm",'Model output'!V143)), ISNUMBER(SEARCH("abut",'Model output'!V143)), ISNUMBER(SEARCH("lymph node",'Model output'!V143)), ISNUMBER(SEARCH("not mentioned",'Model output'!V143)), ISNUMBER(SEARCH("not specified",'Model output'!V143)), ISNUMBER(SEARCH("cannot be assessed",'Model output'!V143))), "negative", "positive")</f>
        <v>negative</v>
      </c>
      <c r="AE144" s="33"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4" t="str">
        <f t="shared" si="30"/>
        <v>1b</v>
      </c>
      <c r="AG144" s="34" t="str">
        <f t="shared" si="31"/>
        <v>0</v>
      </c>
      <c r="AH144" s="34" t="str">
        <f t="shared" si="34"/>
        <v>0</v>
      </c>
      <c r="AI144" s="40" t="str">
        <f t="shared" si="35"/>
        <v>I</v>
      </c>
      <c r="AJ144" s="37" t="s">
        <v>1148</v>
      </c>
      <c r="AK144" s="39" t="s">
        <v>1152</v>
      </c>
      <c r="AL144" s="39" t="s">
        <v>1153</v>
      </c>
      <c r="AM144" s="39" t="s">
        <v>1156</v>
      </c>
      <c r="AN144" s="39" t="s">
        <v>74</v>
      </c>
      <c r="AO144" s="37">
        <f t="shared" ca="1" si="37"/>
        <v>1</v>
      </c>
      <c r="AP144" s="39">
        <f t="shared" si="38"/>
        <v>1</v>
      </c>
      <c r="AQ144" s="39">
        <f t="shared" si="39"/>
        <v>1</v>
      </c>
      <c r="AR144" s="39">
        <f t="shared" si="40"/>
        <v>1</v>
      </c>
      <c r="AS144" s="40">
        <f t="shared" si="36"/>
        <v>1</v>
      </c>
    </row>
    <row r="145" spans="1:45">
      <c r="A145" t="str">
        <f>'Model output'!A144</f>
        <v>TCGA-EL-A4K4</v>
      </c>
      <c r="B145" s="31">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1</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output'!H144="","negative",IF(OR(ISNUMBER(SEARCH("lymph node",'Model output'!H144)),ISNUMBER(SEARCH("gland",'Model output'!H144)),ISNUMBER(SEARCH("lobe",'Model output'!H144)),ISNUMBER(SEARCH("isthmus",'Model output'!H144)),ISNUMBER(SEARCH("mediastinum",'Model output'!H144)),ISNUMBER(SEARCH("Not mentioned",'Model output'!H144)), ISNUMBER(SEARCH("Not applicable",'Model output'!H144)), ISNUMBER(SEARCH("paratracheal",'Model output'!H144)),ISNUMBER(SEARCH("fibroadipose tissue",'Model output'!H144)),ISNUMBER(SEARCH("thyroid node",'Model output'!H144)),ISNUMBER(SEARCH("skeletal muscle",'Model output'!H144)),ISNUMBER(SEARCH("right",'Model output'!H144)),ISNUMBER(SEARCH("left",'Model output'!H144)),ISNUMBER(SEARCH("Not specified",'Model output'!H144))),"negative","positive"))</f>
        <v>negative</v>
      </c>
      <c r="I145">
        <f>IF(OR('Model output'!I144="",'Model output'!I144="Not answered",'Model output'!I144="Not mentioned"),"",IF(ISNUMBER('Model output'!I144),'Model output'!I144,1))</f>
        <v>15</v>
      </c>
      <c r="J145">
        <f>IF(OR('Model output'!J144="",'Model output'!J144="Not answered",'Model output'!J144="Not mentioned"),"",IF(AND(ISNUMBER('Model output'!J144),'Model output'!J144&lt;=I145),'Model output'!J144,IF(AND(ISNUMBER('Model output'!J144), 'Model output'!J144&gt;=DATE(2024,1,1)), MIN(DAY('Model output'!J144), MONTH('Model output'!J144), YEAR('Model output'!J144)), IF(ISNUMBER(SEARCH("0/",'Model output'!J144)),0,IF(ISNUMBER(SEARCH("/",'Model output'!J144)), VALUE(LEFT('Model output'!J144, SEARCH("/",'Model output'!J144)-1)),1)))))</f>
        <v>4</v>
      </c>
      <c r="K145" t="str" cm="1">
        <f t="array" ref="K145">IF(COUNT(FIND({0,1,2,3,4,5,6,7,8,9},'Model output'!K144))&gt;0,'Model output'!K144,"")</f>
        <v>2.2 cm</v>
      </c>
      <c r="L145" s="8" t="str">
        <f t="shared" si="29"/>
        <v>2.2cm</v>
      </c>
      <c r="M145" cm="1">
        <f t="array" ref="M145">IF(L145="","",IF(ISNUMBER(SEARCH("cm",L145)),MAX(VALUE(SUBSTITUTE(_xlfn.FILTERXML("&lt;t&gt;&lt;s&gt;"&amp;SUBSTITUTE(L145,",","&lt;/s&gt;&lt;s&gt;")&amp;"&lt;/s&gt;&lt;/t&gt;","//s"),"cm",""))),MAX(VALUE(SUBSTITUTE(_xlfn.FILTERXML("&lt;t&gt;&lt;s&gt;"&amp;SUBSTITUTE(L145,",","&lt;/s&gt;&lt;s&gt;")&amp;"&lt;/s&gt;&lt;/t&gt;","//s"),"mm","")))/10))</f>
        <v>2.2000000000000002</v>
      </c>
      <c r="N145" t="str">
        <f>IF('Model output'!L144="","",'Model output'!L144)</f>
        <v>Papillary Thyroid Carcinoma</v>
      </c>
      <c r="O145" t="str">
        <f>IF('Model output'!M144="","",'Model output'!M144)</f>
        <v>Conventional Type</v>
      </c>
      <c r="P145" t="str">
        <f>IF('Model output'!N144="","",'Model output'!N144)</f>
        <v>4.4 cm</v>
      </c>
      <c r="Q145" t="str">
        <f t="shared" si="33"/>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 ""))</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6" t="str">
        <f>IF('Model output'!S144="","",'Model output'!S144)</f>
        <v>Skeletal muscle</v>
      </c>
      <c r="Y145" t="str">
        <f>IF(OR('Model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1" t="str">
        <f>IF(OR('Model output'!V144="", 'Model output'!V144="No", AND(ISERROR(SEARCH("Positive",'Model output'!V144)), ISNUMBER(SEARCH("Negative",'Model output'!V144))), ISNUMBER(SEARCH("Uninvolved",'Model output'!V144)), ISNUMBER(SEARCH("none",'Model output'!V144)), ISNUMBER(SEARCH("Free",'Model output'!V144)), ISNUMBER(SEARCH("1 mm",'Model output'!V144)), ISNUMBER(SEARCH("1.0 mm",'Model output'!V144)), ISNUMBER(SEARCH("0.1 CM",'Model output'!V144)), ISNUMBER(SEARCH("less than 0.2 mm",'Model output'!V144)), ISNUMBER(SEARCH("less than 0.5 mm",'Model output'!V144)), ISNUMBER(SEARCH("abut",'Model output'!V144)), ISNUMBER(SEARCH("lymph node",'Model output'!V144)), ISNUMBER(SEARCH("not mentioned",'Model output'!V144)), ISNUMBER(SEARCH("not specified",'Model output'!V144)), ISNUMBER(SEARCH("cannot be assessed",'Model output'!V144))), "negative", "positive")</f>
        <v>positive</v>
      </c>
      <c r="AE145" s="33"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4" t="str">
        <f t="shared" si="30"/>
        <v>3b</v>
      </c>
      <c r="AG145" s="34" t="str">
        <f t="shared" si="31"/>
        <v>1b</v>
      </c>
      <c r="AH145" s="34" t="str">
        <f t="shared" si="34"/>
        <v>0</v>
      </c>
      <c r="AI145" s="40" t="str">
        <f t="shared" si="35"/>
        <v>I</v>
      </c>
      <c r="AJ145" s="37" t="s">
        <v>1147</v>
      </c>
      <c r="AK145" s="39" t="s">
        <v>1151</v>
      </c>
      <c r="AL145" s="39" t="s">
        <v>1152</v>
      </c>
      <c r="AM145" s="39" t="s">
        <v>1156</v>
      </c>
      <c r="AN145" s="39" t="s">
        <v>74</v>
      </c>
      <c r="AO145" s="37">
        <f t="shared" si="37"/>
        <v>1</v>
      </c>
      <c r="AP145" s="39">
        <f t="shared" si="38"/>
        <v>1</v>
      </c>
      <c r="AQ145" s="39">
        <f t="shared" si="39"/>
        <v>1</v>
      </c>
      <c r="AR145" s="39">
        <f t="shared" si="40"/>
        <v>1</v>
      </c>
      <c r="AS145" s="40">
        <f t="shared" si="36"/>
        <v>1</v>
      </c>
    </row>
    <row r="146" spans="1:45">
      <c r="A146" t="str">
        <f>'Model output'!A145</f>
        <v>TCGA-EL-A4K6</v>
      </c>
      <c r="B146" s="31">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1</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output'!H145="","negative",IF(OR(ISNUMBER(SEARCH("lymph node",'Model output'!H145)),ISNUMBER(SEARCH("gland",'Model output'!H145)),ISNUMBER(SEARCH("lobe",'Model output'!H145)),ISNUMBER(SEARCH("isthmus",'Model output'!H145)),ISNUMBER(SEARCH("mediastinum",'Model output'!H145)),ISNUMBER(SEARCH("Not mentioned",'Model output'!H145)), ISNUMBER(SEARCH("Not applicable",'Model output'!H145)), ISNUMBER(SEARCH("paratracheal",'Model output'!H145)),ISNUMBER(SEARCH("fibroadipose tissue",'Model output'!H145)),ISNUMBER(SEARCH("thyroid node",'Model output'!H145)),ISNUMBER(SEARCH("skeletal muscle",'Model output'!H145)),ISNUMBER(SEARCH("right",'Model output'!H145)),ISNUMBER(SEARCH("left",'Model output'!H145)),ISNUMBER(SEARCH("Not specified",'Model output'!H145))),"negative","positive"))</f>
        <v>negative</v>
      </c>
      <c r="I146">
        <f>IF(OR('Model output'!I145="",'Model output'!I145="Not answered",'Model output'!I145="Not mentioned"),"",IF(ISNUMBER('Model output'!I145),'Model output'!I145,1))</f>
        <v>39</v>
      </c>
      <c r="J146">
        <f>IF(OR('Model output'!J145="",'Model output'!J145="Not answered",'Model output'!J145="Not mentioned"),"",IF(AND(ISNUMBER('Model output'!J145),'Model output'!J145&lt;=I146),'Model output'!J145,IF(AND(ISNUMBER('Model output'!J145), 'Model output'!J145&gt;=DATE(2024,1,1)), MIN(DAY('Model output'!J145), MONTH('Model output'!J145), YEAR('Model output'!J145)), IF(ISNUMBER(SEARCH("0/",'Model output'!J145)),0,IF(ISNUMBER(SEARCH("/",'Model output'!J145)), VALUE(LEFT('Model output'!J145, SEARCH("/",'Model output'!J145)-1)),1)))))</f>
        <v>3</v>
      </c>
      <c r="K146" t="str" cm="1">
        <f t="array" ref="K146">IF(COUNT(FIND({0,1,2,3,4,5,6,7,8,9},'Model output'!K145))&gt;0,'Model output'!K145,"")</f>
        <v>1.4 cm</v>
      </c>
      <c r="L146" s="8" t="str">
        <f t="shared" si="29"/>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 Thyroid Carcinoma</v>
      </c>
      <c r="O146" t="str">
        <f>IF('Model output'!M145="","",'Model output'!M145)</f>
        <v>Follicular Variant</v>
      </c>
      <c r="P146" t="str">
        <f>IF('Model output'!N145="","",'Model output'!N145)</f>
        <v>6.2 cm</v>
      </c>
      <c r="Q146" t="str">
        <f t="shared" si="33"/>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 ""))</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6" t="str">
        <f>IF('Model output'!S145="","",'Model output'!S145)</f>
        <v>Present, possibly in perithyroidal fibradipose tissue</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1" t="str">
        <f>IF(OR('Model output'!V145="", 'Model output'!V145="No", AND(ISERROR(SEARCH("Positive",'Model output'!V145)), ISNUMBER(SEARCH("Negative",'Model output'!V145))), ISNUMBER(SEARCH("Uninvolved",'Model output'!V145)), ISNUMBER(SEARCH("none",'Model output'!V145)), ISNUMBER(SEARCH("Free",'Model output'!V145)), ISNUMBER(SEARCH("1 mm",'Model output'!V145)), ISNUMBER(SEARCH("1.0 mm",'Model output'!V145)), ISNUMBER(SEARCH("0.1 CM",'Model output'!V145)), ISNUMBER(SEARCH("less than 0.2 mm",'Model output'!V145)), ISNUMBER(SEARCH("less than 0.5 mm",'Model output'!V145)), ISNUMBER(SEARCH("abut",'Model output'!V145)), ISNUMBER(SEARCH("lymph node",'Model output'!V145)), ISNUMBER(SEARCH("not mentioned",'Model output'!V145)), ISNUMBER(SEARCH("not specified",'Model output'!V145)), ISNUMBER(SEARCH("cannot be assessed",'Model output'!V145))), "negative", "positive")</f>
        <v>negative</v>
      </c>
      <c r="AE146" s="33"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4" t="str">
        <f t="shared" si="30"/>
        <v>3a</v>
      </c>
      <c r="AG146" s="34" t="str">
        <f t="shared" si="31"/>
        <v>1a</v>
      </c>
      <c r="AH146" s="34" t="str">
        <f t="shared" si="34"/>
        <v>0</v>
      </c>
      <c r="AI146" s="40" t="str">
        <f t="shared" si="35"/>
        <v>II</v>
      </c>
      <c r="AJ146" s="37" t="s">
        <v>1149</v>
      </c>
      <c r="AK146" s="39" t="s">
        <v>1157</v>
      </c>
      <c r="AL146" s="39" t="s">
        <v>654</v>
      </c>
      <c r="AM146" s="39" t="s">
        <v>1156</v>
      </c>
      <c r="AN146" s="39" t="s">
        <v>1154</v>
      </c>
      <c r="AO146" s="37">
        <f t="shared" ca="1" si="37"/>
        <v>1</v>
      </c>
      <c r="AP146" s="39">
        <f t="shared" si="38"/>
        <v>1</v>
      </c>
      <c r="AQ146" s="39">
        <f t="shared" si="39"/>
        <v>1</v>
      </c>
      <c r="AR146" s="39">
        <f t="shared" si="40"/>
        <v>1</v>
      </c>
      <c r="AS146" s="40">
        <f t="shared" si="36"/>
        <v>1</v>
      </c>
    </row>
    <row r="147" spans="1:45">
      <c r="A147" t="str">
        <f>'Model output'!A146</f>
        <v>TCGA-EL-A4K9</v>
      </c>
      <c r="B147" s="31">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0</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output'!H146="","negative",IF(OR(ISNUMBER(SEARCH("lymph node",'Model output'!H146)),ISNUMBER(SEARCH("gland",'Model output'!H146)),ISNUMBER(SEARCH("lobe",'Model output'!H146)),ISNUMBER(SEARCH("isthmus",'Model output'!H146)),ISNUMBER(SEARCH("mediastinum",'Model output'!H146)),ISNUMBER(SEARCH("Not mentioned",'Model output'!H146)), ISNUMBER(SEARCH("Not applicable",'Model output'!H146)), ISNUMBER(SEARCH("paratracheal",'Model output'!H146)),ISNUMBER(SEARCH("fibroadipose tissue",'Model output'!H146)),ISNUMBER(SEARCH("thyroid node",'Model output'!H146)),ISNUMBER(SEARCH("skeletal muscle",'Model output'!H146)),ISNUMBER(SEARCH("right",'Model output'!H146)),ISNUMBER(SEARCH("left",'Model output'!H146)),ISNUMBER(SEARCH("Not specified",'Model output'!H146))),"negative","positive"))</f>
        <v>negative</v>
      </c>
      <c r="I147">
        <f>IF(OR('Model output'!I146="",'Model output'!I146="Not answered",'Model output'!I146="Not mentioned"),"",IF(ISNUMBER('Model output'!I146),'Model output'!I146,1))</f>
        <v>12</v>
      </c>
      <c r="J147">
        <f>IF(OR('Model output'!J146="",'Model output'!J146="Not answered",'Model output'!J146="Not mentioned"),"",IF(AND(ISNUMBER('Model output'!J146),'Model output'!J146&lt;=I147),'Model output'!J146,IF(AND(ISNUMBER('Model output'!J146), 'Model output'!J146&gt;=DATE(2024,1,1)), MIN(DAY('Model output'!J146), MONTH('Model output'!J146), YEAR('Model output'!J146)), IF(ISNUMBER(SEARCH("0/",'Model output'!J146)),0,IF(ISNUMBER(SEARCH("/",'Model output'!J146)), VALUE(LEFT('Model output'!J146, SEARCH("/",'Model output'!J146)-1)),1)))))</f>
        <v>0</v>
      </c>
      <c r="K147" t="str" cm="1">
        <f t="array" ref="K147">IF(COUNT(FIND({0,1,2,3,4,5,6,7,8,9},'Model output'!K146))&gt;0,'Model output'!K146,"")</f>
        <v/>
      </c>
      <c r="L147" s="8" t="str">
        <f t="shared" si="29"/>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 Thyroid Carcinoma, Conventional Type</v>
      </c>
      <c r="O147" t="str">
        <f>IF('Model output'!M146="","",'Model output'!M146)</f>
        <v/>
      </c>
      <c r="P147" t="str">
        <f>IF('Model output'!N146="","",'Model output'!N146)</f>
        <v>1.5 cm</v>
      </c>
      <c r="Q147" t="str">
        <f t="shared" si="33"/>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 ""))</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6" t="str">
        <f>IF('Model output'!S146="","",'Model output'!S146)</f>
        <v>Present, extending into fibroadipose tissue</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Yes</v>
      </c>
      <c r="AB147" t="str">
        <f>IF(AA147&lt;&gt;"Yes","",IF(OR('Model output'!U146="",ISNUMBER(SEARCH("Not identified",'Model output'!U146))),"",'Model output'!U146))</f>
        <v/>
      </c>
      <c r="AC147" s="1" t="str">
        <f>IF(OR('Model output'!V146="", 'Model output'!V146="No", AND(ISERROR(SEARCH("Positive",'Model output'!V146)), ISNUMBER(SEARCH("Negative",'Model output'!V146))), ISNUMBER(SEARCH("Uninvolved",'Model output'!V146)), ISNUMBER(SEARCH("none",'Model output'!V146)), ISNUMBER(SEARCH("Free",'Model output'!V146)), ISNUMBER(SEARCH("1 mm",'Model output'!V146)), ISNUMBER(SEARCH("1.0 mm",'Model output'!V146)), ISNUMBER(SEARCH("0.1 CM",'Model output'!V146)), ISNUMBER(SEARCH("less than 0.2 mm",'Model output'!V146)), ISNUMBER(SEARCH("less than 0.5 mm",'Model output'!V146)), ISNUMBER(SEARCH("abut",'Model output'!V146)), ISNUMBER(SEARCH("lymph node",'Model output'!V146)), ISNUMBER(SEARCH("not mentioned",'Model output'!V146)), ISNUMBER(SEARCH("not specified",'Model output'!V146)), ISNUMBER(SEARCH("cannot be assessed",'Model output'!V146))), "negative", "positive")</f>
        <v>negative</v>
      </c>
      <c r="AE147" s="33"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4" t="str">
        <f t="shared" si="30"/>
        <v>1b</v>
      </c>
      <c r="AG147" s="34" t="str">
        <f t="shared" si="31"/>
        <v>0</v>
      </c>
      <c r="AH147" s="34" t="str">
        <f t="shared" si="34"/>
        <v>0</v>
      </c>
      <c r="AI147" s="40" t="str">
        <f t="shared" si="35"/>
        <v>I</v>
      </c>
      <c r="AJ147" s="37" t="s">
        <v>1149</v>
      </c>
      <c r="AK147" s="39" t="s">
        <v>1152</v>
      </c>
      <c r="AL147" s="39" t="s">
        <v>1156</v>
      </c>
      <c r="AM147" s="39" t="s">
        <v>1156</v>
      </c>
      <c r="AN147" s="39" t="s">
        <v>74</v>
      </c>
      <c r="AO147" s="37">
        <f t="shared" ca="1" si="37"/>
        <v>1</v>
      </c>
      <c r="AP147" s="39">
        <f t="shared" si="38"/>
        <v>1</v>
      </c>
      <c r="AQ147" s="39">
        <f t="shared" si="39"/>
        <v>1</v>
      </c>
      <c r="AR147" s="39">
        <f t="shared" si="40"/>
        <v>1</v>
      </c>
      <c r="AS147" s="40">
        <f t="shared" si="36"/>
        <v>1</v>
      </c>
    </row>
    <row r="148" spans="1:45">
      <c r="A148" t="str">
        <f>'Model output'!A147</f>
        <v>TCGA-EL-A4KD</v>
      </c>
      <c r="B148" s="31">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1</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output'!H147="","negative",IF(OR(ISNUMBER(SEARCH("lymph node",'Model output'!H147)),ISNUMBER(SEARCH("gland",'Model output'!H147)),ISNUMBER(SEARCH("lobe",'Model output'!H147)),ISNUMBER(SEARCH("isthmus",'Model output'!H147)),ISNUMBER(SEARCH("mediastinum",'Model output'!H147)),ISNUMBER(SEARCH("Not mentioned",'Model output'!H147)), ISNUMBER(SEARCH("Not applicable",'Model output'!H147)), ISNUMBER(SEARCH("paratracheal",'Model output'!H147)),ISNUMBER(SEARCH("fibroadipose tissue",'Model output'!H147)),ISNUMBER(SEARCH("thyroid node",'Model output'!H147)),ISNUMBER(SEARCH("skeletal muscle",'Model output'!H147)),ISNUMBER(SEARCH("right",'Model output'!H147)),ISNUMBER(SEARCH("left",'Model output'!H147)),ISNUMBER(SEARCH("Not specified",'Model output'!H147))),"negative","positive"))</f>
        <v>negative</v>
      </c>
      <c r="I148">
        <f>IF(OR('Model output'!I147="",'Model output'!I147="Not answered",'Model output'!I147="Not mentioned"),"",IF(ISNUMBER('Model output'!I147),'Model output'!I147,1))</f>
        <v>17</v>
      </c>
      <c r="J148">
        <f>IF(OR('Model output'!J147="",'Model output'!J147="Not answered",'Model output'!J147="Not mentioned"),"",IF(AND(ISNUMBER('Model output'!J147),'Model output'!J147&lt;=I148),'Model output'!J147,IF(AND(ISNUMBER('Model output'!J147), 'Model output'!J147&gt;=DATE(2024,1,1)), MIN(DAY('Model output'!J147), MONTH('Model output'!J147), YEAR('Model output'!J147)), IF(ISNUMBER(SEARCH("0/",'Model output'!J147)),0,IF(ISNUMBER(SEARCH("/",'Model output'!J147)), VALUE(LEFT('Model output'!J147, SEARCH("/",'Model output'!J147)-1)),1)))))</f>
        <v>3</v>
      </c>
      <c r="K148" t="str" cm="1">
        <f t="array" ref="K148">IF(COUNT(FIND({0,1,2,3,4,5,6,7,8,9},'Model output'!K147))&gt;0,'Model output'!K147,"")</f>
        <v/>
      </c>
      <c r="L148" s="8" t="str">
        <f t="shared" si="29"/>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 Thyroid Carcinoma</v>
      </c>
      <c r="O148" t="str">
        <f>IF('Model output'!M147="","",'Model output'!M147)</f>
        <v>Follicular Variant</v>
      </c>
      <c r="P148" t="str">
        <f>IF('Model output'!N147="","",'Model output'!N147)</f>
        <v>4.5 cm</v>
      </c>
      <c r="Q148" t="str">
        <f t="shared" si="33"/>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 ""))</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6" t="str">
        <f>IF('Model output'!S147="","",'Model output'!S147)</f>
        <v>Focally present, extending into fibroadipose tissue</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1" t="str">
        <f>IF(OR('Model output'!V147="", 'Model output'!V147="No", AND(ISERROR(SEARCH("Positive",'Model output'!V147)), ISNUMBER(SEARCH("Negative",'Model output'!V147))), ISNUMBER(SEARCH("Uninvolved",'Model output'!V147)), ISNUMBER(SEARCH("none",'Model output'!V147)), ISNUMBER(SEARCH("Free",'Model output'!V147)), ISNUMBER(SEARCH("1 mm",'Model output'!V147)), ISNUMBER(SEARCH("1.0 mm",'Model output'!V147)), ISNUMBER(SEARCH("0.1 CM",'Model output'!V147)), ISNUMBER(SEARCH("less than 0.2 mm",'Model output'!V147)), ISNUMBER(SEARCH("less than 0.5 mm",'Model output'!V147)), ISNUMBER(SEARCH("abut",'Model output'!V147)), ISNUMBER(SEARCH("lymph node",'Model output'!V147)), ISNUMBER(SEARCH("not mentioned",'Model output'!V147)), ISNUMBER(SEARCH("not specified",'Model output'!V147)), ISNUMBER(SEARCH("cannot be assessed",'Model output'!V147))), "negative", "positive")</f>
        <v>negative</v>
      </c>
      <c r="AE148" s="33"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4" t="str">
        <f t="shared" si="30"/>
        <v>3a</v>
      </c>
      <c r="AG148" s="34" t="str">
        <f t="shared" si="31"/>
        <v>1a</v>
      </c>
      <c r="AH148" s="34" t="str">
        <f t="shared" si="34"/>
        <v>0</v>
      </c>
      <c r="AI148" s="40" t="str">
        <f t="shared" si="35"/>
        <v>I</v>
      </c>
      <c r="AJ148" s="37" t="s">
        <v>1149</v>
      </c>
      <c r="AK148" s="39" t="s">
        <v>1157</v>
      </c>
      <c r="AL148" s="39" t="s">
        <v>654</v>
      </c>
      <c r="AM148" s="39" t="s">
        <v>1156</v>
      </c>
      <c r="AN148" s="39" t="s">
        <v>74</v>
      </c>
      <c r="AO148" s="37">
        <f t="shared" ca="1" si="37"/>
        <v>1</v>
      </c>
      <c r="AP148" s="39">
        <f t="shared" si="38"/>
        <v>1</v>
      </c>
      <c r="AQ148" s="39">
        <f t="shared" si="39"/>
        <v>1</v>
      </c>
      <c r="AR148" s="39">
        <f t="shared" si="40"/>
        <v>1</v>
      </c>
      <c r="AS148" s="40">
        <f t="shared" si="36"/>
        <v>1</v>
      </c>
    </row>
    <row r="149" spans="1:45">
      <c r="A149" t="str">
        <f>'Model output'!A148</f>
        <v>TCGA-EL-A4KG</v>
      </c>
      <c r="B149" s="31">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output'!H148="","negative",IF(OR(ISNUMBER(SEARCH("lymph node",'Model output'!H148)),ISNUMBER(SEARCH("gland",'Model output'!H148)),ISNUMBER(SEARCH("lobe",'Model output'!H148)),ISNUMBER(SEARCH("isthmus",'Model output'!H148)),ISNUMBER(SEARCH("mediastinum",'Model output'!H148)),ISNUMBER(SEARCH("Not mentioned",'Model output'!H148)), ISNUMBER(SEARCH("Not applicable",'Model output'!H148)), ISNUMBER(SEARCH("paratracheal",'Model output'!H148)),ISNUMBER(SEARCH("fibroadipose tissue",'Model output'!H148)),ISNUMBER(SEARCH("thyroid node",'Model output'!H148)),ISNUMBER(SEARCH("skeletal muscle",'Model output'!H148)),ISNUMBER(SEARCH("right",'Model output'!H148)),ISNUMBER(SEARCH("left",'Model output'!H148)),ISNUMBER(SEARCH("Not specified",'Model output'!H148))),"negative","positive"))</f>
        <v>negative</v>
      </c>
      <c r="I149">
        <f>IF(OR('Model output'!I148="",'Model output'!I148="Not answered",'Model output'!I148="Not mentioned"),"",IF(ISNUMBER('Model output'!I148),'Model output'!I148,1))</f>
        <v>1</v>
      </c>
      <c r="J149">
        <f>IF(OR('Model output'!J148="",'Model output'!J148="Not answered",'Model output'!J148="Not mentioned"),"",IF(AND(ISNUMBER('Model output'!J148),'Model output'!J148&lt;=I149),'Model output'!J148,IF(AND(ISNUMBER('Model output'!J148), 'Model output'!J148&gt;=DATE(2024,1,1)), MIN(DAY('Model output'!J148), MONTH('Model output'!J148), YEAR('Model output'!J148)), IF(ISNUMBER(SEARCH("0/",'Model output'!J148)),0,IF(ISNUMBER(SEARCH("/",'Model output'!J148)), VALUE(LEFT('Model output'!J148, SEARCH("/",'Model output'!J148)-1)),1)))))</f>
        <v>0</v>
      </c>
      <c r="K149" t="str" cm="1">
        <f t="array" ref="K149">IF(COUNT(FIND({0,1,2,3,4,5,6,7,8,9},'Model output'!K148))&gt;0,'Model output'!K148,"")</f>
        <v/>
      </c>
      <c r="L149" s="8" t="str">
        <f t="shared" si="29"/>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 Thyroid Carcinoma, Conventional Type</v>
      </c>
      <c r="O149" t="str">
        <f>IF('Model output'!M148="","",'Model output'!M148)</f>
        <v/>
      </c>
      <c r="P149" t="str">
        <f>IF('Model output'!N148="","",'Model output'!N148)</f>
        <v>2 cm</v>
      </c>
      <c r="Q149" t="str">
        <f t="shared" si="33"/>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 ""))</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6" t="str">
        <f>IF('Model output'!S148="","",'Model output'!S148)</f>
        <v>extending into fibroadipose tissue</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1" t="str">
        <f>IF(OR('Model output'!V148="", 'Model output'!V148="No", AND(ISERROR(SEARCH("Positive",'Model output'!V148)), ISNUMBER(SEARCH("Negative",'Model output'!V148))), ISNUMBER(SEARCH("Uninvolved",'Model output'!V148)), ISNUMBER(SEARCH("none",'Model output'!V148)), ISNUMBER(SEARCH("Free",'Model output'!V148)), ISNUMBER(SEARCH("1 mm",'Model output'!V148)), ISNUMBER(SEARCH("1.0 mm",'Model output'!V148)), ISNUMBER(SEARCH("0.1 CM",'Model output'!V148)), ISNUMBER(SEARCH("less than 0.2 mm",'Model output'!V148)), ISNUMBER(SEARCH("less than 0.5 mm",'Model output'!V148)), ISNUMBER(SEARCH("abut",'Model output'!V148)), ISNUMBER(SEARCH("lymph node",'Model output'!V148)), ISNUMBER(SEARCH("not mentioned",'Model output'!V148)), ISNUMBER(SEARCH("not specified",'Model output'!V148)), ISNUMBER(SEARCH("cannot be assessed",'Model output'!V148))), "negative", "positive")</f>
        <v>negative</v>
      </c>
      <c r="AE149" s="33"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4" t="str">
        <f t="shared" si="30"/>
        <v>1b</v>
      </c>
      <c r="AG149" s="34" t="str">
        <f t="shared" si="31"/>
        <v>0</v>
      </c>
      <c r="AH149" s="34" t="str">
        <f t="shared" si="34"/>
        <v>0</v>
      </c>
      <c r="AI149" s="40" t="str">
        <f t="shared" si="35"/>
        <v>I</v>
      </c>
      <c r="AJ149" s="37" t="s">
        <v>1149</v>
      </c>
      <c r="AK149" s="39" t="s">
        <v>1152</v>
      </c>
      <c r="AL149" s="39" t="s">
        <v>1153</v>
      </c>
      <c r="AM149" s="39" t="s">
        <v>1156</v>
      </c>
      <c r="AN149" s="39" t="s">
        <v>74</v>
      </c>
      <c r="AO149" s="37">
        <f t="shared" ca="1" si="37"/>
        <v>1</v>
      </c>
      <c r="AP149" s="39">
        <f t="shared" si="38"/>
        <v>1</v>
      </c>
      <c r="AQ149" s="39">
        <f t="shared" si="39"/>
        <v>1</v>
      </c>
      <c r="AR149" s="39">
        <f t="shared" si="40"/>
        <v>1</v>
      </c>
      <c r="AS149" s="40">
        <f t="shared" si="36"/>
        <v>1</v>
      </c>
    </row>
    <row r="150" spans="1:45">
      <c r="A150" t="str">
        <f>'Model output'!A149</f>
        <v>TCGA-EL-A4KH</v>
      </c>
      <c r="B150" s="31">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0</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output'!H149="","negative",IF(OR(ISNUMBER(SEARCH("lymph node",'Model output'!H149)),ISNUMBER(SEARCH("gland",'Model output'!H149)),ISNUMBER(SEARCH("lobe",'Model output'!H149)),ISNUMBER(SEARCH("isthmus",'Model output'!H149)),ISNUMBER(SEARCH("mediastinum",'Model output'!H149)),ISNUMBER(SEARCH("Not mentioned",'Model output'!H149)), ISNUMBER(SEARCH("Not applicable",'Model output'!H149)), ISNUMBER(SEARCH("paratracheal",'Model output'!H149)),ISNUMBER(SEARCH("fibroadipose tissue",'Model output'!H149)),ISNUMBER(SEARCH("thyroid node",'Model output'!H149)),ISNUMBER(SEARCH("skeletal muscle",'Model output'!H149)),ISNUMBER(SEARCH("right",'Model output'!H149)),ISNUMBER(SEARCH("left",'Model output'!H149)),ISNUMBER(SEARCH("Not specified",'Model output'!H149))),"negative","positive"))</f>
        <v>negative</v>
      </c>
      <c r="I150">
        <f>IF(OR('Model output'!I149="",'Model output'!I149="Not answered",'Model output'!I149="Not mentioned"),"",IF(ISNUMBER('Model output'!I149),'Model output'!I149,1))</f>
        <v>1</v>
      </c>
      <c r="J150">
        <f>IF(OR('Model output'!J149="",'Model output'!J149="Not answered",'Model output'!J149="Not mentioned"),"",IF(AND(ISNUMBER('Model output'!J149),'Model output'!J149&lt;=I150),'Model output'!J149,IF(AND(ISNUMBER('Model output'!J149), 'Model output'!J149&gt;=DATE(2024,1,1)), MIN(DAY('Model output'!J149), MONTH('Model output'!J149), YEAR('Model output'!J149)), IF(ISNUMBER(SEARCH("0/",'Model output'!J149)),0,IF(ISNUMBER(SEARCH("/",'Model output'!J149)), VALUE(LEFT('Model output'!J149, SEARCH("/",'Model output'!J149)-1)),1)))))</f>
        <v>0</v>
      </c>
      <c r="K150" t="str" cm="1">
        <f t="array" ref="K150">IF(COUNT(FIND({0,1,2,3,4,5,6,7,8,9},'Model output'!K149))&gt;0,'Model output'!K149,"")</f>
        <v/>
      </c>
      <c r="L150" s="8" t="str">
        <f t="shared" si="29"/>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 Thyroid Carcinoma</v>
      </c>
      <c r="O150" t="str">
        <f>IF('Model output'!M149="","",'Model output'!M149)</f>
        <v>Follicular Variant</v>
      </c>
      <c r="P150" t="str">
        <f>IF('Model output'!N149="","",'Model output'!N149)</f>
        <v>2.1 cm</v>
      </c>
      <c r="Q150" t="str">
        <f t="shared" si="33"/>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t="str">
        <f>IF('Model output'!O149="","",'Model output'!O149)</f>
        <v>2 (one main and one adjacent)</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 ""))</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6"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Yes</v>
      </c>
      <c r="AB150" t="str">
        <f>IF(AA150&lt;&gt;"Yes","",IF(OR('Model output'!U149="",ISNUMBER(SEARCH("Not identified",'Model output'!U149))),"",'Model output'!U149))</f>
        <v/>
      </c>
      <c r="AC150" s="1" t="str">
        <f>IF(OR('Model output'!V149="", 'Model output'!V149="No", AND(ISERROR(SEARCH("Positive",'Model output'!V149)), ISNUMBER(SEARCH("Negative",'Model output'!V149))), ISNUMBER(SEARCH("Uninvolved",'Model output'!V149)), ISNUMBER(SEARCH("none",'Model output'!V149)), ISNUMBER(SEARCH("Free",'Model output'!V149)), ISNUMBER(SEARCH("1 mm",'Model output'!V149)), ISNUMBER(SEARCH("1.0 mm",'Model output'!V149)), ISNUMBER(SEARCH("0.1 CM",'Model output'!V149)), ISNUMBER(SEARCH("less than 0.2 mm",'Model output'!V149)), ISNUMBER(SEARCH("less than 0.5 mm",'Model output'!V149)), ISNUMBER(SEARCH("abut",'Model output'!V149)), ISNUMBER(SEARCH("lymph node",'Model output'!V149)), ISNUMBER(SEARCH("not mentioned",'Model output'!V149)), ISNUMBER(SEARCH("not specified",'Model output'!V149)), ISNUMBER(SEARCH("cannot be assessed",'Model output'!V149))), "negative", "positive")</f>
        <v>negative</v>
      </c>
      <c r="AE150" s="33"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4" t="str">
        <f t="shared" si="30"/>
        <v>2</v>
      </c>
      <c r="AG150" s="34" t="str">
        <f t="shared" si="31"/>
        <v>0</v>
      </c>
      <c r="AH150" s="34" t="str">
        <f t="shared" si="34"/>
        <v>0</v>
      </c>
      <c r="AI150" s="40" t="str">
        <f t="shared" si="35"/>
        <v>I</v>
      </c>
      <c r="AJ150" s="37" t="s">
        <v>1148</v>
      </c>
      <c r="AK150" s="39" t="s">
        <v>1155</v>
      </c>
      <c r="AL150" s="39" t="s">
        <v>1156</v>
      </c>
      <c r="AM150" s="39" t="s">
        <v>1156</v>
      </c>
      <c r="AN150" s="39" t="s">
        <v>74</v>
      </c>
      <c r="AO150" s="37">
        <f t="shared" ca="1" si="37"/>
        <v>1</v>
      </c>
      <c r="AP150" s="39">
        <f t="shared" si="38"/>
        <v>1</v>
      </c>
      <c r="AQ150" s="39">
        <f t="shared" si="39"/>
        <v>1</v>
      </c>
      <c r="AR150" s="39">
        <f t="shared" si="40"/>
        <v>1</v>
      </c>
      <c r="AS150" s="40">
        <f t="shared" si="36"/>
        <v>1</v>
      </c>
    </row>
    <row r="151" spans="1:45">
      <c r="A151" t="str">
        <f>'Model output'!A150</f>
        <v>TCGA-EL-A4KI</v>
      </c>
      <c r="B151" s="31">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3.4cm</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output'!H150="","negative",IF(OR(ISNUMBER(SEARCH("lymph node",'Model output'!H150)),ISNUMBER(SEARCH("gland",'Model output'!H150)),ISNUMBER(SEARCH("lobe",'Model output'!H150)),ISNUMBER(SEARCH("isthmus",'Model output'!H150)),ISNUMBER(SEARCH("mediastinum",'Model output'!H150)),ISNUMBER(SEARCH("Not mentioned",'Model output'!H150)), ISNUMBER(SEARCH("Not applicable",'Model output'!H150)), ISNUMBER(SEARCH("paratracheal",'Model output'!H150)),ISNUMBER(SEARCH("fibroadipose tissue",'Model output'!H150)),ISNUMBER(SEARCH("thyroid node",'Model output'!H150)),ISNUMBER(SEARCH("skeletal muscle",'Model output'!H150)),ISNUMBER(SEARCH("right",'Model output'!H150)),ISNUMBER(SEARCH("left",'Model output'!H150)),ISNUMBER(SEARCH("Not specified",'Model output'!H150))),"negative","positive"))</f>
        <v>negative</v>
      </c>
      <c r="I151">
        <f>IF(OR('Model output'!I150="",'Model output'!I150="Not answered",'Model output'!I150="Not mentioned"),"",IF(ISNUMBER('Model output'!I150),'Model output'!I150,1))</f>
        <v>1</v>
      </c>
      <c r="J151">
        <f>IF(OR('Model output'!J150="",'Model output'!J150="Not answered",'Model output'!J150="Not mentioned"),"",IF(AND(ISNUMBER('Model output'!J150),'Model output'!J150&lt;=I151),'Model output'!J150,IF(AND(ISNUMBER('Model output'!J150), 'Model output'!J150&gt;=DATE(2024,1,1)), MIN(DAY('Model output'!J150), MONTH('Model output'!J150), YEAR('Model output'!J150)), IF(ISNUMBER(SEARCH("0/",'Model output'!J150)),0,IF(ISNUMBER(SEARCH("/",'Model output'!J150)), VALUE(LEFT('Model output'!J150, SEARCH("/",'Model output'!J150)-1)),1)))))</f>
        <v>0</v>
      </c>
      <c r="K151" t="str" cm="1">
        <f t="array" ref="K151">IF(COUNT(FIND({0,1,2,3,4,5,6,7,8,9},'Model output'!K150))&gt;0,'Model output'!K150,"")</f>
        <v/>
      </c>
      <c r="L151" s="8" t="str">
        <f t="shared" si="29"/>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 Thyroid Carcinoma</v>
      </c>
      <c r="O151" t="str">
        <f>IF('Model output'!M150="","",'Model output'!M150)</f>
        <v>With higher-grade insular areas and necrosis</v>
      </c>
      <c r="P151" t="str">
        <f>IF('Model output'!N150="","",'Model output'!N150)</f>
        <v>3.4 cm</v>
      </c>
      <c r="Q151" t="str">
        <f t="shared" si="33"/>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 ""))</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6" t="str">
        <f>IF('Model output'!S150="","",'Model output'!S150)</f>
        <v>Favor into fibrous tissue</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1" t="str">
        <f>IF(OR('Model output'!V150="", 'Model output'!V150="No", AND(ISERROR(SEARCH("Positive",'Model output'!V150)), ISNUMBER(SEARCH("Negative",'Model output'!V150))), ISNUMBER(SEARCH("Uninvolved",'Model output'!V150)), ISNUMBER(SEARCH("none",'Model output'!V150)), ISNUMBER(SEARCH("Free",'Model output'!V150)), ISNUMBER(SEARCH("1 mm",'Model output'!V150)), ISNUMBER(SEARCH("1.0 mm",'Model output'!V150)), ISNUMBER(SEARCH("0.1 CM",'Model output'!V150)), ISNUMBER(SEARCH("less than 0.2 mm",'Model output'!V150)), ISNUMBER(SEARCH("less than 0.5 mm",'Model output'!V150)), ISNUMBER(SEARCH("abut",'Model output'!V150)), ISNUMBER(SEARCH("lymph node",'Model output'!V150)), ISNUMBER(SEARCH("not mentioned",'Model output'!V150)), ISNUMBER(SEARCH("not specified",'Model output'!V150)), ISNUMBER(SEARCH("cannot be assessed",'Model output'!V150))), "negative", "positive")</f>
        <v>negative</v>
      </c>
      <c r="AE151" s="33"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4" t="str">
        <f t="shared" si="30"/>
        <v>2</v>
      </c>
      <c r="AG151" s="34" t="str">
        <f t="shared" si="31"/>
        <v>0</v>
      </c>
      <c r="AH151" s="34" t="str">
        <f t="shared" si="34"/>
        <v>0</v>
      </c>
      <c r="AI151" s="40" t="str">
        <f t="shared" si="35"/>
        <v>I</v>
      </c>
      <c r="AJ151" s="37" t="s">
        <v>1149</v>
      </c>
      <c r="AK151" s="39" t="s">
        <v>1155</v>
      </c>
      <c r="AL151" s="39" t="s">
        <v>1153</v>
      </c>
      <c r="AM151" s="39" t="s">
        <v>1156</v>
      </c>
      <c r="AN151" s="39" t="s">
        <v>74</v>
      </c>
      <c r="AO151" s="37">
        <f t="shared" ca="1" si="37"/>
        <v>1</v>
      </c>
      <c r="AP151" s="39">
        <f t="shared" si="38"/>
        <v>1</v>
      </c>
      <c r="AQ151" s="39">
        <f t="shared" si="39"/>
        <v>1</v>
      </c>
      <c r="AR151" s="39">
        <f t="shared" si="40"/>
        <v>1</v>
      </c>
      <c r="AS151" s="40">
        <f t="shared" si="36"/>
        <v>1</v>
      </c>
    </row>
    <row r="152" spans="1:45">
      <c r="A152" t="str">
        <f>'Model output'!A151</f>
        <v>TCGA-EM-A1CU</v>
      </c>
      <c r="B152" s="31">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central</v>
      </c>
      <c r="H152" t="str">
        <f>IF('Model output'!H151="","negative",IF(OR(ISNUMBER(SEARCH("lymph node",'Model output'!H151)),ISNUMBER(SEARCH("gland",'Model output'!H151)),ISNUMBER(SEARCH("lobe",'Model output'!H151)),ISNUMBER(SEARCH("isthmus",'Model output'!H151)),ISNUMBER(SEARCH("mediastinum",'Model output'!H151)),ISNUMBER(SEARCH("Not mentioned",'Model output'!H151)), ISNUMBER(SEARCH("Not applicable",'Model output'!H151)), ISNUMBER(SEARCH("paratracheal",'Model output'!H151)),ISNUMBER(SEARCH("fibroadipose tissue",'Model output'!H151)),ISNUMBER(SEARCH("thyroid node",'Model output'!H151)),ISNUMBER(SEARCH("skeletal muscle",'Model output'!H151)),ISNUMBER(SEARCH("right",'Model output'!H151)),ISNUMBER(SEARCH("left",'Model output'!H151)),ISNUMBER(SEARCH("Not specified",'Model output'!H151))),"negative","positive"))</f>
        <v>negative</v>
      </c>
      <c r="I152">
        <f>IF(OR('Model output'!I151="",'Model output'!I151="Not answered",'Model output'!I151="Not mentioned"),"",IF(ISNUMBER('Model output'!I151),'Model output'!I151,1))</f>
        <v>20</v>
      </c>
      <c r="J152">
        <f>IF(OR('Model output'!J151="",'Model output'!J151="Not answered",'Model output'!J151="Not mentioned"),"",IF(AND(ISNUMBER('Model output'!J151),'Model output'!J151&lt;=I152),'Model output'!J151,IF(AND(ISNUMBER('Model output'!J151), 'Model output'!J151&gt;=DATE(2024,1,1)), MIN(DAY('Model output'!J151), MONTH('Model output'!J151), YEAR('Model output'!J151)), IF(ISNUMBER(SEARCH("0/",'Model output'!J151)),0,IF(ISNUMBER(SEARCH("/",'Model output'!J151)), VALUE(LEFT('Model output'!J151, SEARCH("/",'Model output'!J151)-1)),1)))))</f>
        <v>1</v>
      </c>
      <c r="K152" t="str" cm="1">
        <f t="array" ref="K152">IF(COUNT(FIND({0,1,2,3,4,5,6,7,8,9},'Model output'!K151))&gt;0,'Model output'!K151,"")</f>
        <v/>
      </c>
      <c r="L152" s="8" t="str">
        <f t="shared" si="29"/>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 classical type</v>
      </c>
      <c r="O152" t="str">
        <f>IF('Model output'!M151="","",'Model output'!M151)</f>
        <v/>
      </c>
      <c r="P152" t="str">
        <f>IF('Model output'!N151="","",'Model output'!N151)</f>
        <v>6.5 cm</v>
      </c>
      <c r="Q152" t="str">
        <f t="shared" si="33"/>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 ""))</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6"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Yes</v>
      </c>
      <c r="AB152" t="str">
        <f>IF(AA152&lt;&gt;"Yes","",IF(OR('Model output'!U151="",ISNUMBER(SEARCH("Not identified",'Model output'!U151))),"",'Model output'!U151))</f>
        <v/>
      </c>
      <c r="AC152" s="1" t="str">
        <f>IF(OR('Model output'!V151="", 'Model output'!V151="No", AND(ISERROR(SEARCH("Positive",'Model output'!V151)), ISNUMBER(SEARCH("Negative",'Model output'!V151))), ISNUMBER(SEARCH("Uninvolved",'Model output'!V151)), ISNUMBER(SEARCH("none",'Model output'!V151)), ISNUMBER(SEARCH("Free",'Model output'!V151)), ISNUMBER(SEARCH("1 mm",'Model output'!V151)), ISNUMBER(SEARCH("1.0 mm",'Model output'!V151)), ISNUMBER(SEARCH("0.1 CM",'Model output'!V151)), ISNUMBER(SEARCH("less than 0.2 mm",'Model output'!V151)), ISNUMBER(SEARCH("less than 0.5 mm",'Model output'!V151)), ISNUMBER(SEARCH("abut",'Model output'!V151)), ISNUMBER(SEARCH("lymph node",'Model output'!V151)), ISNUMBER(SEARCH("not mentioned",'Model output'!V151)), ISNUMBER(SEARCH("not specified",'Model output'!V151)), ISNUMBER(SEARCH("cannot be assessed",'Model output'!V151))), "negative", "positive")</f>
        <v>negative</v>
      </c>
      <c r="AE152" s="33"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4" t="str">
        <f t="shared" si="30"/>
        <v>3a</v>
      </c>
      <c r="AG152" s="34" t="str">
        <f t="shared" si="31"/>
        <v>1a</v>
      </c>
      <c r="AH152" s="34" t="str">
        <f t="shared" si="34"/>
        <v>0</v>
      </c>
      <c r="AI152" s="40" t="str">
        <f t="shared" si="35"/>
        <v>I</v>
      </c>
      <c r="AJ152" s="37" t="s">
        <v>1148</v>
      </c>
      <c r="AK152" s="39" t="s">
        <v>1157</v>
      </c>
      <c r="AL152" s="39" t="s">
        <v>654</v>
      </c>
      <c r="AM152" s="39" t="s">
        <v>1156</v>
      </c>
      <c r="AN152" s="39" t="s">
        <v>74</v>
      </c>
      <c r="AO152" s="37">
        <f t="shared" ca="1" si="37"/>
        <v>1</v>
      </c>
      <c r="AP152" s="39">
        <f t="shared" si="38"/>
        <v>1</v>
      </c>
      <c r="AQ152" s="39">
        <f t="shared" si="39"/>
        <v>1</v>
      </c>
      <c r="AR152" s="39">
        <f t="shared" si="40"/>
        <v>1</v>
      </c>
      <c r="AS152" s="40">
        <f t="shared" si="36"/>
        <v>1</v>
      </c>
    </row>
    <row r="153" spans="1:45">
      <c r="A153" t="str">
        <f>'Model output'!A152</f>
        <v>TCGA-EM-A1CV</v>
      </c>
      <c r="B153" s="31">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0</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output'!H152="","negative",IF(OR(ISNUMBER(SEARCH("lymph node",'Model output'!H152)),ISNUMBER(SEARCH("gland",'Model output'!H152)),ISNUMBER(SEARCH("lobe",'Model output'!H152)),ISNUMBER(SEARCH("isthmus",'Model output'!H152)),ISNUMBER(SEARCH("mediastinum",'Model output'!H152)),ISNUMBER(SEARCH("Not mentioned",'Model output'!H152)), ISNUMBER(SEARCH("Not applicable",'Model output'!H152)), ISNUMBER(SEARCH("paratracheal",'Model output'!H152)),ISNUMBER(SEARCH("fibroadipose tissue",'Model output'!H152)),ISNUMBER(SEARCH("thyroid node",'Model output'!H152)),ISNUMBER(SEARCH("skeletal muscle",'Model output'!H152)),ISNUMBER(SEARCH("right",'Model output'!H152)),ISNUMBER(SEARCH("left",'Model output'!H152)),ISNUMBER(SEARCH("Not specified",'Model output'!H152))),"negative","positive"))</f>
        <v>negative</v>
      </c>
      <c r="I153">
        <f>IF(OR('Model output'!I152="",'Model output'!I152="Not answered",'Model output'!I152="Not mentioned"),"",IF(ISNUMBER('Model output'!I152),'Model output'!I152,1))</f>
        <v>3</v>
      </c>
      <c r="J153">
        <f>IF(OR('Model output'!J152="",'Model output'!J152="Not answered",'Model output'!J152="Not mentioned"),"",IF(AND(ISNUMBER('Model output'!J152),'Model output'!J152&lt;=I153),'Model output'!J152,IF(AND(ISNUMBER('Model output'!J152), 'Model output'!J152&gt;=DATE(2024,1,1)), MIN(DAY('Model output'!J152), MONTH('Model output'!J152), YEAR('Model output'!J152)), IF(ISNUMBER(SEARCH("0/",'Model output'!J152)),0,IF(ISNUMBER(SEARCH("/",'Model output'!J152)), VALUE(LEFT('Model output'!J152, SEARCH("/",'Model output'!J152)-1)),1)))))</f>
        <v>0</v>
      </c>
      <c r="K153" t="str" cm="1">
        <f t="array" ref="K153">IF(COUNT(FIND({0,1,2,3,4,5,6,7,8,9},'Model output'!K152))&gt;0,'Model output'!K152,"")</f>
        <v/>
      </c>
      <c r="L153" s="8" t="str">
        <f t="shared" si="29"/>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Follicular variant</v>
      </c>
      <c r="P153" t="str">
        <f>IF('Model output'!N152="","",'Model output'!N152)</f>
        <v>1.1cm</v>
      </c>
      <c r="Q153" t="str">
        <f t="shared" si="33"/>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 ""))</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6"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Yes</v>
      </c>
      <c r="AB153" t="str">
        <f>IF(AA153&lt;&gt;"Yes","",IF(OR('Model output'!U152="",ISNUMBER(SEARCH("Not identified",'Model output'!U152))),"",'Model output'!U152))</f>
        <v/>
      </c>
      <c r="AC153" s="1" t="str">
        <f>IF(OR('Model output'!V152="", 'Model output'!V152="No", AND(ISERROR(SEARCH("Positive",'Model output'!V152)), ISNUMBER(SEARCH("Negative",'Model output'!V152))), ISNUMBER(SEARCH("Uninvolved",'Model output'!V152)), ISNUMBER(SEARCH("none",'Model output'!V152)), ISNUMBER(SEARCH("Free",'Model output'!V152)), ISNUMBER(SEARCH("1 mm",'Model output'!V152)), ISNUMBER(SEARCH("1.0 mm",'Model output'!V152)), ISNUMBER(SEARCH("0.1 CM",'Model output'!V152)), ISNUMBER(SEARCH("less than 0.2 mm",'Model output'!V152)), ISNUMBER(SEARCH("less than 0.5 mm",'Model output'!V152)), ISNUMBER(SEARCH("abut",'Model output'!V152)), ISNUMBER(SEARCH("lymph node",'Model output'!V152)), ISNUMBER(SEARCH("not mentioned",'Model output'!V152)), ISNUMBER(SEARCH("not specified",'Model output'!V152)), ISNUMBER(SEARCH("cannot be assessed",'Model output'!V152))), "negative", "positive")</f>
        <v>negative</v>
      </c>
      <c r="AE153" s="33"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4" t="str">
        <f t="shared" si="30"/>
        <v>1b</v>
      </c>
      <c r="AG153" s="34" t="str">
        <f t="shared" si="31"/>
        <v>0</v>
      </c>
      <c r="AH153" s="34" t="str">
        <f t="shared" si="34"/>
        <v>0</v>
      </c>
      <c r="AI153" s="40" t="str">
        <f t="shared" si="35"/>
        <v>I</v>
      </c>
      <c r="AJ153" s="37" t="s">
        <v>1148</v>
      </c>
      <c r="AK153" s="39" t="s">
        <v>1152</v>
      </c>
      <c r="AL153" s="39" t="s">
        <v>1153</v>
      </c>
      <c r="AM153" s="39" t="s">
        <v>1156</v>
      </c>
      <c r="AN153" s="39" t="s">
        <v>74</v>
      </c>
      <c r="AO153" s="37">
        <f t="shared" ca="1" si="37"/>
        <v>1</v>
      </c>
      <c r="AP153" s="39">
        <f t="shared" si="38"/>
        <v>1</v>
      </c>
      <c r="AQ153" s="39">
        <f t="shared" si="39"/>
        <v>1</v>
      </c>
      <c r="AR153" s="39">
        <f t="shared" si="40"/>
        <v>1</v>
      </c>
      <c r="AS153" s="40">
        <f t="shared" si="36"/>
        <v>1</v>
      </c>
    </row>
    <row r="154" spans="1:45">
      <c r="A154" t="str">
        <f>'Model output'!A153</f>
        <v>TCGA-EM-A1CW</v>
      </c>
      <c r="B154" s="31">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output'!H153="","negative",IF(OR(ISNUMBER(SEARCH("lymph node",'Model output'!H153)),ISNUMBER(SEARCH("gland",'Model output'!H153)),ISNUMBER(SEARCH("lobe",'Model output'!H153)),ISNUMBER(SEARCH("isthmus",'Model output'!H153)),ISNUMBER(SEARCH("mediastinum",'Model output'!H153)),ISNUMBER(SEARCH("Not mentioned",'Model output'!H153)), ISNUMBER(SEARCH("Not applicable",'Model output'!H153)), ISNUMBER(SEARCH("paratracheal",'Model output'!H153)),ISNUMBER(SEARCH("fibroadipose tissue",'Model output'!H153)),ISNUMBER(SEARCH("thyroid node",'Model output'!H153)),ISNUMBER(SEARCH("skeletal muscle",'Model output'!H153)),ISNUMBER(SEARCH("right",'Model output'!H153)),ISNUMBER(SEARCH("left",'Model output'!H153)),ISNUMBER(SEARCH("Not specified",'Model output'!H153))),"negative","positive"))</f>
        <v>negative</v>
      </c>
      <c r="I154">
        <f>IF(OR('Model output'!I153="",'Model output'!I153="Not answered",'Model output'!I153="Not mentioned"),"",IF(ISNUMBER('Model output'!I153),'Model output'!I153,1))</f>
        <v>1</v>
      </c>
      <c r="J154">
        <f>IF(OR('Model output'!J153="",'Model output'!J153="Not answered",'Model output'!J153="Not mentioned"),"",IF(AND(ISNUMBER('Model output'!J153),'Model output'!J153&lt;=I154),'Model output'!J153,IF(AND(ISNUMBER('Model output'!J153), 'Model output'!J153&gt;=DATE(2024,1,1)), MIN(DAY('Model output'!J153), MONTH('Model output'!J153), YEAR('Model output'!J153)), IF(ISNUMBER(SEARCH("0/",'Model output'!J153)),0,IF(ISNUMBER(SEARCH("/",'Model output'!J153)), VALUE(LEFT('Model output'!J153, SEARCH("/",'Model output'!J153)-1)),1)))))</f>
        <v>0</v>
      </c>
      <c r="K154" t="str" cm="1">
        <f t="array" ref="K154">IF(COUNT(FIND({0,1,2,3,4,5,6,7,8,9},'Model output'!K153))&gt;0,'Model output'!K153,"")</f>
        <v/>
      </c>
      <c r="L154" s="8" t="str">
        <f t="shared" si="29"/>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3"/>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 ""))</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6"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1" t="str">
        <f>IF(OR('Model output'!V153="", 'Model output'!V153="No", AND(ISERROR(SEARCH("Positive",'Model output'!V153)), ISNUMBER(SEARCH("Negative",'Model output'!V153))), ISNUMBER(SEARCH("Uninvolved",'Model output'!V153)), ISNUMBER(SEARCH("none",'Model output'!V153)), ISNUMBER(SEARCH("Free",'Model output'!V153)), ISNUMBER(SEARCH("1 mm",'Model output'!V153)), ISNUMBER(SEARCH("1.0 mm",'Model output'!V153)), ISNUMBER(SEARCH("0.1 CM",'Model output'!V153)), ISNUMBER(SEARCH("less than 0.2 mm",'Model output'!V153)), ISNUMBER(SEARCH("less than 0.5 mm",'Model output'!V153)), ISNUMBER(SEARCH("abut",'Model output'!V153)), ISNUMBER(SEARCH("lymph node",'Model output'!V153)), ISNUMBER(SEARCH("not mentioned",'Model output'!V153)), ISNUMBER(SEARCH("not specified",'Model output'!V153)), ISNUMBER(SEARCH("cannot be assessed",'Model output'!V153))), "negative", "positive")</f>
        <v>negative</v>
      </c>
      <c r="AE154" s="33"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4" t="str">
        <f t="shared" si="30"/>
        <v>3a</v>
      </c>
      <c r="AG154" s="34" t="str">
        <f t="shared" si="31"/>
        <v>0</v>
      </c>
      <c r="AH154" s="34" t="str">
        <f t="shared" si="34"/>
        <v>0</v>
      </c>
      <c r="AI154" s="40" t="str">
        <f t="shared" si="35"/>
        <v>I</v>
      </c>
      <c r="AJ154" s="37" t="s">
        <v>1148</v>
      </c>
      <c r="AK154" s="39" t="s">
        <v>1157</v>
      </c>
      <c r="AL154" s="39" t="s">
        <v>1153</v>
      </c>
      <c r="AM154" s="39" t="s">
        <v>1156</v>
      </c>
      <c r="AN154" s="39" t="s">
        <v>74</v>
      </c>
      <c r="AO154" s="37">
        <f t="shared" ca="1" si="37"/>
        <v>1</v>
      </c>
      <c r="AP154" s="39">
        <f t="shared" si="38"/>
        <v>1</v>
      </c>
      <c r="AQ154" s="39">
        <f t="shared" si="39"/>
        <v>1</v>
      </c>
      <c r="AR154" s="39">
        <f t="shared" si="40"/>
        <v>1</v>
      </c>
      <c r="AS154" s="40">
        <f t="shared" si="36"/>
        <v>1</v>
      </c>
    </row>
    <row r="155" spans="1:45">
      <c r="A155" t="str">
        <f>'Model output'!A154</f>
        <v>TCGA-EM-A1YA</v>
      </c>
      <c r="B155" s="31">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positive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output'!H154="","negative",IF(OR(ISNUMBER(SEARCH("lymph node",'Model output'!H154)),ISNUMBER(SEARCH("gland",'Model output'!H154)),ISNUMBER(SEARCH("lobe",'Model output'!H154)),ISNUMBER(SEARCH("isthmus",'Model output'!H154)),ISNUMBER(SEARCH("mediastinum",'Model output'!H154)),ISNUMBER(SEARCH("Not mentioned",'Model output'!H154)), ISNUMBER(SEARCH("Not applicable",'Model output'!H154)), ISNUMBER(SEARCH("paratracheal",'Model output'!H154)),ISNUMBER(SEARCH("fibroadipose tissue",'Model output'!H154)),ISNUMBER(SEARCH("thyroid node",'Model output'!H154)),ISNUMBER(SEARCH("skeletal muscle",'Model output'!H154)),ISNUMBER(SEARCH("right",'Model output'!H154)),ISNUMBER(SEARCH("left",'Model output'!H154)),ISNUMBER(SEARCH("Not specified",'Model output'!H154))),"negative","positive"))</f>
        <v>negative</v>
      </c>
      <c r="I155">
        <f>IF(OR('Model output'!I154="",'Model output'!I154="Not answered",'Model output'!I154="Not mentioned"),"",IF(ISNUMBER('Model output'!I154),'Model output'!I154,1))</f>
        <v>1</v>
      </c>
      <c r="J155">
        <f>IF(OR('Model output'!J154="",'Model output'!J154="Not answered",'Model output'!J154="Not mentioned"),"",IF(AND(ISNUMBER('Model output'!J154),'Model output'!J154&lt;=I155),'Model output'!J154,IF(AND(ISNUMBER('Model output'!J154), 'Model output'!J154&gt;=DATE(2024,1,1)), MIN(DAY('Model output'!J154), MONTH('Model output'!J154), YEAR('Model output'!J154)), IF(ISNUMBER(SEARCH("0/",'Model output'!J154)),0,IF(ISNUMBER(SEARCH("/",'Model output'!J154)), VALUE(LEFT('Model output'!J154, SEARCH("/",'Model output'!J154)-1)),1)))))</f>
        <v>1</v>
      </c>
      <c r="K155" t="str" cm="1">
        <f t="array" ref="K155">IF(COUNT(FIND({0,1,2,3,4,5,6,7,8,9},'Model output'!K154))&gt;0,'Model output'!K154,"")</f>
        <v/>
      </c>
      <c r="L155" s="8" t="str">
        <f t="shared" si="29"/>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3"/>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 ""))</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6"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Yes</v>
      </c>
      <c r="AB155" t="str">
        <f>IF(AA155&lt;&gt;"Yes","",IF(OR('Model output'!U154="",ISNUMBER(SEARCH("Not identified",'Model output'!U154))),"",'Model output'!U154))</f>
        <v/>
      </c>
      <c r="AC155" s="1" t="str">
        <f>IF(OR('Model output'!V154="", 'Model output'!V154="No", AND(ISERROR(SEARCH("Positive",'Model output'!V154)), ISNUMBER(SEARCH("Negative",'Model output'!V154))), ISNUMBER(SEARCH("Uninvolved",'Model output'!V154)), ISNUMBER(SEARCH("none",'Model output'!V154)), ISNUMBER(SEARCH("Free",'Model output'!V154)), ISNUMBER(SEARCH("1 mm",'Model output'!V154)), ISNUMBER(SEARCH("1.0 mm",'Model output'!V154)), ISNUMBER(SEARCH("0.1 CM",'Model output'!V154)), ISNUMBER(SEARCH("less than 0.2 mm",'Model output'!V154)), ISNUMBER(SEARCH("less than 0.5 mm",'Model output'!V154)), ISNUMBER(SEARCH("abut",'Model output'!V154)), ISNUMBER(SEARCH("lymph node",'Model output'!V154)), ISNUMBER(SEARCH("not mentioned",'Model output'!V154)), ISNUMBER(SEARCH("not specified",'Model output'!V154)), ISNUMBER(SEARCH("cannot be assessed",'Model output'!V154))), "negative", "positive")</f>
        <v>negative</v>
      </c>
      <c r="AE155" s="33"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4" t="str">
        <f t="shared" si="30"/>
        <v>2</v>
      </c>
      <c r="AG155" s="34" t="str">
        <f t="shared" si="31"/>
        <v>1a</v>
      </c>
      <c r="AH155" s="34" t="str">
        <f t="shared" si="34"/>
        <v>0</v>
      </c>
      <c r="AI155" s="40" t="str">
        <f t="shared" si="35"/>
        <v>II</v>
      </c>
      <c r="AJ155" s="37" t="s">
        <v>1148</v>
      </c>
      <c r="AK155" s="39" t="s">
        <v>1155</v>
      </c>
      <c r="AL155" s="39" t="s">
        <v>1156</v>
      </c>
      <c r="AM155" s="39" t="s">
        <v>1156</v>
      </c>
      <c r="AN155" s="39" t="s">
        <v>74</v>
      </c>
      <c r="AO155" s="37">
        <f t="shared" ca="1" si="37"/>
        <v>1</v>
      </c>
      <c r="AP155" s="39">
        <f t="shared" si="38"/>
        <v>1</v>
      </c>
      <c r="AQ155" s="39">
        <f t="shared" si="39"/>
        <v>0</v>
      </c>
      <c r="AR155" s="39">
        <f t="shared" si="40"/>
        <v>1</v>
      </c>
      <c r="AS155" s="40">
        <f t="shared" si="36"/>
        <v>0</v>
      </c>
    </row>
    <row r="156" spans="1:45">
      <c r="A156" t="str">
        <f>'Model output'!A155</f>
        <v>TCGA-EM-A1YB</v>
      </c>
      <c r="B156" s="31">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0</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output'!H155="","negative",IF(OR(ISNUMBER(SEARCH("lymph node",'Model output'!H155)),ISNUMBER(SEARCH("gland",'Model output'!H155)),ISNUMBER(SEARCH("lobe",'Model output'!H155)),ISNUMBER(SEARCH("isthmus",'Model output'!H155)),ISNUMBER(SEARCH("mediastinum",'Model output'!H155)),ISNUMBER(SEARCH("Not mentioned",'Model output'!H155)), ISNUMBER(SEARCH("Not applicable",'Model output'!H155)), ISNUMBER(SEARCH("paratracheal",'Model output'!H155)),ISNUMBER(SEARCH("fibroadipose tissue",'Model output'!H155)),ISNUMBER(SEARCH("thyroid node",'Model output'!H155)),ISNUMBER(SEARCH("skeletal muscle",'Model output'!H155)),ISNUMBER(SEARCH("right",'Model output'!H155)),ISNUMBER(SEARCH("left",'Model output'!H155)),ISNUMBER(SEARCH("Not specified",'Model output'!H155))),"negative","positive"))</f>
        <v>negative</v>
      </c>
      <c r="I156">
        <f>IF(OR('Model output'!I155="",'Model output'!I155="Not answered",'Model output'!I155="Not mentioned"),"",IF(ISNUMBER('Model output'!I155),'Model output'!I155,1))</f>
        <v>0</v>
      </c>
      <c r="J156">
        <f>IF(OR('Model output'!J155="",'Model output'!J155="Not answered",'Model output'!J155="Not mentioned"),"",IF(AND(ISNUMBER('Model output'!J155),'Model output'!J155&lt;=I156),'Model output'!J155,IF(AND(ISNUMBER('Model output'!J155), 'Model output'!J155&gt;=DATE(2024,1,1)), MIN(DAY('Model output'!J155), MONTH('Model output'!J155), YEAR('Model output'!J155)), IF(ISNUMBER(SEARCH("0/",'Model output'!J155)),0,IF(ISNUMBER(SEARCH("/",'Model output'!J155)), VALUE(LEFT('Model output'!J155, SEARCH("/",'Model output'!J155)-1)),1)))))</f>
        <v>0</v>
      </c>
      <c r="K156" t="str" cm="1">
        <f t="array" ref="K156">IF(COUNT(FIND({0,1,2,3,4,5,6,7,8,9},'Model output'!K155))&gt;0,'Model output'!K155,"")</f>
        <v/>
      </c>
      <c r="L156" s="8" t="str">
        <f t="shared" si="29"/>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 oncocytic or oxyphilic variant</v>
      </c>
      <c r="O156" t="str">
        <f>IF('Model output'!M155="","",'Model output'!M155)</f>
        <v>Not mentioned</v>
      </c>
      <c r="P156" t="str">
        <f>IF('Model output'!N155="","",'Model output'!N155)</f>
        <v>2.7cm</v>
      </c>
      <c r="Q156" t="str">
        <f t="shared" si="33"/>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 ""))</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6"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No</v>
      </c>
      <c r="AB156" t="str">
        <f>IF(AA156&lt;&gt;"Yes","",IF(OR('Model output'!U155="",ISNUMBER(SEARCH("Not identified",'Model output'!U155))),"",'Model output'!U155))</f>
        <v/>
      </c>
      <c r="AC156" s="1" t="str">
        <f>IF(OR('Model output'!V155="", 'Model output'!V155="No", AND(ISERROR(SEARCH("Positive",'Model output'!V155)), ISNUMBER(SEARCH("Negative",'Model output'!V155))), ISNUMBER(SEARCH("Uninvolved",'Model output'!V155)), ISNUMBER(SEARCH("none",'Model output'!V155)), ISNUMBER(SEARCH("Free",'Model output'!V155)), ISNUMBER(SEARCH("1 mm",'Model output'!V155)), ISNUMBER(SEARCH("1.0 mm",'Model output'!V155)), ISNUMBER(SEARCH("0.1 CM",'Model output'!V155)), ISNUMBER(SEARCH("less than 0.2 mm",'Model output'!V155)), ISNUMBER(SEARCH("less than 0.5 mm",'Model output'!V155)), ISNUMBER(SEARCH("abut",'Model output'!V155)), ISNUMBER(SEARCH("lymph node",'Model output'!V155)), ISNUMBER(SEARCH("not mentioned",'Model output'!V155)), ISNUMBER(SEARCH("not specified",'Model output'!V155)), ISNUMBER(SEARCH("cannot be assessed",'Model output'!V155))), "negative", "positive")</f>
        <v>negative</v>
      </c>
      <c r="AE156" s="33"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4" t="str">
        <f t="shared" si="30"/>
        <v>2</v>
      </c>
      <c r="AG156" s="34" t="str">
        <f t="shared" si="31"/>
        <v>0</v>
      </c>
      <c r="AH156" s="34" t="str">
        <f t="shared" si="34"/>
        <v>0</v>
      </c>
      <c r="AI156" s="40" t="str">
        <f t="shared" si="35"/>
        <v>I</v>
      </c>
      <c r="AJ156" s="37" t="s">
        <v>1148</v>
      </c>
      <c r="AK156" s="39" t="s">
        <v>1155</v>
      </c>
      <c r="AL156" s="39" t="s">
        <v>1156</v>
      </c>
      <c r="AM156" s="39" t="s">
        <v>1156</v>
      </c>
      <c r="AN156" s="39" t="s">
        <v>74</v>
      </c>
      <c r="AO156" s="37">
        <f t="shared" ca="1" si="37"/>
        <v>1</v>
      </c>
      <c r="AP156" s="39">
        <f t="shared" si="38"/>
        <v>1</v>
      </c>
      <c r="AQ156" s="39">
        <f t="shared" si="39"/>
        <v>1</v>
      </c>
      <c r="AR156" s="39">
        <f t="shared" si="40"/>
        <v>1</v>
      </c>
      <c r="AS156" s="40">
        <f t="shared" si="36"/>
        <v>1</v>
      </c>
    </row>
    <row r="157" spans="1:45">
      <c r="A157" t="str">
        <f>'Model output'!A156</f>
        <v>TCGA-EM-A22I</v>
      </c>
      <c r="B157" s="31">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output'!H156="","negative",IF(OR(ISNUMBER(SEARCH("lymph node",'Model output'!H156)),ISNUMBER(SEARCH("gland",'Model output'!H156)),ISNUMBER(SEARCH("lobe",'Model output'!H156)),ISNUMBER(SEARCH("isthmus",'Model output'!H156)),ISNUMBER(SEARCH("mediastinum",'Model output'!H156)),ISNUMBER(SEARCH("Not mentioned",'Model output'!H156)), ISNUMBER(SEARCH("Not applicable",'Model output'!H156)), ISNUMBER(SEARCH("paratracheal",'Model output'!H156)),ISNUMBER(SEARCH("fibroadipose tissue",'Model output'!H156)),ISNUMBER(SEARCH("thyroid node",'Model output'!H156)),ISNUMBER(SEARCH("skeletal muscle",'Model output'!H156)),ISNUMBER(SEARCH("right",'Model output'!H156)),ISNUMBER(SEARCH("left",'Model output'!H156)),ISNUMBER(SEARCH("Not specified",'Model output'!H156))),"negative","positive"))</f>
        <v>negative</v>
      </c>
      <c r="I157">
        <f>IF(OR('Model output'!I156="",'Model output'!I156="Not answered",'Model output'!I156="Not mentioned"),"",IF(ISNUMBER('Model output'!I156),'Model output'!I156,1))</f>
        <v>1</v>
      </c>
      <c r="J157">
        <f>IF(OR('Model output'!J156="",'Model output'!J156="Not answered",'Model output'!J156="Not mentioned"),"",IF(AND(ISNUMBER('Model output'!J156),'Model output'!J156&lt;=I157),'Model output'!J156,IF(AND(ISNUMBER('Model output'!J156), 'Model output'!J156&gt;=DATE(2024,1,1)), MIN(DAY('Model output'!J156), MONTH('Model output'!J156), YEAR('Model output'!J156)), IF(ISNUMBER(SEARCH("0/",'Model output'!J156)),0,IF(ISNUMBER(SEARCH("/",'Model output'!J156)), VALUE(LEFT('Model output'!J156, SEARCH("/",'Model output'!J156)-1)),1)))))</f>
        <v>0</v>
      </c>
      <c r="K157" t="str" cm="1">
        <f t="array" ref="K157">IF(COUNT(FIND({0,1,2,3,4,5,6,7,8,9},'Model output'!K156))&gt;0,'Model output'!K156,"")</f>
        <v/>
      </c>
      <c r="L157" s="8" t="str">
        <f t="shared" si="29"/>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v>
      </c>
      <c r="P157" t="str">
        <f>IF('Model output'!N156="","",'Model output'!N156)</f>
        <v>2.1 cm</v>
      </c>
      <c r="Q157" t="str">
        <f t="shared" si="33"/>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 ""))</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6"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Yes</v>
      </c>
      <c r="AB157" t="str">
        <f>IF(AA157&lt;&gt;"Yes","",IF(OR('Model output'!U156="",ISNUMBER(SEARCH("Not identified",'Model output'!U156))),"",'Model output'!U156))</f>
        <v/>
      </c>
      <c r="AC157" s="1" t="str">
        <f>IF(OR('Model output'!V156="", 'Model output'!V156="No", AND(ISERROR(SEARCH("Positive",'Model output'!V156)), ISNUMBER(SEARCH("Negative",'Model output'!V156))), ISNUMBER(SEARCH("Uninvolved",'Model output'!V156)), ISNUMBER(SEARCH("none",'Model output'!V156)), ISNUMBER(SEARCH("Free",'Model output'!V156)), ISNUMBER(SEARCH("1 mm",'Model output'!V156)), ISNUMBER(SEARCH("1.0 mm",'Model output'!V156)), ISNUMBER(SEARCH("0.1 CM",'Model output'!V156)), ISNUMBER(SEARCH("less than 0.2 mm",'Model output'!V156)), ISNUMBER(SEARCH("less than 0.5 mm",'Model output'!V156)), ISNUMBER(SEARCH("abut",'Model output'!V156)), ISNUMBER(SEARCH("lymph node",'Model output'!V156)), ISNUMBER(SEARCH("not mentioned",'Model output'!V156)), ISNUMBER(SEARCH("not specified",'Model output'!V156)), ISNUMBER(SEARCH("cannot be assessed",'Model output'!V156))), "negative", "positive")</f>
        <v>positive</v>
      </c>
      <c r="AE157" s="33"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4" t="str">
        <f t="shared" si="30"/>
        <v>2</v>
      </c>
      <c r="AG157" s="34" t="str">
        <f t="shared" si="31"/>
        <v>0</v>
      </c>
      <c r="AH157" s="34" t="str">
        <f t="shared" si="34"/>
        <v>0</v>
      </c>
      <c r="AI157" s="40" t="str">
        <f t="shared" si="35"/>
        <v>I</v>
      </c>
      <c r="AJ157" s="37" t="s">
        <v>1147</v>
      </c>
      <c r="AK157" s="39" t="s">
        <v>1155</v>
      </c>
      <c r="AL157" s="39" t="s">
        <v>1153</v>
      </c>
      <c r="AM157" s="39" t="s">
        <v>1156</v>
      </c>
      <c r="AN157" s="39" t="s">
        <v>74</v>
      </c>
      <c r="AO157" s="37">
        <f t="shared" si="37"/>
        <v>1</v>
      </c>
      <c r="AP157" s="39">
        <f t="shared" si="38"/>
        <v>1</v>
      </c>
      <c r="AQ157" s="39">
        <f t="shared" si="39"/>
        <v>1</v>
      </c>
      <c r="AR157" s="39">
        <f t="shared" si="40"/>
        <v>1</v>
      </c>
      <c r="AS157" s="40">
        <f t="shared" si="36"/>
        <v>1</v>
      </c>
    </row>
    <row r="158" spans="1:45">
      <c r="A158" t="str">
        <f>'Model output'!A157</f>
        <v>TCGA-EM-A22J</v>
      </c>
      <c r="B158" s="31">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0</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output'!H157="","negative",IF(OR(ISNUMBER(SEARCH("lymph node",'Model output'!H157)),ISNUMBER(SEARCH("gland",'Model output'!H157)),ISNUMBER(SEARCH("lobe",'Model output'!H157)),ISNUMBER(SEARCH("isthmus",'Model output'!H157)),ISNUMBER(SEARCH("mediastinum",'Model output'!H157)),ISNUMBER(SEARCH("Not mentioned",'Model output'!H157)), ISNUMBER(SEARCH("Not applicable",'Model output'!H157)), ISNUMBER(SEARCH("paratracheal",'Model output'!H157)),ISNUMBER(SEARCH("fibroadipose tissue",'Model output'!H157)),ISNUMBER(SEARCH("thyroid node",'Model output'!H157)),ISNUMBER(SEARCH("skeletal muscle",'Model output'!H157)),ISNUMBER(SEARCH("right",'Model output'!H157)),ISNUMBER(SEARCH("left",'Model output'!H157)),ISNUMBER(SEARCH("Not specified",'Model output'!H157))),"negative","positive"))</f>
        <v>negative</v>
      </c>
      <c r="I158">
        <f>IF(OR('Model output'!I157="",'Model output'!I157="Not answered",'Model output'!I157="Not mentioned"),"",IF(ISNUMBER('Model output'!I157),'Model output'!I157,1))</f>
        <v>1</v>
      </c>
      <c r="J158">
        <f>IF(OR('Model output'!J157="",'Model output'!J157="Not answered",'Model output'!J157="Not mentioned"),"",IF(AND(ISNUMBER('Model output'!J157),'Model output'!J157&lt;=I158),'Model output'!J157,IF(AND(ISNUMBER('Model output'!J157), 'Model output'!J157&gt;=DATE(2024,1,1)), MIN(DAY('Model output'!J157), MONTH('Model output'!J157), YEAR('Model output'!J157)), IF(ISNUMBER(SEARCH("0/",'Model output'!J157)),0,IF(ISNUMBER(SEARCH("/",'Model output'!J157)), VALUE(LEFT('Model output'!J157, SEARCH("/",'Model output'!J157)-1)),1)))))</f>
        <v>0</v>
      </c>
      <c r="K158" t="str" cm="1">
        <f t="array" ref="K158">IF(COUNT(FIND({0,1,2,3,4,5,6,7,8,9},'Model output'!K157))&gt;0,'Model output'!K157,"")</f>
        <v/>
      </c>
      <c r="L158" s="8" t="str">
        <f t="shared" si="29"/>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Not mentioned</v>
      </c>
      <c r="P158" t="str">
        <f>IF('Model output'!N157="","",'Model output'!N157)</f>
        <v>2.5cm</v>
      </c>
      <c r="Q158" t="str">
        <f t="shared" si="33"/>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 ""))</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6" t="str">
        <f>IF('Model output'!S157="","",'Model output'!S157)</f>
        <v>Not identified</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No</v>
      </c>
      <c r="AB158" t="str">
        <f>IF(AA158&lt;&gt;"Yes","",IF(OR('Model output'!U157="",ISNUMBER(SEARCH("Not identified",'Model output'!U157))),"",'Model output'!U157))</f>
        <v/>
      </c>
      <c r="AC158" s="1" t="str">
        <f>IF(OR('Model output'!V157="", 'Model output'!V157="No", AND(ISERROR(SEARCH("Positive",'Model output'!V157)), ISNUMBER(SEARCH("Negative",'Model output'!V157))), ISNUMBER(SEARCH("Uninvolved",'Model output'!V157)), ISNUMBER(SEARCH("none",'Model output'!V157)), ISNUMBER(SEARCH("Free",'Model output'!V157)), ISNUMBER(SEARCH("1 mm",'Model output'!V157)), ISNUMBER(SEARCH("1.0 mm",'Model output'!V157)), ISNUMBER(SEARCH("0.1 CM",'Model output'!V157)), ISNUMBER(SEARCH("less than 0.2 mm",'Model output'!V157)), ISNUMBER(SEARCH("less than 0.5 mm",'Model output'!V157)), ISNUMBER(SEARCH("abut",'Model output'!V157)), ISNUMBER(SEARCH("lymph node",'Model output'!V157)), ISNUMBER(SEARCH("not mentioned",'Model output'!V157)), ISNUMBER(SEARCH("not specified",'Model output'!V157)), ISNUMBER(SEARCH("cannot be assessed",'Model output'!V157))), "negative", "positive")</f>
        <v>negative</v>
      </c>
      <c r="AE158" s="33"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low</v>
      </c>
      <c r="AF158" s="34" t="str">
        <f t="shared" si="30"/>
        <v>2</v>
      </c>
      <c r="AG158" s="34" t="str">
        <f t="shared" si="31"/>
        <v>0</v>
      </c>
      <c r="AH158" s="34" t="str">
        <f t="shared" si="34"/>
        <v>0</v>
      </c>
      <c r="AI158" s="40" t="str">
        <f t="shared" si="35"/>
        <v>I</v>
      </c>
      <c r="AJ158" s="37" t="s">
        <v>1149</v>
      </c>
      <c r="AK158" s="39" t="s">
        <v>1155</v>
      </c>
      <c r="AL158" s="39" t="s">
        <v>1153</v>
      </c>
      <c r="AM158" s="39" t="s">
        <v>1156</v>
      </c>
      <c r="AN158" s="39" t="s">
        <v>74</v>
      </c>
      <c r="AO158" s="37">
        <f t="shared" ca="1" si="37"/>
        <v>0</v>
      </c>
      <c r="AP158" s="39">
        <f t="shared" si="38"/>
        <v>1</v>
      </c>
      <c r="AQ158" s="39">
        <f t="shared" si="39"/>
        <v>1</v>
      </c>
      <c r="AR158" s="39">
        <f t="shared" si="40"/>
        <v>1</v>
      </c>
      <c r="AS158" s="40">
        <f t="shared" si="36"/>
        <v>1</v>
      </c>
    </row>
    <row r="159" spans="1:45">
      <c r="A159" t="str">
        <f>'Model output'!A158</f>
        <v>TCGA-EM-A22K</v>
      </c>
      <c r="B159" s="31">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0</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central</v>
      </c>
      <c r="H159" t="str">
        <f>IF('Model output'!H158="","negative",IF(OR(ISNUMBER(SEARCH("lymph node",'Model output'!H158)),ISNUMBER(SEARCH("gland",'Model output'!H158)),ISNUMBER(SEARCH("lobe",'Model output'!H158)),ISNUMBER(SEARCH("isthmus",'Model output'!H158)),ISNUMBER(SEARCH("mediastinum",'Model output'!H158)),ISNUMBER(SEARCH("Not mentioned",'Model output'!H158)), ISNUMBER(SEARCH("Not applicable",'Model output'!H158)), ISNUMBER(SEARCH("paratracheal",'Model output'!H158)),ISNUMBER(SEARCH("fibroadipose tissue",'Model output'!H158)),ISNUMBER(SEARCH("thyroid node",'Model output'!H158)),ISNUMBER(SEARCH("skeletal muscle",'Model output'!H158)),ISNUMBER(SEARCH("right",'Model output'!H158)),ISNUMBER(SEARCH("left",'Model output'!H158)),ISNUMBER(SEARCH("Not specified",'Model output'!H158))),"negative","positive"))</f>
        <v>negative</v>
      </c>
      <c r="I159">
        <f>IF(OR('Model output'!I158="",'Model output'!I158="Not answered",'Model output'!I158="Not mentioned"),"",IF(ISNUMBER('Model output'!I158),'Model output'!I158,1))</f>
        <v>83</v>
      </c>
      <c r="J159">
        <f>IF(OR('Model output'!J158="",'Model output'!J158="Not answered",'Model output'!J158="Not mentioned"),"",IF(AND(ISNUMBER('Model output'!J158),'Model output'!J158&lt;=I159),'Model output'!J158,IF(AND(ISNUMBER('Model output'!J158), 'Model output'!J158&gt;=DATE(2024,1,1)), MIN(DAY('Model output'!J158), MONTH('Model output'!J158), YEAR('Model output'!J158)), IF(ISNUMBER(SEARCH("0/",'Model output'!J158)),0,IF(ISNUMBER(SEARCH("/",'Model output'!J158)), VALUE(LEFT('Model output'!J158, SEARCH("/",'Model output'!J158)-1)),1)))))</f>
        <v>10</v>
      </c>
      <c r="K159" t="str" cm="1">
        <f t="array" ref="K159">IF(COUNT(FIND({0,1,2,3,4,5,6,7,8,9},'Model output'!K158))&gt;0,'Model output'!K158,"")</f>
        <v/>
      </c>
      <c r="L159" s="8" t="str">
        <f t="shared" si="29"/>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v>
      </c>
      <c r="O159" t="str">
        <f>IF('Model output'!M158="","",'Model output'!M158)</f>
        <v>classical (usual), columnar cell variant, follicular variant</v>
      </c>
      <c r="P159" t="str">
        <f>IF('Model output'!N158="","",'Model output'!N158)</f>
        <v>1.1 cm</v>
      </c>
      <c r="Q159" t="str">
        <f t="shared" si="33"/>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 ""))</f>
        <v>Not mentioned</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6" t="str">
        <f>IF('Model output'!S158="","",'Model output'!S158)</f>
        <v>Not identified</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No</v>
      </c>
      <c r="AB159" t="str">
        <f>IF(AA159&lt;&gt;"Yes","",IF(OR('Model output'!U158="",ISNUMBER(SEARCH("Not identified",'Model output'!U158))),"",'Model output'!U158))</f>
        <v/>
      </c>
      <c r="AC159" s="1" t="str">
        <f>IF(OR('Model output'!V158="", 'Model output'!V158="No", AND(ISERROR(SEARCH("Positive",'Model output'!V158)), ISNUMBER(SEARCH("Negative",'Model output'!V158))), ISNUMBER(SEARCH("Uninvolved",'Model output'!V158)), ISNUMBER(SEARCH("none",'Model output'!V158)), ISNUMBER(SEARCH("Free",'Model output'!V158)), ISNUMBER(SEARCH("1 mm",'Model output'!V158)), ISNUMBER(SEARCH("1.0 mm",'Model output'!V158)), ISNUMBER(SEARCH("0.1 CM",'Model output'!V158)), ISNUMBER(SEARCH("less than 0.2 mm",'Model output'!V158)), ISNUMBER(SEARCH("less than 0.5 mm",'Model output'!V158)), ISNUMBER(SEARCH("abut",'Model output'!V158)), ISNUMBER(SEARCH("lymph node",'Model output'!V158)), ISNUMBER(SEARCH("not mentioned",'Model output'!V158)), ISNUMBER(SEARCH("not specified",'Model output'!V158)), ISNUMBER(SEARCH("cannot be assessed",'Model output'!V158))), "negative", "positive")</f>
        <v>positive</v>
      </c>
      <c r="AE159" s="33"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4" t="str">
        <f t="shared" si="30"/>
        <v>1b</v>
      </c>
      <c r="AG159" s="34" t="str">
        <f t="shared" si="31"/>
        <v>1a</v>
      </c>
      <c r="AH159" s="34" t="str">
        <f t="shared" si="34"/>
        <v>0</v>
      </c>
      <c r="AI159" s="40" t="str">
        <f t="shared" si="35"/>
        <v>I</v>
      </c>
      <c r="AJ159" s="37" t="s">
        <v>1147</v>
      </c>
      <c r="AK159" s="39" t="s">
        <v>1152</v>
      </c>
      <c r="AL159" s="39" t="s">
        <v>1152</v>
      </c>
      <c r="AM159" s="39" t="s">
        <v>1156</v>
      </c>
      <c r="AN159" s="39" t="s">
        <v>74</v>
      </c>
      <c r="AO159" s="37">
        <f t="shared" si="37"/>
        <v>1</v>
      </c>
      <c r="AP159" s="39">
        <f t="shared" si="38"/>
        <v>1</v>
      </c>
      <c r="AQ159" s="39">
        <f t="shared" si="39"/>
        <v>0</v>
      </c>
      <c r="AR159" s="39">
        <f t="shared" si="40"/>
        <v>1</v>
      </c>
      <c r="AS159" s="40">
        <f t="shared" si="36"/>
        <v>1</v>
      </c>
    </row>
    <row r="160" spans="1:45">
      <c r="A160" t="str">
        <f>'Model output'!A159</f>
        <v>TCGA-EM-A22L</v>
      </c>
      <c r="B160" s="31">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0</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output'!H159="","negative",IF(OR(ISNUMBER(SEARCH("lymph node",'Model output'!H159)),ISNUMBER(SEARCH("gland",'Model output'!H159)),ISNUMBER(SEARCH("lobe",'Model output'!H159)),ISNUMBER(SEARCH("isthmus",'Model output'!H159)),ISNUMBER(SEARCH("mediastinum",'Model output'!H159)),ISNUMBER(SEARCH("Not mentioned",'Model output'!H159)), ISNUMBER(SEARCH("Not applicable",'Model output'!H159)), ISNUMBER(SEARCH("paratracheal",'Model output'!H159)),ISNUMBER(SEARCH("fibroadipose tissue",'Model output'!H159)),ISNUMBER(SEARCH("thyroid node",'Model output'!H159)),ISNUMBER(SEARCH("skeletal muscle",'Model output'!H159)),ISNUMBER(SEARCH("right",'Model output'!H159)),ISNUMBER(SEARCH("left",'Model output'!H159)),ISNUMBER(SEARCH("Not specified",'Model output'!H159))),"negative","positive"))</f>
        <v>negative</v>
      </c>
      <c r="I160">
        <f>IF(OR('Model output'!I159="",'Model output'!I159="Not answered",'Model output'!I159="Not mentioned"),"",IF(ISNUMBER('Model output'!I159),'Model output'!I159,1))</f>
        <v>1</v>
      </c>
      <c r="J160">
        <f>IF(OR('Model output'!J159="",'Model output'!J159="Not answered",'Model output'!J159="Not mentioned"),"",IF(AND(ISNUMBER('Model output'!J159),'Model output'!J159&lt;=I160),'Model output'!J159,IF(AND(ISNUMBER('Model output'!J159), 'Model output'!J159&gt;=DATE(2024,1,1)), MIN(DAY('Model output'!J159), MONTH('Model output'!J159), YEAR('Model output'!J159)), IF(ISNUMBER(SEARCH("0/",'Model output'!J159)),0,IF(ISNUMBER(SEARCH("/",'Model output'!J159)), VALUE(LEFT('Model output'!J159, SEARCH("/",'Model output'!J159)-1)),1)))))</f>
        <v>0</v>
      </c>
      <c r="K160" t="str" cm="1">
        <f t="array" ref="K160">IF(COUNT(FIND({0,1,2,3,4,5,6,7,8,9},'Model output'!K159))&gt;0,'Model output'!K159,"")</f>
        <v/>
      </c>
      <c r="L160" s="8" t="str">
        <f t="shared" si="29"/>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Not mentioned</v>
      </c>
      <c r="P160" t="str">
        <f>IF('Model output'!N159="","",'Model output'!N159)</f>
        <v>2.2cm</v>
      </c>
      <c r="Q160" t="str">
        <f t="shared" si="33"/>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 ""))</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6" t="str">
        <f>IF('Model output'!S159="","",'Model output'!S159)</f>
        <v>Not identified</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No</v>
      </c>
      <c r="AB160" t="str">
        <f>IF(AA160&lt;&gt;"Yes","",IF(OR('Model output'!U159="",ISNUMBER(SEARCH("Not identified",'Model output'!U159))),"",'Model output'!U159))</f>
        <v/>
      </c>
      <c r="AC160" s="1" t="str">
        <f>IF(OR('Model output'!V159="", 'Model output'!V159="No", AND(ISERROR(SEARCH("Positive",'Model output'!V159)), ISNUMBER(SEARCH("Negative",'Model output'!V159))), ISNUMBER(SEARCH("Uninvolved",'Model output'!V159)), ISNUMBER(SEARCH("none",'Model output'!V159)), ISNUMBER(SEARCH("Free",'Model output'!V159)), ISNUMBER(SEARCH("1 mm",'Model output'!V159)), ISNUMBER(SEARCH("1.0 mm",'Model output'!V159)), ISNUMBER(SEARCH("0.1 CM",'Model output'!V159)), ISNUMBER(SEARCH("less than 0.2 mm",'Model output'!V159)), ISNUMBER(SEARCH("less than 0.5 mm",'Model output'!V159)), ISNUMBER(SEARCH("abut",'Model output'!V159)), ISNUMBER(SEARCH("lymph node",'Model output'!V159)), ISNUMBER(SEARCH("not mentioned",'Model output'!V159)), ISNUMBER(SEARCH("not specified",'Model output'!V159)), ISNUMBER(SEARCH("cannot be assessed",'Model output'!V159))), "negative", "positive")</f>
        <v>negative</v>
      </c>
      <c r="AE160" s="33"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4" t="str">
        <f t="shared" si="30"/>
        <v>2</v>
      </c>
      <c r="AG160" s="34" t="str">
        <f t="shared" si="31"/>
        <v>0</v>
      </c>
      <c r="AH160" s="34" t="str">
        <f t="shared" si="34"/>
        <v>0</v>
      </c>
      <c r="AI160" s="40" t="str">
        <f t="shared" si="35"/>
        <v>I</v>
      </c>
      <c r="AJ160" s="37" t="s">
        <v>1149</v>
      </c>
      <c r="AK160" s="39" t="s">
        <v>1155</v>
      </c>
      <c r="AL160" s="39" t="s">
        <v>1153</v>
      </c>
      <c r="AM160" s="39" t="s">
        <v>1156</v>
      </c>
      <c r="AN160" s="39" t="s">
        <v>74</v>
      </c>
      <c r="AO160" s="37">
        <f t="shared" ca="1" si="37"/>
        <v>1</v>
      </c>
      <c r="AP160" s="39">
        <f t="shared" si="38"/>
        <v>1</v>
      </c>
      <c r="AQ160" s="39">
        <f t="shared" si="39"/>
        <v>1</v>
      </c>
      <c r="AR160" s="39">
        <f t="shared" si="40"/>
        <v>1</v>
      </c>
      <c r="AS160" s="40">
        <f t="shared" si="36"/>
        <v>1</v>
      </c>
    </row>
    <row r="161" spans="1:45">
      <c r="A161" t="str">
        <f>'Model output'!A160</f>
        <v>TCGA-EM-A22M</v>
      </c>
      <c r="B161" s="31">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0</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output'!H160="","negative",IF(OR(ISNUMBER(SEARCH("lymph node",'Model output'!H160)),ISNUMBER(SEARCH("gland",'Model output'!H160)),ISNUMBER(SEARCH("lobe",'Model output'!H160)),ISNUMBER(SEARCH("isthmus",'Model output'!H160)),ISNUMBER(SEARCH("mediastinum",'Model output'!H160)),ISNUMBER(SEARCH("Not mentioned",'Model output'!H160)), ISNUMBER(SEARCH("Not applicable",'Model output'!H160)), ISNUMBER(SEARCH("paratracheal",'Model output'!H160)),ISNUMBER(SEARCH("fibroadipose tissue",'Model output'!H160)),ISNUMBER(SEARCH("thyroid node",'Model output'!H160)),ISNUMBER(SEARCH("skeletal muscle",'Model output'!H160)),ISNUMBER(SEARCH("right",'Model output'!H160)),ISNUMBER(SEARCH("left",'Model output'!H160)),ISNUMBER(SEARCH("Not specified",'Model output'!H160))),"negative","positive"))</f>
        <v>negative</v>
      </c>
      <c r="I161">
        <f>IF(OR('Model output'!I160="",'Model output'!I160="Not answered",'Model output'!I160="Not mentioned"),"",IF(ISNUMBER('Model output'!I160),'Model output'!I160,1))</f>
        <v>3</v>
      </c>
      <c r="J161">
        <f>IF(OR('Model output'!J160="",'Model output'!J160="Not answered",'Model output'!J160="Not mentioned"),"",IF(AND(ISNUMBER('Model output'!J160),'Model output'!J160&lt;=I161),'Model output'!J160,IF(AND(ISNUMBER('Model output'!J160), 'Model output'!J160&gt;=DATE(2024,1,1)), MIN(DAY('Model output'!J160), MONTH('Model output'!J160), YEAR('Model output'!J160)), IF(ISNUMBER(SEARCH("0/",'Model output'!J160)),0,IF(ISNUMBER(SEARCH("/",'Model output'!J160)), VALUE(LEFT('Model output'!J160, SEARCH("/",'Model output'!J160)-1)),1)))))</f>
        <v>0</v>
      </c>
      <c r="K161" t="str" cm="1">
        <f t="array" ref="K161">IF(COUNT(FIND({0,1,2,3,4,5,6,7,8,9},'Model output'!K160))&gt;0,'Model output'!K160,"")</f>
        <v/>
      </c>
      <c r="L161" s="8" t="str">
        <f t="shared" si="29"/>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 columnar cell variant</v>
      </c>
      <c r="O161" t="str">
        <f>IF('Model output'!M160="","",'Model output'!M160)</f>
        <v>Not mentioned</v>
      </c>
      <c r="P161" t="str">
        <f>IF('Model output'!N160="","",'Model output'!N160)</f>
        <v>1.7 cm</v>
      </c>
      <c r="Q161" t="str">
        <f t="shared" si="33"/>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 ""))</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6" t="str">
        <f>IF('Model output'!S160="","",'Model output'!S160)</f>
        <v>Not identified</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Yes</v>
      </c>
      <c r="AB161" t="str">
        <f>IF(AA161&lt;&gt;"Yes","",IF(OR('Model output'!U160="",ISNUMBER(SEARCH("Not identified",'Model output'!U160))),"",'Model output'!U160))</f>
        <v>The dominant tumor is positive for HBME-1 (membranous and apical), cytokeratin 19 (membranous) and galectin-3 (cytoplasmic and focal nuclear)</v>
      </c>
      <c r="AC161" s="1" t="str">
        <f>IF(OR('Model output'!V160="", 'Model output'!V160="No", AND(ISERROR(SEARCH("Positive",'Model output'!V160)), ISNUMBER(SEARCH("Negative",'Model output'!V160))), ISNUMBER(SEARCH("Uninvolved",'Model output'!V160)), ISNUMBER(SEARCH("none",'Model output'!V160)), ISNUMBER(SEARCH("Free",'Model output'!V160)), ISNUMBER(SEARCH("1 mm",'Model output'!V160)), ISNUMBER(SEARCH("1.0 mm",'Model output'!V160)), ISNUMBER(SEARCH("0.1 CM",'Model output'!V160)), ISNUMBER(SEARCH("less than 0.2 mm",'Model output'!V160)), ISNUMBER(SEARCH("less than 0.5 mm",'Model output'!V160)), ISNUMBER(SEARCH("abut",'Model output'!V160)), ISNUMBER(SEARCH("lymph node",'Model output'!V160)), ISNUMBER(SEARCH("not mentioned",'Model output'!V160)), ISNUMBER(SEARCH("not specified",'Model output'!V160)), ISNUMBER(SEARCH("cannot be assessed",'Model output'!V160))), "negative", "positive")</f>
        <v>negative</v>
      </c>
      <c r="AE161" s="33"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4" t="str">
        <f t="shared" si="30"/>
        <v>1b</v>
      </c>
      <c r="AG161" s="34" t="str">
        <f t="shared" si="31"/>
        <v>0</v>
      </c>
      <c r="AH161" s="34" t="str">
        <f t="shared" si="34"/>
        <v>0</v>
      </c>
      <c r="AI161" s="40" t="str">
        <f t="shared" si="35"/>
        <v>I</v>
      </c>
      <c r="AJ161" s="37" t="s">
        <v>1149</v>
      </c>
      <c r="AK161" s="39" t="s">
        <v>1152</v>
      </c>
      <c r="AL161" s="39" t="s">
        <v>1153</v>
      </c>
      <c r="AM161" s="39" t="s">
        <v>1156</v>
      </c>
      <c r="AN161" s="39" t="s">
        <v>74</v>
      </c>
      <c r="AO161" s="37">
        <f t="shared" ca="1" si="37"/>
        <v>1</v>
      </c>
      <c r="AP161" s="39">
        <f t="shared" si="38"/>
        <v>1</v>
      </c>
      <c r="AQ161" s="39">
        <f t="shared" si="39"/>
        <v>1</v>
      </c>
      <c r="AR161" s="39">
        <f t="shared" si="40"/>
        <v>1</v>
      </c>
      <c r="AS161" s="40">
        <f t="shared" si="36"/>
        <v>1</v>
      </c>
    </row>
    <row r="162" spans="1:45">
      <c r="A162" t="str">
        <f>'Model output'!A161</f>
        <v>TCGA-EM-A22N</v>
      </c>
      <c r="B162" s="31">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0</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output'!H161="","negative",IF(OR(ISNUMBER(SEARCH("lymph node",'Model output'!H161)),ISNUMBER(SEARCH("gland",'Model output'!H161)),ISNUMBER(SEARCH("lobe",'Model output'!H161)),ISNUMBER(SEARCH("isthmus",'Model output'!H161)),ISNUMBER(SEARCH("mediastinum",'Model output'!H161)),ISNUMBER(SEARCH("Not mentioned",'Model output'!H161)), ISNUMBER(SEARCH("Not applicable",'Model output'!H161)), ISNUMBER(SEARCH("paratracheal",'Model output'!H161)),ISNUMBER(SEARCH("fibroadipose tissue",'Model output'!H161)),ISNUMBER(SEARCH("thyroid node",'Model output'!H161)),ISNUMBER(SEARCH("skeletal muscle",'Model output'!H161)),ISNUMBER(SEARCH("right",'Model output'!H161)),ISNUMBER(SEARCH("left",'Model output'!H161)),ISNUMBER(SEARCH("Not specified",'Model output'!H161))),"negative","positive"))</f>
        <v>negative</v>
      </c>
      <c r="I162">
        <f>IF(OR('Model output'!I161="",'Model output'!I161="Not answered",'Model output'!I161="Not mentioned"),"",IF(ISNUMBER('Model output'!I161),'Model output'!I161,1))</f>
        <v>2</v>
      </c>
      <c r="J162">
        <f>IF(OR('Model output'!J161="",'Model output'!J161="Not answered",'Model output'!J161="Not mentioned"),"",IF(AND(ISNUMBER('Model output'!J161),'Model output'!J161&lt;=I162),'Model output'!J161,IF(AND(ISNUMBER('Model output'!J161), 'Model output'!J161&gt;=DATE(2024,1,1)), MIN(DAY('Model output'!J161), MONTH('Model output'!J161), YEAR('Model output'!J161)), IF(ISNUMBER(SEARCH("0/",'Model output'!J161)),0,IF(ISNUMBER(SEARCH("/",'Model output'!J161)), VALUE(LEFT('Model output'!J161, SEARCH("/",'Model output'!J161)-1)),1)))))</f>
        <v>0</v>
      </c>
      <c r="K162" t="str" cm="1">
        <f t="array" ref="K162">IF(COUNT(FIND({0,1,2,3,4,5,6,7,8,9},'Model output'!K161))&gt;0,'Model output'!K161,"")</f>
        <v/>
      </c>
      <c r="L162" s="8" t="str">
        <f t="shared" si="29"/>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33"/>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 ""))</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6" t="str">
        <f>IF('Model output'!S161="","",'Model output'!S161)</f>
        <v>Not identified</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No</v>
      </c>
      <c r="AB162" t="str">
        <f>IF(AA162&lt;&gt;"Yes","",IF(OR('Model output'!U161="",ISNUMBER(SEARCH("Not identified",'Model output'!U161))),"",'Model output'!U161))</f>
        <v/>
      </c>
      <c r="AC162" s="1" t="str">
        <f>IF(OR('Model output'!V161="", 'Model output'!V161="No", AND(ISERROR(SEARCH("Positive",'Model output'!V161)), ISNUMBER(SEARCH("Negative",'Model output'!V161))), ISNUMBER(SEARCH("Uninvolved",'Model output'!V161)), ISNUMBER(SEARCH("none",'Model output'!V161)), ISNUMBER(SEARCH("Free",'Model output'!V161)), ISNUMBER(SEARCH("1 mm",'Model output'!V161)), ISNUMBER(SEARCH("1.0 mm",'Model output'!V161)), ISNUMBER(SEARCH("0.1 CM",'Model output'!V161)), ISNUMBER(SEARCH("less than 0.2 mm",'Model output'!V161)), ISNUMBER(SEARCH("less than 0.5 mm",'Model output'!V161)), ISNUMBER(SEARCH("abut",'Model output'!V161)), ISNUMBER(SEARCH("lymph node",'Model output'!V161)), ISNUMBER(SEARCH("not mentioned",'Model output'!V161)), ISNUMBER(SEARCH("not specified",'Model output'!V161)), ISNUMBER(SEARCH("cannot be assessed",'Model output'!V161))), "negative", "positive")</f>
        <v>negative</v>
      </c>
      <c r="AE162" s="33"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4" t="str">
        <f t="shared" si="30"/>
        <v>1b</v>
      </c>
      <c r="AG162" s="34" t="str">
        <f t="shared" si="31"/>
        <v>0</v>
      </c>
      <c r="AH162" s="34" t="str">
        <f t="shared" si="34"/>
        <v>0</v>
      </c>
      <c r="AI162" s="40" t="str">
        <f t="shared" si="35"/>
        <v>I</v>
      </c>
      <c r="AJ162" s="37" t="s">
        <v>1148</v>
      </c>
      <c r="AK162" s="39" t="s">
        <v>1152</v>
      </c>
      <c r="AL162" s="39" t="s">
        <v>1153</v>
      </c>
      <c r="AM162" s="39" t="s">
        <v>1156</v>
      </c>
      <c r="AN162" s="39" t="s">
        <v>74</v>
      </c>
      <c r="AO162" s="37">
        <f t="shared" ca="1" si="37"/>
        <v>1</v>
      </c>
      <c r="AP162" s="39">
        <f t="shared" si="38"/>
        <v>1</v>
      </c>
      <c r="AQ162" s="39">
        <f t="shared" si="39"/>
        <v>1</v>
      </c>
      <c r="AR162" s="39">
        <f t="shared" si="40"/>
        <v>1</v>
      </c>
      <c r="AS162" s="40">
        <f t="shared" si="36"/>
        <v>1</v>
      </c>
    </row>
    <row r="163" spans="1:45">
      <c r="A163" t="str">
        <f>'Model output'!A162</f>
        <v>TCGA-EM-A22O</v>
      </c>
      <c r="B163" s="31">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0</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output'!H162="","negative",IF(OR(ISNUMBER(SEARCH("lymph node",'Model output'!H162)),ISNUMBER(SEARCH("gland",'Model output'!H162)),ISNUMBER(SEARCH("lobe",'Model output'!H162)),ISNUMBER(SEARCH("isthmus",'Model output'!H162)),ISNUMBER(SEARCH("mediastinum",'Model output'!H162)),ISNUMBER(SEARCH("Not mentioned",'Model output'!H162)), ISNUMBER(SEARCH("Not applicable",'Model output'!H162)), ISNUMBER(SEARCH("paratracheal",'Model output'!H162)),ISNUMBER(SEARCH("fibroadipose tissue",'Model output'!H162)),ISNUMBER(SEARCH("thyroid node",'Model output'!H162)),ISNUMBER(SEARCH("skeletal muscle",'Model output'!H162)),ISNUMBER(SEARCH("right",'Model output'!H162)),ISNUMBER(SEARCH("left",'Model output'!H162)),ISNUMBER(SEARCH("Not specified",'Model output'!H162))),"negative","positive"))</f>
        <v>negative</v>
      </c>
      <c r="I163">
        <f>IF(OR('Model output'!I162="",'Model output'!I162="Not answered",'Model output'!I162="Not mentioned"),"",IF(ISNUMBER('Model output'!I162),'Model output'!I162,1))</f>
        <v>1</v>
      </c>
      <c r="J163">
        <f>IF(OR('Model output'!J162="",'Model output'!J162="Not answered",'Model output'!J162="Not mentioned"),"",IF(AND(ISNUMBER('Model output'!J162),'Model output'!J162&lt;=I163),'Model output'!J162,IF(AND(ISNUMBER('Model output'!J162), 'Model output'!J162&gt;=DATE(2024,1,1)), MIN(DAY('Model output'!J162), MONTH('Model output'!J162), YEAR('Model output'!J162)), IF(ISNUMBER(SEARCH("0/",'Model output'!J162)),0,IF(ISNUMBER(SEARCH("/",'Model output'!J162)), VALUE(LEFT('Model output'!J162, SEARCH("/",'Model output'!J162)-1)),1)))))</f>
        <v>1</v>
      </c>
      <c r="K163" t="str" cm="1">
        <f t="array" ref="K163">IF(COUNT(FIND({0,1,2,3,4,5,6,7,8,9},'Model output'!K162))&gt;0,'Model output'!K162,"")</f>
        <v/>
      </c>
      <c r="L163" s="8" t="str">
        <f t="shared" si="29"/>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Metastatic papillary thyroid carcinoma, Infiltrative papillary thyroid carcinoma, Multifocal papillary carcinoma, Medullary carcinoma</v>
      </c>
      <c r="O163" t="str">
        <f>IF('Model output'!M162="","",'Model output'!M162)</f>
        <v>angioinvasive and widely invasive classical variant with focal dedifferentiation (5%) and tall cell change (10%)</v>
      </c>
      <c r="P163" t="str">
        <f>IF('Model output'!N162="","",'Model output'!N162)</f>
        <v>6.6 cm</v>
      </c>
      <c r="Q163" t="str">
        <f t="shared" si="33"/>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 ""))</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6"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Yes</v>
      </c>
      <c r="AB163" t="str">
        <f>IF(AA163&lt;&gt;"Yes","",IF(OR('Model output'!U162="",ISNUMBER(SEARCH("Not identified",'Model output'!U162))),"",'Model output'!U162))</f>
        <v>The medullary carcinoma stains positive for calcitonin, CEA, chromogranin, and TTF1. It is negative for thyroglobulin and MIB-1 LI is 2%.</v>
      </c>
      <c r="AC163" s="1" t="str">
        <f>IF(OR('Model output'!V162="", 'Model output'!V162="No", AND(ISERROR(SEARCH("Positive",'Model output'!V162)), ISNUMBER(SEARCH("Negative",'Model output'!V162))), ISNUMBER(SEARCH("Uninvolved",'Model output'!V162)), ISNUMBER(SEARCH("none",'Model output'!V162)), ISNUMBER(SEARCH("Free",'Model output'!V162)), ISNUMBER(SEARCH("1 mm",'Model output'!V162)), ISNUMBER(SEARCH("1.0 mm",'Model output'!V162)), ISNUMBER(SEARCH("0.1 CM",'Model output'!V162)), ISNUMBER(SEARCH("less than 0.2 mm",'Model output'!V162)), ISNUMBER(SEARCH("less than 0.5 mm",'Model output'!V162)), ISNUMBER(SEARCH("abut",'Model output'!V162)), ISNUMBER(SEARCH("lymph node",'Model output'!V162)), ISNUMBER(SEARCH("not mentioned",'Model output'!V162)), ISNUMBER(SEARCH("not specified",'Model output'!V162)), ISNUMBER(SEARCH("cannot be assessed",'Model output'!V162))), "negative", "positive")</f>
        <v>positive</v>
      </c>
      <c r="AE163" s="33"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4" t="str">
        <f t="shared" si="30"/>
        <v>3b</v>
      </c>
      <c r="AG163" s="34" t="str">
        <f t="shared" si="31"/>
        <v>1a</v>
      </c>
      <c r="AH163" s="34" t="str">
        <f t="shared" si="34"/>
        <v>0</v>
      </c>
      <c r="AI163" s="40" t="str">
        <f t="shared" si="35"/>
        <v>II</v>
      </c>
      <c r="AJ163" s="37" t="s">
        <v>1147</v>
      </c>
      <c r="AK163" s="39" t="s">
        <v>1158</v>
      </c>
      <c r="AL163" s="39" t="s">
        <v>654</v>
      </c>
      <c r="AM163" s="39" t="s">
        <v>1156</v>
      </c>
      <c r="AN163" s="39" t="s">
        <v>1159</v>
      </c>
      <c r="AO163" s="37">
        <f t="shared" si="37"/>
        <v>1</v>
      </c>
      <c r="AP163" s="39">
        <f t="shared" si="38"/>
        <v>0</v>
      </c>
      <c r="AQ163" s="39">
        <f t="shared" si="39"/>
        <v>1</v>
      </c>
      <c r="AR163" s="39">
        <f t="shared" si="40"/>
        <v>1</v>
      </c>
      <c r="AS163" s="40">
        <f t="shared" si="36"/>
        <v>0</v>
      </c>
    </row>
    <row r="164" spans="1:45">
      <c r="A164" t="str">
        <f>'Model output'!A163</f>
        <v>TCGA-EM-A22P</v>
      </c>
      <c r="B164" s="31">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0</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output'!H163="","negative",IF(OR(ISNUMBER(SEARCH("lymph node",'Model output'!H163)),ISNUMBER(SEARCH("gland",'Model output'!H163)),ISNUMBER(SEARCH("lobe",'Model output'!H163)),ISNUMBER(SEARCH("isthmus",'Model output'!H163)),ISNUMBER(SEARCH("mediastinum",'Model output'!H163)),ISNUMBER(SEARCH("Not mentioned",'Model output'!H163)), ISNUMBER(SEARCH("Not applicable",'Model output'!H163)), ISNUMBER(SEARCH("paratracheal",'Model output'!H163)),ISNUMBER(SEARCH("fibroadipose tissue",'Model output'!H163)),ISNUMBER(SEARCH("thyroid node",'Model output'!H163)),ISNUMBER(SEARCH("skeletal muscle",'Model output'!H163)),ISNUMBER(SEARCH("right",'Model output'!H163)),ISNUMBER(SEARCH("left",'Model output'!H163)),ISNUMBER(SEARCH("Not specified",'Model output'!H163))),"negative","positive"))</f>
        <v>negative</v>
      </c>
      <c r="I164">
        <f>IF(OR('Model output'!I163="",'Model output'!I163="Not answered",'Model output'!I163="Not mentioned"),"",IF(ISNUMBER('Model output'!I163),'Model output'!I163,1))</f>
        <v>28</v>
      </c>
      <c r="J164">
        <f>IF(OR('Model output'!J163="",'Model output'!J163="Not answered",'Model output'!J163="Not mentioned"),"",IF(AND(ISNUMBER('Model output'!J163),'Model output'!J163&lt;=I164),'Model output'!J163,IF(AND(ISNUMBER('Model output'!J163), 'Model output'!J163&gt;=DATE(2024,1,1)), MIN(DAY('Model output'!J163), MONTH('Model output'!J163), YEAR('Model output'!J163)), IF(ISNUMBER(SEARCH("0/",'Model output'!J163)),0,IF(ISNUMBER(SEARCH("/",'Model output'!J163)), VALUE(LEFT('Model output'!J163, SEARCH("/",'Model output'!J163)-1)),1)))))</f>
        <v>14</v>
      </c>
      <c r="K164" t="str" cm="1">
        <f t="array" ref="K164">IF(COUNT(FIND({0,1,2,3,4,5,6,7,8,9},'Model output'!K163))&gt;0,'Model output'!K163,"")</f>
        <v/>
      </c>
      <c r="L164" s="8" t="str">
        <f t="shared" si="29"/>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 classical (usual)</v>
      </c>
      <c r="O164" t="str">
        <f>IF('Model output'!M163="","",'Model output'!M163)</f>
        <v>Not mentioned</v>
      </c>
      <c r="P164" t="str">
        <f>IF('Model output'!N163="","",'Model output'!N163)</f>
        <v>1.2cm</v>
      </c>
      <c r="Q164" t="str">
        <f t="shared" si="33"/>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 ""))</f>
        <v>Not mentioned</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6" t="str">
        <f>IF('Model output'!S163="","",'Model output'!S163)</f>
        <v>Not identified</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No</v>
      </c>
      <c r="AB164" t="str">
        <f>IF(AA164&lt;&gt;"Yes","",IF(OR('Model output'!U163="",ISNUMBER(SEARCH("Not identified",'Model output'!U163))),"",'Model output'!U163))</f>
        <v/>
      </c>
      <c r="AC164" s="1" t="str">
        <f>IF(OR('Model output'!V163="", 'Model output'!V163="No", AND(ISERROR(SEARCH("Positive",'Model output'!V163)), ISNUMBER(SEARCH("Negative",'Model output'!V163))), ISNUMBER(SEARCH("Uninvolved",'Model output'!V163)), ISNUMBER(SEARCH("none",'Model output'!V163)), ISNUMBER(SEARCH("Free",'Model output'!V163)), ISNUMBER(SEARCH("1 mm",'Model output'!V163)), ISNUMBER(SEARCH("1.0 mm",'Model output'!V163)), ISNUMBER(SEARCH("0.1 CM",'Model output'!V163)), ISNUMBER(SEARCH("less than 0.2 mm",'Model output'!V163)), ISNUMBER(SEARCH("less than 0.5 mm",'Model output'!V163)), ISNUMBER(SEARCH("abut",'Model output'!V163)), ISNUMBER(SEARCH("lymph node",'Model output'!V163)), ISNUMBER(SEARCH("not mentioned",'Model output'!V163)), ISNUMBER(SEARCH("not specified",'Model output'!V163)), ISNUMBER(SEARCH("cannot be assessed",'Model output'!V163))), "negative", "positive")</f>
        <v>positive</v>
      </c>
      <c r="AE164" s="33"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4" t="str">
        <f t="shared" si="30"/>
        <v>1b</v>
      </c>
      <c r="AG164" s="34" t="str">
        <f t="shared" si="31"/>
        <v>1b</v>
      </c>
      <c r="AH164" s="34" t="str">
        <f t="shared" si="34"/>
        <v>0</v>
      </c>
      <c r="AI164" s="40" t="str">
        <f t="shared" si="35"/>
        <v>II</v>
      </c>
      <c r="AJ164" s="37" t="s">
        <v>1147</v>
      </c>
      <c r="AK164" s="39" t="s">
        <v>1152</v>
      </c>
      <c r="AL164" s="39" t="s">
        <v>1152</v>
      </c>
      <c r="AM164" s="39" t="s">
        <v>1156</v>
      </c>
      <c r="AN164" s="39" t="s">
        <v>1154</v>
      </c>
      <c r="AO164" s="37">
        <f t="shared" ref="AO164:AO191" si="41">IF(AE164=AJ164,1,0)</f>
        <v>1</v>
      </c>
      <c r="AP164" s="39">
        <f t="shared" ref="AP164:AP191" si="42">IF(AF164=AK164, 1, IF(AND(AF164="x", AK164="0"), 1, IF(AND(AF164="0", AK164="x"), 1, 0)))</f>
        <v>1</v>
      </c>
      <c r="AQ164" s="39">
        <f t="shared" ref="AQ164:AQ191" si="43">IF(AG164=AL164, 1, IF(AND(AG164="x", AL164="0"), 1, IF(AND(AG164="0", AL164="x"), 1, 0)))</f>
        <v>1</v>
      </c>
      <c r="AR164" s="39">
        <f t="shared" ref="AR164:AR191" si="44">IF(AH164=AM164, 1, IF(AND(AH164="x", AM164="0"), 1, IF(AND(AH164="0", AM164="x"), 1, 0)))</f>
        <v>1</v>
      </c>
      <c r="AS164" s="40">
        <f t="shared" si="36"/>
        <v>1</v>
      </c>
    </row>
    <row r="165" spans="1:45">
      <c r="A165" t="str">
        <f>'Model output'!A164</f>
        <v>TCGA-EM-A22Q</v>
      </c>
      <c r="B165" s="31">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0</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output'!H164="","negative",IF(OR(ISNUMBER(SEARCH("lymph node",'Model output'!H164)),ISNUMBER(SEARCH("gland",'Model output'!H164)),ISNUMBER(SEARCH("lobe",'Model output'!H164)),ISNUMBER(SEARCH("isthmus",'Model output'!H164)),ISNUMBER(SEARCH("mediastinum",'Model output'!H164)),ISNUMBER(SEARCH("Not mentioned",'Model output'!H164)), ISNUMBER(SEARCH("Not applicable",'Model output'!H164)), ISNUMBER(SEARCH("paratracheal",'Model output'!H164)),ISNUMBER(SEARCH("fibroadipose tissue",'Model output'!H164)),ISNUMBER(SEARCH("thyroid node",'Model output'!H164)),ISNUMBER(SEARCH("skeletal muscle",'Model output'!H164)),ISNUMBER(SEARCH("right",'Model output'!H164)),ISNUMBER(SEARCH("left",'Model output'!H164)),ISNUMBER(SEARCH("Not specified",'Model output'!H164))),"negative","positive"))</f>
        <v>negative</v>
      </c>
      <c r="I165">
        <f>IF(OR('Model output'!I164="",'Model output'!I164="Not answered",'Model output'!I164="Not mentioned"),"",IF(ISNUMBER('Model output'!I164),'Model output'!I164,1))</f>
        <v>9</v>
      </c>
      <c r="J165">
        <f>IF(OR('Model output'!J164="",'Model output'!J164="Not answered",'Model output'!J164="Not mentioned"),"",IF(AND(ISNUMBER('Model output'!J164),'Model output'!J164&lt;=I165),'Model output'!J164,IF(AND(ISNUMBER('Model output'!J164), 'Model output'!J164&gt;=DATE(2024,1,1)), MIN(DAY('Model output'!J164), MONTH('Model output'!J164), YEAR('Model output'!J164)), IF(ISNUMBER(SEARCH("0/",'Model output'!J164)),0,IF(ISNUMBER(SEARCH("/",'Model output'!J164)), VALUE(LEFT('Model output'!J164, SEARCH("/",'Model output'!J164)-1)),1)))))</f>
        <v>0</v>
      </c>
      <c r="K165" t="str" cm="1">
        <f t="array" ref="K165">IF(COUNT(FIND({0,1,2,3,4,5,6,7,8,9},'Model output'!K164))&gt;0,'Model output'!K164,"")</f>
        <v/>
      </c>
      <c r="L165" s="8" t="str">
        <f t="shared" si="29"/>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33"/>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 ""))</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6"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1" t="str">
        <f>IF(OR('Model output'!V164="", 'Model output'!V164="No", AND(ISERROR(SEARCH("Positive",'Model output'!V164)), ISNUMBER(SEARCH("Negative",'Model output'!V164))), ISNUMBER(SEARCH("Uninvolved",'Model output'!V164)), ISNUMBER(SEARCH("none",'Model output'!V164)), ISNUMBER(SEARCH("Free",'Model output'!V164)), ISNUMBER(SEARCH("1 mm",'Model output'!V164)), ISNUMBER(SEARCH("1.0 mm",'Model output'!V164)), ISNUMBER(SEARCH("0.1 CM",'Model output'!V164)), ISNUMBER(SEARCH("less than 0.2 mm",'Model output'!V164)), ISNUMBER(SEARCH("less than 0.5 mm",'Model output'!V164)), ISNUMBER(SEARCH("abut",'Model output'!V164)), ISNUMBER(SEARCH("lymph node",'Model output'!V164)), ISNUMBER(SEARCH("not mentioned",'Model output'!V164)), ISNUMBER(SEARCH("not specified",'Model output'!V164)), ISNUMBER(SEARCH("cannot be assessed",'Model output'!V164))), "negative", "positive")</f>
        <v>negative</v>
      </c>
      <c r="AE165" s="33"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4" t="str">
        <f t="shared" si="30"/>
        <v>3a</v>
      </c>
      <c r="AG165" s="34" t="str">
        <f t="shared" si="31"/>
        <v>0</v>
      </c>
      <c r="AH165" s="34" t="str">
        <f t="shared" si="34"/>
        <v>0</v>
      </c>
      <c r="AI165" s="40" t="str">
        <f t="shared" si="35"/>
        <v>I</v>
      </c>
      <c r="AJ165" s="37" t="s">
        <v>1148</v>
      </c>
      <c r="AK165" s="39" t="s">
        <v>1157</v>
      </c>
      <c r="AL165" s="39" t="s">
        <v>1153</v>
      </c>
      <c r="AM165" s="39" t="s">
        <v>1156</v>
      </c>
      <c r="AN165" s="39" t="s">
        <v>74</v>
      </c>
      <c r="AO165" s="37">
        <f t="shared" ca="1" si="41"/>
        <v>1</v>
      </c>
      <c r="AP165" s="39">
        <f t="shared" si="42"/>
        <v>1</v>
      </c>
      <c r="AQ165" s="39">
        <f t="shared" si="43"/>
        <v>1</v>
      </c>
      <c r="AR165" s="39">
        <f t="shared" si="44"/>
        <v>1</v>
      </c>
      <c r="AS165" s="40">
        <f t="shared" si="36"/>
        <v>1</v>
      </c>
    </row>
    <row r="166" spans="1:45">
      <c r="A166" t="str">
        <f>'Model output'!A165</f>
        <v>TCGA-EM-A2CJ</v>
      </c>
      <c r="B166" s="31">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0</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output'!H165="","negative",IF(OR(ISNUMBER(SEARCH("lymph node",'Model output'!H165)),ISNUMBER(SEARCH("gland",'Model output'!H165)),ISNUMBER(SEARCH("lobe",'Model output'!H165)),ISNUMBER(SEARCH("isthmus",'Model output'!H165)),ISNUMBER(SEARCH("mediastinum",'Model output'!H165)),ISNUMBER(SEARCH("Not mentioned",'Model output'!H165)), ISNUMBER(SEARCH("Not applicable",'Model output'!H165)), ISNUMBER(SEARCH("paratracheal",'Model output'!H165)),ISNUMBER(SEARCH("fibroadipose tissue",'Model output'!H165)),ISNUMBER(SEARCH("thyroid node",'Model output'!H165)),ISNUMBER(SEARCH("skeletal muscle",'Model output'!H165)),ISNUMBER(SEARCH("right",'Model output'!H165)),ISNUMBER(SEARCH("left",'Model output'!H165)),ISNUMBER(SEARCH("Not specified",'Model output'!H165))),"negative","positive"))</f>
        <v>negative</v>
      </c>
      <c r="I166">
        <f>IF(OR('Model output'!I165="",'Model output'!I165="Not answered",'Model output'!I165="Not mentioned"),"",IF(ISNUMBER('Model output'!I165),'Model output'!I165,1))</f>
        <v>0</v>
      </c>
      <c r="J166">
        <f>IF(OR('Model output'!J165="",'Model output'!J165="Not answered",'Model output'!J165="Not mentioned"),"",IF(AND(ISNUMBER('Model output'!J165),'Model output'!J165&lt;=I166),'Model output'!J165,IF(AND(ISNUMBER('Model output'!J165), 'Model output'!J165&gt;=DATE(2024,1,1)), MIN(DAY('Model output'!J165), MONTH('Model output'!J165), YEAR('Model output'!J165)), IF(ISNUMBER(SEARCH("0/",'Model output'!J165)),0,IF(ISNUMBER(SEARCH("/",'Model output'!J165)), VALUE(LEFT('Model output'!J165, SEARCH("/",'Model output'!J165)-1)),1)))))</f>
        <v>0</v>
      </c>
      <c r="K166" t="str" cm="1">
        <f t="array" ref="K166">IF(COUNT(FIND({0,1,2,3,4,5,6,7,8,9},'Model output'!K165))&gt;0,'Model output'!K165,"")</f>
        <v/>
      </c>
      <c r="L166" s="8" t="str">
        <f t="shared" si="29"/>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Not mentioned</v>
      </c>
      <c r="P166" t="str">
        <f>IF('Model output'!N165="","",'Model output'!N165)</f>
        <v>1.2cm</v>
      </c>
      <c r="Q166" t="str">
        <f t="shared" si="33"/>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 ""))</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6" t="str">
        <f>IF('Model output'!S165="","",'Model output'!S165)</f>
        <v>Not identified</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No</v>
      </c>
      <c r="AB166" t="str">
        <f>IF(AA166&lt;&gt;"Yes","",IF(OR('Model output'!U165="",ISNUMBER(SEARCH("Not identified",'Model output'!U165))),"",'Model output'!U165))</f>
        <v/>
      </c>
      <c r="AC166" s="1" t="str">
        <f>IF(OR('Model output'!V165="", 'Model output'!V165="No", AND(ISERROR(SEARCH("Positive",'Model output'!V165)), ISNUMBER(SEARCH("Negative",'Model output'!V165))), ISNUMBER(SEARCH("Uninvolved",'Model output'!V165)), ISNUMBER(SEARCH("none",'Model output'!V165)), ISNUMBER(SEARCH("Free",'Model output'!V165)), ISNUMBER(SEARCH("1 mm",'Model output'!V165)), ISNUMBER(SEARCH("1.0 mm",'Model output'!V165)), ISNUMBER(SEARCH("0.1 CM",'Model output'!V165)), ISNUMBER(SEARCH("less than 0.2 mm",'Model output'!V165)), ISNUMBER(SEARCH("less than 0.5 mm",'Model output'!V165)), ISNUMBER(SEARCH("abut",'Model output'!V165)), ISNUMBER(SEARCH("lymph node",'Model output'!V165)), ISNUMBER(SEARCH("not mentioned",'Model output'!V165)), ISNUMBER(SEARCH("not specified",'Model output'!V165)), ISNUMBER(SEARCH("cannot be assessed",'Model output'!V165))), "negative", "positive")</f>
        <v>negative</v>
      </c>
      <c r="AE166" s="33"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4" t="str">
        <f t="shared" si="30"/>
        <v>1b</v>
      </c>
      <c r="AG166" s="34" t="str">
        <f t="shared" si="31"/>
        <v>0</v>
      </c>
      <c r="AH166" s="34" t="str">
        <f t="shared" si="34"/>
        <v>0</v>
      </c>
      <c r="AI166" s="40" t="str">
        <f t="shared" si="35"/>
        <v>I</v>
      </c>
      <c r="AJ166" s="37" t="s">
        <v>1148</v>
      </c>
      <c r="AK166" s="39" t="s">
        <v>1152</v>
      </c>
      <c r="AL166" s="39" t="s">
        <v>1156</v>
      </c>
      <c r="AM166" s="39" t="s">
        <v>1156</v>
      </c>
      <c r="AN166" s="39" t="s">
        <v>74</v>
      </c>
      <c r="AO166" s="37">
        <f t="shared" ca="1" si="41"/>
        <v>1</v>
      </c>
      <c r="AP166" s="39">
        <f t="shared" si="42"/>
        <v>1</v>
      </c>
      <c r="AQ166" s="39">
        <f t="shared" si="43"/>
        <v>1</v>
      </c>
      <c r="AR166" s="39">
        <f t="shared" si="44"/>
        <v>1</v>
      </c>
      <c r="AS166" s="40">
        <f t="shared" si="36"/>
        <v>1</v>
      </c>
    </row>
    <row r="167" spans="1:45">
      <c r="A167" t="str">
        <f>'Model output'!A166</f>
        <v>TCGA-EM-A2CK</v>
      </c>
      <c r="B167" s="31">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output'!H166="","negative",IF(OR(ISNUMBER(SEARCH("lymph node",'Model output'!H166)),ISNUMBER(SEARCH("gland",'Model output'!H166)),ISNUMBER(SEARCH("lobe",'Model output'!H166)),ISNUMBER(SEARCH("isthmus",'Model output'!H166)),ISNUMBER(SEARCH("mediastinum",'Model output'!H166)),ISNUMBER(SEARCH("Not mentioned",'Model output'!H166)), ISNUMBER(SEARCH("Not applicable",'Model output'!H166)), ISNUMBER(SEARCH("paratracheal",'Model output'!H166)),ISNUMBER(SEARCH("fibroadipose tissue",'Model output'!H166)),ISNUMBER(SEARCH("thyroid node",'Model output'!H166)),ISNUMBER(SEARCH("skeletal muscle",'Model output'!H166)),ISNUMBER(SEARCH("right",'Model output'!H166)),ISNUMBER(SEARCH("left",'Model output'!H166)),ISNUMBER(SEARCH("Not specified",'Model output'!H166))),"negative","positive"))</f>
        <v>negative</v>
      </c>
      <c r="I167">
        <f>IF(OR('Model output'!I166="",'Model output'!I166="Not answered",'Model output'!I166="Not mentioned"),"",IF(ISNUMBER('Model output'!I166),'Model output'!I166,1))</f>
        <v>25</v>
      </c>
      <c r="J167">
        <f>IF(OR('Model output'!J166="",'Model output'!J166="Not answered",'Model output'!J166="Not mentioned"),"",IF(AND(ISNUMBER('Model output'!J166),'Model output'!J166&lt;=I167),'Model output'!J166,IF(AND(ISNUMBER('Model output'!J166), 'Model output'!J166&gt;=DATE(2024,1,1)), MIN(DAY('Model output'!J166), MONTH('Model output'!J166), YEAR('Model output'!J166)), IF(ISNUMBER(SEARCH("0/",'Model output'!J166)),0,IF(ISNUMBER(SEARCH("/",'Model output'!J166)), VALUE(LEFT('Model output'!J166, SEARCH("/",'Model output'!J166)-1)),1)))))</f>
        <v>6</v>
      </c>
      <c r="K167" t="str" cm="1">
        <f t="array" ref="K167">IF(COUNT(FIND({0,1,2,3,4,5,6,7,8,9},'Model output'!K166))&gt;0,'Model output'!K166,"")</f>
        <v/>
      </c>
      <c r="L167" s="8" t="str">
        <f t="shared" si="29"/>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Metastatic papillary thyroid carcinoma</v>
      </c>
      <c r="O167" t="str">
        <f>IF('Model output'!M166="","",'Model output'!M166)</f>
        <v>classical variant</v>
      </c>
      <c r="P167" t="str">
        <f>IF('Model output'!N166="","",'Model output'!N166)</f>
        <v>2.3 cm</v>
      </c>
      <c r="Q167" t="str">
        <f t="shared" si="33"/>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 ""))</f>
        <v>Not mentioned</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6" t="str">
        <f>IF('Model output'!S166="","",'Model output'!S166)</f>
        <v>Not identified</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Yes</v>
      </c>
      <c r="AB167" t="str">
        <f>IF(AA167&lt;&gt;"Yes","",IF(OR('Model output'!U166="",ISNUMBER(SEARCH("Not identified",'Model output'!U166))),"",'Model output'!U166))</f>
        <v>CK 19 positive, galectin positive, HBME 1 positive</v>
      </c>
      <c r="AC167" s="1" t="str">
        <f>IF(OR('Model output'!V166="", 'Model output'!V166="No", AND(ISERROR(SEARCH("Positive",'Model output'!V166)), ISNUMBER(SEARCH("Negative",'Model output'!V166))), ISNUMBER(SEARCH("Uninvolved",'Model output'!V166)), ISNUMBER(SEARCH("none",'Model output'!V166)), ISNUMBER(SEARCH("Free",'Model output'!V166)), ISNUMBER(SEARCH("1 mm",'Model output'!V166)), ISNUMBER(SEARCH("1.0 mm",'Model output'!V166)), ISNUMBER(SEARCH("0.1 CM",'Model output'!V166)), ISNUMBER(SEARCH("less than 0.2 mm",'Model output'!V166)), ISNUMBER(SEARCH("less than 0.5 mm",'Model output'!V166)), ISNUMBER(SEARCH("abut",'Model output'!V166)), ISNUMBER(SEARCH("lymph node",'Model output'!V166)), ISNUMBER(SEARCH("not mentioned",'Model output'!V166)), ISNUMBER(SEARCH("not specified",'Model output'!V166)), ISNUMBER(SEARCH("cannot be assessed",'Model output'!V166))), "negative", "positive")</f>
        <v>negative</v>
      </c>
      <c r="AE167" s="33"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4" t="str">
        <f t="shared" si="30"/>
        <v>2</v>
      </c>
      <c r="AG167" s="34" t="str">
        <f t="shared" si="31"/>
        <v>1b</v>
      </c>
      <c r="AH167" s="34" t="str">
        <f t="shared" si="34"/>
        <v>0</v>
      </c>
      <c r="AI167" s="40" t="str">
        <f t="shared" si="35"/>
        <v>I</v>
      </c>
      <c r="AJ167" s="37" t="s">
        <v>1149</v>
      </c>
      <c r="AK167" s="39" t="s">
        <v>1155</v>
      </c>
      <c r="AL167" s="39" t="s">
        <v>1152</v>
      </c>
      <c r="AM167" s="39" t="s">
        <v>1156</v>
      </c>
      <c r="AN167" s="39" t="s">
        <v>74</v>
      </c>
      <c r="AO167" s="37">
        <f t="shared" ca="1" si="41"/>
        <v>1</v>
      </c>
      <c r="AP167" s="39">
        <f t="shared" si="42"/>
        <v>1</v>
      </c>
      <c r="AQ167" s="39">
        <f t="shared" si="43"/>
        <v>1</v>
      </c>
      <c r="AR167" s="39">
        <f t="shared" si="44"/>
        <v>1</v>
      </c>
      <c r="AS167" s="40">
        <f t="shared" si="36"/>
        <v>1</v>
      </c>
    </row>
    <row r="168" spans="1:45">
      <c r="A168" t="str">
        <f>'Model output'!A167</f>
        <v>TCGA-EM-A2CL</v>
      </c>
      <c r="B168" s="31">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0</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output'!H167="","negative",IF(OR(ISNUMBER(SEARCH("lymph node",'Model output'!H167)),ISNUMBER(SEARCH("gland",'Model output'!H167)),ISNUMBER(SEARCH("lobe",'Model output'!H167)),ISNUMBER(SEARCH("isthmus",'Model output'!H167)),ISNUMBER(SEARCH("mediastinum",'Model output'!H167)),ISNUMBER(SEARCH("Not mentioned",'Model output'!H167)), ISNUMBER(SEARCH("Not applicable",'Model output'!H167)), ISNUMBER(SEARCH("paratracheal",'Model output'!H167)),ISNUMBER(SEARCH("fibroadipose tissue",'Model output'!H167)),ISNUMBER(SEARCH("thyroid node",'Model output'!H167)),ISNUMBER(SEARCH("skeletal muscle",'Model output'!H167)),ISNUMBER(SEARCH("right",'Model output'!H167)),ISNUMBER(SEARCH("left",'Model output'!H167)),ISNUMBER(SEARCH("Not specified",'Model output'!H167))),"negative","positive"))</f>
        <v>negative</v>
      </c>
      <c r="I168">
        <f>IF(OR('Model output'!I167="",'Model output'!I167="Not answered",'Model output'!I167="Not mentioned"),"",IF(ISNUMBER('Model output'!I167),'Model output'!I167,1))</f>
        <v>0</v>
      </c>
      <c r="J168">
        <f>IF(OR('Model output'!J167="",'Model output'!J167="Not answered",'Model output'!J167="Not mentioned"),"",IF(AND(ISNUMBER('Model output'!J167),'Model output'!J167&lt;=I168),'Model output'!J167,IF(AND(ISNUMBER('Model output'!J167), 'Model output'!J167&gt;=DATE(2024,1,1)), MIN(DAY('Model output'!J167), MONTH('Model output'!J167), YEAR('Model output'!J167)), IF(ISNUMBER(SEARCH("0/",'Model output'!J167)),0,IF(ISNUMBER(SEARCH("/",'Model output'!J167)), VALUE(LEFT('Model output'!J167, SEARCH("/",'Model output'!J167)-1)),1)))))</f>
        <v>0</v>
      </c>
      <c r="K168" t="str" cm="1">
        <f t="array" ref="K168">IF(COUNT(FIND({0,1,2,3,4,5,6,7,8,9},'Model output'!K167))&gt;0,'Model output'!K167,"")</f>
        <v/>
      </c>
      <c r="L168" s="8" t="str">
        <f t="shared" si="29"/>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 carcinoma</v>
      </c>
      <c r="O168" t="str">
        <f>IF('Model output'!M167="","",'Model output'!M167)</f>
        <v>follicular variant, microcarcinoma (occult, small or microscopic) variant</v>
      </c>
      <c r="P168" t="str">
        <f>IF('Model output'!N167="","",'Model output'!N167)</f>
        <v>2.5cm</v>
      </c>
      <c r="Q168" t="str">
        <f t="shared" si="33"/>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 ""))</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6"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Yes</v>
      </c>
      <c r="AB168" t="str">
        <f>IF(AA168&lt;&gt;"Yes","",IF(OR('Model output'!U167="",ISNUMBER(SEARCH("Not identified",'Model output'!U167))),"",'Model output'!U167))</f>
        <v>CK-19 positive, HBME-1 focally positive, Galectin negative</v>
      </c>
      <c r="AC168" s="1" t="str">
        <f>IF(OR('Model output'!V167="", 'Model output'!V167="No", AND(ISERROR(SEARCH("Positive",'Model output'!V167)), ISNUMBER(SEARCH("Negative",'Model output'!V167))), ISNUMBER(SEARCH("Uninvolved",'Model output'!V167)), ISNUMBER(SEARCH("none",'Model output'!V167)), ISNUMBER(SEARCH("Free",'Model output'!V167)), ISNUMBER(SEARCH("1 mm",'Model output'!V167)), ISNUMBER(SEARCH("1.0 mm",'Model output'!V167)), ISNUMBER(SEARCH("0.1 CM",'Model output'!V167)), ISNUMBER(SEARCH("less than 0.2 mm",'Model output'!V167)), ISNUMBER(SEARCH("less than 0.5 mm",'Model output'!V167)), ISNUMBER(SEARCH("abut",'Model output'!V167)), ISNUMBER(SEARCH("lymph node",'Model output'!V167)), ISNUMBER(SEARCH("not mentioned",'Model output'!V167)), ISNUMBER(SEARCH("not specified",'Model output'!V167)), ISNUMBER(SEARCH("cannot be assessed",'Model output'!V167))), "negative", "positive")</f>
        <v>negative</v>
      </c>
      <c r="AE168" s="33"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4" t="str">
        <f t="shared" si="30"/>
        <v>2</v>
      </c>
      <c r="AG168" s="34" t="str">
        <f t="shared" si="31"/>
        <v>0</v>
      </c>
      <c r="AH168" s="34" t="str">
        <f t="shared" si="34"/>
        <v>0</v>
      </c>
      <c r="AI168" s="40" t="str">
        <f t="shared" si="35"/>
        <v>I</v>
      </c>
      <c r="AJ168" s="37" t="s">
        <v>1148</v>
      </c>
      <c r="AK168" s="39" t="s">
        <v>1155</v>
      </c>
      <c r="AL168" s="39" t="s">
        <v>1156</v>
      </c>
      <c r="AM168" s="39" t="s">
        <v>1156</v>
      </c>
      <c r="AN168" s="39" t="s">
        <v>74</v>
      </c>
      <c r="AO168" s="37">
        <f t="shared" ca="1" si="41"/>
        <v>1</v>
      </c>
      <c r="AP168" s="39">
        <f t="shared" si="42"/>
        <v>1</v>
      </c>
      <c r="AQ168" s="39">
        <f t="shared" si="43"/>
        <v>1</v>
      </c>
      <c r="AR168" s="39">
        <f t="shared" si="44"/>
        <v>1</v>
      </c>
      <c r="AS168" s="40">
        <f t="shared" si="36"/>
        <v>1</v>
      </c>
    </row>
    <row r="169" spans="1:45">
      <c r="A169" t="str">
        <f>'Model output'!A168</f>
        <v>TCGA-EM-A2CM</v>
      </c>
      <c r="B169" s="31">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0</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output'!H168="","negative",IF(OR(ISNUMBER(SEARCH("lymph node",'Model output'!H168)),ISNUMBER(SEARCH("gland",'Model output'!H168)),ISNUMBER(SEARCH("lobe",'Model output'!H168)),ISNUMBER(SEARCH("isthmus",'Model output'!H168)),ISNUMBER(SEARCH("mediastinum",'Model output'!H168)),ISNUMBER(SEARCH("Not mentioned",'Model output'!H168)), ISNUMBER(SEARCH("Not applicable",'Model output'!H168)), ISNUMBER(SEARCH("paratracheal",'Model output'!H168)),ISNUMBER(SEARCH("fibroadipose tissue",'Model output'!H168)),ISNUMBER(SEARCH("thyroid node",'Model output'!H168)),ISNUMBER(SEARCH("skeletal muscle",'Model output'!H168)),ISNUMBER(SEARCH("right",'Model output'!H168)),ISNUMBER(SEARCH("left",'Model output'!H168)),ISNUMBER(SEARCH("Not specified",'Model output'!H168))),"negative","positive"))</f>
        <v>negative</v>
      </c>
      <c r="I169">
        <f>IF(OR('Model output'!I168="",'Model output'!I168="Not answered",'Model output'!I168="Not mentioned"),"",IF(ISNUMBER('Model output'!I168),'Model output'!I168,1))</f>
        <v>3</v>
      </c>
      <c r="J169">
        <f>IF(OR('Model output'!J168="",'Model output'!J168="Not answered",'Model output'!J168="Not mentioned"),"",IF(AND(ISNUMBER('Model output'!J168),'Model output'!J168&lt;=I169),'Model output'!J168,IF(AND(ISNUMBER('Model output'!J168), 'Model output'!J168&gt;=DATE(2024,1,1)), MIN(DAY('Model output'!J168), MONTH('Model output'!J168), YEAR('Model output'!J168)), IF(ISNUMBER(SEARCH("0/",'Model output'!J168)),0,IF(ISNUMBER(SEARCH("/",'Model output'!J168)), VALUE(LEFT('Model output'!J168, SEARCH("/",'Model output'!J168)-1)),1)))))</f>
        <v>0</v>
      </c>
      <c r="K169" t="str" cm="1">
        <f t="array" ref="K169">IF(COUNT(FIND({0,1,2,3,4,5,6,7,8,9},'Model output'!K168))&gt;0,'Model output'!K168,"")</f>
        <v/>
      </c>
      <c r="L169" s="8" t="str">
        <f t="shared" si="29"/>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Angioinvasive</v>
      </c>
      <c r="P169" t="str">
        <f>IF('Model output'!N168="","",'Model output'!N168)</f>
        <v>9.6cm</v>
      </c>
      <c r="Q169" t="str">
        <f t="shared" si="33"/>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 ""))</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6" t="str">
        <f>IF('Model output'!S168="","",'Model output'!S168)</f>
        <v>Not identified</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1" t="str">
        <f>IF(OR('Model output'!V168="", 'Model output'!V168="No", AND(ISERROR(SEARCH("Positive",'Model output'!V168)), ISNUMBER(SEARCH("Negative",'Model output'!V168))), ISNUMBER(SEARCH("Uninvolved",'Model output'!V168)), ISNUMBER(SEARCH("none",'Model output'!V168)), ISNUMBER(SEARCH("Free",'Model output'!V168)), ISNUMBER(SEARCH("1 mm",'Model output'!V168)), ISNUMBER(SEARCH("1.0 mm",'Model output'!V168)), ISNUMBER(SEARCH("0.1 CM",'Model output'!V168)), ISNUMBER(SEARCH("less than 0.2 mm",'Model output'!V168)), ISNUMBER(SEARCH("less than 0.5 mm",'Model output'!V168)), ISNUMBER(SEARCH("abut",'Model output'!V168)), ISNUMBER(SEARCH("lymph node",'Model output'!V168)), ISNUMBER(SEARCH("not mentioned",'Model output'!V168)), ISNUMBER(SEARCH("not specified",'Model output'!V168)), ISNUMBER(SEARCH("cannot be assessed",'Model output'!V168))), "negative", "positive")</f>
        <v>negative</v>
      </c>
      <c r="AE169" s="33"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4" t="str">
        <f t="shared" si="30"/>
        <v>3a</v>
      </c>
      <c r="AG169" s="34" t="str">
        <f t="shared" si="31"/>
        <v>0</v>
      </c>
      <c r="AH169" s="34" t="str">
        <f t="shared" si="34"/>
        <v>0</v>
      </c>
      <c r="AI169" s="40" t="str">
        <f t="shared" si="35"/>
        <v>II</v>
      </c>
      <c r="AJ169" s="37" t="s">
        <v>1149</v>
      </c>
      <c r="AK169" s="39" t="s">
        <v>1157</v>
      </c>
      <c r="AL169" s="39" t="s">
        <v>1153</v>
      </c>
      <c r="AM169" s="39" t="s">
        <v>1156</v>
      </c>
      <c r="AN169" s="39" t="s">
        <v>1154</v>
      </c>
      <c r="AO169" s="37">
        <f t="shared" ca="1" si="41"/>
        <v>0</v>
      </c>
      <c r="AP169" s="39">
        <f t="shared" si="42"/>
        <v>1</v>
      </c>
      <c r="AQ169" s="39">
        <f t="shared" si="43"/>
        <v>1</v>
      </c>
      <c r="AR169" s="39">
        <f t="shared" si="44"/>
        <v>1</v>
      </c>
      <c r="AS169" s="40">
        <f t="shared" si="36"/>
        <v>1</v>
      </c>
    </row>
    <row r="170" spans="1:45">
      <c r="A170" t="str">
        <f>'Model output'!A169</f>
        <v>TCGA-EM-A2CO</v>
      </c>
      <c r="B170" s="31">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0</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output'!H169="","negative",IF(OR(ISNUMBER(SEARCH("lymph node",'Model output'!H169)),ISNUMBER(SEARCH("gland",'Model output'!H169)),ISNUMBER(SEARCH("lobe",'Model output'!H169)),ISNUMBER(SEARCH("isthmus",'Model output'!H169)),ISNUMBER(SEARCH("mediastinum",'Model output'!H169)),ISNUMBER(SEARCH("Not mentioned",'Model output'!H169)), ISNUMBER(SEARCH("Not applicable",'Model output'!H169)), ISNUMBER(SEARCH("paratracheal",'Model output'!H169)),ISNUMBER(SEARCH("fibroadipose tissue",'Model output'!H169)),ISNUMBER(SEARCH("thyroid node",'Model output'!H169)),ISNUMBER(SEARCH("skeletal muscle",'Model output'!H169)),ISNUMBER(SEARCH("right",'Model output'!H169)),ISNUMBER(SEARCH("left",'Model output'!H169)),ISNUMBER(SEARCH("Not specified",'Model output'!H169))),"negative","positive"))</f>
        <v>negative</v>
      </c>
      <c r="I170">
        <f>IF(OR('Model output'!I169="",'Model output'!I169="Not answered",'Model output'!I169="Not mentioned"),"",IF(ISNUMBER('Model output'!I169),'Model output'!I169,1))</f>
        <v>0</v>
      </c>
      <c r="J170">
        <f>IF(OR('Model output'!J169="",'Model output'!J169="Not answered",'Model output'!J169="Not mentioned"),"",IF(AND(ISNUMBER('Model output'!J169),'Model output'!J169&lt;=I170),'Model output'!J169,IF(AND(ISNUMBER('Model output'!J169), 'Model output'!J169&gt;=DATE(2024,1,1)), MIN(DAY('Model output'!J169), MONTH('Model output'!J169), YEAR('Model output'!J169)), IF(ISNUMBER(SEARCH("0/",'Model output'!J169)),0,IF(ISNUMBER(SEARCH("/",'Model output'!J169)), VALUE(LEFT('Model output'!J169, SEARCH("/",'Model output'!J169)-1)),1)))))</f>
        <v>0</v>
      </c>
      <c r="K170" t="str" cm="1">
        <f t="array" ref="K170">IF(COUNT(FIND({0,1,2,3,4,5,6,7,8,9},'Model output'!K169))&gt;0,'Model output'!K169,"")</f>
        <v/>
      </c>
      <c r="L170" s="8" t="str">
        <f t="shared" si="29"/>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 oncocytic or oxyphilic variant</v>
      </c>
      <c r="O170" t="str">
        <f>IF('Model output'!M169="","",'Model output'!M169)</f>
        <v/>
      </c>
      <c r="P170" t="str">
        <f>IF('Model output'!N169="","",'Model output'!N169)</f>
        <v>2.9cm</v>
      </c>
      <c r="Q170" t="str">
        <f t="shared" si="33"/>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 ""))</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6"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1" t="str">
        <f>IF(OR('Model output'!V169="", 'Model output'!V169="No", AND(ISERROR(SEARCH("Positive",'Model output'!V169)), ISNUMBER(SEARCH("Negative",'Model output'!V169))), ISNUMBER(SEARCH("Uninvolved",'Model output'!V169)), ISNUMBER(SEARCH("none",'Model output'!V169)), ISNUMBER(SEARCH("Free",'Model output'!V169)), ISNUMBER(SEARCH("1 mm",'Model output'!V169)), ISNUMBER(SEARCH("1.0 mm",'Model output'!V169)), ISNUMBER(SEARCH("0.1 CM",'Model output'!V169)), ISNUMBER(SEARCH("less than 0.2 mm",'Model output'!V169)), ISNUMBER(SEARCH("less than 0.5 mm",'Model output'!V169)), ISNUMBER(SEARCH("abut",'Model output'!V169)), ISNUMBER(SEARCH("lymph node",'Model output'!V169)), ISNUMBER(SEARCH("not mentioned",'Model output'!V169)), ISNUMBER(SEARCH("not specified",'Model output'!V169)), ISNUMBER(SEARCH("cannot be assessed",'Model output'!V169))), "negative", "positive")</f>
        <v>negative</v>
      </c>
      <c r="AE170" s="33"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4" t="str">
        <f t="shared" si="30"/>
        <v>2</v>
      </c>
      <c r="AG170" s="34" t="str">
        <f t="shared" si="31"/>
        <v>0</v>
      </c>
      <c r="AH170" s="34" t="str">
        <f t="shared" si="34"/>
        <v>0</v>
      </c>
      <c r="AI170" s="40" t="str">
        <f t="shared" si="35"/>
        <v>I</v>
      </c>
      <c r="AJ170" s="37" t="s">
        <v>1148</v>
      </c>
      <c r="AK170" s="39" t="s">
        <v>1155</v>
      </c>
      <c r="AL170" s="39" t="s">
        <v>1156</v>
      </c>
      <c r="AM170" s="39" t="s">
        <v>1156</v>
      </c>
      <c r="AN170" s="39" t="s">
        <v>74</v>
      </c>
      <c r="AO170" s="37">
        <f t="shared" ca="1" si="41"/>
        <v>1</v>
      </c>
      <c r="AP170" s="39">
        <f t="shared" si="42"/>
        <v>1</v>
      </c>
      <c r="AQ170" s="39">
        <f t="shared" si="43"/>
        <v>1</v>
      </c>
      <c r="AR170" s="39">
        <f t="shared" si="44"/>
        <v>1</v>
      </c>
      <c r="AS170" s="40">
        <f t="shared" si="36"/>
        <v>1</v>
      </c>
    </row>
    <row r="171" spans="1:45">
      <c r="A171" t="str">
        <f>'Model output'!A170</f>
        <v>TCGA-EM-A2CP</v>
      </c>
      <c r="B171" s="31">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0</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output'!H170="","negative",IF(OR(ISNUMBER(SEARCH("lymph node",'Model output'!H170)),ISNUMBER(SEARCH("gland",'Model output'!H170)),ISNUMBER(SEARCH("lobe",'Model output'!H170)),ISNUMBER(SEARCH("isthmus",'Model output'!H170)),ISNUMBER(SEARCH("mediastinum",'Model output'!H170)),ISNUMBER(SEARCH("Not mentioned",'Model output'!H170)), ISNUMBER(SEARCH("Not applicable",'Model output'!H170)), ISNUMBER(SEARCH("paratracheal",'Model output'!H170)),ISNUMBER(SEARCH("fibroadipose tissue",'Model output'!H170)),ISNUMBER(SEARCH("thyroid node",'Model output'!H170)),ISNUMBER(SEARCH("skeletal muscle",'Model output'!H170)),ISNUMBER(SEARCH("right",'Model output'!H170)),ISNUMBER(SEARCH("left",'Model output'!H170)),ISNUMBER(SEARCH("Not specified",'Model output'!H170))),"negative","positive"))</f>
        <v>negative</v>
      </c>
      <c r="I171">
        <f>IF(OR('Model output'!I170="",'Model output'!I170="Not answered",'Model output'!I170="Not mentioned"),"",IF(ISNUMBER('Model output'!I170),'Model output'!I170,1))</f>
        <v>27</v>
      </c>
      <c r="J171">
        <f>IF(OR('Model output'!J170="",'Model output'!J170="Not answered",'Model output'!J170="Not mentioned"),"",IF(AND(ISNUMBER('Model output'!J170),'Model output'!J170&lt;=I171),'Model output'!J170,IF(AND(ISNUMBER('Model output'!J170), 'Model output'!J170&gt;=DATE(2024,1,1)), MIN(DAY('Model output'!J170), MONTH('Model output'!J170), YEAR('Model output'!J170)), IF(ISNUMBER(SEARCH("0/",'Model output'!J170)),0,IF(ISNUMBER(SEARCH("/",'Model output'!J170)), VALUE(LEFT('Model output'!J170, SEARCH("/",'Model output'!J170)-1)),1)))))</f>
        <v>0</v>
      </c>
      <c r="K171" t="str" cm="1">
        <f t="array" ref="K171">IF(COUNT(FIND({0,1,2,3,4,5,6,7,8,9},'Model output'!K170))&gt;0,'Model output'!K170,"")</f>
        <v/>
      </c>
      <c r="L171" s="8" t="str">
        <f t="shared" si="29"/>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Not mentioned</v>
      </c>
      <c r="P171" t="str">
        <f>IF('Model output'!N170="","",'Model output'!N170)</f>
        <v>3.2cm</v>
      </c>
      <c r="Q171" t="str">
        <f t="shared" si="33"/>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 ""))</f>
        <v>Not mentioned</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6"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No</v>
      </c>
      <c r="AB171" t="str">
        <f>IF(AA171&lt;&gt;"Yes","",IF(OR('Model output'!U170="",ISNUMBER(SEARCH("Not identified",'Model output'!U170))),"",'Model output'!U170))</f>
        <v/>
      </c>
      <c r="AC171" s="1" t="str">
        <f>IF(OR('Model output'!V170="", 'Model output'!V170="No", AND(ISERROR(SEARCH("Positive",'Model output'!V170)), ISNUMBER(SEARCH("Negative",'Model output'!V170))), ISNUMBER(SEARCH("Uninvolved",'Model output'!V170)), ISNUMBER(SEARCH("none",'Model output'!V170)), ISNUMBER(SEARCH("Free",'Model output'!V170)), ISNUMBER(SEARCH("1 mm",'Model output'!V170)), ISNUMBER(SEARCH("1.0 mm",'Model output'!V170)), ISNUMBER(SEARCH("0.1 CM",'Model output'!V170)), ISNUMBER(SEARCH("less than 0.2 mm",'Model output'!V170)), ISNUMBER(SEARCH("less than 0.5 mm",'Model output'!V170)), ISNUMBER(SEARCH("abut",'Model output'!V170)), ISNUMBER(SEARCH("lymph node",'Model output'!V170)), ISNUMBER(SEARCH("not mentioned",'Model output'!V170)), ISNUMBER(SEARCH("not specified",'Model output'!V170)), ISNUMBER(SEARCH("cannot be assessed",'Model output'!V170))), "negative", "positive")</f>
        <v>negative</v>
      </c>
      <c r="AE171" s="33"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4" t="str">
        <f t="shared" si="30"/>
        <v>2</v>
      </c>
      <c r="AG171" s="34" t="str">
        <f t="shared" si="31"/>
        <v>0</v>
      </c>
      <c r="AH171" s="34" t="str">
        <f t="shared" si="34"/>
        <v>0</v>
      </c>
      <c r="AI171" s="40" t="str">
        <f t="shared" si="35"/>
        <v>I</v>
      </c>
      <c r="AJ171" s="37" t="s">
        <v>1148</v>
      </c>
      <c r="AK171" s="39" t="s">
        <v>1155</v>
      </c>
      <c r="AL171" s="39" t="s">
        <v>1153</v>
      </c>
      <c r="AM171" s="39" t="s">
        <v>1156</v>
      </c>
      <c r="AN171" s="39" t="s">
        <v>74</v>
      </c>
      <c r="AO171" s="37">
        <f t="shared" ca="1" si="41"/>
        <v>1</v>
      </c>
      <c r="AP171" s="39">
        <f t="shared" si="42"/>
        <v>1</v>
      </c>
      <c r="AQ171" s="39">
        <f t="shared" si="43"/>
        <v>1</v>
      </c>
      <c r="AR171" s="39">
        <f t="shared" si="44"/>
        <v>1</v>
      </c>
      <c r="AS171" s="40">
        <f t="shared" si="36"/>
        <v>1</v>
      </c>
    </row>
    <row r="172" spans="1:45">
      <c r="A172" t="str">
        <f>'Model output'!A171</f>
        <v>TCGA-EM-A2CQ</v>
      </c>
      <c r="B172" s="31">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0</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output'!H171="","negative",IF(OR(ISNUMBER(SEARCH("lymph node",'Model output'!H171)),ISNUMBER(SEARCH("gland",'Model output'!H171)),ISNUMBER(SEARCH("lobe",'Model output'!H171)),ISNUMBER(SEARCH("isthmus",'Model output'!H171)),ISNUMBER(SEARCH("mediastinum",'Model output'!H171)),ISNUMBER(SEARCH("Not mentioned",'Model output'!H171)), ISNUMBER(SEARCH("Not applicable",'Model output'!H171)), ISNUMBER(SEARCH("paratracheal",'Model output'!H171)),ISNUMBER(SEARCH("fibroadipose tissue",'Model output'!H171)),ISNUMBER(SEARCH("thyroid node",'Model output'!H171)),ISNUMBER(SEARCH("skeletal muscle",'Model output'!H171)),ISNUMBER(SEARCH("right",'Model output'!H171)),ISNUMBER(SEARCH("left",'Model output'!H171)),ISNUMBER(SEARCH("Not specified",'Model output'!H171))),"negative","positive"))</f>
        <v>negative</v>
      </c>
      <c r="I172">
        <f>IF(OR('Model output'!I171="",'Model output'!I171="Not answered",'Model output'!I171="Not mentioned"),"",IF(ISNUMBER('Model output'!I171),'Model output'!I171,1))</f>
        <v>3</v>
      </c>
      <c r="J172">
        <f>IF(OR('Model output'!J171="",'Model output'!J171="Not answered",'Model output'!J171="Not mentioned"),"",IF(AND(ISNUMBER('Model output'!J171),'Model output'!J171&lt;=I172),'Model output'!J171,IF(AND(ISNUMBER('Model output'!J171), 'Model output'!J171&gt;=DATE(2024,1,1)), MIN(DAY('Model output'!J171), MONTH('Model output'!J171), YEAR('Model output'!J171)), IF(ISNUMBER(SEARCH("0/",'Model output'!J171)),0,IF(ISNUMBER(SEARCH("/",'Model output'!J171)), VALUE(LEFT('Model output'!J171, SEARCH("/",'Model output'!J171)-1)),1)))))</f>
        <v>1</v>
      </c>
      <c r="K172" t="str" cm="1">
        <f t="array" ref="K172">IF(COUNT(FIND({0,1,2,3,4,5,6,7,8,9},'Model output'!K171))&gt;0,'Model output'!K171,"")</f>
        <v/>
      </c>
      <c r="L172" s="8" t="str">
        <f t="shared" si="29"/>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Not mentioned</v>
      </c>
      <c r="P172" t="str">
        <f>IF('Model output'!N171="","",'Model output'!N171)</f>
        <v>1.8cm</v>
      </c>
      <c r="Q172" t="str">
        <f t="shared" si="33"/>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 ""))</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6" t="str">
        <f>IF('Model output'!S171="","",'Model output'!S171)</f>
        <v>Not identified</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Yes</v>
      </c>
      <c r="AB172" t="str">
        <f>IF(AA172&lt;&gt;"Yes","",IF(OR('Model output'!U171="",ISNUMBER(SEARCH("Not identified",'Model output'!U171))),"",'Model output'!U171))</f>
        <v>Two microscopic deposits of tumor which stain positive for TTF1 and CK</v>
      </c>
      <c r="AC172" s="1" t="str">
        <f>IF(OR('Model output'!V171="", 'Model output'!V171="No", AND(ISERROR(SEARCH("Positive",'Model output'!V171)), ISNUMBER(SEARCH("Negative",'Model output'!V171))), ISNUMBER(SEARCH("Uninvolved",'Model output'!V171)), ISNUMBER(SEARCH("none",'Model output'!V171)), ISNUMBER(SEARCH("Free",'Model output'!V171)), ISNUMBER(SEARCH("1 mm",'Model output'!V171)), ISNUMBER(SEARCH("1.0 mm",'Model output'!V171)), ISNUMBER(SEARCH("0.1 CM",'Model output'!V171)), ISNUMBER(SEARCH("less than 0.2 mm",'Model output'!V171)), ISNUMBER(SEARCH("less than 0.5 mm",'Model output'!V171)), ISNUMBER(SEARCH("abut",'Model output'!V171)), ISNUMBER(SEARCH("lymph node",'Model output'!V171)), ISNUMBER(SEARCH("not mentioned",'Model output'!V171)), ISNUMBER(SEARCH("not specified",'Model output'!V171)), ISNUMBER(SEARCH("cannot be assessed",'Model output'!V171))), "negative", "positive")</f>
        <v>negative</v>
      </c>
      <c r="AE172" s="33"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4" t="str">
        <f t="shared" si="30"/>
        <v>1b</v>
      </c>
      <c r="AG172" s="34" t="str">
        <f t="shared" si="31"/>
        <v>1a</v>
      </c>
      <c r="AH172" s="34" t="str">
        <f t="shared" si="34"/>
        <v>0</v>
      </c>
      <c r="AI172" s="40" t="str">
        <f t="shared" si="35"/>
        <v>I</v>
      </c>
      <c r="AJ172" s="37" t="s">
        <v>1148</v>
      </c>
      <c r="AK172" s="39" t="s">
        <v>1152</v>
      </c>
      <c r="AL172" s="39" t="s">
        <v>654</v>
      </c>
      <c r="AM172" s="39" t="s">
        <v>1156</v>
      </c>
      <c r="AN172" s="39" t="s">
        <v>74</v>
      </c>
      <c r="AO172" s="37">
        <f t="shared" ca="1" si="41"/>
        <v>1</v>
      </c>
      <c r="AP172" s="39">
        <f t="shared" si="42"/>
        <v>1</v>
      </c>
      <c r="AQ172" s="39">
        <f t="shared" si="43"/>
        <v>1</v>
      </c>
      <c r="AR172" s="39">
        <f t="shared" si="44"/>
        <v>1</v>
      </c>
      <c r="AS172" s="40">
        <f t="shared" si="36"/>
        <v>1</v>
      </c>
    </row>
    <row r="173" spans="1:45">
      <c r="A173" t="str">
        <f>'Model output'!A172</f>
        <v>TCGA-EM-A2CS</v>
      </c>
      <c r="B173" s="31">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0</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output'!H172="","negative",IF(OR(ISNUMBER(SEARCH("lymph node",'Model output'!H172)),ISNUMBER(SEARCH("gland",'Model output'!H172)),ISNUMBER(SEARCH("lobe",'Model output'!H172)),ISNUMBER(SEARCH("isthmus",'Model output'!H172)),ISNUMBER(SEARCH("mediastinum",'Model output'!H172)),ISNUMBER(SEARCH("Not mentioned",'Model output'!H172)), ISNUMBER(SEARCH("Not applicable",'Model output'!H172)), ISNUMBER(SEARCH("paratracheal",'Model output'!H172)),ISNUMBER(SEARCH("fibroadipose tissue",'Model output'!H172)),ISNUMBER(SEARCH("thyroid node",'Model output'!H172)),ISNUMBER(SEARCH("skeletal muscle",'Model output'!H172)),ISNUMBER(SEARCH("right",'Model output'!H172)),ISNUMBER(SEARCH("left",'Model output'!H172)),ISNUMBER(SEARCH("Not specified",'Model output'!H172))),"negative","positive"))</f>
        <v>negative</v>
      </c>
      <c r="I173">
        <f>IF(OR('Model output'!I172="",'Model output'!I172="Not answered",'Model output'!I172="Not mentioned"),"",IF(ISNUMBER('Model output'!I172),'Model output'!I172,1))</f>
        <v>49</v>
      </c>
      <c r="J173">
        <f>IF(OR('Model output'!J172="",'Model output'!J172="Not answered",'Model output'!J172="Not mentioned"),"",IF(AND(ISNUMBER('Model output'!J172),'Model output'!J172&lt;=I173),'Model output'!J172,IF(AND(ISNUMBER('Model output'!J172), 'Model output'!J172&gt;=DATE(2024,1,1)), MIN(DAY('Model output'!J172), MONTH('Model output'!J172), YEAR('Model output'!J172)), IF(ISNUMBER(SEARCH("0/",'Model output'!J172)),0,IF(ISNUMBER(SEARCH("/",'Model output'!J172)), VALUE(LEFT('Model output'!J172, SEARCH("/",'Model output'!J172)-1)),1)))))</f>
        <v>35</v>
      </c>
      <c r="K173" t="str" cm="1">
        <f t="array" ref="K173">IF(COUNT(FIND({0,1,2,3,4,5,6,7,8,9},'Model output'!K172))&gt;0,'Model output'!K172,"")</f>
        <v/>
      </c>
      <c r="L173" s="8" t="str">
        <f t="shared" si="29"/>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Not mentioned</v>
      </c>
      <c r="P173" t="str">
        <f>IF('Model output'!N172="","",'Model output'!N172)</f>
        <v>6.3 cm</v>
      </c>
      <c r="Q173" t="str">
        <f t="shared" si="33"/>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 ""))</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6" t="str">
        <f>IF('Model output'!S172="","",'Model output'!S172)</f>
        <v>Cannot be assessed</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No</v>
      </c>
      <c r="AB173" t="str">
        <f>IF(AA173&lt;&gt;"Yes","",IF(OR('Model output'!U172="",ISNUMBER(SEARCH("Not identified",'Model output'!U172))),"",'Model output'!U172))</f>
        <v/>
      </c>
      <c r="AC173" s="1" t="str">
        <f>IF(OR('Model output'!V172="", 'Model output'!V172="No", AND(ISERROR(SEARCH("Positive",'Model output'!V172)), ISNUMBER(SEARCH("Negative",'Model output'!V172))), ISNUMBER(SEARCH("Uninvolved",'Model output'!V172)), ISNUMBER(SEARCH("none",'Model output'!V172)), ISNUMBER(SEARCH("Free",'Model output'!V172)), ISNUMBER(SEARCH("1 mm",'Model output'!V172)), ISNUMBER(SEARCH("1.0 mm",'Model output'!V172)), ISNUMBER(SEARCH("0.1 CM",'Model output'!V172)), ISNUMBER(SEARCH("less than 0.2 mm",'Model output'!V172)), ISNUMBER(SEARCH("less than 0.5 mm",'Model output'!V172)), ISNUMBER(SEARCH("abut",'Model output'!V172)), ISNUMBER(SEARCH("lymph node",'Model output'!V172)), ISNUMBER(SEARCH("not mentioned",'Model output'!V172)), ISNUMBER(SEARCH("not specified",'Model output'!V172)), ISNUMBER(SEARCH("cannot be assessed",'Model output'!V172))), "negative", "positive")</f>
        <v>positive</v>
      </c>
      <c r="AE173" s="33"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4" t="str">
        <f t="shared" si="30"/>
        <v>3a</v>
      </c>
      <c r="AG173" s="34" t="str">
        <f t="shared" si="31"/>
        <v>1b</v>
      </c>
      <c r="AH173" s="34" t="str">
        <f t="shared" si="34"/>
        <v>0</v>
      </c>
      <c r="AI173" s="40" t="str">
        <f t="shared" si="35"/>
        <v>I</v>
      </c>
      <c r="AJ173" s="37" t="s">
        <v>1147</v>
      </c>
      <c r="AK173" s="39" t="s">
        <v>1157</v>
      </c>
      <c r="AL173" s="39" t="s">
        <v>1152</v>
      </c>
      <c r="AM173" s="39" t="s">
        <v>1156</v>
      </c>
      <c r="AN173" s="39" t="s">
        <v>74</v>
      </c>
      <c r="AO173" s="37">
        <f t="shared" si="41"/>
        <v>1</v>
      </c>
      <c r="AP173" s="39">
        <f t="shared" si="42"/>
        <v>1</v>
      </c>
      <c r="AQ173" s="39">
        <f t="shared" si="43"/>
        <v>1</v>
      </c>
      <c r="AR173" s="39">
        <f t="shared" si="44"/>
        <v>1</v>
      </c>
      <c r="AS173" s="40">
        <f t="shared" si="36"/>
        <v>1</v>
      </c>
    </row>
    <row r="174" spans="1:45">
      <c r="A174" t="str">
        <f>'Model output'!A173</f>
        <v>TCGA-EM-A2CT</v>
      </c>
      <c r="B174" s="31">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0</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output'!H173="","negative",IF(OR(ISNUMBER(SEARCH("lymph node",'Model output'!H173)),ISNUMBER(SEARCH("gland",'Model output'!H173)),ISNUMBER(SEARCH("lobe",'Model output'!H173)),ISNUMBER(SEARCH("isthmus",'Model output'!H173)),ISNUMBER(SEARCH("mediastinum",'Model output'!H173)),ISNUMBER(SEARCH("Not mentioned",'Model output'!H173)), ISNUMBER(SEARCH("Not applicable",'Model output'!H173)), ISNUMBER(SEARCH("paratracheal",'Model output'!H173)),ISNUMBER(SEARCH("fibroadipose tissue",'Model output'!H173)),ISNUMBER(SEARCH("thyroid node",'Model output'!H173)),ISNUMBER(SEARCH("skeletal muscle",'Model output'!H173)),ISNUMBER(SEARCH("right",'Model output'!H173)),ISNUMBER(SEARCH("left",'Model output'!H173)),ISNUMBER(SEARCH("Not specified",'Model output'!H173))),"negative","positive"))</f>
        <v>negative</v>
      </c>
      <c r="I174">
        <f>IF(OR('Model output'!I173="",'Model output'!I173="Not answered",'Model output'!I173="Not mentioned"),"",IF(ISNUMBER('Model output'!I173),'Model output'!I173,1))</f>
        <v>5</v>
      </c>
      <c r="J174">
        <f>IF(OR('Model output'!J173="",'Model output'!J173="Not answered",'Model output'!J173="Not mentioned"),"",IF(AND(ISNUMBER('Model output'!J173),'Model output'!J173&lt;=I174),'Model output'!J173,IF(AND(ISNUMBER('Model output'!J173), 'Model output'!J173&gt;=DATE(2024,1,1)), MIN(DAY('Model output'!J173), MONTH('Model output'!J173), YEAR('Model output'!J173)), IF(ISNUMBER(SEARCH("0/",'Model output'!J173)),0,IF(ISNUMBER(SEARCH("/",'Model output'!J173)), VALUE(LEFT('Model output'!J173, SEARCH("/",'Model output'!J173)-1)),1)))))</f>
        <v>0</v>
      </c>
      <c r="K174" t="str" cm="1">
        <f t="array" ref="K174">IF(COUNT(FIND({0,1,2,3,4,5,6,7,8,9},'Model output'!K173))&gt;0,'Model output'!K173,"")</f>
        <v/>
      </c>
      <c r="L174" s="8" t="str">
        <f t="shared" si="29"/>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3"/>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 ""))</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6" t="str">
        <f>IF('Model output'!S173="","",'Model output'!S173)</f>
        <v>Not identified</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No</v>
      </c>
      <c r="AB174" t="str">
        <f>IF(AA174&lt;&gt;"Yes","",IF(OR('Model output'!U173="",ISNUMBER(SEARCH("Not identified",'Model output'!U173))),"",'Model output'!U173))</f>
        <v/>
      </c>
      <c r="AC174" s="1" t="str">
        <f>IF(OR('Model output'!V173="", 'Model output'!V173="No", AND(ISERROR(SEARCH("Positive",'Model output'!V173)), ISNUMBER(SEARCH("Negative",'Model output'!V173))), ISNUMBER(SEARCH("Uninvolved",'Model output'!V173)), ISNUMBER(SEARCH("none",'Model output'!V173)), ISNUMBER(SEARCH("Free",'Model output'!V173)), ISNUMBER(SEARCH("1 mm",'Model output'!V173)), ISNUMBER(SEARCH("1.0 mm",'Model output'!V173)), ISNUMBER(SEARCH("0.1 CM",'Model output'!V173)), ISNUMBER(SEARCH("less than 0.2 mm",'Model output'!V173)), ISNUMBER(SEARCH("less than 0.5 mm",'Model output'!V173)), ISNUMBER(SEARCH("abut",'Model output'!V173)), ISNUMBER(SEARCH("lymph node",'Model output'!V173)), ISNUMBER(SEARCH("not mentioned",'Model output'!V173)), ISNUMBER(SEARCH("not specified",'Model output'!V173)), ISNUMBER(SEARCH("cannot be assessed",'Model output'!V173))), "negative", "positive")</f>
        <v>negative</v>
      </c>
      <c r="AE174" s="33"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4" t="str">
        <f t="shared" si="30"/>
        <v>1b</v>
      </c>
      <c r="AG174" s="34" t="str">
        <f t="shared" si="31"/>
        <v>0</v>
      </c>
      <c r="AH174" s="34" t="str">
        <f t="shared" si="34"/>
        <v>0</v>
      </c>
      <c r="AI174" s="40" t="str">
        <f t="shared" si="35"/>
        <v>I</v>
      </c>
      <c r="AJ174" s="37" t="s">
        <v>1148</v>
      </c>
      <c r="AK174" s="39" t="s">
        <v>1152</v>
      </c>
      <c r="AL174" s="39" t="s">
        <v>1153</v>
      </c>
      <c r="AM174" s="39" t="s">
        <v>1156</v>
      </c>
      <c r="AN174" s="39" t="s">
        <v>74</v>
      </c>
      <c r="AO174" s="37">
        <f t="shared" ca="1" si="41"/>
        <v>1</v>
      </c>
      <c r="AP174" s="39">
        <f t="shared" si="42"/>
        <v>1</v>
      </c>
      <c r="AQ174" s="39">
        <f t="shared" si="43"/>
        <v>1</v>
      </c>
      <c r="AR174" s="39">
        <f t="shared" si="44"/>
        <v>1</v>
      </c>
      <c r="AS174" s="40">
        <f t="shared" si="36"/>
        <v>1</v>
      </c>
    </row>
    <row r="175" spans="1:45">
      <c r="A175" t="str">
        <f>'Model output'!A174</f>
        <v>TCGA-EM-A2CU</v>
      </c>
      <c r="B175" s="31">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0</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output'!H174="","negative",IF(OR(ISNUMBER(SEARCH("lymph node",'Model output'!H174)),ISNUMBER(SEARCH("gland",'Model output'!H174)),ISNUMBER(SEARCH("lobe",'Model output'!H174)),ISNUMBER(SEARCH("isthmus",'Model output'!H174)),ISNUMBER(SEARCH("mediastinum",'Model output'!H174)),ISNUMBER(SEARCH("Not mentioned",'Model output'!H174)), ISNUMBER(SEARCH("Not applicable",'Model output'!H174)), ISNUMBER(SEARCH("paratracheal",'Model output'!H174)),ISNUMBER(SEARCH("fibroadipose tissue",'Model output'!H174)),ISNUMBER(SEARCH("thyroid node",'Model output'!H174)),ISNUMBER(SEARCH("skeletal muscle",'Model output'!H174)),ISNUMBER(SEARCH("right",'Model output'!H174)),ISNUMBER(SEARCH("left",'Model output'!H174)),ISNUMBER(SEARCH("Not specified",'Model output'!H174))),"negative","positive"))</f>
        <v>negative</v>
      </c>
      <c r="I175">
        <f>IF(OR('Model output'!I174="",'Model output'!I174="Not answered",'Model output'!I174="Not mentioned"),"",IF(ISNUMBER('Model output'!I174),'Model output'!I174,1))</f>
        <v>30</v>
      </c>
      <c r="J175">
        <f>IF(OR('Model output'!J174="",'Model output'!J174="Not answered",'Model output'!J174="Not mentioned"),"",IF(AND(ISNUMBER('Model output'!J174),'Model output'!J174&lt;=I175),'Model output'!J174,IF(AND(ISNUMBER('Model output'!J174), 'Model output'!J174&gt;=DATE(2024,1,1)), MIN(DAY('Model output'!J174), MONTH('Model output'!J174), YEAR('Model output'!J174)), IF(ISNUMBER(SEARCH("0/",'Model output'!J174)),0,IF(ISNUMBER(SEARCH("/",'Model output'!J174)), VALUE(LEFT('Model output'!J174, SEARCH("/",'Model output'!J174)-1)),1)))))</f>
        <v>4</v>
      </c>
      <c r="K175" t="str" cm="1">
        <f t="array" ref="K175">IF(COUNT(FIND({0,1,2,3,4,5,6,7,8,9},'Model output'!K174))&gt;0,'Model output'!K174,"")</f>
        <v/>
      </c>
      <c r="L175" s="8" t="str">
        <f t="shared" si="29"/>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Not mentioned</v>
      </c>
      <c r="P175" t="str">
        <f>IF('Model output'!N174="","",'Model output'!N174)</f>
        <v>4.0cm</v>
      </c>
      <c r="Q175" t="str">
        <f t="shared" si="33"/>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 ""))</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6" t="str">
        <f>IF('Model output'!S174="","",'Model output'!S174)</f>
        <v>Not identified</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No</v>
      </c>
      <c r="AB175" t="str">
        <f>IF(AA175&lt;&gt;"Yes","",IF(OR('Model output'!U174="",ISNUMBER(SEARCH("Not identified",'Model output'!U174))),"",'Model output'!U174))</f>
        <v/>
      </c>
      <c r="AC175" s="1" t="str">
        <f>IF(OR('Model output'!V174="", 'Model output'!V174="No", AND(ISERROR(SEARCH("Positive",'Model output'!V174)), ISNUMBER(SEARCH("Negative",'Model output'!V174))), ISNUMBER(SEARCH("Uninvolved",'Model output'!V174)), ISNUMBER(SEARCH("none",'Model output'!V174)), ISNUMBER(SEARCH("Free",'Model output'!V174)), ISNUMBER(SEARCH("1 mm",'Model output'!V174)), ISNUMBER(SEARCH("1.0 mm",'Model output'!V174)), ISNUMBER(SEARCH("0.1 CM",'Model output'!V174)), ISNUMBER(SEARCH("less than 0.2 mm",'Model output'!V174)), ISNUMBER(SEARCH("less than 0.5 mm",'Model output'!V174)), ISNUMBER(SEARCH("abut",'Model output'!V174)), ISNUMBER(SEARCH("lymph node",'Model output'!V174)), ISNUMBER(SEARCH("not mentioned",'Model output'!V174)), ISNUMBER(SEARCH("not specified",'Model output'!V174)), ISNUMBER(SEARCH("cannot be assessed",'Model output'!V174))), "negative", "positive")</f>
        <v>negative</v>
      </c>
      <c r="AE175" s="33"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4" t="str">
        <f t="shared" si="30"/>
        <v>2</v>
      </c>
      <c r="AG175" s="34" t="str">
        <f t="shared" si="31"/>
        <v>1a</v>
      </c>
      <c r="AH175" s="34" t="str">
        <f t="shared" si="34"/>
        <v>0</v>
      </c>
      <c r="AI175" s="40" t="str">
        <f t="shared" si="35"/>
        <v>I</v>
      </c>
      <c r="AJ175" s="37" t="s">
        <v>1148</v>
      </c>
      <c r="AK175" s="39" t="s">
        <v>1155</v>
      </c>
      <c r="AL175" s="39" t="s">
        <v>654</v>
      </c>
      <c r="AM175" s="39" t="s">
        <v>1156</v>
      </c>
      <c r="AN175" s="39" t="s">
        <v>74</v>
      </c>
      <c r="AO175" s="37">
        <f t="shared" ca="1" si="41"/>
        <v>1</v>
      </c>
      <c r="AP175" s="39">
        <f t="shared" si="42"/>
        <v>1</v>
      </c>
      <c r="AQ175" s="39">
        <f t="shared" si="43"/>
        <v>1</v>
      </c>
      <c r="AR175" s="39">
        <f t="shared" si="44"/>
        <v>1</v>
      </c>
      <c r="AS175" s="40">
        <f t="shared" si="36"/>
        <v>1</v>
      </c>
    </row>
    <row r="176" spans="1:45">
      <c r="A176" t="str">
        <f>'Model output'!A175</f>
        <v>TCGA-EM-A2OV</v>
      </c>
      <c r="B176" s="31">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0</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output'!H175="","negative",IF(OR(ISNUMBER(SEARCH("lymph node",'Model output'!H175)),ISNUMBER(SEARCH("gland",'Model output'!H175)),ISNUMBER(SEARCH("lobe",'Model output'!H175)),ISNUMBER(SEARCH("isthmus",'Model output'!H175)),ISNUMBER(SEARCH("mediastinum",'Model output'!H175)),ISNUMBER(SEARCH("Not mentioned",'Model output'!H175)), ISNUMBER(SEARCH("Not applicable",'Model output'!H175)), ISNUMBER(SEARCH("paratracheal",'Model output'!H175)),ISNUMBER(SEARCH("fibroadipose tissue",'Model output'!H175)),ISNUMBER(SEARCH("thyroid node",'Model output'!H175)),ISNUMBER(SEARCH("skeletal muscle",'Model output'!H175)),ISNUMBER(SEARCH("right",'Model output'!H175)),ISNUMBER(SEARCH("left",'Model output'!H175)),ISNUMBER(SEARCH("Not specified",'Model output'!H175))),"negative","positive"))</f>
        <v>negative</v>
      </c>
      <c r="I176">
        <f>IF(OR('Model output'!I175="",'Model output'!I175="Not answered",'Model output'!I175="Not mentioned"),"",IF(ISNUMBER('Model output'!I175),'Model output'!I175,1))</f>
        <v>1</v>
      </c>
      <c r="J176">
        <f>IF(OR('Model output'!J175="",'Model output'!J175="Not answered",'Model output'!J175="Not mentioned"),"",IF(AND(ISNUMBER('Model output'!J175),'Model output'!J175&lt;=I176),'Model output'!J175,IF(AND(ISNUMBER('Model output'!J175), 'Model output'!J175&gt;=DATE(2024,1,1)), MIN(DAY('Model output'!J175), MONTH('Model output'!J175), YEAR('Model output'!J175)), IF(ISNUMBER(SEARCH("0/",'Model output'!J175)),0,IF(ISNUMBER(SEARCH("/",'Model output'!J175)), VALUE(LEFT('Model output'!J175, SEARCH("/",'Model output'!J175)-1)),1)))))</f>
        <v>0</v>
      </c>
      <c r="K176" t="str" cm="1">
        <f t="array" ref="K176">IF(COUNT(FIND({0,1,2,3,4,5,6,7,8,9},'Model output'!K175))&gt;0,'Model output'!K175,"")</f>
        <v/>
      </c>
      <c r="L176" s="8" t="str">
        <f t="shared" si="29"/>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2.1cm</v>
      </c>
      <c r="Q176" t="str">
        <f t="shared" si="33"/>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 ""))</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6" t="str">
        <f>IF('Model output'!S175="","",'Model output'!S175)</f>
        <v>Not identified</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No</v>
      </c>
      <c r="AB176" t="str">
        <f>IF(AA176&lt;&gt;"Yes","",IF(OR('Model output'!U175="",ISNUMBER(SEARCH("Not identified",'Model output'!U175))),"",'Model output'!U175))</f>
        <v/>
      </c>
      <c r="AC176" s="1" t="str">
        <f>IF(OR('Model output'!V175="", 'Model output'!V175="No", AND(ISERROR(SEARCH("Positive",'Model output'!V175)), ISNUMBER(SEARCH("Negative",'Model output'!V175))), ISNUMBER(SEARCH("Uninvolved",'Model output'!V175)), ISNUMBER(SEARCH("none",'Model output'!V175)), ISNUMBER(SEARCH("Free",'Model output'!V175)), ISNUMBER(SEARCH("1 mm",'Model output'!V175)), ISNUMBER(SEARCH("1.0 mm",'Model output'!V175)), ISNUMBER(SEARCH("0.1 CM",'Model output'!V175)), ISNUMBER(SEARCH("less than 0.2 mm",'Model output'!V175)), ISNUMBER(SEARCH("less than 0.5 mm",'Model output'!V175)), ISNUMBER(SEARCH("abut",'Model output'!V175)), ISNUMBER(SEARCH("lymph node",'Model output'!V175)), ISNUMBER(SEARCH("not mentioned",'Model output'!V175)), ISNUMBER(SEARCH("not specified",'Model output'!V175)), ISNUMBER(SEARCH("cannot be assessed",'Model output'!V175))), "negative", "positive")</f>
        <v>negative</v>
      </c>
      <c r="AE176" s="33"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4" t="str">
        <f t="shared" si="30"/>
        <v>2</v>
      </c>
      <c r="AG176" s="34" t="str">
        <f t="shared" si="31"/>
        <v>0</v>
      </c>
      <c r="AH176" s="34" t="str">
        <f t="shared" si="34"/>
        <v>0</v>
      </c>
      <c r="AI176" s="40" t="str">
        <f t="shared" si="35"/>
        <v>I</v>
      </c>
      <c r="AJ176" s="37" t="s">
        <v>1148</v>
      </c>
      <c r="AK176" s="39" t="s">
        <v>1155</v>
      </c>
      <c r="AL176" s="39" t="s">
        <v>1153</v>
      </c>
      <c r="AM176" s="39" t="s">
        <v>1156</v>
      </c>
      <c r="AN176" s="39" t="s">
        <v>74</v>
      </c>
      <c r="AO176" s="37">
        <f t="shared" ca="1" si="41"/>
        <v>1</v>
      </c>
      <c r="AP176" s="39">
        <f t="shared" si="42"/>
        <v>1</v>
      </c>
      <c r="AQ176" s="39">
        <f t="shared" si="43"/>
        <v>1</v>
      </c>
      <c r="AR176" s="39">
        <f t="shared" si="44"/>
        <v>1</v>
      </c>
      <c r="AS176" s="40">
        <f t="shared" si="36"/>
        <v>1</v>
      </c>
    </row>
    <row r="177" spans="1:45">
      <c r="A177" t="str">
        <f>'Model output'!A176</f>
        <v>TCGA-EM-A2OW</v>
      </c>
      <c r="B177" s="31">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0</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output'!H176="","negative",IF(OR(ISNUMBER(SEARCH("lymph node",'Model output'!H176)),ISNUMBER(SEARCH("gland",'Model output'!H176)),ISNUMBER(SEARCH("lobe",'Model output'!H176)),ISNUMBER(SEARCH("isthmus",'Model output'!H176)),ISNUMBER(SEARCH("mediastinum",'Model output'!H176)),ISNUMBER(SEARCH("Not mentioned",'Model output'!H176)), ISNUMBER(SEARCH("Not applicable",'Model output'!H176)), ISNUMBER(SEARCH("paratracheal",'Model output'!H176)),ISNUMBER(SEARCH("fibroadipose tissue",'Model output'!H176)),ISNUMBER(SEARCH("thyroid node",'Model output'!H176)),ISNUMBER(SEARCH("skeletal muscle",'Model output'!H176)),ISNUMBER(SEARCH("right",'Model output'!H176)),ISNUMBER(SEARCH("left",'Model output'!H176)),ISNUMBER(SEARCH("Not specified",'Model output'!H176))),"negative","positive"))</f>
        <v>negative</v>
      </c>
      <c r="I177">
        <f>IF(OR('Model output'!I176="",'Model output'!I176="Not answered",'Model output'!I176="Not mentioned"),"",IF(ISNUMBER('Model output'!I176),'Model output'!I176,1))</f>
        <v>0</v>
      </c>
      <c r="J177">
        <f>IF(OR('Model output'!J176="",'Model output'!J176="Not answered",'Model output'!J176="Not mentioned"),"",IF(AND(ISNUMBER('Model output'!J176),'Model output'!J176&lt;=I177),'Model output'!J176,IF(AND(ISNUMBER('Model output'!J176), 'Model output'!J176&gt;=DATE(2024,1,1)), MIN(DAY('Model output'!J176), MONTH('Model output'!J176), YEAR('Model output'!J176)), IF(ISNUMBER(SEARCH("0/",'Model output'!J176)),0,IF(ISNUMBER(SEARCH("/",'Model output'!J176)), VALUE(LEFT('Model output'!J176, SEARCH("/",'Model output'!J176)-1)),1)))))</f>
        <v>0</v>
      </c>
      <c r="K177" t="str" cm="1">
        <f t="array" ref="K177">IF(COUNT(FIND({0,1,2,3,4,5,6,7,8,9},'Model output'!K176))&gt;0,'Model output'!K176,"")</f>
        <v/>
      </c>
      <c r="L177" s="8" t="str">
        <f t="shared" si="29"/>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 Papillary carcinoma, macrofollicular variant, Papillary carcinoma, oncocytic or oxyphilic variant</v>
      </c>
      <c r="O177" t="str">
        <f>IF('Model output'!M176="","",'Model output'!M176)</f>
        <v/>
      </c>
      <c r="P177" t="str">
        <f>IF('Model output'!N176="","",'Model output'!N176)</f>
        <v>1.3cm</v>
      </c>
      <c r="Q177" t="str">
        <f t="shared" si="33"/>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 ""))</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6" t="str">
        <f>IF('Model output'!S176="","",'Model output'!S176)</f>
        <v>Not identified</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No</v>
      </c>
      <c r="AB177" t="str">
        <f>IF(AA177&lt;&gt;"Yes","",IF(OR('Model output'!U176="",ISNUMBER(SEARCH("Not identified",'Model output'!U176))),"",'Model output'!U176))</f>
        <v/>
      </c>
      <c r="AC177" s="1" t="str">
        <f>IF(OR('Model output'!V176="", 'Model output'!V176="No", AND(ISERROR(SEARCH("Positive",'Model output'!V176)), ISNUMBER(SEARCH("Negative",'Model output'!V176))), ISNUMBER(SEARCH("Uninvolved",'Model output'!V176)), ISNUMBER(SEARCH("none",'Model output'!V176)), ISNUMBER(SEARCH("Free",'Model output'!V176)), ISNUMBER(SEARCH("1 mm",'Model output'!V176)), ISNUMBER(SEARCH("1.0 mm",'Model output'!V176)), ISNUMBER(SEARCH("0.1 CM",'Model output'!V176)), ISNUMBER(SEARCH("less than 0.2 mm",'Model output'!V176)), ISNUMBER(SEARCH("less than 0.5 mm",'Model output'!V176)), ISNUMBER(SEARCH("abut",'Model output'!V176)), ISNUMBER(SEARCH("lymph node",'Model output'!V176)), ISNUMBER(SEARCH("not mentioned",'Model output'!V176)), ISNUMBER(SEARCH("not specified",'Model output'!V176)), ISNUMBER(SEARCH("cannot be assessed",'Model output'!V176))), "negative", "positive")</f>
        <v>negative</v>
      </c>
      <c r="AE177" s="33"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4" t="str">
        <f t="shared" si="30"/>
        <v>1b</v>
      </c>
      <c r="AG177" s="34" t="str">
        <f t="shared" si="31"/>
        <v>0</v>
      </c>
      <c r="AH177" s="34" t="str">
        <f t="shared" si="34"/>
        <v>0</v>
      </c>
      <c r="AI177" s="40" t="str">
        <f t="shared" si="35"/>
        <v>I</v>
      </c>
      <c r="AJ177" s="37" t="s">
        <v>1148</v>
      </c>
      <c r="AK177" s="39" t="s">
        <v>1152</v>
      </c>
      <c r="AL177" s="39" t="s">
        <v>1156</v>
      </c>
      <c r="AM177" s="39" t="s">
        <v>1156</v>
      </c>
      <c r="AN177" s="39" t="s">
        <v>74</v>
      </c>
      <c r="AO177" s="37">
        <f t="shared" ca="1" si="41"/>
        <v>1</v>
      </c>
      <c r="AP177" s="39">
        <f t="shared" si="42"/>
        <v>1</v>
      </c>
      <c r="AQ177" s="39">
        <f t="shared" si="43"/>
        <v>1</v>
      </c>
      <c r="AR177" s="39">
        <f t="shared" si="44"/>
        <v>1</v>
      </c>
      <c r="AS177" s="40">
        <f t="shared" si="36"/>
        <v>1</v>
      </c>
    </row>
    <row r="178" spans="1:45">
      <c r="A178" t="str">
        <f>'Model output'!A177</f>
        <v>TCGA-EM-A2OX</v>
      </c>
      <c r="B178" s="31">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0</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central</v>
      </c>
      <c r="H178" t="str">
        <f>IF('Model output'!H177="","negative",IF(OR(ISNUMBER(SEARCH("lymph node",'Model output'!H177)),ISNUMBER(SEARCH("gland",'Model output'!H177)),ISNUMBER(SEARCH("lobe",'Model output'!H177)),ISNUMBER(SEARCH("isthmus",'Model output'!H177)),ISNUMBER(SEARCH("mediastinum",'Model output'!H177)),ISNUMBER(SEARCH("Not mentioned",'Model output'!H177)), ISNUMBER(SEARCH("Not applicable",'Model output'!H177)), ISNUMBER(SEARCH("paratracheal",'Model output'!H177)),ISNUMBER(SEARCH("fibroadipose tissue",'Model output'!H177)),ISNUMBER(SEARCH("thyroid node",'Model output'!H177)),ISNUMBER(SEARCH("skeletal muscle",'Model output'!H177)),ISNUMBER(SEARCH("right",'Model output'!H177)),ISNUMBER(SEARCH("left",'Model output'!H177)),ISNUMBER(SEARCH("Not specified",'Model output'!H177))),"negative","positive"))</f>
        <v>negative</v>
      </c>
      <c r="I178">
        <f>IF(OR('Model output'!I177="",'Model output'!I177="Not answered",'Model output'!I177="Not mentioned"),"",IF(ISNUMBER('Model output'!I177),'Model output'!I177,1))</f>
        <v>9</v>
      </c>
      <c r="J178">
        <f>IF(OR('Model output'!J177="",'Model output'!J177="Not answered",'Model output'!J177="Not mentioned"),"",IF(AND(ISNUMBER('Model output'!J177),'Model output'!J177&lt;=I178),'Model output'!J177,IF(AND(ISNUMBER('Model output'!J177), 'Model output'!J177&gt;=DATE(2024,1,1)), MIN(DAY('Model output'!J177), MONTH('Model output'!J177), YEAR('Model output'!J177)), IF(ISNUMBER(SEARCH("0/",'Model output'!J177)),0,IF(ISNUMBER(SEARCH("/",'Model output'!J177)), VALUE(LEFT('Model output'!J177, SEARCH("/",'Model output'!J177)-1)),1)))))</f>
        <v>8</v>
      </c>
      <c r="K178" t="str" cm="1">
        <f t="array" ref="K178">IF(COUNT(FIND({0,1,2,3,4,5,6,7,8,9},'Model output'!K177))&gt;0,'Model output'!K177,"")</f>
        <v/>
      </c>
      <c r="L178" s="8" t="str">
        <f t="shared" si="29"/>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 cm</v>
      </c>
      <c r="Q178" t="str">
        <f t="shared" si="33"/>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 ""))</f>
        <v>Not mentioned</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6"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No</v>
      </c>
      <c r="AB178" t="str">
        <f>IF(AA178&lt;&gt;"Yes","",IF(OR('Model output'!U177="",ISNUMBER(SEARCH("Not identified",'Model output'!U177))),"",'Model output'!U177))</f>
        <v/>
      </c>
      <c r="AC178" s="1" t="str">
        <f>IF(OR('Model output'!V177="", 'Model output'!V177="No", AND(ISERROR(SEARCH("Positive",'Model output'!V177)), ISNUMBER(SEARCH("Negative",'Model output'!V177))), ISNUMBER(SEARCH("Uninvolved",'Model output'!V177)), ISNUMBER(SEARCH("none",'Model output'!V177)), ISNUMBER(SEARCH("Free",'Model output'!V177)), ISNUMBER(SEARCH("1 mm",'Model output'!V177)), ISNUMBER(SEARCH("1.0 mm",'Model output'!V177)), ISNUMBER(SEARCH("0.1 CM",'Model output'!V177)), ISNUMBER(SEARCH("less than 0.2 mm",'Model output'!V177)), ISNUMBER(SEARCH("less than 0.5 mm",'Model output'!V177)), ISNUMBER(SEARCH("abut",'Model output'!V177)), ISNUMBER(SEARCH("lymph node",'Model output'!V177)), ISNUMBER(SEARCH("not mentioned",'Model output'!V177)), ISNUMBER(SEARCH("not specified",'Model output'!V177)), ISNUMBER(SEARCH("cannot be assessed",'Model output'!V177))), "negative", "positive")</f>
        <v>negative</v>
      </c>
      <c r="AE178" s="33"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4" t="str">
        <f t="shared" si="30"/>
        <v>1b</v>
      </c>
      <c r="AG178" s="34" t="str">
        <f t="shared" si="31"/>
        <v>1a</v>
      </c>
      <c r="AH178" s="34" t="str">
        <f t="shared" si="34"/>
        <v>0</v>
      </c>
      <c r="AI178" s="40" t="str">
        <f t="shared" si="35"/>
        <v>I</v>
      </c>
      <c r="AJ178" s="37" t="s">
        <v>1149</v>
      </c>
      <c r="AK178" s="39" t="s">
        <v>1152</v>
      </c>
      <c r="AL178" s="39" t="s">
        <v>1152</v>
      </c>
      <c r="AM178" s="39" t="s">
        <v>1156</v>
      </c>
      <c r="AN178" s="39" t="s">
        <v>74</v>
      </c>
      <c r="AO178" s="37">
        <f t="shared" ca="1" si="41"/>
        <v>1</v>
      </c>
      <c r="AP178" s="39">
        <f t="shared" si="42"/>
        <v>1</v>
      </c>
      <c r="AQ178" s="39">
        <f t="shared" si="43"/>
        <v>0</v>
      </c>
      <c r="AR178" s="39">
        <f t="shared" si="44"/>
        <v>1</v>
      </c>
      <c r="AS178" s="40">
        <f t="shared" si="36"/>
        <v>1</v>
      </c>
    </row>
    <row r="179" spans="1:45">
      <c r="A179" t="str">
        <f>'Model output'!A178</f>
        <v>TCGA-EM-A2OY</v>
      </c>
      <c r="B179" s="31">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output'!H178="","negative",IF(OR(ISNUMBER(SEARCH("lymph node",'Model output'!H178)),ISNUMBER(SEARCH("gland",'Model output'!H178)),ISNUMBER(SEARCH("lobe",'Model output'!H178)),ISNUMBER(SEARCH("isthmus",'Model output'!H178)),ISNUMBER(SEARCH("mediastinum",'Model output'!H178)),ISNUMBER(SEARCH("Not mentioned",'Model output'!H178)), ISNUMBER(SEARCH("Not applicable",'Model output'!H178)), ISNUMBER(SEARCH("paratracheal",'Model output'!H178)),ISNUMBER(SEARCH("fibroadipose tissue",'Model output'!H178)),ISNUMBER(SEARCH("thyroid node",'Model output'!H178)),ISNUMBER(SEARCH("skeletal muscle",'Model output'!H178)),ISNUMBER(SEARCH("right",'Model output'!H178)),ISNUMBER(SEARCH("left",'Model output'!H178)),ISNUMBER(SEARCH("Not specified",'Model output'!H178))),"negative","positive"))</f>
        <v>negative</v>
      </c>
      <c r="I179">
        <f>IF(OR('Model output'!I178="",'Model output'!I178="Not answered",'Model output'!I178="Not mentioned"),"",IF(ISNUMBER('Model output'!I178),'Model output'!I178,1))</f>
        <v>1</v>
      </c>
      <c r="J179">
        <f>IF(OR('Model output'!J178="",'Model output'!J178="Not answered",'Model output'!J178="Not mentioned"),"",IF(AND(ISNUMBER('Model output'!J178),'Model output'!J178&lt;=I179),'Model output'!J178,IF(AND(ISNUMBER('Model output'!J178), 'Model output'!J178&gt;=DATE(2024,1,1)), MIN(DAY('Model output'!J178), MONTH('Model output'!J178), YEAR('Model output'!J178)), IF(ISNUMBER(SEARCH("0/",'Model output'!J178)),0,IF(ISNUMBER(SEARCH("/",'Model output'!J178)), VALUE(LEFT('Model output'!J178, SEARCH("/",'Model output'!J178)-1)),1)))))</f>
        <v>0</v>
      </c>
      <c r="K179" t="str" cm="1">
        <f t="array" ref="K179">IF(COUNT(FIND({0,1,2,3,4,5,6,7,8,9},'Model output'!K178))&gt;0,'Model output'!K178,"")</f>
        <v/>
      </c>
      <c r="L179" s="8" t="str">
        <f t="shared" si="29"/>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Not mentioned</v>
      </c>
      <c r="P179" t="str">
        <f>IF('Model output'!N178="","",'Model output'!N178)</f>
        <v>2.6cm</v>
      </c>
      <c r="Q179" t="str">
        <f t="shared" si="33"/>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 ""))</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6"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No</v>
      </c>
      <c r="AB179" t="str">
        <f>IF(AA179&lt;&gt;"Yes","",IF(OR('Model output'!U178="",ISNUMBER(SEARCH("Not identified",'Model output'!U178))),"",'Model output'!U178))</f>
        <v/>
      </c>
      <c r="AC179" s="1" t="str">
        <f>IF(OR('Model output'!V178="", 'Model output'!V178="No", AND(ISERROR(SEARCH("Positive",'Model output'!V178)), ISNUMBER(SEARCH("Negative",'Model output'!V178))), ISNUMBER(SEARCH("Uninvolved",'Model output'!V178)), ISNUMBER(SEARCH("none",'Model output'!V178)), ISNUMBER(SEARCH("Free",'Model output'!V178)), ISNUMBER(SEARCH("1 mm",'Model output'!V178)), ISNUMBER(SEARCH("1.0 mm",'Model output'!V178)), ISNUMBER(SEARCH("0.1 CM",'Model output'!V178)), ISNUMBER(SEARCH("less than 0.2 mm",'Model output'!V178)), ISNUMBER(SEARCH("less than 0.5 mm",'Model output'!V178)), ISNUMBER(SEARCH("abut",'Model output'!V178)), ISNUMBER(SEARCH("lymph node",'Model output'!V178)), ISNUMBER(SEARCH("not mentioned",'Model output'!V178)), ISNUMBER(SEARCH("not specified",'Model output'!V178)), ISNUMBER(SEARCH("cannot be assessed",'Model output'!V178))), "negative", "positive")</f>
        <v>negative</v>
      </c>
      <c r="AE179" s="33"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4" t="str">
        <f t="shared" si="30"/>
        <v>2</v>
      </c>
      <c r="AG179" s="34" t="str">
        <f t="shared" si="31"/>
        <v>0</v>
      </c>
      <c r="AH179" s="34" t="str">
        <f t="shared" si="34"/>
        <v>0</v>
      </c>
      <c r="AI179" s="40" t="str">
        <f t="shared" si="35"/>
        <v>I</v>
      </c>
      <c r="AJ179" s="37" t="s">
        <v>1149</v>
      </c>
      <c r="AK179" s="39" t="s">
        <v>1155</v>
      </c>
      <c r="AL179" s="39" t="s">
        <v>1153</v>
      </c>
      <c r="AM179" s="39" t="s">
        <v>1156</v>
      </c>
      <c r="AN179" s="39" t="s">
        <v>74</v>
      </c>
      <c r="AO179" s="37">
        <f t="shared" ca="1" si="41"/>
        <v>0</v>
      </c>
      <c r="AP179" s="39">
        <f t="shared" si="42"/>
        <v>1</v>
      </c>
      <c r="AQ179" s="39">
        <f t="shared" si="43"/>
        <v>1</v>
      </c>
      <c r="AR179" s="39">
        <f t="shared" si="44"/>
        <v>1</v>
      </c>
      <c r="AS179" s="40">
        <f t="shared" si="36"/>
        <v>1</v>
      </c>
    </row>
    <row r="180" spans="1:45">
      <c r="A180" t="str">
        <f>'Model output'!A179</f>
        <v>TCGA-EM-A2OZ</v>
      </c>
      <c r="B180" s="31">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output'!H179="","negative",IF(OR(ISNUMBER(SEARCH("lymph node",'Model output'!H179)),ISNUMBER(SEARCH("gland",'Model output'!H179)),ISNUMBER(SEARCH("lobe",'Model output'!H179)),ISNUMBER(SEARCH("isthmus",'Model output'!H179)),ISNUMBER(SEARCH("mediastinum",'Model output'!H179)),ISNUMBER(SEARCH("Not mentioned",'Model output'!H179)), ISNUMBER(SEARCH("Not applicable",'Model output'!H179)), ISNUMBER(SEARCH("paratracheal",'Model output'!H179)),ISNUMBER(SEARCH("fibroadipose tissue",'Model output'!H179)),ISNUMBER(SEARCH("thyroid node",'Model output'!H179)),ISNUMBER(SEARCH("skeletal muscle",'Model output'!H179)),ISNUMBER(SEARCH("right",'Model output'!H179)),ISNUMBER(SEARCH("left",'Model output'!H179)),ISNUMBER(SEARCH("Not specified",'Model output'!H179))),"negative","positive"))</f>
        <v>negative</v>
      </c>
      <c r="I180">
        <f>IF(OR('Model output'!I179="",'Model output'!I179="Not answered",'Model output'!I179="Not mentioned"),"",IF(ISNUMBER('Model output'!I179),'Model output'!I179,1))</f>
        <v>2</v>
      </c>
      <c r="J180">
        <f>IF(OR('Model output'!J179="",'Model output'!J179="Not answered",'Model output'!J179="Not mentioned"),"",IF(AND(ISNUMBER('Model output'!J179),'Model output'!J179&lt;=I180),'Model output'!J179,IF(AND(ISNUMBER('Model output'!J179), 'Model output'!J179&gt;=DATE(2024,1,1)), MIN(DAY('Model output'!J179), MONTH('Model output'!J179), YEAR('Model output'!J179)), IF(ISNUMBER(SEARCH("0/",'Model output'!J179)),0,IF(ISNUMBER(SEARCH("/",'Model output'!J179)), VALUE(LEFT('Model output'!J179, SEARCH("/",'Model output'!J179)-1)),1)))))</f>
        <v>0</v>
      </c>
      <c r="K180" t="str" cm="1">
        <f t="array" ref="K180">IF(COUNT(FIND({0,1,2,3,4,5,6,7,8,9},'Model output'!K179))&gt;0,'Model output'!K179,"")</f>
        <v/>
      </c>
      <c r="L180" s="8" t="str">
        <f t="shared" si="29"/>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33"/>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 ""))</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6"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1" t="str">
        <f>IF(OR('Model output'!V179="", 'Model output'!V179="No", AND(ISERROR(SEARCH("Positive",'Model output'!V179)), ISNUMBER(SEARCH("Negative",'Model output'!V179))), ISNUMBER(SEARCH("Uninvolved",'Model output'!V179)), ISNUMBER(SEARCH("none",'Model output'!V179)), ISNUMBER(SEARCH("Free",'Model output'!V179)), ISNUMBER(SEARCH("1 mm",'Model output'!V179)), ISNUMBER(SEARCH("1.0 mm",'Model output'!V179)), ISNUMBER(SEARCH("0.1 CM",'Model output'!V179)), ISNUMBER(SEARCH("less than 0.2 mm",'Model output'!V179)), ISNUMBER(SEARCH("less than 0.5 mm",'Model output'!V179)), ISNUMBER(SEARCH("abut",'Model output'!V179)), ISNUMBER(SEARCH("lymph node",'Model output'!V179)), ISNUMBER(SEARCH("not mentioned",'Model output'!V179)), ISNUMBER(SEARCH("not specified",'Model output'!V179)), ISNUMBER(SEARCH("cannot be assessed",'Model output'!V179))), "negative", "positive")</f>
        <v>negative</v>
      </c>
      <c r="AE180" s="33"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4" t="str">
        <f t="shared" si="30"/>
        <v>1b</v>
      </c>
      <c r="AG180" s="34" t="str">
        <f t="shared" si="31"/>
        <v>0</v>
      </c>
      <c r="AH180" s="34" t="str">
        <f t="shared" si="34"/>
        <v>0</v>
      </c>
      <c r="AI180" s="40" t="str">
        <f t="shared" si="35"/>
        <v>I</v>
      </c>
      <c r="AJ180" s="37" t="s">
        <v>1149</v>
      </c>
      <c r="AK180" s="39" t="s">
        <v>1152</v>
      </c>
      <c r="AL180" s="39" t="s">
        <v>1153</v>
      </c>
      <c r="AM180" s="39" t="s">
        <v>1156</v>
      </c>
      <c r="AN180" s="39" t="s">
        <v>74</v>
      </c>
      <c r="AO180" s="37">
        <f t="shared" ca="1" si="41"/>
        <v>0</v>
      </c>
      <c r="AP180" s="39">
        <f t="shared" si="42"/>
        <v>1</v>
      </c>
      <c r="AQ180" s="39">
        <f t="shared" si="43"/>
        <v>1</v>
      </c>
      <c r="AR180" s="39">
        <f t="shared" si="44"/>
        <v>1</v>
      </c>
      <c r="AS180" s="40">
        <f t="shared" si="36"/>
        <v>1</v>
      </c>
    </row>
    <row r="181" spans="1:45">
      <c r="A181" t="str">
        <f>'Model output'!A180</f>
        <v>TCGA-EM-A2P0</v>
      </c>
      <c r="B181" s="31">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0</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central</v>
      </c>
      <c r="H181" t="str">
        <f>IF('Model output'!H180="","negative",IF(OR(ISNUMBER(SEARCH("lymph node",'Model output'!H180)),ISNUMBER(SEARCH("gland",'Model output'!H180)),ISNUMBER(SEARCH("lobe",'Model output'!H180)),ISNUMBER(SEARCH("isthmus",'Model output'!H180)),ISNUMBER(SEARCH("mediastinum",'Model output'!H180)),ISNUMBER(SEARCH("Not mentioned",'Model output'!H180)), ISNUMBER(SEARCH("Not applicable",'Model output'!H180)), ISNUMBER(SEARCH("paratracheal",'Model output'!H180)),ISNUMBER(SEARCH("fibroadipose tissue",'Model output'!H180)),ISNUMBER(SEARCH("thyroid node",'Model output'!H180)),ISNUMBER(SEARCH("skeletal muscle",'Model output'!H180)),ISNUMBER(SEARCH("right",'Model output'!H180)),ISNUMBER(SEARCH("left",'Model output'!H180)),ISNUMBER(SEARCH("Not specified",'Model output'!H180))),"negative","positive"))</f>
        <v>negative</v>
      </c>
      <c r="I181">
        <f>IF(OR('Model output'!I180="",'Model output'!I180="Not answered",'Model output'!I180="Not mentioned"),"",IF(ISNUMBER('Model output'!I180),'Model output'!I180,1))</f>
        <v>34</v>
      </c>
      <c r="J181">
        <f>IF(OR('Model output'!J180="",'Model output'!J180="Not answered",'Model output'!J180="Not mentioned"),"",IF(AND(ISNUMBER('Model output'!J180),'Model output'!J180&lt;=I181),'Model output'!J180,IF(AND(ISNUMBER('Model output'!J180), 'Model output'!J180&gt;=DATE(2024,1,1)), MIN(DAY('Model output'!J180), MONTH('Model output'!J180), YEAR('Model output'!J180)), IF(ISNUMBER(SEARCH("0/",'Model output'!J180)),0,IF(ISNUMBER(SEARCH("/",'Model output'!J180)), VALUE(LEFT('Model output'!J180, SEARCH("/",'Model output'!J180)-1)),1)))))</f>
        <v>9</v>
      </c>
      <c r="K181" t="str" cm="1">
        <f t="array" ref="K181">IF(COUNT(FIND({0,1,2,3,4,5,6,7,8,9},'Model output'!K180))&gt;0,'Model output'!K180,"")</f>
        <v/>
      </c>
      <c r="L181" s="8" t="str">
        <f t="shared" si="29"/>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 carcinoma, classical (usual)</v>
      </c>
      <c r="O181" t="str">
        <f>IF('Model output'!M180="","",'Model output'!M180)</f>
        <v>with hobnail cell change</v>
      </c>
      <c r="P181" t="str">
        <f>IF('Model output'!N180="","",'Model output'!N180)</f>
        <v>2.1 cm</v>
      </c>
      <c r="Q181" t="str">
        <f t="shared" si="33"/>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 ""))</f>
        <v>Not mentioned</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6" t="str">
        <f>IF('Model output'!S180="","",'Model output'!S180)</f>
        <v>Not identified</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No</v>
      </c>
      <c r="AB181" t="str">
        <f>IF(AA181&lt;&gt;"Yes","",IF(OR('Model output'!U180="",ISNUMBER(SEARCH("Not identified",'Model output'!U180))),"",'Model output'!U180))</f>
        <v/>
      </c>
      <c r="AC181" s="1" t="str">
        <f>IF(OR('Model output'!V180="", 'Model output'!V180="No", AND(ISERROR(SEARCH("Positive",'Model output'!V180)), ISNUMBER(SEARCH("Negative",'Model output'!V180))), ISNUMBER(SEARCH("Uninvolved",'Model output'!V180)), ISNUMBER(SEARCH("none",'Model output'!V180)), ISNUMBER(SEARCH("Free",'Model output'!V180)), ISNUMBER(SEARCH("1 mm",'Model output'!V180)), ISNUMBER(SEARCH("1.0 mm",'Model output'!V180)), ISNUMBER(SEARCH("0.1 CM",'Model output'!V180)), ISNUMBER(SEARCH("less than 0.2 mm",'Model output'!V180)), ISNUMBER(SEARCH("less than 0.5 mm",'Model output'!V180)), ISNUMBER(SEARCH("abut",'Model output'!V180)), ISNUMBER(SEARCH("lymph node",'Model output'!V180)), ISNUMBER(SEARCH("not mentioned",'Model output'!V180)), ISNUMBER(SEARCH("not specified",'Model output'!V180)), ISNUMBER(SEARCH("cannot be assessed",'Model output'!V180))), "negative", "positive")</f>
        <v>negative</v>
      </c>
      <c r="AE181" s="33"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4" t="str">
        <f t="shared" si="30"/>
        <v>2</v>
      </c>
      <c r="AG181" s="34" t="str">
        <f t="shared" si="31"/>
        <v>1a</v>
      </c>
      <c r="AH181" s="34" t="str">
        <f t="shared" si="34"/>
        <v>0</v>
      </c>
      <c r="AI181" s="40" t="str">
        <f t="shared" si="35"/>
        <v>I</v>
      </c>
      <c r="AJ181" s="37" t="s">
        <v>1149</v>
      </c>
      <c r="AK181" s="39" t="s">
        <v>1155</v>
      </c>
      <c r="AL181" s="39" t="s">
        <v>1152</v>
      </c>
      <c r="AM181" s="39" t="s">
        <v>1156</v>
      </c>
      <c r="AN181" s="39" t="s">
        <v>74</v>
      </c>
      <c r="AO181" s="37">
        <f t="shared" ca="1" si="41"/>
        <v>1</v>
      </c>
      <c r="AP181" s="39">
        <f t="shared" si="42"/>
        <v>1</v>
      </c>
      <c r="AQ181" s="39">
        <f t="shared" si="43"/>
        <v>0</v>
      </c>
      <c r="AR181" s="39">
        <f t="shared" si="44"/>
        <v>1</v>
      </c>
      <c r="AS181" s="40">
        <f t="shared" si="36"/>
        <v>1</v>
      </c>
    </row>
    <row r="182" spans="1:45">
      <c r="A182" t="str">
        <f>'Model output'!A181</f>
        <v>TCGA-EM-A2P1</v>
      </c>
      <c r="B182" s="31">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0</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output'!H181="","negative",IF(OR(ISNUMBER(SEARCH("lymph node",'Model output'!H181)),ISNUMBER(SEARCH("gland",'Model output'!H181)),ISNUMBER(SEARCH("lobe",'Model output'!H181)),ISNUMBER(SEARCH("isthmus",'Model output'!H181)),ISNUMBER(SEARCH("mediastinum",'Model output'!H181)),ISNUMBER(SEARCH("Not mentioned",'Model output'!H181)), ISNUMBER(SEARCH("Not applicable",'Model output'!H181)), ISNUMBER(SEARCH("paratracheal",'Model output'!H181)),ISNUMBER(SEARCH("fibroadipose tissue",'Model output'!H181)),ISNUMBER(SEARCH("thyroid node",'Model output'!H181)),ISNUMBER(SEARCH("skeletal muscle",'Model output'!H181)),ISNUMBER(SEARCH("right",'Model output'!H181)),ISNUMBER(SEARCH("left",'Model output'!H181)),ISNUMBER(SEARCH("Not specified",'Model output'!H181))),"negative","positive"))</f>
        <v>negative</v>
      </c>
      <c r="I182">
        <f>IF(OR('Model output'!I181="",'Model output'!I181="Not answered",'Model output'!I181="Not mentioned"),"",IF(ISNUMBER('Model output'!I181),'Model output'!I181,1))</f>
        <v>54</v>
      </c>
      <c r="J182">
        <f>IF(OR('Model output'!J181="",'Model output'!J181="Not answered",'Model output'!J181="Not mentioned"),"",IF(AND(ISNUMBER('Model output'!J181),'Model output'!J181&lt;=I182),'Model output'!J181,IF(AND(ISNUMBER('Model output'!J181), 'Model output'!J181&gt;=DATE(2024,1,1)), MIN(DAY('Model output'!J181), MONTH('Model output'!J181), YEAR('Model output'!J181)), IF(ISNUMBER(SEARCH("0/",'Model output'!J181)),0,IF(ISNUMBER(SEARCH("/",'Model output'!J181)), VALUE(LEFT('Model output'!J181, SEARCH("/",'Model output'!J181)-1)),1)))))</f>
        <v>15</v>
      </c>
      <c r="K182" t="str" cm="1">
        <f t="array" ref="K182">IF(COUNT(FIND({0,1,2,3,4,5,6,7,8,9},'Model output'!K181))&gt;0,'Model output'!K181,"")</f>
        <v>3.1 cm</v>
      </c>
      <c r="L182" s="8" t="str">
        <f t="shared" si="29"/>
        <v>3.1cm</v>
      </c>
      <c r="M182" cm="1">
        <f t="array" ref="M182">IF(L182="","",IF(ISNUMBER(SEARCH("cm",L182)),MAX(VALUE(SUBSTITUTE(_xlfn.FILTERXML("&lt;t&gt;&lt;s&gt;"&amp;SUBSTITUTE(L182,",","&lt;/s&gt;&lt;s&gt;")&amp;"&lt;/s&gt;&lt;/t&gt;","//s"),"cm",""))),MAX(VALUE(SUBSTITUTE(_xlfn.FILTERXML("&lt;t&gt;&lt;s&gt;"&amp;SUBSTITUTE(L182,",","&lt;/s&gt;&lt;s&gt;")&amp;"&lt;/s&gt;&lt;/t&gt;","//s"),"mm","")))/10))</f>
        <v>3.1</v>
      </c>
      <c r="N182" t="str">
        <f>IF('Model output'!L181="","",'Model output'!L181)</f>
        <v>Papillary carcinoma, Warthin-like variant</v>
      </c>
      <c r="O182" t="str">
        <f>IF('Model output'!M181="","",'Model output'!M181)</f>
        <v>with focal follicular growth</v>
      </c>
      <c r="P182" t="str">
        <f>IF('Model output'!N181="","",'Model output'!N181)</f>
        <v>3.1 cm</v>
      </c>
      <c r="Q182" t="str">
        <f t="shared" si="33"/>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 ""))</f>
        <v>Not mentioned</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6"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No</v>
      </c>
      <c r="AB182" t="str">
        <f>IF(AA182&lt;&gt;"Yes","",IF(OR('Model output'!U181="",ISNUMBER(SEARCH("Not identified",'Model output'!U181))),"",'Model output'!U181))</f>
        <v/>
      </c>
      <c r="AC182" s="1" t="str">
        <f>IF(OR('Model output'!V181="", 'Model output'!V181="No", AND(ISERROR(SEARCH("Positive",'Model output'!V181)), ISNUMBER(SEARCH("Negative",'Model output'!V181))), ISNUMBER(SEARCH("Uninvolved",'Model output'!V181)), ISNUMBER(SEARCH("none",'Model output'!V181)), ISNUMBER(SEARCH("Free",'Model output'!V181)), ISNUMBER(SEARCH("1 mm",'Model output'!V181)), ISNUMBER(SEARCH("1.0 mm",'Model output'!V181)), ISNUMBER(SEARCH("0.1 CM",'Model output'!V181)), ISNUMBER(SEARCH("less than 0.2 mm",'Model output'!V181)), ISNUMBER(SEARCH("less than 0.5 mm",'Model output'!V181)), ISNUMBER(SEARCH("abut",'Model output'!V181)), ISNUMBER(SEARCH("lymph node",'Model output'!V181)), ISNUMBER(SEARCH("not mentioned",'Model output'!V181)), ISNUMBER(SEARCH("not specified",'Model output'!V181)), ISNUMBER(SEARCH("cannot be assessed",'Model output'!V181))), "negative", "positive")</f>
        <v>negative</v>
      </c>
      <c r="AE182" s="33" t="str" cm="1">
        <f t="array" ref="AE182">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high</v>
      </c>
      <c r="AF182" s="34" t="str">
        <f t="shared" si="30"/>
        <v>2</v>
      </c>
      <c r="AG182" s="34" t="str">
        <f t="shared" si="31"/>
        <v>1b</v>
      </c>
      <c r="AH182" s="34" t="str">
        <f t="shared" si="34"/>
        <v>0</v>
      </c>
      <c r="AI182" s="40" t="str">
        <f t="shared" si="35"/>
        <v>I</v>
      </c>
      <c r="AJ182" s="37" t="s">
        <v>1149</v>
      </c>
      <c r="AK182" s="39" t="s">
        <v>1155</v>
      </c>
      <c r="AL182" s="39" t="s">
        <v>1152</v>
      </c>
      <c r="AM182" s="39" t="s">
        <v>1156</v>
      </c>
      <c r="AN182" s="39" t="s">
        <v>74</v>
      </c>
      <c r="AO182" s="37">
        <f t="shared" si="41"/>
        <v>0</v>
      </c>
      <c r="AP182" s="39">
        <f t="shared" si="42"/>
        <v>1</v>
      </c>
      <c r="AQ182" s="39">
        <f t="shared" si="43"/>
        <v>1</v>
      </c>
      <c r="AR182" s="39">
        <f t="shared" si="44"/>
        <v>1</v>
      </c>
      <c r="AS182" s="40">
        <f t="shared" si="36"/>
        <v>1</v>
      </c>
    </row>
    <row r="183" spans="1:45">
      <c r="A183" t="str">
        <f>'Model output'!A182</f>
        <v>TCGA-EM-A2P2</v>
      </c>
      <c r="B183" s="31">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0</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output'!H182="","negative",IF(OR(ISNUMBER(SEARCH("lymph node",'Model output'!H182)),ISNUMBER(SEARCH("gland",'Model output'!H182)),ISNUMBER(SEARCH("lobe",'Model output'!H182)),ISNUMBER(SEARCH("isthmus",'Model output'!H182)),ISNUMBER(SEARCH("mediastinum",'Model output'!H182)),ISNUMBER(SEARCH("Not mentioned",'Model output'!H182)), ISNUMBER(SEARCH("Not applicable",'Model output'!H182)), ISNUMBER(SEARCH("paratracheal",'Model output'!H182)),ISNUMBER(SEARCH("fibroadipose tissue",'Model output'!H182)),ISNUMBER(SEARCH("thyroid node",'Model output'!H182)),ISNUMBER(SEARCH("skeletal muscle",'Model output'!H182)),ISNUMBER(SEARCH("right",'Model output'!H182)),ISNUMBER(SEARCH("left",'Model output'!H182)),ISNUMBER(SEARCH("Not specified",'Model output'!H182))),"negative","positive"))</f>
        <v>negative</v>
      </c>
      <c r="I183">
        <f>IF(OR('Model output'!I182="",'Model output'!I182="Not answered",'Model output'!I182="Not mentioned"),"",IF(ISNUMBER('Model output'!I182),'Model output'!I182,1))</f>
        <v>5</v>
      </c>
      <c r="J183">
        <f>IF(OR('Model output'!J182="",'Model output'!J182="Not answered",'Model output'!J182="Not mentioned"),"",IF(AND(ISNUMBER('Model output'!J182),'Model output'!J182&lt;=I183),'Model output'!J182,IF(AND(ISNUMBER('Model output'!J182), 'Model output'!J182&gt;=DATE(2024,1,1)), MIN(DAY('Model output'!J182), MONTH('Model output'!J182), YEAR('Model output'!J182)), IF(ISNUMBER(SEARCH("0/",'Model output'!J182)),0,IF(ISNUMBER(SEARCH("/",'Model output'!J182)), VALUE(LEFT('Model output'!J182, SEARCH("/",'Model output'!J182)-1)),1)))))</f>
        <v>0</v>
      </c>
      <c r="K183" t="str" cm="1">
        <f t="array" ref="K183">IF(COUNT(FIND({0,1,2,3,4,5,6,7,8,9},'Model output'!K182))&gt;0,'Model output'!K182,"")</f>
        <v/>
      </c>
      <c r="L183" s="8" t="str">
        <f t="shared" si="29"/>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
Papillary carcinoma, solid variant
Papillary carcinoma, other variant: trabecular Pet</v>
      </c>
      <c r="O183" t="str">
        <f>IF('Model output'!M182="","",'Model output'!M182)</f>
        <v>Classical cytomorphology</v>
      </c>
      <c r="P183" t="str">
        <f>IF('Model output'!N182="","",'Model output'!N182)</f>
        <v>5.0cm</v>
      </c>
      <c r="Q183" t="str">
        <f t="shared" si="33"/>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 ""))</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6" t="str">
        <f>IF('Model output'!S182="","",'Model output'!S182)</f>
        <v>Not identified</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No</v>
      </c>
      <c r="AB183" t="str">
        <f>IF(AA183&lt;&gt;"Yes","",IF(OR('Model output'!U182="",ISNUMBER(SEARCH("Not identified",'Model output'!U182))),"",'Model output'!U182))</f>
        <v/>
      </c>
      <c r="AC183" s="1" t="str">
        <f>IF(OR('Model output'!V182="", 'Model output'!V182="No", AND(ISERROR(SEARCH("Positive",'Model output'!V182)), ISNUMBER(SEARCH("Negative",'Model output'!V182))), ISNUMBER(SEARCH("Uninvolved",'Model output'!V182)), ISNUMBER(SEARCH("none",'Model output'!V182)), ISNUMBER(SEARCH("Free",'Model output'!V182)), ISNUMBER(SEARCH("1 mm",'Model output'!V182)), ISNUMBER(SEARCH("1.0 mm",'Model output'!V182)), ISNUMBER(SEARCH("0.1 CM",'Model output'!V182)), ISNUMBER(SEARCH("less than 0.2 mm",'Model output'!V182)), ISNUMBER(SEARCH("less than 0.5 mm",'Model output'!V182)), ISNUMBER(SEARCH("abut",'Model output'!V182)), ISNUMBER(SEARCH("lymph node",'Model output'!V182)), ISNUMBER(SEARCH("not mentioned",'Model output'!V182)), ISNUMBER(SEARCH("not specified",'Model output'!V182)), ISNUMBER(SEARCH("cannot be assessed",'Model output'!V182))), "negative", "positive")</f>
        <v>negative</v>
      </c>
      <c r="AE183" s="33"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4" t="str">
        <f t="shared" si="30"/>
        <v>3a</v>
      </c>
      <c r="AG183" s="34" t="str">
        <f t="shared" si="31"/>
        <v>0</v>
      </c>
      <c r="AH183" s="34" t="str">
        <f t="shared" si="34"/>
        <v>0</v>
      </c>
      <c r="AI183" s="40" t="str">
        <f t="shared" si="35"/>
        <v>I</v>
      </c>
      <c r="AJ183" s="37" t="s">
        <v>1149</v>
      </c>
      <c r="AK183" s="39" t="s">
        <v>1157</v>
      </c>
      <c r="AL183" s="39" t="s">
        <v>1153</v>
      </c>
      <c r="AM183" s="39" t="s">
        <v>1156</v>
      </c>
      <c r="AN183" s="39" t="s">
        <v>74</v>
      </c>
      <c r="AO183" s="37">
        <f t="shared" ca="1" si="41"/>
        <v>1</v>
      </c>
      <c r="AP183" s="39">
        <f t="shared" si="42"/>
        <v>1</v>
      </c>
      <c r="AQ183" s="39">
        <f t="shared" si="43"/>
        <v>1</v>
      </c>
      <c r="AR183" s="39">
        <f t="shared" si="44"/>
        <v>1</v>
      </c>
      <c r="AS183" s="40">
        <f t="shared" si="36"/>
        <v>1</v>
      </c>
    </row>
    <row r="184" spans="1:45">
      <c r="A184" t="str">
        <f>'Model output'!A183</f>
        <v>TCGA-EM-A2P3</v>
      </c>
      <c r="B184" s="31">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0</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output'!H183="","negative",IF(OR(ISNUMBER(SEARCH("lymph node",'Model output'!H183)),ISNUMBER(SEARCH("gland",'Model output'!H183)),ISNUMBER(SEARCH("lobe",'Model output'!H183)),ISNUMBER(SEARCH("isthmus",'Model output'!H183)),ISNUMBER(SEARCH("mediastinum",'Model output'!H183)),ISNUMBER(SEARCH("Not mentioned",'Model output'!H183)), ISNUMBER(SEARCH("Not applicable",'Model output'!H183)), ISNUMBER(SEARCH("paratracheal",'Model output'!H183)),ISNUMBER(SEARCH("fibroadipose tissue",'Model output'!H183)),ISNUMBER(SEARCH("thyroid node",'Model output'!H183)),ISNUMBER(SEARCH("skeletal muscle",'Model output'!H183)),ISNUMBER(SEARCH("right",'Model output'!H183)),ISNUMBER(SEARCH("left",'Model output'!H183)),ISNUMBER(SEARCH("Not specified",'Model output'!H183))),"negative","positive"))</f>
        <v>negative</v>
      </c>
      <c r="I184">
        <f>IF(OR('Model output'!I183="",'Model output'!I183="Not answered",'Model output'!I183="Not mentioned"),"",IF(ISNUMBER('Model output'!I183),'Model output'!I183,1))</f>
        <v>0</v>
      </c>
      <c r="J184">
        <f>IF(OR('Model output'!J183="",'Model output'!J183="Not answered",'Model output'!J183="Not mentioned"),"",IF(AND(ISNUMBER('Model output'!J183),'Model output'!J183&lt;=I184),'Model output'!J183,IF(AND(ISNUMBER('Model output'!J183), 'Model output'!J183&gt;=DATE(2024,1,1)), MIN(DAY('Model output'!J183), MONTH('Model output'!J183), YEAR('Model output'!J183)), IF(ISNUMBER(SEARCH("0/",'Model output'!J183)),0,IF(ISNUMBER(SEARCH("/",'Model output'!J183)), VALUE(LEFT('Model output'!J183, SEARCH("/",'Model output'!J183)-1)),1)))))</f>
        <v>0</v>
      </c>
      <c r="K184" t="str" cm="1">
        <f t="array" ref="K184">IF(COUNT(FIND({0,1,2,3,4,5,6,7,8,9},'Model output'!K183))&gt;0,'Model output'!K183,"")</f>
        <v/>
      </c>
      <c r="L184" s="8" t="str">
        <f t="shared" si="29"/>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
Papillary carcinoma, follicular variant</v>
      </c>
      <c r="O184" t="str">
        <f>IF('Model output'!M183="","",'Model output'!M183)</f>
        <v>Classical (papillary) architecture
Follicular architecture</v>
      </c>
      <c r="P184" t="str">
        <f>IF('Model output'!N183="","",'Model output'!N183)</f>
        <v>1.4cm</v>
      </c>
      <c r="Q184" t="str">
        <f t="shared" si="33"/>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 ""))</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6"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1" t="str">
        <f>IF(OR('Model output'!V183="", 'Model output'!V183="No", AND(ISERROR(SEARCH("Positive",'Model output'!V183)), ISNUMBER(SEARCH("Negative",'Model output'!V183))), ISNUMBER(SEARCH("Uninvolved",'Model output'!V183)), ISNUMBER(SEARCH("none",'Model output'!V183)), ISNUMBER(SEARCH("Free",'Model output'!V183)), ISNUMBER(SEARCH("1 mm",'Model output'!V183)), ISNUMBER(SEARCH("1.0 mm",'Model output'!V183)), ISNUMBER(SEARCH("0.1 CM",'Model output'!V183)), ISNUMBER(SEARCH("less than 0.2 mm",'Model output'!V183)), ISNUMBER(SEARCH("less than 0.5 mm",'Model output'!V183)), ISNUMBER(SEARCH("abut",'Model output'!V183)), ISNUMBER(SEARCH("lymph node",'Model output'!V183)), ISNUMBER(SEARCH("not mentioned",'Model output'!V183)), ISNUMBER(SEARCH("not specified",'Model output'!V183)), ISNUMBER(SEARCH("cannot be assessed",'Model output'!V183))), "negative", "positive")</f>
        <v>negative</v>
      </c>
      <c r="AE184" s="33"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4" t="str">
        <f t="shared" si="30"/>
        <v>1b</v>
      </c>
      <c r="AG184" s="34" t="str">
        <f t="shared" si="31"/>
        <v>0</v>
      </c>
      <c r="AH184" s="34" t="str">
        <f t="shared" si="34"/>
        <v>0</v>
      </c>
      <c r="AI184" s="40" t="str">
        <f t="shared" si="35"/>
        <v>I</v>
      </c>
      <c r="AJ184" s="37" t="s">
        <v>1148</v>
      </c>
      <c r="AK184" s="39" t="s">
        <v>1152</v>
      </c>
      <c r="AL184" s="39" t="s">
        <v>1156</v>
      </c>
      <c r="AM184" s="39" t="s">
        <v>1156</v>
      </c>
      <c r="AN184" s="39" t="s">
        <v>74</v>
      </c>
      <c r="AO184" s="37">
        <f t="shared" ca="1" si="41"/>
        <v>1</v>
      </c>
      <c r="AP184" s="39">
        <f t="shared" si="42"/>
        <v>1</v>
      </c>
      <c r="AQ184" s="39">
        <f t="shared" si="43"/>
        <v>1</v>
      </c>
      <c r="AR184" s="39">
        <f t="shared" si="44"/>
        <v>1</v>
      </c>
      <c r="AS184" s="40">
        <f t="shared" si="36"/>
        <v>1</v>
      </c>
    </row>
    <row r="185" spans="1:45">
      <c r="A185" t="str">
        <f>'Model output'!A184</f>
        <v>TCGA-EM-A3AI</v>
      </c>
      <c r="B185" s="31">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0</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output'!H184="","negative",IF(OR(ISNUMBER(SEARCH("lymph node",'Model output'!H184)),ISNUMBER(SEARCH("gland",'Model output'!H184)),ISNUMBER(SEARCH("lobe",'Model output'!H184)),ISNUMBER(SEARCH("isthmus",'Model output'!H184)),ISNUMBER(SEARCH("mediastinum",'Model output'!H184)),ISNUMBER(SEARCH("Not mentioned",'Model output'!H184)), ISNUMBER(SEARCH("Not applicable",'Model output'!H184)), ISNUMBER(SEARCH("paratracheal",'Model output'!H184)),ISNUMBER(SEARCH("fibroadipose tissue",'Model output'!H184)),ISNUMBER(SEARCH("thyroid node",'Model output'!H184)),ISNUMBER(SEARCH("skeletal muscle",'Model output'!H184)),ISNUMBER(SEARCH("right",'Model output'!H184)),ISNUMBER(SEARCH("left",'Model output'!H184)),ISNUMBER(SEARCH("Not specified",'Model output'!H184))),"negative","positive"))</f>
        <v>negative</v>
      </c>
      <c r="I185">
        <f>IF(OR('Model output'!I184="",'Model output'!I184="Not answered",'Model output'!I184="Not mentioned"),"",IF(ISNUMBER('Model output'!I184),'Model output'!I184,1))</f>
        <v>0</v>
      </c>
      <c r="J185">
        <f>IF(OR('Model output'!J184="",'Model output'!J184="Not answered",'Model output'!J184="Not mentioned"),"",IF(AND(ISNUMBER('Model output'!J184),'Model output'!J184&lt;=I185),'Model output'!J184,IF(AND(ISNUMBER('Model output'!J184), 'Model output'!J184&gt;=DATE(2024,1,1)), MIN(DAY('Model output'!J184), MONTH('Model output'!J184), YEAR('Model output'!J184)), IF(ISNUMBER(SEARCH("0/",'Model output'!J184)),0,IF(ISNUMBER(SEARCH("/",'Model output'!J184)), VALUE(LEFT('Model output'!J184, SEARCH("/",'Model output'!J184)-1)),1)))))</f>
        <v>0</v>
      </c>
      <c r="K185" t="str" cm="1">
        <f t="array" ref="K185">IF(COUNT(FIND({0,1,2,3,4,5,6,7,8,9},'Model output'!K184))&gt;0,'Model output'!K184,"")</f>
        <v/>
      </c>
      <c r="L185" s="8" t="str">
        <f t="shared" si="29"/>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 ""))</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6"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No</v>
      </c>
      <c r="AB185" t="str">
        <f>IF(AA185&lt;&gt;"Yes","",IF(OR('Model output'!U184="",ISNUMBER(SEARCH("Not identified",'Model output'!U184))),"",'Model output'!U184))</f>
        <v/>
      </c>
      <c r="AC185" s="1" t="str">
        <f>IF(OR('Model output'!V184="", 'Model output'!V184="No", AND(ISERROR(SEARCH("Positive",'Model output'!V184)), ISNUMBER(SEARCH("Negative",'Model output'!V184))), ISNUMBER(SEARCH("Uninvolved",'Model output'!V184)), ISNUMBER(SEARCH("none",'Model output'!V184)), ISNUMBER(SEARCH("Free",'Model output'!V184)), ISNUMBER(SEARCH("1 mm",'Model output'!V184)), ISNUMBER(SEARCH("1.0 mm",'Model output'!V184)), ISNUMBER(SEARCH("0.1 CM",'Model output'!V184)), ISNUMBER(SEARCH("less than 0.2 mm",'Model output'!V184)), ISNUMBER(SEARCH("less than 0.5 mm",'Model output'!V184)), ISNUMBER(SEARCH("abut",'Model output'!V184)), ISNUMBER(SEARCH("lymph node",'Model output'!V184)), ISNUMBER(SEARCH("not mentioned",'Model output'!V184)), ISNUMBER(SEARCH("not specified",'Model output'!V184)), ISNUMBER(SEARCH("cannot be assessed",'Model output'!V184))), "negative", "positive")</f>
        <v>negative</v>
      </c>
      <c r="AE185" s="33"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4" t="str">
        <f t="shared" si="30"/>
        <v>2</v>
      </c>
      <c r="AG185" s="34" t="str">
        <f t="shared" si="31"/>
        <v>0</v>
      </c>
      <c r="AH185" s="34" t="str">
        <f t="shared" si="34"/>
        <v>0</v>
      </c>
      <c r="AI185" s="40" t="str">
        <f t="shared" si="35"/>
        <v>I</v>
      </c>
      <c r="AJ185" s="37" t="s">
        <v>1148</v>
      </c>
      <c r="AK185" s="39" t="s">
        <v>1155</v>
      </c>
      <c r="AL185" s="39" t="s">
        <v>1156</v>
      </c>
      <c r="AM185" s="39" t="s">
        <v>1156</v>
      </c>
      <c r="AN185" s="39" t="s">
        <v>74</v>
      </c>
      <c r="AO185" s="37">
        <f t="shared" ca="1" si="41"/>
        <v>1</v>
      </c>
      <c r="AP185" s="39">
        <f t="shared" si="42"/>
        <v>1</v>
      </c>
      <c r="AQ185" s="39">
        <f t="shared" si="43"/>
        <v>1</v>
      </c>
      <c r="AR185" s="39">
        <f t="shared" si="44"/>
        <v>1</v>
      </c>
      <c r="AS185" s="40">
        <f t="shared" si="36"/>
        <v>1</v>
      </c>
    </row>
    <row r="186" spans="1:45">
      <c r="A186" t="str">
        <f>'Model output'!A185</f>
        <v>TCGA-EM-A3AJ</v>
      </c>
      <c r="B186" s="31">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0</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output'!H185="","negative",IF(OR(ISNUMBER(SEARCH("lymph node",'Model output'!H185)),ISNUMBER(SEARCH("gland",'Model output'!H185)),ISNUMBER(SEARCH("lobe",'Model output'!H185)),ISNUMBER(SEARCH("isthmus",'Model output'!H185)),ISNUMBER(SEARCH("mediastinum",'Model output'!H185)),ISNUMBER(SEARCH("Not mentioned",'Model output'!H185)), ISNUMBER(SEARCH("Not applicable",'Model output'!H185)), ISNUMBER(SEARCH("paratracheal",'Model output'!H185)),ISNUMBER(SEARCH("fibroadipose tissue",'Model output'!H185)),ISNUMBER(SEARCH("thyroid node",'Model output'!H185)),ISNUMBER(SEARCH("skeletal muscle",'Model output'!H185)),ISNUMBER(SEARCH("right",'Model output'!H185)),ISNUMBER(SEARCH("left",'Model output'!H185)),ISNUMBER(SEARCH("Not specified",'Model output'!H185))),"negative","positive"))</f>
        <v>negative</v>
      </c>
      <c r="I186">
        <f>IF(OR('Model output'!I185="",'Model output'!I185="Not answered",'Model output'!I185="Not mentioned"),"",IF(ISNUMBER('Model output'!I185),'Model output'!I185,1))</f>
        <v>24</v>
      </c>
      <c r="J186">
        <f>IF(OR('Model output'!J185="",'Model output'!J185="Not answered",'Model output'!J185="Not mentioned"),"",IF(AND(ISNUMBER('Model output'!J185),'Model output'!J185&lt;=I186),'Model output'!J185,IF(AND(ISNUMBER('Model output'!J185), 'Model output'!J185&gt;=DATE(2024,1,1)), MIN(DAY('Model output'!J185), MONTH('Model output'!J185), YEAR('Model output'!J185)), IF(ISNUMBER(SEARCH("0/",'Model output'!J185)),0,IF(ISNUMBER(SEARCH("/",'Model output'!J185)), VALUE(LEFT('Model output'!J185, SEARCH("/",'Model output'!J185)-1)),1)))))</f>
        <v>4</v>
      </c>
      <c r="K186" t="str" cm="1">
        <f t="array" ref="K186">IF(COUNT(FIND({0,1,2,3,4,5,6,7,8,9},'Model output'!K185))&gt;0,'Model output'!K185,"")</f>
        <v/>
      </c>
      <c r="L186" s="8" t="str">
        <f t="shared" si="29"/>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 (dominant) and Papillary carcinoma, classical (usual) (second tumor)</v>
      </c>
      <c r="O186" t="str">
        <f>IF('Model output'!M185="","",'Model output'!M185)</f>
        <v>Not mentioned</v>
      </c>
      <c r="P186" t="str">
        <f>IF('Model output'!N185="","",'Model output'!N185)</f>
        <v>4.1cm (dominant tumor), 0.9cm (second tumor)</v>
      </c>
      <c r="Q186" t="str">
        <f t="shared" si="33"/>
        <v>4.1cm,0.9cm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 ""))</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6" t="str">
        <f>IF('Model output'!S185="","",'Model output'!S185)</f>
        <v>Not identified</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No</v>
      </c>
      <c r="AB186" t="str">
        <f>IF(AA186&lt;&gt;"Yes","",IF(OR('Model output'!U185="",ISNUMBER(SEARCH("Not identified",'Model output'!U185))),"",'Model output'!U185))</f>
        <v/>
      </c>
      <c r="AC186" s="1" t="str">
        <f>IF(OR('Model output'!V185="", 'Model output'!V185="No", AND(ISERROR(SEARCH("Positive",'Model output'!V185)), ISNUMBER(SEARCH("Negative",'Model output'!V185))), ISNUMBER(SEARCH("Uninvolved",'Model output'!V185)), ISNUMBER(SEARCH("none",'Model output'!V185)), ISNUMBER(SEARCH("Free",'Model output'!V185)), ISNUMBER(SEARCH("1 mm",'Model output'!V185)), ISNUMBER(SEARCH("1.0 mm",'Model output'!V185)), ISNUMBER(SEARCH("0.1 CM",'Model output'!V185)), ISNUMBER(SEARCH("less than 0.2 mm",'Model output'!V185)), ISNUMBER(SEARCH("less than 0.5 mm",'Model output'!V185)), ISNUMBER(SEARCH("abut",'Model output'!V185)), ISNUMBER(SEARCH("lymph node",'Model output'!V185)), ISNUMBER(SEARCH("not mentioned",'Model output'!V185)), ISNUMBER(SEARCH("not specified",'Model output'!V185)), ISNUMBER(SEARCH("cannot be assessed",'Model output'!V185))), "negative", "positive")</f>
        <v>positive</v>
      </c>
      <c r="AE186" s="33"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4" t="str">
        <f t="shared" si="30"/>
        <v>3a</v>
      </c>
      <c r="AG186" s="34" t="str">
        <f t="shared" si="31"/>
        <v>1a</v>
      </c>
      <c r="AH186" s="34" t="str">
        <f t="shared" si="34"/>
        <v>0</v>
      </c>
      <c r="AI186" s="40" t="str">
        <f t="shared" si="35"/>
        <v>I</v>
      </c>
      <c r="AJ186" s="37" t="s">
        <v>1147</v>
      </c>
      <c r="AK186" s="39" t="s">
        <v>1157</v>
      </c>
      <c r="AL186" s="39" t="s">
        <v>654</v>
      </c>
      <c r="AM186" s="39" t="s">
        <v>1156</v>
      </c>
      <c r="AN186" s="39" t="s">
        <v>74</v>
      </c>
      <c r="AO186" s="37">
        <f t="shared" si="41"/>
        <v>1</v>
      </c>
      <c r="AP186" s="39">
        <f t="shared" si="42"/>
        <v>1</v>
      </c>
      <c r="AQ186" s="39">
        <f t="shared" si="43"/>
        <v>1</v>
      </c>
      <c r="AR186" s="39">
        <f t="shared" si="44"/>
        <v>1</v>
      </c>
      <c r="AS186" s="40">
        <f t="shared" si="36"/>
        <v>1</v>
      </c>
    </row>
    <row r="187" spans="1:45">
      <c r="A187" t="str">
        <f>'Model output'!A186</f>
        <v>TCGA-EM-A3AK</v>
      </c>
      <c r="B187" s="31">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0</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output'!H186="","negative",IF(OR(ISNUMBER(SEARCH("lymph node",'Model output'!H186)),ISNUMBER(SEARCH("gland",'Model output'!H186)),ISNUMBER(SEARCH("lobe",'Model output'!H186)),ISNUMBER(SEARCH("isthmus",'Model output'!H186)),ISNUMBER(SEARCH("mediastinum",'Model output'!H186)),ISNUMBER(SEARCH("Not mentioned",'Model output'!H186)), ISNUMBER(SEARCH("Not applicable",'Model output'!H186)), ISNUMBER(SEARCH("paratracheal",'Model output'!H186)),ISNUMBER(SEARCH("fibroadipose tissue",'Model output'!H186)),ISNUMBER(SEARCH("thyroid node",'Model output'!H186)),ISNUMBER(SEARCH("skeletal muscle",'Model output'!H186)),ISNUMBER(SEARCH("right",'Model output'!H186)),ISNUMBER(SEARCH("left",'Model output'!H186)),ISNUMBER(SEARCH("Not specified",'Model output'!H186))),"negative","positive"))</f>
        <v>negative</v>
      </c>
      <c r="I187">
        <f>IF(OR('Model output'!I186="",'Model output'!I186="Not answered",'Model output'!I186="Not mentioned"),"",IF(ISNUMBER('Model output'!I186),'Model output'!I186,1))</f>
        <v>2</v>
      </c>
      <c r="J187">
        <f>IF(OR('Model output'!J186="",'Model output'!J186="Not answered",'Model output'!J186="Not mentioned"),"",IF(AND(ISNUMBER('Model output'!J186),'Model output'!J186&lt;=I187),'Model output'!J186,IF(AND(ISNUMBER('Model output'!J186), 'Model output'!J186&gt;=DATE(2024,1,1)), MIN(DAY('Model output'!J186), MONTH('Model output'!J186), YEAR('Model output'!J186)), IF(ISNUMBER(SEARCH("0/",'Model output'!J186)),0,IF(ISNUMBER(SEARCH("/",'Model output'!J186)), VALUE(LEFT('Model output'!J186, SEARCH("/",'Model output'!J186)-1)),1)))))</f>
        <v>0</v>
      </c>
      <c r="K187" t="str" cm="1">
        <f t="array" ref="K187">IF(COUNT(FIND({0,1,2,3,4,5,6,7,8,9},'Model output'!K186))&gt;0,'Model output'!K186,"")</f>
        <v/>
      </c>
      <c r="L187" s="8" t="str">
        <f t="shared" si="29"/>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v>
      </c>
      <c r="P187" t="str">
        <f>IF('Model output'!N186="","",'Model output'!N186)</f>
        <v>2.0cm</v>
      </c>
      <c r="Q187" t="str">
        <f t="shared" si="33"/>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 ""))</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6"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No</v>
      </c>
      <c r="AB187" t="str">
        <f>IF(AA187&lt;&gt;"Yes","",IF(OR('Model output'!U186="",ISNUMBER(SEARCH("Not identified",'Model output'!U186))),"",'Model output'!U186))</f>
        <v/>
      </c>
      <c r="AC187" s="1" t="str">
        <f>IF(OR('Model output'!V186="", 'Model output'!V186="No", AND(ISERROR(SEARCH("Positive",'Model output'!V186)), ISNUMBER(SEARCH("Negative",'Model output'!V186))), ISNUMBER(SEARCH("Uninvolved",'Model output'!V186)), ISNUMBER(SEARCH("none",'Model output'!V186)), ISNUMBER(SEARCH("Free",'Model output'!V186)), ISNUMBER(SEARCH("1 mm",'Model output'!V186)), ISNUMBER(SEARCH("1.0 mm",'Model output'!V186)), ISNUMBER(SEARCH("0.1 CM",'Model output'!V186)), ISNUMBER(SEARCH("less than 0.2 mm",'Model output'!V186)), ISNUMBER(SEARCH("less than 0.5 mm",'Model output'!V186)), ISNUMBER(SEARCH("abut",'Model output'!V186)), ISNUMBER(SEARCH("lymph node",'Model output'!V186)), ISNUMBER(SEARCH("not mentioned",'Model output'!V186)), ISNUMBER(SEARCH("not specified",'Model output'!V186)), ISNUMBER(SEARCH("cannot be assessed",'Model output'!V186))), "negative", "positive")</f>
        <v>negative</v>
      </c>
      <c r="AE187" s="33"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4" t="str">
        <f t="shared" si="30"/>
        <v>1b</v>
      </c>
      <c r="AG187" s="34" t="str">
        <f t="shared" si="31"/>
        <v>0</v>
      </c>
      <c r="AH187" s="34" t="str">
        <f t="shared" si="34"/>
        <v>0</v>
      </c>
      <c r="AI187" s="40" t="str">
        <f t="shared" si="35"/>
        <v>I</v>
      </c>
      <c r="AJ187" s="37" t="s">
        <v>1149</v>
      </c>
      <c r="AK187" s="39" t="s">
        <v>1152</v>
      </c>
      <c r="AL187" s="39" t="s">
        <v>1153</v>
      </c>
      <c r="AM187" s="39" t="s">
        <v>1156</v>
      </c>
      <c r="AN187" s="39" t="s">
        <v>74</v>
      </c>
      <c r="AO187" s="37">
        <f t="shared" ca="1" si="41"/>
        <v>0</v>
      </c>
      <c r="AP187" s="39">
        <f t="shared" si="42"/>
        <v>1</v>
      </c>
      <c r="AQ187" s="39">
        <f t="shared" si="43"/>
        <v>1</v>
      </c>
      <c r="AR187" s="39">
        <f t="shared" si="44"/>
        <v>1</v>
      </c>
      <c r="AS187" s="40">
        <f t="shared" si="36"/>
        <v>1</v>
      </c>
    </row>
    <row r="188" spans="1:45">
      <c r="A188" t="str">
        <f>'Model output'!A187</f>
        <v>TCGA-EM-A3AL</v>
      </c>
      <c r="B188" s="31">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0</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output'!H187="","negative",IF(OR(ISNUMBER(SEARCH("lymph node",'Model output'!H187)),ISNUMBER(SEARCH("gland",'Model output'!H187)),ISNUMBER(SEARCH("lobe",'Model output'!H187)),ISNUMBER(SEARCH("isthmus",'Model output'!H187)),ISNUMBER(SEARCH("mediastinum",'Model output'!H187)),ISNUMBER(SEARCH("Not mentioned",'Model output'!H187)), ISNUMBER(SEARCH("Not applicable",'Model output'!H187)), ISNUMBER(SEARCH("paratracheal",'Model output'!H187)),ISNUMBER(SEARCH("fibroadipose tissue",'Model output'!H187)),ISNUMBER(SEARCH("thyroid node",'Model output'!H187)),ISNUMBER(SEARCH("skeletal muscle",'Model output'!H187)),ISNUMBER(SEARCH("right",'Model output'!H187)),ISNUMBER(SEARCH("left",'Model output'!H187)),ISNUMBER(SEARCH("Not specified",'Model output'!H187))),"negative","positive"))</f>
        <v>negative</v>
      </c>
      <c r="I188">
        <f>IF(OR('Model output'!I187="",'Model output'!I187="Not answered",'Model output'!I187="Not mentioned"),"",IF(ISNUMBER('Model output'!I187),'Model output'!I187,1))</f>
        <v>14</v>
      </c>
      <c r="J188">
        <f>IF(OR('Model output'!J187="",'Model output'!J187="Not answered",'Model output'!J187="Not mentioned"),"",IF(AND(ISNUMBER('Model output'!J187),'Model output'!J187&lt;=I188),'Model output'!J187,IF(AND(ISNUMBER('Model output'!J187), 'Model output'!J187&gt;=DATE(2024,1,1)), MIN(DAY('Model output'!J187), MONTH('Model output'!J187), YEAR('Model output'!J187)), IF(ISNUMBER(SEARCH("0/",'Model output'!J187)),0,IF(ISNUMBER(SEARCH("/",'Model output'!J187)), VALUE(LEFT('Model output'!J187, SEARCH("/",'Model output'!J187)-1)),1)))))</f>
        <v>0</v>
      </c>
      <c r="K188" t="str" cm="1">
        <f t="array" ref="K188">IF(COUNT(FIND({0,1,2,3,4,5,6,7,8,9},'Model output'!K187))&gt;0,'Model output'!K187,"")</f>
        <v/>
      </c>
      <c r="L188" s="8" t="str">
        <f t="shared" si="29"/>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Not mentioned</v>
      </c>
      <c r="P188" t="str">
        <f>IF('Model output'!N187="","",'Model output'!N187)</f>
        <v>1.9cm</v>
      </c>
      <c r="Q188" t="str">
        <f t="shared" si="33"/>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 ""))</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6"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No</v>
      </c>
      <c r="AB188" t="str">
        <f>IF(AA188&lt;&gt;"Yes","",IF(OR('Model output'!U187="",ISNUMBER(SEARCH("Not identified",'Model output'!U187))),"",'Model output'!U187))</f>
        <v/>
      </c>
      <c r="AC188" s="1" t="str">
        <f>IF(OR('Model output'!V187="", 'Model output'!V187="No", AND(ISERROR(SEARCH("Positive",'Model output'!V187)), ISNUMBER(SEARCH("Negative",'Model output'!V187))), ISNUMBER(SEARCH("Uninvolved",'Model output'!V187)), ISNUMBER(SEARCH("none",'Model output'!V187)), ISNUMBER(SEARCH("Free",'Model output'!V187)), ISNUMBER(SEARCH("1 mm",'Model output'!V187)), ISNUMBER(SEARCH("1.0 mm",'Model output'!V187)), ISNUMBER(SEARCH("0.1 CM",'Model output'!V187)), ISNUMBER(SEARCH("less than 0.2 mm",'Model output'!V187)), ISNUMBER(SEARCH("less than 0.5 mm",'Model output'!V187)), ISNUMBER(SEARCH("abut",'Model output'!V187)), ISNUMBER(SEARCH("lymph node",'Model output'!V187)), ISNUMBER(SEARCH("not mentioned",'Model output'!V187)), ISNUMBER(SEARCH("not specified",'Model output'!V187)), ISNUMBER(SEARCH("cannot be assessed",'Model output'!V187))), "negative", "positive")</f>
        <v>negative</v>
      </c>
      <c r="AE188" s="33"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4" t="str">
        <f t="shared" si="30"/>
        <v>1b</v>
      </c>
      <c r="AG188" s="34" t="str">
        <f t="shared" si="31"/>
        <v>0</v>
      </c>
      <c r="AH188" s="34" t="str">
        <f t="shared" si="34"/>
        <v>0</v>
      </c>
      <c r="AI188" s="40" t="str">
        <f t="shared" si="35"/>
        <v>I</v>
      </c>
      <c r="AJ188" s="37" t="s">
        <v>1148</v>
      </c>
      <c r="AK188" s="39" t="s">
        <v>1152</v>
      </c>
      <c r="AL188" s="39" t="s">
        <v>1153</v>
      </c>
      <c r="AM188" s="39" t="s">
        <v>1156</v>
      </c>
      <c r="AN188" s="39" t="s">
        <v>74</v>
      </c>
      <c r="AO188" s="37">
        <f t="shared" ca="1" si="41"/>
        <v>1</v>
      </c>
      <c r="AP188" s="39">
        <f t="shared" si="42"/>
        <v>1</v>
      </c>
      <c r="AQ188" s="39">
        <f t="shared" si="43"/>
        <v>1</v>
      </c>
      <c r="AR188" s="39">
        <f t="shared" si="44"/>
        <v>1</v>
      </c>
      <c r="AS188" s="40">
        <f t="shared" si="36"/>
        <v>1</v>
      </c>
    </row>
    <row r="189" spans="1:45">
      <c r="A189" t="str">
        <f>'Model output'!A188</f>
        <v>TCGA-EM-A3AN</v>
      </c>
      <c r="B189" s="31">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0</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central</v>
      </c>
      <c r="H189" t="str">
        <f>IF('Model output'!H188="","negative",IF(OR(ISNUMBER(SEARCH("lymph node",'Model output'!H188)),ISNUMBER(SEARCH("gland",'Model output'!H188)),ISNUMBER(SEARCH("lobe",'Model output'!H188)),ISNUMBER(SEARCH("isthmus",'Model output'!H188)),ISNUMBER(SEARCH("mediastinum",'Model output'!H188)),ISNUMBER(SEARCH("Not mentioned",'Model output'!H188)), ISNUMBER(SEARCH("Not applicable",'Model output'!H188)), ISNUMBER(SEARCH("paratracheal",'Model output'!H188)),ISNUMBER(SEARCH("fibroadipose tissue",'Model output'!H188)),ISNUMBER(SEARCH("thyroid node",'Model output'!H188)),ISNUMBER(SEARCH("skeletal muscle",'Model output'!H188)),ISNUMBER(SEARCH("right",'Model output'!H188)),ISNUMBER(SEARCH("left",'Model output'!H188)),ISNUMBER(SEARCH("Not specified",'Model output'!H188))),"negative","positive"))</f>
        <v>negative</v>
      </c>
      <c r="I189">
        <f>IF(OR('Model output'!I188="",'Model output'!I188="Not answered",'Model output'!I188="Not mentioned"),"",IF(ISNUMBER('Model output'!I188),'Model output'!I188,1))</f>
        <v>80</v>
      </c>
      <c r="J189">
        <f>IF(OR('Model output'!J188="",'Model output'!J188="Not answered",'Model output'!J188="Not mentioned"),"",IF(AND(ISNUMBER('Model output'!J188),'Model output'!J188&lt;=I189),'Model output'!J188,IF(AND(ISNUMBER('Model output'!J188), 'Model output'!J188&gt;=DATE(2024,1,1)), MIN(DAY('Model output'!J188), MONTH('Model output'!J188), YEAR('Model output'!J188)), IF(ISNUMBER(SEARCH("0/",'Model output'!J188)),0,IF(ISNUMBER(SEARCH("/",'Model output'!J188)), VALUE(LEFT('Model output'!J188, SEARCH("/",'Model output'!J188)-1)),1)))))</f>
        <v>27</v>
      </c>
      <c r="K189" t="str" cm="1">
        <f t="array" ref="K189">IF(COUNT(FIND({0,1,2,3,4,5,6,7,8,9},'Model output'!K188))&gt;0,'Model output'!K188,"")</f>
        <v/>
      </c>
      <c r="L189" s="8" t="str">
        <f t="shared" si="29"/>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 classical (usual), Papillary carcinoma, follicular variant</v>
      </c>
      <c r="O189" t="str">
        <f>IF('Model output'!M188="","",'Model output'!M188)</f>
        <v>Not mentioned</v>
      </c>
      <c r="P189" t="str">
        <f>IF('Model output'!N188="","",'Model output'!N188)</f>
        <v>1.2 cm</v>
      </c>
      <c r="Q189" t="str">
        <f t="shared" si="33"/>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 ""))</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6"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No</v>
      </c>
      <c r="AB189" t="str">
        <f>IF(AA189&lt;&gt;"Yes","",IF(OR('Model output'!U188="",ISNUMBER(SEARCH("Not identified",'Model output'!U188))),"",'Model output'!U188))</f>
        <v/>
      </c>
      <c r="AC189" s="1" t="str">
        <f>IF(OR('Model output'!V188="", 'Model output'!V188="No", AND(ISERROR(SEARCH("Positive",'Model output'!V188)), ISNUMBER(SEARCH("Negative",'Model output'!V188))), ISNUMBER(SEARCH("Uninvolved",'Model output'!V188)), ISNUMBER(SEARCH("none",'Model output'!V188)), ISNUMBER(SEARCH("Free",'Model output'!V188)), ISNUMBER(SEARCH("1 mm",'Model output'!V188)), ISNUMBER(SEARCH("1.0 mm",'Model output'!V188)), ISNUMBER(SEARCH("0.1 CM",'Model output'!V188)), ISNUMBER(SEARCH("less than 0.2 mm",'Model output'!V188)), ISNUMBER(SEARCH("less than 0.5 mm",'Model output'!V188)), ISNUMBER(SEARCH("abut",'Model output'!V188)), ISNUMBER(SEARCH("lymph node",'Model output'!V188)), ISNUMBER(SEARCH("not mentioned",'Model output'!V188)), ISNUMBER(SEARCH("not specified",'Model output'!V188)), ISNUMBER(SEARCH("cannot be assessed",'Model output'!V188))), "negative", "positive")</f>
        <v>positive</v>
      </c>
      <c r="AE189" s="33"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4" t="str">
        <f t="shared" si="30"/>
        <v>1b</v>
      </c>
      <c r="AG189" s="34" t="str">
        <f t="shared" si="31"/>
        <v>1a</v>
      </c>
      <c r="AH189" s="34" t="str">
        <f t="shared" si="34"/>
        <v>0</v>
      </c>
      <c r="AI189" s="40" t="str">
        <f t="shared" si="35"/>
        <v>I</v>
      </c>
      <c r="AJ189" s="37" t="s">
        <v>1147</v>
      </c>
      <c r="AK189" s="39" t="s">
        <v>1152</v>
      </c>
      <c r="AL189" s="39" t="s">
        <v>1152</v>
      </c>
      <c r="AM189" s="39" t="s">
        <v>1156</v>
      </c>
      <c r="AN189" s="39" t="s">
        <v>74</v>
      </c>
      <c r="AO189" s="37">
        <f t="shared" si="41"/>
        <v>1</v>
      </c>
      <c r="AP189" s="39">
        <f t="shared" si="42"/>
        <v>1</v>
      </c>
      <c r="AQ189" s="39">
        <f t="shared" si="43"/>
        <v>0</v>
      </c>
      <c r="AR189" s="39">
        <f t="shared" si="44"/>
        <v>1</v>
      </c>
      <c r="AS189" s="40">
        <f t="shared" si="36"/>
        <v>1</v>
      </c>
    </row>
    <row r="190" spans="1:45">
      <c r="A190" t="str">
        <f>'Model output'!A189</f>
        <v>TCGA-EM-A3AO</v>
      </c>
      <c r="B190" s="31">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0</v>
      </c>
      <c r="F190" t="str">
        <f t="shared" si="32"/>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output'!H189="","negative",IF(OR(ISNUMBER(SEARCH("lymph node",'Model output'!H189)),ISNUMBER(SEARCH("gland",'Model output'!H189)),ISNUMBER(SEARCH("lobe",'Model output'!H189)),ISNUMBER(SEARCH("isthmus",'Model output'!H189)),ISNUMBER(SEARCH("mediastinum",'Model output'!H189)),ISNUMBER(SEARCH("Not mentioned",'Model output'!H189)), ISNUMBER(SEARCH("Not applicable",'Model output'!H189)), ISNUMBER(SEARCH("paratracheal",'Model output'!H189)),ISNUMBER(SEARCH("fibroadipose tissue",'Model output'!H189)),ISNUMBER(SEARCH("thyroid node",'Model output'!H189)),ISNUMBER(SEARCH("skeletal muscle",'Model output'!H189)),ISNUMBER(SEARCH("right",'Model output'!H189)),ISNUMBER(SEARCH("left",'Model output'!H189)),ISNUMBER(SEARCH("Not specified",'Model output'!H189))),"negative","positive"))</f>
        <v>negative</v>
      </c>
      <c r="I190">
        <f>IF(OR('Model output'!I189="",'Model output'!I189="Not answered",'Model output'!I189="Not mentioned"),"",IF(ISNUMBER('Model output'!I189),'Model output'!I189,1))</f>
        <v>28</v>
      </c>
      <c r="J190">
        <f>IF(OR('Model output'!J189="",'Model output'!J189="Not answered",'Model output'!J189="Not mentioned"),"",IF(AND(ISNUMBER('Model output'!J189),'Model output'!J189&lt;=I190),'Model output'!J189,IF(AND(ISNUMBER('Model output'!J189), 'Model output'!J189&gt;=DATE(2024,1,1)), MIN(DAY('Model output'!J189), MONTH('Model output'!J189), YEAR('Model output'!J189)), IF(ISNUMBER(SEARCH("0/",'Model output'!J189)),0,IF(ISNUMBER(SEARCH("/",'Model output'!J189)), VALUE(LEFT('Model output'!J189, SEARCH("/",'Model output'!J189)-1)),1)))))</f>
        <v>10</v>
      </c>
      <c r="K190" t="str" cm="1">
        <f t="array" ref="K190">IF(COUNT(FIND({0,1,2,3,4,5,6,7,8,9},'Model output'!K189))&gt;0,'Model output'!K189,"")</f>
        <v>3.5 cm</v>
      </c>
      <c r="L190" s="8" t="str">
        <f t="shared" ref="L190:L253" si="45">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190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Metastatic papillary thyroid carcinoma, papillary carcinoma, follicular variant, papillary carcinoma, microcarcinoma (occult, small or microscopic) variant</v>
      </c>
      <c r="O190" t="str">
        <f>IF('Model output'!M189="","",'Model output'!M189)</f>
        <v>classical (papillary), follicular</v>
      </c>
      <c r="P190" t="str">
        <f>IF('Model output'!N189="","",'Model output'!N189)</f>
        <v>3.0 cm</v>
      </c>
      <c r="Q190" t="str">
        <f t="shared" si="33"/>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 ""))</f>
        <v>Not mentioned</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6" t="str">
        <f>IF('Model output'!S189="","",'Model output'!S189)</f>
        <v>Not identified</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No</v>
      </c>
      <c r="AB190" t="str">
        <f>IF(AA190&lt;&gt;"Yes","",IF(OR('Model output'!U189="",ISNUMBER(SEARCH("Not identified",'Model output'!U189))),"",'Model output'!U189))</f>
        <v/>
      </c>
      <c r="AC190" s="1" t="str">
        <f>IF(OR('Model output'!V189="", 'Model output'!V189="No", AND(ISERROR(SEARCH("Positive",'Model output'!V189)), ISNUMBER(SEARCH("Negative",'Model output'!V189))), ISNUMBER(SEARCH("Uninvolved",'Model output'!V189)), ISNUMBER(SEARCH("none",'Model output'!V189)), ISNUMBER(SEARCH("Free",'Model output'!V189)), ISNUMBER(SEARCH("1 mm",'Model output'!V189)), ISNUMBER(SEARCH("1.0 mm",'Model output'!V189)), ISNUMBER(SEARCH("0.1 CM",'Model output'!V189)), ISNUMBER(SEARCH("less than 0.2 mm",'Model output'!V189)), ISNUMBER(SEARCH("less than 0.5 mm",'Model output'!V189)), ISNUMBER(SEARCH("abut",'Model output'!V189)), ISNUMBER(SEARCH("lymph node",'Model output'!V189)), ISNUMBER(SEARCH("not mentioned",'Model output'!V189)), ISNUMBER(SEARCH("not specified",'Model output'!V189)), ISNUMBER(SEARCH("cannot be assessed",'Model output'!V189))), "negative", "positive")</f>
        <v>negative</v>
      </c>
      <c r="AE190" s="33"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high</v>
      </c>
      <c r="AF190" s="34" t="str">
        <f t="shared" si="30"/>
        <v>2</v>
      </c>
      <c r="AG190" s="34" t="str">
        <f t="shared" si="31"/>
        <v>1b</v>
      </c>
      <c r="AH190" s="34" t="str">
        <f t="shared" si="34"/>
        <v>0</v>
      </c>
      <c r="AI190" s="40" t="str">
        <f t="shared" si="35"/>
        <v>II</v>
      </c>
      <c r="AJ190" s="37" t="s">
        <v>1147</v>
      </c>
      <c r="AK190" s="39" t="s">
        <v>1155</v>
      </c>
      <c r="AL190" s="39" t="s">
        <v>1152</v>
      </c>
      <c r="AM190" s="39" t="s">
        <v>1156</v>
      </c>
      <c r="AN190" s="39" t="s">
        <v>1154</v>
      </c>
      <c r="AO190" s="37">
        <f t="shared" si="41"/>
        <v>1</v>
      </c>
      <c r="AP190" s="39">
        <f t="shared" si="42"/>
        <v>1</v>
      </c>
      <c r="AQ190" s="39">
        <f t="shared" si="43"/>
        <v>1</v>
      </c>
      <c r="AR190" s="39">
        <f t="shared" si="44"/>
        <v>1</v>
      </c>
      <c r="AS190" s="40">
        <f t="shared" si="36"/>
        <v>1</v>
      </c>
    </row>
    <row r="191" spans="1:45">
      <c r="A191" t="str">
        <f>'Model output'!A190</f>
        <v>TCGA-EM-A3AP</v>
      </c>
      <c r="B191" s="31">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0</v>
      </c>
      <c r="F191" t="str">
        <f t="shared" ref="F191:F224" si="46">IF(OR(G191&lt;&gt;"",AND(J191&lt;&gt;"",ISNUMBER(J191),J191&gt;0),AND(M191&lt;&gt;"",M191&gt;0)),"positive","negative")</f>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output'!H190="","negative",IF(OR(ISNUMBER(SEARCH("lymph node",'Model output'!H190)),ISNUMBER(SEARCH("gland",'Model output'!H190)),ISNUMBER(SEARCH("lobe",'Model output'!H190)),ISNUMBER(SEARCH("isthmus",'Model output'!H190)),ISNUMBER(SEARCH("mediastinum",'Model output'!H190)),ISNUMBER(SEARCH("Not mentioned",'Model output'!H190)), ISNUMBER(SEARCH("Not applicable",'Model output'!H190)), ISNUMBER(SEARCH("paratracheal",'Model output'!H190)),ISNUMBER(SEARCH("fibroadipose tissue",'Model output'!H190)),ISNUMBER(SEARCH("thyroid node",'Model output'!H190)),ISNUMBER(SEARCH("skeletal muscle",'Model output'!H190)),ISNUMBER(SEARCH("right",'Model output'!H190)),ISNUMBER(SEARCH("left",'Model output'!H190)),ISNUMBER(SEARCH("Not specified",'Model output'!H190))),"negative","positive"))</f>
        <v>negative</v>
      </c>
      <c r="I191">
        <f>IF(OR('Model output'!I190="",'Model output'!I190="Not answered",'Model output'!I190="Not mentioned"),"",IF(ISNUMBER('Model output'!I190),'Model output'!I190,1))</f>
        <v>0</v>
      </c>
      <c r="J191">
        <f>IF(OR('Model output'!J190="",'Model output'!J190="Not answered",'Model output'!J190="Not mentioned"),"",IF(AND(ISNUMBER('Model output'!J190),'Model output'!J190&lt;=I191),'Model output'!J190,IF(AND(ISNUMBER('Model output'!J190), 'Model output'!J190&gt;=DATE(2024,1,1)), MIN(DAY('Model output'!J190), MONTH('Model output'!J190), YEAR('Model output'!J190)), IF(ISNUMBER(SEARCH("0/",'Model output'!J190)),0,IF(ISNUMBER(SEARCH("/",'Model output'!J190)), VALUE(LEFT('Model output'!J190, SEARCH("/",'Model output'!J190)-1)),1)))))</f>
        <v>0</v>
      </c>
      <c r="K191" t="str" cm="1">
        <f t="array" ref="K191">IF(COUNT(FIND({0,1,2,3,4,5,6,7,8,9},'Model output'!K190))&gt;0,'Model output'!K190,"")</f>
        <v/>
      </c>
      <c r="L191" s="8" t="str">
        <f t="shared" si="45"/>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 cm</v>
      </c>
      <c r="Q191" t="str">
        <f t="shared" ref="Q191:Q254" si="4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191,"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 ""))</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6"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1" t="str">
        <f>IF(OR('Model output'!V190="", 'Model output'!V190="No", AND(ISERROR(SEARCH("Positive",'Model output'!V190)), ISNUMBER(SEARCH("Negative",'Model output'!V190))), ISNUMBER(SEARCH("Uninvolved",'Model output'!V190)), ISNUMBER(SEARCH("none",'Model output'!V190)), ISNUMBER(SEARCH("Free",'Model output'!V190)), ISNUMBER(SEARCH("1 mm",'Model output'!V190)), ISNUMBER(SEARCH("1.0 mm",'Model output'!V190)), ISNUMBER(SEARCH("0.1 CM",'Model output'!V190)), ISNUMBER(SEARCH("less than 0.2 mm",'Model output'!V190)), ISNUMBER(SEARCH("less than 0.5 mm",'Model output'!V190)), ISNUMBER(SEARCH("abut",'Model output'!V190)), ISNUMBER(SEARCH("lymph node",'Model output'!V190)), ISNUMBER(SEARCH("not mentioned",'Model output'!V190)), ISNUMBER(SEARCH("not specified",'Model output'!V190)), ISNUMBER(SEARCH("cannot be assessed",'Model output'!V190))), "negative", "positive")</f>
        <v>negative</v>
      </c>
      <c r="AE191" s="33"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4" t="str">
        <f t="shared" ref="AF191:AF254" si="48">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4" t="str">
        <f t="shared" ref="AG191:AG254" si="49">IF(AND(ISNUMBER(J191),J191&gt;0),
IF(G191="lateral", "1b", "1a"),"0")</f>
        <v>0</v>
      </c>
      <c r="AH191" s="34" t="str">
        <f t="shared" si="34"/>
        <v>0</v>
      </c>
      <c r="AI191" s="40" t="str">
        <f t="shared" si="35"/>
        <v>I</v>
      </c>
      <c r="AJ191" s="37" t="s">
        <v>1148</v>
      </c>
      <c r="AK191" s="39" t="s">
        <v>1155</v>
      </c>
      <c r="AL191" s="39" t="s">
        <v>1156</v>
      </c>
      <c r="AM191" s="39" t="s">
        <v>1156</v>
      </c>
      <c r="AN191" s="39" t="s">
        <v>74</v>
      </c>
      <c r="AO191" s="37">
        <f t="shared" ca="1" si="41"/>
        <v>1</v>
      </c>
      <c r="AP191" s="39">
        <f t="shared" si="42"/>
        <v>1</v>
      </c>
      <c r="AQ191" s="39">
        <f t="shared" si="43"/>
        <v>1</v>
      </c>
      <c r="AR191" s="39">
        <f t="shared" si="44"/>
        <v>1</v>
      </c>
      <c r="AS191" s="40">
        <f t="shared" si="36"/>
        <v>1</v>
      </c>
    </row>
    <row r="192" spans="1:45">
      <c r="A192" t="str">
        <f>'Model output'!A191</f>
        <v>TCGA-EM-A3AQ</v>
      </c>
      <c r="B192" s="31">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0</v>
      </c>
      <c r="F192" t="str">
        <f t="shared" si="46"/>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output'!H191="","negative",IF(OR(ISNUMBER(SEARCH("lymph node",'Model output'!H191)),ISNUMBER(SEARCH("gland",'Model output'!H191)),ISNUMBER(SEARCH("lobe",'Model output'!H191)),ISNUMBER(SEARCH("isthmus",'Model output'!H191)),ISNUMBER(SEARCH("mediastinum",'Model output'!H191)),ISNUMBER(SEARCH("Not mentioned",'Model output'!H191)), ISNUMBER(SEARCH("Not applicable",'Model output'!H191)), ISNUMBER(SEARCH("paratracheal",'Model output'!H191)),ISNUMBER(SEARCH("fibroadipose tissue",'Model output'!H191)),ISNUMBER(SEARCH("thyroid node",'Model output'!H191)),ISNUMBER(SEARCH("skeletal muscle",'Model output'!H191)),ISNUMBER(SEARCH("right",'Model output'!H191)),ISNUMBER(SEARCH("left",'Model output'!H191)),ISNUMBER(SEARCH("Not specified",'Model output'!H191))),"negative","positive"))</f>
        <v>negative</v>
      </c>
      <c r="I192">
        <f>IF(OR('Model output'!I191="",'Model output'!I191="Not answered",'Model output'!I191="Not mentioned"),"",IF(ISNUMBER('Model output'!I191),'Model output'!I191,1))</f>
        <v>3</v>
      </c>
      <c r="J192">
        <f>IF(OR('Model output'!J191="",'Model output'!J191="Not answered",'Model output'!J191="Not mentioned"),"",IF(AND(ISNUMBER('Model output'!J191),'Model output'!J191&lt;=I192),'Model output'!J191,IF(AND(ISNUMBER('Model output'!J191), 'Model output'!J191&gt;=DATE(2024,1,1)), MIN(DAY('Model output'!J191), MONTH('Model output'!J191), YEAR('Model output'!J191)), IF(ISNUMBER(SEARCH("0/",'Model output'!J191)),0,IF(ISNUMBER(SEARCH("/",'Model output'!J191)), VALUE(LEFT('Model output'!J191, SEARCH("/",'Model output'!J191)-1)),1)))))</f>
        <v>0</v>
      </c>
      <c r="K192" t="str" cm="1">
        <f t="array" ref="K192">IF(COUNT(FIND({0,1,2,3,4,5,6,7,8,9},'Model output'!K191))&gt;0,'Model output'!K191,"")</f>
        <v/>
      </c>
      <c r="L192" s="8" t="str">
        <f t="shared" si="45"/>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 classical (usual) and Papillary carcinoma, follicular variant</v>
      </c>
      <c r="O192" t="str">
        <f>IF('Model output'!M191="","",'Model output'!M191)</f>
        <v/>
      </c>
      <c r="P192" t="str">
        <f>IF('Model output'!N191="","",'Model output'!N191)</f>
        <v>1.3cm</v>
      </c>
      <c r="Q192" t="str">
        <f t="shared" si="47"/>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 ""))</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6"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No</v>
      </c>
      <c r="AB192" t="str">
        <f>IF(AA192&lt;&gt;"Yes","",IF(OR('Model output'!U191="",ISNUMBER(SEARCH("Not identified",'Model output'!U191))),"",'Model output'!U191))</f>
        <v/>
      </c>
      <c r="AC192" s="1" t="str">
        <f>IF(OR('Model output'!V191="", 'Model output'!V191="No", AND(ISERROR(SEARCH("Positive",'Model output'!V191)), ISNUMBER(SEARCH("Negative",'Model output'!V191))), ISNUMBER(SEARCH("Uninvolved",'Model output'!V191)), ISNUMBER(SEARCH("none",'Model output'!V191)), ISNUMBER(SEARCH("Free",'Model output'!V191)), ISNUMBER(SEARCH("1 mm",'Model output'!V191)), ISNUMBER(SEARCH("1.0 mm",'Model output'!V191)), ISNUMBER(SEARCH("0.1 CM",'Model output'!V191)), ISNUMBER(SEARCH("less than 0.2 mm",'Model output'!V191)), ISNUMBER(SEARCH("less than 0.5 mm",'Model output'!V191)), ISNUMBER(SEARCH("abut",'Model output'!V191)), ISNUMBER(SEARCH("lymph node",'Model output'!V191)), ISNUMBER(SEARCH("not mentioned",'Model output'!V191)), ISNUMBER(SEARCH("not specified",'Model output'!V191)), ISNUMBER(SEARCH("cannot be assessed",'Model output'!V191))), "negative", "positive")</f>
        <v>negative</v>
      </c>
      <c r="AE192" s="33"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4" t="str">
        <f t="shared" si="48"/>
        <v>1b</v>
      </c>
      <c r="AG192" s="34" t="str">
        <f t="shared" si="49"/>
        <v>0</v>
      </c>
      <c r="AH192" s="34" t="str">
        <f t="shared" ref="AH192:AH255" si="50">IF(OR(H192="unknown"),"x",IF(H192="negative","0","1"))</f>
        <v>0</v>
      </c>
      <c r="AI192" s="40"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37" t="s">
        <v>1148</v>
      </c>
      <c r="AK192" s="39" t="s">
        <v>1152</v>
      </c>
      <c r="AL192" s="39" t="s">
        <v>1153</v>
      </c>
      <c r="AM192" s="39" t="s">
        <v>1156</v>
      </c>
      <c r="AN192" s="39" t="s">
        <v>74</v>
      </c>
      <c r="AO192" s="37">
        <f t="shared" ref="AO192:AO255" ca="1" si="52">IF(AE192=AJ192,1,0)</f>
        <v>1</v>
      </c>
      <c r="AP192" s="39">
        <f t="shared" ref="AP192:AP255" si="53">IF(AF192=AK192, 1, IF(AND(AF192="x", AK192="0"), 1, IF(AND(AF192="0", AK192="x"), 1, 0)))</f>
        <v>1</v>
      </c>
      <c r="AQ192" s="39">
        <f t="shared" ref="AQ192:AQ255" si="54">IF(AG192=AL192, 1, IF(AND(AG192="x", AL192="0"), 1, IF(AND(AG192="0", AL192="x"), 1, 0)))</f>
        <v>1</v>
      </c>
      <c r="AR192" s="39">
        <f t="shared" ref="AR192:AR255" si="55">IF(AH192=AM192, 1, IF(AND(AH192="x", AM192="0"), 1, IF(AND(AH192="0", AM192="x"), 1, 0)))</f>
        <v>1</v>
      </c>
      <c r="AS192" s="40">
        <f t="shared" si="36"/>
        <v>1</v>
      </c>
    </row>
    <row r="193" spans="1:45">
      <c r="A193" t="str">
        <f>'Model output'!A192</f>
        <v>TCGA-EM-A3AR</v>
      </c>
      <c r="B193" s="31">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6"/>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output'!H192="","negative",IF(OR(ISNUMBER(SEARCH("lymph node",'Model output'!H192)),ISNUMBER(SEARCH("gland",'Model output'!H192)),ISNUMBER(SEARCH("lobe",'Model output'!H192)),ISNUMBER(SEARCH("isthmus",'Model output'!H192)),ISNUMBER(SEARCH("mediastinum",'Model output'!H192)),ISNUMBER(SEARCH("Not mentioned",'Model output'!H192)), ISNUMBER(SEARCH("Not applicable",'Model output'!H192)), ISNUMBER(SEARCH("paratracheal",'Model output'!H192)),ISNUMBER(SEARCH("fibroadipose tissue",'Model output'!H192)),ISNUMBER(SEARCH("thyroid node",'Model output'!H192)),ISNUMBER(SEARCH("skeletal muscle",'Model output'!H192)),ISNUMBER(SEARCH("right",'Model output'!H192)),ISNUMBER(SEARCH("left",'Model output'!H192)),ISNUMBER(SEARCH("Not specified",'Model output'!H192))),"negative","positive"))</f>
        <v>negative</v>
      </c>
      <c r="I193">
        <f>IF(OR('Model output'!I192="",'Model output'!I192="Not answered",'Model output'!I192="Not mentioned"),"",IF(ISNUMBER('Model output'!I192),'Model output'!I192,1))</f>
        <v>1</v>
      </c>
      <c r="J193">
        <f>IF(OR('Model output'!J192="",'Model output'!J192="Not answered",'Model output'!J192="Not mentioned"),"",IF(AND(ISNUMBER('Model output'!J192),'Model output'!J192&lt;=I193),'Model output'!J192,IF(AND(ISNUMBER('Model output'!J192), 'Model output'!J192&gt;=DATE(2024,1,1)), MIN(DAY('Model output'!J192), MONTH('Model output'!J192), YEAR('Model output'!J192)), IF(ISNUMBER(SEARCH("0/",'Model output'!J192)),0,IF(ISNUMBER(SEARCH("/",'Model output'!J192)), VALUE(LEFT('Model output'!J192, SEARCH("/",'Model output'!J192)-1)),1)))))</f>
        <v>1</v>
      </c>
      <c r="K193" t="str" cm="1">
        <f t="array" ref="K193">IF(COUNT(FIND({0,1,2,3,4,5,6,7,8,9},'Model output'!K192))&gt;0,'Model output'!K192,"")</f>
        <v/>
      </c>
      <c r="L193" s="8" t="str">
        <f t="shared" si="45"/>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Not mentioned</v>
      </c>
      <c r="P193" t="str">
        <f>IF('Model output'!N192="","",'Model output'!N192)</f>
        <v>1.2cm</v>
      </c>
      <c r="Q193" t="str">
        <f t="shared" si="47"/>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 ""))</f>
        <v>Not mentioned</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6"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No</v>
      </c>
      <c r="AB193" t="str">
        <f>IF(AA193&lt;&gt;"Yes","",IF(OR('Model output'!U192="",ISNUMBER(SEARCH("Not identified",'Model output'!U192))),"",'Model output'!U192))</f>
        <v/>
      </c>
      <c r="AC193" s="1" t="str">
        <f>IF(OR('Model output'!V192="", 'Model output'!V192="No", AND(ISERROR(SEARCH("Positive",'Model output'!V192)), ISNUMBER(SEARCH("Negative",'Model output'!V192))), ISNUMBER(SEARCH("Uninvolved",'Model output'!V192)), ISNUMBER(SEARCH("none",'Model output'!V192)), ISNUMBER(SEARCH("Free",'Model output'!V192)), ISNUMBER(SEARCH("1 mm",'Model output'!V192)), ISNUMBER(SEARCH("1.0 mm",'Model output'!V192)), ISNUMBER(SEARCH("0.1 CM",'Model output'!V192)), ISNUMBER(SEARCH("less than 0.2 mm",'Model output'!V192)), ISNUMBER(SEARCH("less than 0.5 mm",'Model output'!V192)), ISNUMBER(SEARCH("abut",'Model output'!V192)), ISNUMBER(SEARCH("lymph node",'Model output'!V192)), ISNUMBER(SEARCH("not mentioned",'Model output'!V192)), ISNUMBER(SEARCH("not specified",'Model output'!V192)), ISNUMBER(SEARCH("cannot be assessed",'Model output'!V192))), "negative", "positive")</f>
        <v>negative</v>
      </c>
      <c r="AE193" s="33"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4" t="str">
        <f t="shared" si="48"/>
        <v>1b</v>
      </c>
      <c r="AG193" s="34" t="str">
        <f t="shared" si="49"/>
        <v>1a</v>
      </c>
      <c r="AH193" s="34" t="str">
        <f t="shared" si="50"/>
        <v>0</v>
      </c>
      <c r="AI193" s="40" t="str">
        <f t="shared" si="51"/>
        <v>I</v>
      </c>
      <c r="AJ193" s="37" t="s">
        <v>1148</v>
      </c>
      <c r="AK193" s="39" t="s">
        <v>1152</v>
      </c>
      <c r="AL193" s="39" t="s">
        <v>654</v>
      </c>
      <c r="AM193" s="39" t="s">
        <v>1156</v>
      </c>
      <c r="AN193" s="39" t="s">
        <v>74</v>
      </c>
      <c r="AO193" s="37">
        <f t="shared" ca="1" si="52"/>
        <v>0</v>
      </c>
      <c r="AP193" s="39">
        <f t="shared" si="53"/>
        <v>1</v>
      </c>
      <c r="AQ193" s="39">
        <f t="shared" si="54"/>
        <v>1</v>
      </c>
      <c r="AR193" s="39">
        <f t="shared" si="55"/>
        <v>1</v>
      </c>
      <c r="AS193" s="40">
        <f t="shared" si="36"/>
        <v>1</v>
      </c>
    </row>
    <row r="194" spans="1:45">
      <c r="A194" t="str">
        <f>'Model output'!A193</f>
        <v>TCGA-EM-A3FJ</v>
      </c>
      <c r="B194" s="31">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6"/>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output'!H193="","negative",IF(OR(ISNUMBER(SEARCH("lymph node",'Model output'!H193)),ISNUMBER(SEARCH("gland",'Model output'!H193)),ISNUMBER(SEARCH("lobe",'Model output'!H193)),ISNUMBER(SEARCH("isthmus",'Model output'!H193)),ISNUMBER(SEARCH("mediastinum",'Model output'!H193)),ISNUMBER(SEARCH("Not mentioned",'Model output'!H193)), ISNUMBER(SEARCH("Not applicable",'Model output'!H193)), ISNUMBER(SEARCH("paratracheal",'Model output'!H193)),ISNUMBER(SEARCH("fibroadipose tissue",'Model output'!H193)),ISNUMBER(SEARCH("thyroid node",'Model output'!H193)),ISNUMBER(SEARCH("skeletal muscle",'Model output'!H193)),ISNUMBER(SEARCH("right",'Model output'!H193)),ISNUMBER(SEARCH("left",'Model output'!H193)),ISNUMBER(SEARCH("Not specified",'Model output'!H193))),"negative","positive"))</f>
        <v>negative</v>
      </c>
      <c r="I194">
        <f>IF(OR('Model output'!I193="",'Model output'!I193="Not answered",'Model output'!I193="Not mentioned"),"",IF(ISNUMBER('Model output'!I193),'Model output'!I193,1))</f>
        <v>33</v>
      </c>
      <c r="J194">
        <f>IF(OR('Model output'!J193="",'Model output'!J193="Not answered",'Model output'!J193="Not mentioned"),"",IF(AND(ISNUMBER('Model output'!J193),'Model output'!J193&lt;=I194),'Model output'!J193,IF(AND(ISNUMBER('Model output'!J193), 'Model output'!J193&gt;=DATE(2024,1,1)), MIN(DAY('Model output'!J193), MONTH('Model output'!J193), YEAR('Model output'!J193)), IF(ISNUMBER(SEARCH("0/",'Model output'!J193)),0,IF(ISNUMBER(SEARCH("/",'Model output'!J193)), VALUE(LEFT('Model output'!J193, SEARCH("/",'Model output'!J193)-1)),1)))))</f>
        <v>12</v>
      </c>
      <c r="K194" t="str" cm="1">
        <f t="array" ref="K194">IF(COUNT(FIND({0,1,2,3,4,5,6,7,8,9},'Model output'!K193))&gt;0,'Model output'!K193,"")</f>
        <v>1.6 cm</v>
      </c>
      <c r="L194" s="8" t="str">
        <f t="shared" si="45"/>
        <v>1.6cm</v>
      </c>
      <c r="M194" cm="1">
        <f t="array" ref="M194">IF(L194="","",IF(ISNUMBER(SEARCH("cm",L194)),MAX(VALUE(SUBSTITUTE(_xlfn.FILTERXML("&lt;t&gt;&lt;s&gt;"&amp;SUBSTITUTE(L194,",","&lt;/s&gt;&lt;s&gt;")&amp;"&lt;/s&gt;&lt;/t&gt;","//s"),"cm",""))),MAX(VALUE(SUBSTITUTE(_xlfn.FILTERXML("&lt;t&gt;&lt;s&gt;"&amp;SUBSTITUTE(L194,",","&lt;/s&gt;&lt;s&gt;")&amp;"&lt;/s&gt;&lt;/t&gt;","//s"),"mm","")))/10))</f>
        <v>1.6</v>
      </c>
      <c r="N194" t="str">
        <f>IF('Model output'!L193="","",'Model output'!L193)</f>
        <v>Papillary carcinoma, classical type</v>
      </c>
      <c r="O194" t="str">
        <f>IF('Model output'!M193="","",'Model output'!M193)</f>
        <v/>
      </c>
      <c r="P194" t="str">
        <f>IF('Model output'!N193="","",'Model output'!N193)</f>
        <v>1.0 cm</v>
      </c>
      <c r="Q194" t="str">
        <f t="shared" si="47"/>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 ""))</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6"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No</v>
      </c>
      <c r="AB194" t="str">
        <f>IF(AA194&lt;&gt;"Yes","",IF(OR('Model output'!U193="",ISNUMBER(SEARCH("Not identified",'Model output'!U193))),"",'Model output'!U193))</f>
        <v/>
      </c>
      <c r="AC194" s="1" t="str">
        <f>IF(OR('Model output'!V193="", 'Model output'!V193="No", AND(ISERROR(SEARCH("Positive",'Model output'!V193)), ISNUMBER(SEARCH("Negative",'Model output'!V193))), ISNUMBER(SEARCH("Uninvolved",'Model output'!V193)), ISNUMBER(SEARCH("none",'Model output'!V193)), ISNUMBER(SEARCH("Free",'Model output'!V193)), ISNUMBER(SEARCH("1 mm",'Model output'!V193)), ISNUMBER(SEARCH("1.0 mm",'Model output'!V193)), ISNUMBER(SEARCH("0.1 CM",'Model output'!V193)), ISNUMBER(SEARCH("less than 0.2 mm",'Model output'!V193)), ISNUMBER(SEARCH("less than 0.5 mm",'Model output'!V193)), ISNUMBER(SEARCH("abut",'Model output'!V193)), ISNUMBER(SEARCH("lymph node",'Model output'!V193)), ISNUMBER(SEARCH("not mentioned",'Model output'!V193)), ISNUMBER(SEARCH("not specified",'Model output'!V193)), ISNUMBER(SEARCH("cannot be assessed",'Model output'!V193))), "negative", "positive")</f>
        <v>negative</v>
      </c>
      <c r="AE194" s="33"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4" t="str">
        <f t="shared" si="48"/>
        <v>1a</v>
      </c>
      <c r="AG194" s="34" t="str">
        <f t="shared" si="49"/>
        <v>1b</v>
      </c>
      <c r="AH194" s="34" t="str">
        <f t="shared" si="50"/>
        <v>0</v>
      </c>
      <c r="AI194" s="40" t="str">
        <f t="shared" si="51"/>
        <v>I</v>
      </c>
      <c r="AJ194" s="37" t="s">
        <v>1149</v>
      </c>
      <c r="AK194" s="39" t="s">
        <v>654</v>
      </c>
      <c r="AL194" s="39" t="s">
        <v>1152</v>
      </c>
      <c r="AM194" s="39" t="s">
        <v>1156</v>
      </c>
      <c r="AN194" s="39" t="s">
        <v>74</v>
      </c>
      <c r="AO194" s="37">
        <f t="shared" ca="1" si="52"/>
        <v>1</v>
      </c>
      <c r="AP194" s="39">
        <f t="shared" si="53"/>
        <v>1</v>
      </c>
      <c r="AQ194" s="39">
        <f t="shared" si="54"/>
        <v>1</v>
      </c>
      <c r="AR194" s="39">
        <f t="shared" si="55"/>
        <v>1</v>
      </c>
      <c r="AS194" s="40">
        <f t="shared" si="36"/>
        <v>1</v>
      </c>
    </row>
    <row r="195" spans="1:45">
      <c r="A195" t="str">
        <f>'Model output'!A194</f>
        <v>TCGA-EM-A3FK</v>
      </c>
      <c r="B195" s="31">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0</v>
      </c>
      <c r="F195" t="str">
        <f t="shared" si="46"/>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output'!H194="","negative",IF(OR(ISNUMBER(SEARCH("lymph node",'Model output'!H194)),ISNUMBER(SEARCH("gland",'Model output'!H194)),ISNUMBER(SEARCH("lobe",'Model output'!H194)),ISNUMBER(SEARCH("isthmus",'Model output'!H194)),ISNUMBER(SEARCH("mediastinum",'Model output'!H194)),ISNUMBER(SEARCH("Not mentioned",'Model output'!H194)), ISNUMBER(SEARCH("Not applicable",'Model output'!H194)), ISNUMBER(SEARCH("paratracheal",'Model output'!H194)),ISNUMBER(SEARCH("fibroadipose tissue",'Model output'!H194)),ISNUMBER(SEARCH("thyroid node",'Model output'!H194)),ISNUMBER(SEARCH("skeletal muscle",'Model output'!H194)),ISNUMBER(SEARCH("right",'Model output'!H194)),ISNUMBER(SEARCH("left",'Model output'!H194)),ISNUMBER(SEARCH("Not specified",'Model output'!H194))),"negative","positive"))</f>
        <v>negative</v>
      </c>
      <c r="I195">
        <f>IF(OR('Model output'!I194="",'Model output'!I194="Not answered",'Model output'!I194="Not mentioned"),"",IF(ISNUMBER('Model output'!I194),'Model output'!I194,1))</f>
        <v>25</v>
      </c>
      <c r="J195">
        <f>IF(OR('Model output'!J194="",'Model output'!J194="Not answered",'Model output'!J194="Not mentioned"),"",IF(AND(ISNUMBER('Model output'!J194),'Model output'!J194&lt;=I195),'Model output'!J194,IF(AND(ISNUMBER('Model output'!J194), 'Model output'!J194&gt;=DATE(2024,1,1)), MIN(DAY('Model output'!J194), MONTH('Model output'!J194), YEAR('Model output'!J194)), IF(ISNUMBER(SEARCH("0/",'Model output'!J194)),0,IF(ISNUMBER(SEARCH("/",'Model output'!J194)), VALUE(LEFT('Model output'!J194, SEARCH("/",'Model output'!J194)-1)),1)))))</f>
        <v>17</v>
      </c>
      <c r="K195" t="str" cm="1">
        <f t="array" ref="K195">IF(COUNT(FIND({0,1,2,3,4,5,6,7,8,9},'Model output'!K194))&gt;0,'Model output'!K194,"")</f>
        <v/>
      </c>
      <c r="L195" s="8" t="str">
        <f t="shared" si="45"/>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 carcinoma, classical (usual)</v>
      </c>
      <c r="O195" t="str">
        <f>IF('Model output'!M194="","",'Model output'!M194)</f>
        <v/>
      </c>
      <c r="P195" t="str">
        <f>IF('Model output'!N194="","",'Model output'!N194)</f>
        <v>1.2cm</v>
      </c>
      <c r="Q195" t="str">
        <f t="shared" si="47"/>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Multiple</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 ""))</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6"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1" t="str">
        <f>IF(OR('Model output'!V194="", 'Model output'!V194="No", AND(ISERROR(SEARCH("Positive",'Model output'!V194)), ISNUMBER(SEARCH("Negative",'Model output'!V194))), ISNUMBER(SEARCH("Uninvolved",'Model output'!V194)), ISNUMBER(SEARCH("none",'Model output'!V194)), ISNUMBER(SEARCH("Free",'Model output'!V194)), ISNUMBER(SEARCH("1 mm",'Model output'!V194)), ISNUMBER(SEARCH("1.0 mm",'Model output'!V194)), ISNUMBER(SEARCH("0.1 CM",'Model output'!V194)), ISNUMBER(SEARCH("less than 0.2 mm",'Model output'!V194)), ISNUMBER(SEARCH("less than 0.5 mm",'Model output'!V194)), ISNUMBER(SEARCH("abut",'Model output'!V194)), ISNUMBER(SEARCH("lymph node",'Model output'!V194)), ISNUMBER(SEARCH("not mentioned",'Model output'!V194)), ISNUMBER(SEARCH("not specified",'Model output'!V194)), ISNUMBER(SEARCH("cannot be assessed",'Model output'!V194))), "negative", "positive")</f>
        <v>negative</v>
      </c>
      <c r="AE195" s="33"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4" t="str">
        <f t="shared" si="48"/>
        <v>1b</v>
      </c>
      <c r="AG195" s="34" t="str">
        <f t="shared" si="49"/>
        <v>1b</v>
      </c>
      <c r="AH195" s="34" t="str">
        <f t="shared" si="50"/>
        <v>0</v>
      </c>
      <c r="AI195" s="40" t="str">
        <f t="shared" si="51"/>
        <v>I</v>
      </c>
      <c r="AJ195" s="37" t="s">
        <v>1149</v>
      </c>
      <c r="AK195" s="39" t="s">
        <v>1152</v>
      </c>
      <c r="AL195" s="39" t="s">
        <v>1152</v>
      </c>
      <c r="AM195" s="39" t="s">
        <v>1156</v>
      </c>
      <c r="AN195" s="39" t="s">
        <v>74</v>
      </c>
      <c r="AO195" s="37">
        <f t="shared" ca="1" si="52"/>
        <v>1</v>
      </c>
      <c r="AP195" s="39">
        <f t="shared" si="53"/>
        <v>1</v>
      </c>
      <c r="AQ195" s="39">
        <f t="shared" si="54"/>
        <v>1</v>
      </c>
      <c r="AR195" s="39">
        <f t="shared" si="55"/>
        <v>1</v>
      </c>
      <c r="AS195" s="40">
        <f t="shared" ref="AS195:AS258" si="56">IF(AI195=AN195,1,0)</f>
        <v>1</v>
      </c>
    </row>
    <row r="196" spans="1:45">
      <c r="A196" t="str">
        <f>'Model output'!A195</f>
        <v>TCGA-EM-A3FL</v>
      </c>
      <c r="B196" s="31">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0</v>
      </c>
      <c r="F196" t="str">
        <f t="shared" si="46"/>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output'!H195="","negative",IF(OR(ISNUMBER(SEARCH("lymph node",'Model output'!H195)),ISNUMBER(SEARCH("gland",'Model output'!H195)),ISNUMBER(SEARCH("lobe",'Model output'!H195)),ISNUMBER(SEARCH("isthmus",'Model output'!H195)),ISNUMBER(SEARCH("mediastinum",'Model output'!H195)),ISNUMBER(SEARCH("Not mentioned",'Model output'!H195)), ISNUMBER(SEARCH("Not applicable",'Model output'!H195)), ISNUMBER(SEARCH("paratracheal",'Model output'!H195)),ISNUMBER(SEARCH("fibroadipose tissue",'Model output'!H195)),ISNUMBER(SEARCH("thyroid node",'Model output'!H195)),ISNUMBER(SEARCH("skeletal muscle",'Model output'!H195)),ISNUMBER(SEARCH("right",'Model output'!H195)),ISNUMBER(SEARCH("left",'Model output'!H195)),ISNUMBER(SEARCH("Not specified",'Model output'!H195))),"negative","positive"))</f>
        <v>negative</v>
      </c>
      <c r="I196">
        <f>IF(OR('Model output'!I195="",'Model output'!I195="Not answered",'Model output'!I195="Not mentioned"),"",IF(ISNUMBER('Model output'!I195),'Model output'!I195,1))</f>
        <v>0</v>
      </c>
      <c r="J196">
        <f>IF(OR('Model output'!J195="",'Model output'!J195="Not answered",'Model output'!J195="Not mentioned"),"",IF(AND(ISNUMBER('Model output'!J195),'Model output'!J195&lt;=I196),'Model output'!J195,IF(AND(ISNUMBER('Model output'!J195), 'Model output'!J195&gt;=DATE(2024,1,1)), MIN(DAY('Model output'!J195), MONTH('Model output'!J195), YEAR('Model output'!J195)), IF(ISNUMBER(SEARCH("0/",'Model output'!J195)),0,IF(ISNUMBER(SEARCH("/",'Model output'!J195)), VALUE(LEFT('Model output'!J195, SEARCH("/",'Model output'!J195)-1)),1)))))</f>
        <v>0</v>
      </c>
      <c r="K196" t="str" cm="1">
        <f t="array" ref="K196">IF(COUNT(FIND({0,1,2,3,4,5,6,7,8,9},'Model output'!K195))&gt;0,'Model output'!K195,"")</f>
        <v/>
      </c>
      <c r="L196" s="8" t="str">
        <f t="shared" si="45"/>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Not mentioned</v>
      </c>
      <c r="P196" t="str">
        <f>IF('Model output'!N195="","",'Model output'!N195)</f>
        <v>1.5 cm</v>
      </c>
      <c r="Q196" t="str">
        <f t="shared" si="47"/>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 ""))</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6"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Yes</v>
      </c>
      <c r="AB196" t="str">
        <f>IF(AA196&lt;&gt;"Yes","",IF(OR('Model output'!U195="",ISNUMBER(SEARCH("Not identified",'Model output'!U195))),"",'Model output'!U195))</f>
        <v>The 1.5 cm focus (slide no 2E) Is negative for Galectin-3 and is focally positive for cytokeratin 19. Few cells are positive for HBME-1 with an apical and membranous pattern.</v>
      </c>
      <c r="AC196" s="1" t="str">
        <f>IF(OR('Model output'!V195="", 'Model output'!V195="No", AND(ISERROR(SEARCH("Positive",'Model output'!V195)), ISNUMBER(SEARCH("Negative",'Model output'!V195))), ISNUMBER(SEARCH("Uninvolved",'Model output'!V195)), ISNUMBER(SEARCH("none",'Model output'!V195)), ISNUMBER(SEARCH("Free",'Model output'!V195)), ISNUMBER(SEARCH("1 mm",'Model output'!V195)), ISNUMBER(SEARCH("1.0 mm",'Model output'!V195)), ISNUMBER(SEARCH("0.1 CM",'Model output'!V195)), ISNUMBER(SEARCH("less than 0.2 mm",'Model output'!V195)), ISNUMBER(SEARCH("less than 0.5 mm",'Model output'!V195)), ISNUMBER(SEARCH("abut",'Model output'!V195)), ISNUMBER(SEARCH("lymph node",'Model output'!V195)), ISNUMBER(SEARCH("not mentioned",'Model output'!V195)), ISNUMBER(SEARCH("not specified",'Model output'!V195)), ISNUMBER(SEARCH("cannot be assessed",'Model output'!V195))), "negative", "positive")</f>
        <v>negative</v>
      </c>
      <c r="AE196" s="33"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4" t="str">
        <f t="shared" si="48"/>
        <v>1b</v>
      </c>
      <c r="AG196" s="34" t="str">
        <f t="shared" si="49"/>
        <v>0</v>
      </c>
      <c r="AH196" s="34" t="str">
        <f t="shared" si="50"/>
        <v>0</v>
      </c>
      <c r="AI196" s="40" t="str">
        <f t="shared" si="51"/>
        <v>I</v>
      </c>
      <c r="AJ196" s="37" t="s">
        <v>1148</v>
      </c>
      <c r="AK196" s="39" t="s">
        <v>1152</v>
      </c>
      <c r="AL196" s="39" t="s">
        <v>1156</v>
      </c>
      <c r="AM196" s="39" t="s">
        <v>1156</v>
      </c>
      <c r="AN196" s="39" t="s">
        <v>74</v>
      </c>
      <c r="AO196" s="37">
        <f t="shared" ca="1" si="52"/>
        <v>1</v>
      </c>
      <c r="AP196" s="39">
        <f t="shared" si="53"/>
        <v>1</v>
      </c>
      <c r="AQ196" s="39">
        <f t="shared" si="54"/>
        <v>1</v>
      </c>
      <c r="AR196" s="39">
        <f t="shared" si="55"/>
        <v>1</v>
      </c>
      <c r="AS196" s="40">
        <f t="shared" si="56"/>
        <v>1</v>
      </c>
    </row>
    <row r="197" spans="1:45">
      <c r="A197" t="str">
        <f>'Model output'!A196</f>
        <v>TCGA-EM-A3FM</v>
      </c>
      <c r="B197" s="31">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0</v>
      </c>
      <c r="F197" t="str">
        <f t="shared" si="46"/>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central</v>
      </c>
      <c r="H197" t="str">
        <f>IF('Model output'!H196="","negative",IF(OR(ISNUMBER(SEARCH("lymph node",'Model output'!H196)),ISNUMBER(SEARCH("gland",'Model output'!H196)),ISNUMBER(SEARCH("lobe",'Model output'!H196)),ISNUMBER(SEARCH("isthmus",'Model output'!H196)),ISNUMBER(SEARCH("mediastinum",'Model output'!H196)),ISNUMBER(SEARCH("Not mentioned",'Model output'!H196)), ISNUMBER(SEARCH("Not applicable",'Model output'!H196)), ISNUMBER(SEARCH("paratracheal",'Model output'!H196)),ISNUMBER(SEARCH("fibroadipose tissue",'Model output'!H196)),ISNUMBER(SEARCH("thyroid node",'Model output'!H196)),ISNUMBER(SEARCH("skeletal muscle",'Model output'!H196)),ISNUMBER(SEARCH("right",'Model output'!H196)),ISNUMBER(SEARCH("left",'Model output'!H196)),ISNUMBER(SEARCH("Not specified",'Model output'!H196))),"negative","positive"))</f>
        <v>negative</v>
      </c>
      <c r="I197">
        <f>IF(OR('Model output'!I196="",'Model output'!I196="Not answered",'Model output'!I196="Not mentioned"),"",IF(ISNUMBER('Model output'!I196),'Model output'!I196,1))</f>
        <v>53</v>
      </c>
      <c r="J197">
        <f>IF(OR('Model output'!J196="",'Model output'!J196="Not answered",'Model output'!J196="Not mentioned"),"",IF(AND(ISNUMBER('Model output'!J196),'Model output'!J196&lt;=I197),'Model output'!J196,IF(AND(ISNUMBER('Model output'!J196), 'Model output'!J196&gt;=DATE(2024,1,1)), MIN(DAY('Model output'!J196), MONTH('Model output'!J196), YEAR('Model output'!J196)), IF(ISNUMBER(SEARCH("0/",'Model output'!J196)),0,IF(ISNUMBER(SEARCH("/",'Model output'!J196)), VALUE(LEFT('Model output'!J196, SEARCH("/",'Model output'!J196)-1)),1)))))</f>
        <v>17</v>
      </c>
      <c r="K197" t="str" cm="1">
        <f t="array" ref="K197">IF(COUNT(FIND({0,1,2,3,4,5,6,7,8,9},'Model output'!K196))&gt;0,'Model output'!K196,"")</f>
        <v/>
      </c>
      <c r="L197" s="8" t="str">
        <f t="shared" si="45"/>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Metastatic classical variant papillary thyroid carcinoma, Metastatic follicular variant papillary thyroid carcinoma</v>
      </c>
      <c r="O197" t="str">
        <f>IF('Model output'!M196="","",'Model output'!M196)</f>
        <v>Not mentioned</v>
      </c>
      <c r="P197" t="str">
        <f>IF('Model output'!N196="","",'Model output'!N196)</f>
        <v>2.2cm</v>
      </c>
      <c r="Q197" t="str">
        <f t="shared" si="47"/>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 ""))</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6"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No</v>
      </c>
      <c r="AB197" t="str">
        <f>IF(AA197&lt;&gt;"Yes","",IF(OR('Model output'!U196="",ISNUMBER(SEARCH("Not identified",'Model output'!U196))),"",'Model output'!U196))</f>
        <v/>
      </c>
      <c r="AC197" s="1" t="str">
        <f>IF(OR('Model output'!V196="", 'Model output'!V196="No", AND(ISERROR(SEARCH("Positive",'Model output'!V196)), ISNUMBER(SEARCH("Negative",'Model output'!V196))), ISNUMBER(SEARCH("Uninvolved",'Model output'!V196)), ISNUMBER(SEARCH("none",'Model output'!V196)), ISNUMBER(SEARCH("Free",'Model output'!V196)), ISNUMBER(SEARCH("1 mm",'Model output'!V196)), ISNUMBER(SEARCH("1.0 mm",'Model output'!V196)), ISNUMBER(SEARCH("0.1 CM",'Model output'!V196)), ISNUMBER(SEARCH("less than 0.2 mm",'Model output'!V196)), ISNUMBER(SEARCH("less than 0.5 mm",'Model output'!V196)), ISNUMBER(SEARCH("abut",'Model output'!V196)), ISNUMBER(SEARCH("lymph node",'Model output'!V196)), ISNUMBER(SEARCH("not mentioned",'Model output'!V196)), ISNUMBER(SEARCH("not specified",'Model output'!V196)), ISNUMBER(SEARCH("cannot be assessed",'Model output'!V196))), "negative", "positive")</f>
        <v>negative</v>
      </c>
      <c r="AE197" s="33"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4" t="str">
        <f t="shared" si="48"/>
        <v>2</v>
      </c>
      <c r="AG197" s="34" t="str">
        <f t="shared" si="49"/>
        <v>1a</v>
      </c>
      <c r="AH197" s="34" t="str">
        <f t="shared" si="50"/>
        <v>0</v>
      </c>
      <c r="AI197" s="40" t="str">
        <f t="shared" si="51"/>
        <v>II</v>
      </c>
      <c r="AJ197" s="37" t="s">
        <v>1149</v>
      </c>
      <c r="AK197" s="39" t="s">
        <v>1155</v>
      </c>
      <c r="AL197" s="39" t="s">
        <v>1152</v>
      </c>
      <c r="AM197" s="39" t="s">
        <v>1156</v>
      </c>
      <c r="AN197" s="39" t="s">
        <v>1154</v>
      </c>
      <c r="AO197" s="37">
        <f t="shared" ca="1" si="52"/>
        <v>1</v>
      </c>
      <c r="AP197" s="39">
        <f t="shared" si="53"/>
        <v>1</v>
      </c>
      <c r="AQ197" s="39">
        <f t="shared" si="54"/>
        <v>0</v>
      </c>
      <c r="AR197" s="39">
        <f t="shared" si="55"/>
        <v>1</v>
      </c>
      <c r="AS197" s="40">
        <f t="shared" si="56"/>
        <v>1</v>
      </c>
    </row>
    <row r="198" spans="1:45">
      <c r="A198" t="str">
        <f>'Model output'!A197</f>
        <v>TCGA-EM-A3FN</v>
      </c>
      <c r="B198" s="31">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0</v>
      </c>
      <c r="F198" t="str">
        <f t="shared" si="46"/>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output'!H197="","negative",IF(OR(ISNUMBER(SEARCH("lymph node",'Model output'!H197)),ISNUMBER(SEARCH("gland",'Model output'!H197)),ISNUMBER(SEARCH("lobe",'Model output'!H197)),ISNUMBER(SEARCH("isthmus",'Model output'!H197)),ISNUMBER(SEARCH("mediastinum",'Model output'!H197)),ISNUMBER(SEARCH("Not mentioned",'Model output'!H197)), ISNUMBER(SEARCH("Not applicable",'Model output'!H197)), ISNUMBER(SEARCH("paratracheal",'Model output'!H197)),ISNUMBER(SEARCH("fibroadipose tissue",'Model output'!H197)),ISNUMBER(SEARCH("thyroid node",'Model output'!H197)),ISNUMBER(SEARCH("skeletal muscle",'Model output'!H197)),ISNUMBER(SEARCH("right",'Model output'!H197)),ISNUMBER(SEARCH("left",'Model output'!H197)),ISNUMBER(SEARCH("Not specified",'Model output'!H197))),"negative","positive"))</f>
        <v>negative</v>
      </c>
      <c r="I198">
        <f>IF(OR('Model output'!I197="",'Model output'!I197="Not answered",'Model output'!I197="Not mentioned"),"",IF(ISNUMBER('Model output'!I197),'Model output'!I197,1))</f>
        <v>2</v>
      </c>
      <c r="J198">
        <f>IF(OR('Model output'!J197="",'Model output'!J197="Not answered",'Model output'!J197="Not mentioned"),"",IF(AND(ISNUMBER('Model output'!J197),'Model output'!J197&lt;=I198),'Model output'!J197,IF(AND(ISNUMBER('Model output'!J197), 'Model output'!J197&gt;=DATE(2024,1,1)), MIN(DAY('Model output'!J197), MONTH('Model output'!J197), YEAR('Model output'!J197)), IF(ISNUMBER(SEARCH("0/",'Model output'!J197)),0,IF(ISNUMBER(SEARCH("/",'Model output'!J197)), VALUE(LEFT('Model output'!J197, SEARCH("/",'Model output'!J197)-1)),1)))))</f>
        <v>0</v>
      </c>
      <c r="K198" t="str" cm="1">
        <f t="array" ref="K198">IF(COUNT(FIND({0,1,2,3,4,5,6,7,8,9},'Model output'!K197))&gt;0,'Model output'!K197,"")</f>
        <v/>
      </c>
      <c r="L198" s="8" t="str">
        <f t="shared" si="45"/>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Not mentioned</v>
      </c>
      <c r="P198" t="str">
        <f>IF('Model output'!N197="","",'Model output'!N197)</f>
        <v>4.2cm</v>
      </c>
      <c r="Q198" t="str">
        <f t="shared" si="47"/>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 ""))</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6"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Yes</v>
      </c>
      <c r="AB198" t="str">
        <f>IF(AA198&lt;&gt;"Yes","",IF(OR('Model output'!U197="",ISNUMBER(SEARCH("Not identified",'Model output'!U197))),"",'Model output'!U197))</f>
        <v>cytokeratin 19 shows regional membranous positivity. Stains for HBME-1 and galectin-3 are negative.</v>
      </c>
      <c r="AC198" s="1" t="str">
        <f>IF(OR('Model output'!V197="", 'Model output'!V197="No", AND(ISERROR(SEARCH("Positive",'Model output'!V197)), ISNUMBER(SEARCH("Negative",'Model output'!V197))), ISNUMBER(SEARCH("Uninvolved",'Model output'!V197)), ISNUMBER(SEARCH("none",'Model output'!V197)), ISNUMBER(SEARCH("Free",'Model output'!V197)), ISNUMBER(SEARCH("1 mm",'Model output'!V197)), ISNUMBER(SEARCH("1.0 mm",'Model output'!V197)), ISNUMBER(SEARCH("0.1 CM",'Model output'!V197)), ISNUMBER(SEARCH("less than 0.2 mm",'Model output'!V197)), ISNUMBER(SEARCH("less than 0.5 mm",'Model output'!V197)), ISNUMBER(SEARCH("abut",'Model output'!V197)), ISNUMBER(SEARCH("lymph node",'Model output'!V197)), ISNUMBER(SEARCH("not mentioned",'Model output'!V197)), ISNUMBER(SEARCH("not specified",'Model output'!V197)), ISNUMBER(SEARCH("cannot be assessed",'Model output'!V197))), "negative", "positive")</f>
        <v>negative</v>
      </c>
      <c r="AE198" s="33"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4" t="str">
        <f t="shared" si="48"/>
        <v>3a</v>
      </c>
      <c r="AG198" s="34" t="str">
        <f t="shared" si="49"/>
        <v>0</v>
      </c>
      <c r="AH198" s="34" t="str">
        <f t="shared" si="50"/>
        <v>0</v>
      </c>
      <c r="AI198" s="40" t="str">
        <f t="shared" si="51"/>
        <v>I</v>
      </c>
      <c r="AJ198" s="37" t="s">
        <v>1148</v>
      </c>
      <c r="AK198" s="39" t="s">
        <v>1157</v>
      </c>
      <c r="AL198" s="39" t="s">
        <v>1153</v>
      </c>
      <c r="AM198" s="39" t="s">
        <v>1156</v>
      </c>
      <c r="AN198" s="39" t="s">
        <v>74</v>
      </c>
      <c r="AO198" s="37">
        <f t="shared" ca="1" si="52"/>
        <v>1</v>
      </c>
      <c r="AP198" s="39">
        <f t="shared" si="53"/>
        <v>1</v>
      </c>
      <c r="AQ198" s="39">
        <f t="shared" si="54"/>
        <v>1</v>
      </c>
      <c r="AR198" s="39">
        <f t="shared" si="55"/>
        <v>1</v>
      </c>
      <c r="AS198" s="40">
        <f t="shared" si="56"/>
        <v>1</v>
      </c>
    </row>
    <row r="199" spans="1:45">
      <c r="A199" t="str">
        <f>'Model output'!A198</f>
        <v>TCGA-EM-A3FO</v>
      </c>
      <c r="B199" s="31">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0</v>
      </c>
      <c r="F199" t="str">
        <f t="shared" si="46"/>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output'!H198="","negative",IF(OR(ISNUMBER(SEARCH("lymph node",'Model output'!H198)),ISNUMBER(SEARCH("gland",'Model output'!H198)),ISNUMBER(SEARCH("lobe",'Model output'!H198)),ISNUMBER(SEARCH("isthmus",'Model output'!H198)),ISNUMBER(SEARCH("mediastinum",'Model output'!H198)),ISNUMBER(SEARCH("Not mentioned",'Model output'!H198)), ISNUMBER(SEARCH("Not applicable",'Model output'!H198)), ISNUMBER(SEARCH("paratracheal",'Model output'!H198)),ISNUMBER(SEARCH("fibroadipose tissue",'Model output'!H198)),ISNUMBER(SEARCH("thyroid node",'Model output'!H198)),ISNUMBER(SEARCH("skeletal muscle",'Model output'!H198)),ISNUMBER(SEARCH("right",'Model output'!H198)),ISNUMBER(SEARCH("left",'Model output'!H198)),ISNUMBER(SEARCH("Not specified",'Model output'!H198))),"negative","positive"))</f>
        <v>negative</v>
      </c>
      <c r="I199">
        <f>IF(OR('Model output'!I198="",'Model output'!I198="Not answered",'Model output'!I198="Not mentioned"),"",IF(ISNUMBER('Model output'!I198),'Model output'!I198,1))</f>
        <v>3</v>
      </c>
      <c r="J199">
        <f>IF(OR('Model output'!J198="",'Model output'!J198="Not answered",'Model output'!J198="Not mentioned"),"",IF(AND(ISNUMBER('Model output'!J198),'Model output'!J198&lt;=I199),'Model output'!J198,IF(AND(ISNUMBER('Model output'!J198), 'Model output'!J198&gt;=DATE(2024,1,1)), MIN(DAY('Model output'!J198), MONTH('Model output'!J198), YEAR('Model output'!J198)), IF(ISNUMBER(SEARCH("0/",'Model output'!J198)),0,IF(ISNUMBER(SEARCH("/",'Model output'!J198)), VALUE(LEFT('Model output'!J198, SEARCH("/",'Model output'!J198)-1)),1)))))</f>
        <v>0</v>
      </c>
      <c r="K199" t="str" cm="1">
        <f t="array" ref="K199">IF(COUNT(FIND({0,1,2,3,4,5,6,7,8,9},'Model output'!K198))&gt;0,'Model output'!K198,"")</f>
        <v/>
      </c>
      <c r="L199" s="8" t="str">
        <f t="shared" si="45"/>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Angioinvasive classical variant papillary carcinoma, Papillary carcinoma, follicular variant papillary carcinoma</v>
      </c>
      <c r="O199" t="str">
        <f>IF('Model output'!M198="","",'Model output'!M198)</f>
        <v>Not mentioned</v>
      </c>
      <c r="P199" t="str">
        <f>IF('Model output'!N198="","",'Model output'!N198)</f>
        <v>4.4 cm</v>
      </c>
      <c r="Q199" t="str">
        <f t="shared" si="47"/>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 ""))</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6"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1" t="str">
        <f>IF(OR('Model output'!V198="", 'Model output'!V198="No", AND(ISERROR(SEARCH("Positive",'Model output'!V198)), ISNUMBER(SEARCH("Negative",'Model output'!V198))), ISNUMBER(SEARCH("Uninvolved",'Model output'!V198)), ISNUMBER(SEARCH("none",'Model output'!V198)), ISNUMBER(SEARCH("Free",'Model output'!V198)), ISNUMBER(SEARCH("1 mm",'Model output'!V198)), ISNUMBER(SEARCH("1.0 mm",'Model output'!V198)), ISNUMBER(SEARCH("0.1 CM",'Model output'!V198)), ISNUMBER(SEARCH("less than 0.2 mm",'Model output'!V198)), ISNUMBER(SEARCH("less than 0.5 mm",'Model output'!V198)), ISNUMBER(SEARCH("abut",'Model output'!V198)), ISNUMBER(SEARCH("lymph node",'Model output'!V198)), ISNUMBER(SEARCH("not mentioned",'Model output'!V198)), ISNUMBER(SEARCH("not specified",'Model output'!V198)), ISNUMBER(SEARCH("cannot be assessed",'Model output'!V198))), "negative", "positive")</f>
        <v>negative</v>
      </c>
      <c r="AE199" s="33"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4" t="str">
        <f t="shared" si="48"/>
        <v>3a</v>
      </c>
      <c r="AG199" s="34" t="str">
        <f t="shared" si="49"/>
        <v>0</v>
      </c>
      <c r="AH199" s="34" t="str">
        <f t="shared" si="50"/>
        <v>0</v>
      </c>
      <c r="AI199" s="40" t="str">
        <f t="shared" si="51"/>
        <v>I</v>
      </c>
      <c r="AJ199" s="37" t="s">
        <v>1149</v>
      </c>
      <c r="AK199" s="39" t="s">
        <v>1157</v>
      </c>
      <c r="AL199" s="39" t="s">
        <v>1153</v>
      </c>
      <c r="AM199" s="39" t="s">
        <v>1156</v>
      </c>
      <c r="AN199" s="39" t="s">
        <v>74</v>
      </c>
      <c r="AO199" s="37">
        <f t="shared" ca="1" si="52"/>
        <v>1</v>
      </c>
      <c r="AP199" s="39">
        <f t="shared" si="53"/>
        <v>1</v>
      </c>
      <c r="AQ199" s="39">
        <f t="shared" si="54"/>
        <v>1</v>
      </c>
      <c r="AR199" s="39">
        <f t="shared" si="55"/>
        <v>1</v>
      </c>
      <c r="AS199" s="40">
        <f t="shared" si="56"/>
        <v>1</v>
      </c>
    </row>
    <row r="200" spans="1:45">
      <c r="A200" t="str">
        <f>'Model output'!A199</f>
        <v>TCGA-EM-A3FP</v>
      </c>
      <c r="B200" s="31">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0</v>
      </c>
      <c r="F200" t="str">
        <f t="shared" si="46"/>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output'!H199="","negative",IF(OR(ISNUMBER(SEARCH("lymph node",'Model output'!H199)),ISNUMBER(SEARCH("gland",'Model output'!H199)),ISNUMBER(SEARCH("lobe",'Model output'!H199)),ISNUMBER(SEARCH("isthmus",'Model output'!H199)),ISNUMBER(SEARCH("mediastinum",'Model output'!H199)),ISNUMBER(SEARCH("Not mentioned",'Model output'!H199)), ISNUMBER(SEARCH("Not applicable",'Model output'!H199)), ISNUMBER(SEARCH("paratracheal",'Model output'!H199)),ISNUMBER(SEARCH("fibroadipose tissue",'Model output'!H199)),ISNUMBER(SEARCH("thyroid node",'Model output'!H199)),ISNUMBER(SEARCH("skeletal muscle",'Model output'!H199)),ISNUMBER(SEARCH("right",'Model output'!H199)),ISNUMBER(SEARCH("left",'Model output'!H199)),ISNUMBER(SEARCH("Not specified",'Model output'!H199))),"negative","positive"))</f>
        <v>negative</v>
      </c>
      <c r="I200">
        <f>IF(OR('Model output'!I199="",'Model output'!I199="Not answered",'Model output'!I199="Not mentioned"),"",IF(ISNUMBER('Model output'!I199),'Model output'!I199,1))</f>
        <v>3</v>
      </c>
      <c r="J200">
        <f>IF(OR('Model output'!J199="",'Model output'!J199="Not answered",'Model output'!J199="Not mentioned"),"",IF(AND(ISNUMBER('Model output'!J199),'Model output'!J199&lt;=I200),'Model output'!J199,IF(AND(ISNUMBER('Model output'!J199), 'Model output'!J199&gt;=DATE(2024,1,1)), MIN(DAY('Model output'!J199), MONTH('Model output'!J199), YEAR('Model output'!J199)), IF(ISNUMBER(SEARCH("0/",'Model output'!J199)),0,IF(ISNUMBER(SEARCH("/",'Model output'!J199)), VALUE(LEFT('Model output'!J199, SEARCH("/",'Model output'!J199)-1)),1)))))</f>
        <v>0</v>
      </c>
      <c r="K200" t="str" cm="1">
        <f t="array" ref="K200">IF(COUNT(FIND({0,1,2,3,4,5,6,7,8,9},'Model output'!K199))&gt;0,'Model output'!K199,"")</f>
        <v/>
      </c>
      <c r="L200" s="8" t="str">
        <f t="shared" si="45"/>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Not mentioned</v>
      </c>
      <c r="P200" t="str">
        <f>IF('Model output'!N199="","",'Model output'!N199)</f>
        <v>2.2 cm</v>
      </c>
      <c r="Q200" t="str">
        <f t="shared" si="47"/>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 ""))</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6"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No</v>
      </c>
      <c r="AB200" t="str">
        <f>IF(AA200&lt;&gt;"Yes","",IF(OR('Model output'!U199="",ISNUMBER(SEARCH("Not identified",'Model output'!U199))),"",'Model output'!U199))</f>
        <v/>
      </c>
      <c r="AC200" s="1" t="str">
        <f>IF(OR('Model output'!V199="", 'Model output'!V199="No", AND(ISERROR(SEARCH("Positive",'Model output'!V199)), ISNUMBER(SEARCH("Negative",'Model output'!V199))), ISNUMBER(SEARCH("Uninvolved",'Model output'!V199)), ISNUMBER(SEARCH("none",'Model output'!V199)), ISNUMBER(SEARCH("Free",'Model output'!V199)), ISNUMBER(SEARCH("1 mm",'Model output'!V199)), ISNUMBER(SEARCH("1.0 mm",'Model output'!V199)), ISNUMBER(SEARCH("0.1 CM",'Model output'!V199)), ISNUMBER(SEARCH("less than 0.2 mm",'Model output'!V199)), ISNUMBER(SEARCH("less than 0.5 mm",'Model output'!V199)), ISNUMBER(SEARCH("abut",'Model output'!V199)), ISNUMBER(SEARCH("lymph node",'Model output'!V199)), ISNUMBER(SEARCH("not mentioned",'Model output'!V199)), ISNUMBER(SEARCH("not specified",'Model output'!V199)), ISNUMBER(SEARCH("cannot be assessed",'Model output'!V199))), "negative", "positive")</f>
        <v>negative</v>
      </c>
      <c r="AE200" s="33"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4" t="str">
        <f t="shared" si="48"/>
        <v>2</v>
      </c>
      <c r="AG200" s="34" t="str">
        <f t="shared" si="49"/>
        <v>0</v>
      </c>
      <c r="AH200" s="34" t="str">
        <f t="shared" si="50"/>
        <v>0</v>
      </c>
      <c r="AI200" s="40" t="str">
        <f t="shared" si="51"/>
        <v>I</v>
      </c>
      <c r="AJ200" s="37" t="s">
        <v>1148</v>
      </c>
      <c r="AK200" s="39" t="s">
        <v>1155</v>
      </c>
      <c r="AL200" s="39" t="s">
        <v>1153</v>
      </c>
      <c r="AM200" s="39" t="s">
        <v>1156</v>
      </c>
      <c r="AN200" s="39" t="s">
        <v>74</v>
      </c>
      <c r="AO200" s="37">
        <f t="shared" ca="1" si="52"/>
        <v>1</v>
      </c>
      <c r="AP200" s="39">
        <f t="shared" si="53"/>
        <v>1</v>
      </c>
      <c r="AQ200" s="39">
        <f t="shared" si="54"/>
        <v>1</v>
      </c>
      <c r="AR200" s="39">
        <f t="shared" si="55"/>
        <v>1</v>
      </c>
      <c r="AS200" s="40">
        <f t="shared" si="56"/>
        <v>1</v>
      </c>
    </row>
    <row r="201" spans="1:45">
      <c r="A201" t="str">
        <f>'Model output'!A200</f>
        <v>TCGA-EM-A3FQ</v>
      </c>
      <c r="B201" s="31">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6"/>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output'!H200="","negative",IF(OR(ISNUMBER(SEARCH("lymph node",'Model output'!H200)),ISNUMBER(SEARCH("gland",'Model output'!H200)),ISNUMBER(SEARCH("lobe",'Model output'!H200)),ISNUMBER(SEARCH("isthmus",'Model output'!H200)),ISNUMBER(SEARCH("mediastinum",'Model output'!H200)),ISNUMBER(SEARCH("Not mentioned",'Model output'!H200)), ISNUMBER(SEARCH("Not applicable",'Model output'!H200)), ISNUMBER(SEARCH("paratracheal",'Model output'!H200)),ISNUMBER(SEARCH("fibroadipose tissue",'Model output'!H200)),ISNUMBER(SEARCH("thyroid node",'Model output'!H200)),ISNUMBER(SEARCH("skeletal muscle",'Model output'!H200)),ISNUMBER(SEARCH("right",'Model output'!H200)),ISNUMBER(SEARCH("left",'Model output'!H200)),ISNUMBER(SEARCH("Not specified",'Model output'!H200))),"negative","positive"))</f>
        <v>negative</v>
      </c>
      <c r="I201">
        <f>IF(OR('Model output'!I200="",'Model output'!I200="Not answered",'Model output'!I200="Not mentioned"),"",IF(ISNUMBER('Model output'!I200),'Model output'!I200,1))</f>
        <v>66</v>
      </c>
      <c r="J201">
        <f>IF(OR('Model output'!J200="",'Model output'!J200="Not answered",'Model output'!J200="Not mentioned"),"",IF(AND(ISNUMBER('Model output'!J200),'Model output'!J200&lt;=I201),'Model output'!J200,IF(AND(ISNUMBER('Model output'!J200), 'Model output'!J200&gt;=DATE(2024,1,1)), MIN(DAY('Model output'!J200), MONTH('Model output'!J200), YEAR('Model output'!J200)), IF(ISNUMBER(SEARCH("0/",'Model output'!J200)),0,IF(ISNUMBER(SEARCH("/",'Model output'!J200)), VALUE(LEFT('Model output'!J200, SEARCH("/",'Model output'!J200)-1)),1)))))</f>
        <v>41</v>
      </c>
      <c r="K201" t="str" cm="1">
        <f t="array" ref="K201">IF(COUNT(FIND({0,1,2,3,4,5,6,7,8,9},'Model output'!K200))&gt;0,'Model output'!K200,"")</f>
        <v/>
      </c>
      <c r="L201" s="8" t="str">
        <f t="shared" si="45"/>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Metastatic papillary, thyroid carcinoma</v>
      </c>
      <c r="O201" t="str">
        <f>IF('Model output'!M200="","",'Model output'!M200)</f>
        <v>Classical (usual), cribriform-morular</v>
      </c>
      <c r="P201" t="str">
        <f>IF('Model output'!N200="","",'Model output'!N200)</f>
        <v>4.8 cm</v>
      </c>
      <c r="Q201" t="str">
        <f t="shared" si="47"/>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 ""))</f>
        <v>Not mentioned</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6"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No</v>
      </c>
      <c r="AB201" t="str">
        <f>IF(AA201&lt;&gt;"Yes","",IF(OR('Model output'!U200="",ISNUMBER(SEARCH("Not identified",'Model output'!U200))),"",'Model output'!U200))</f>
        <v/>
      </c>
      <c r="AC201" s="1" t="str">
        <f>IF(OR('Model output'!V200="", 'Model output'!V200="No", AND(ISERROR(SEARCH("Positive",'Model output'!V200)), ISNUMBER(SEARCH("Negative",'Model output'!V200))), ISNUMBER(SEARCH("Uninvolved",'Model output'!V200)), ISNUMBER(SEARCH("none",'Model output'!V200)), ISNUMBER(SEARCH("Free",'Model output'!V200)), ISNUMBER(SEARCH("1 mm",'Model output'!V200)), ISNUMBER(SEARCH("1.0 mm",'Model output'!V200)), ISNUMBER(SEARCH("0.1 CM",'Model output'!V200)), ISNUMBER(SEARCH("less than 0.2 mm",'Model output'!V200)), ISNUMBER(SEARCH("less than 0.5 mm",'Model output'!V200)), ISNUMBER(SEARCH("abut",'Model output'!V200)), ISNUMBER(SEARCH("lymph node",'Model output'!V200)), ISNUMBER(SEARCH("not mentioned",'Model output'!V200)), ISNUMBER(SEARCH("not specified",'Model output'!V200)), ISNUMBER(SEARCH("cannot be assessed",'Model output'!V200))), "negative", "positive")</f>
        <v>negative</v>
      </c>
      <c r="AE201" s="33"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4" t="str">
        <f t="shared" si="48"/>
        <v>3a</v>
      </c>
      <c r="AG201" s="34" t="str">
        <f t="shared" si="49"/>
        <v>1b</v>
      </c>
      <c r="AH201" s="34" t="str">
        <f t="shared" si="50"/>
        <v>0</v>
      </c>
      <c r="AI201" s="40" t="str">
        <f t="shared" si="51"/>
        <v>I</v>
      </c>
      <c r="AJ201" s="37" t="s">
        <v>1149</v>
      </c>
      <c r="AK201" s="39" t="s">
        <v>1157</v>
      </c>
      <c r="AL201" s="39" t="s">
        <v>1152</v>
      </c>
      <c r="AM201" s="39" t="s">
        <v>1156</v>
      </c>
      <c r="AN201" s="39" t="s">
        <v>74</v>
      </c>
      <c r="AO201" s="37">
        <f t="shared" ca="1" si="52"/>
        <v>1</v>
      </c>
      <c r="AP201" s="39">
        <f t="shared" si="53"/>
        <v>1</v>
      </c>
      <c r="AQ201" s="39">
        <f t="shared" si="54"/>
        <v>1</v>
      </c>
      <c r="AR201" s="39">
        <f t="shared" si="55"/>
        <v>1</v>
      </c>
      <c r="AS201" s="40">
        <f t="shared" si="56"/>
        <v>1</v>
      </c>
    </row>
    <row r="202" spans="1:45">
      <c r="A202" t="str">
        <f>'Model output'!A201</f>
        <v>TCGA-EM-A3FR</v>
      </c>
      <c r="B202" s="31">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0</v>
      </c>
      <c r="F202" t="str">
        <f t="shared" si="46"/>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output'!H201="","negative",IF(OR(ISNUMBER(SEARCH("lymph node",'Model output'!H201)),ISNUMBER(SEARCH("gland",'Model output'!H201)),ISNUMBER(SEARCH("lobe",'Model output'!H201)),ISNUMBER(SEARCH("isthmus",'Model output'!H201)),ISNUMBER(SEARCH("mediastinum",'Model output'!H201)),ISNUMBER(SEARCH("Not mentioned",'Model output'!H201)), ISNUMBER(SEARCH("Not applicable",'Model output'!H201)), ISNUMBER(SEARCH("paratracheal",'Model output'!H201)),ISNUMBER(SEARCH("fibroadipose tissue",'Model output'!H201)),ISNUMBER(SEARCH("thyroid node",'Model output'!H201)),ISNUMBER(SEARCH("skeletal muscle",'Model output'!H201)),ISNUMBER(SEARCH("right",'Model output'!H201)),ISNUMBER(SEARCH("left",'Model output'!H201)),ISNUMBER(SEARCH("Not specified",'Model output'!H201))),"negative","positive"))</f>
        <v>negative</v>
      </c>
      <c r="I202">
        <f>IF(OR('Model output'!I201="",'Model output'!I201="Not answered",'Model output'!I201="Not mentioned"),"",IF(ISNUMBER('Model output'!I201),'Model output'!I201,1))</f>
        <v>7</v>
      </c>
      <c r="J202">
        <f>IF(OR('Model output'!J201="",'Model output'!J201="Not answered",'Model output'!J201="Not mentioned"),"",IF(AND(ISNUMBER('Model output'!J201),'Model output'!J201&lt;=I202),'Model output'!J201,IF(AND(ISNUMBER('Model output'!J201), 'Model output'!J201&gt;=DATE(2024,1,1)), MIN(DAY('Model output'!J201), MONTH('Model output'!J201), YEAR('Model output'!J201)), IF(ISNUMBER(SEARCH("0/",'Model output'!J201)),0,IF(ISNUMBER(SEARCH("/",'Model output'!J201)), VALUE(LEFT('Model output'!J201, SEARCH("/",'Model output'!J201)-1)),1)))))</f>
        <v>2</v>
      </c>
      <c r="K202" t="str" cm="1">
        <f t="array" ref="K202">IF(COUNT(FIND({0,1,2,3,4,5,6,7,8,9},'Model output'!K201))&gt;0,'Model output'!K201,"")</f>
        <v/>
      </c>
      <c r="L202" s="8" t="str">
        <f t="shared" si="45"/>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Not mentioned</v>
      </c>
      <c r="P202" t="str">
        <f>IF('Model output'!N201="","",'Model output'!N201)</f>
        <v>3.0cm</v>
      </c>
      <c r="Q202" t="str">
        <f t="shared" si="47"/>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 ""))</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6"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No</v>
      </c>
      <c r="AB202" t="str">
        <f>IF(AA202&lt;&gt;"Yes","",IF(OR('Model output'!U201="",ISNUMBER(SEARCH("Not identified",'Model output'!U201))),"",'Model output'!U201))</f>
        <v/>
      </c>
      <c r="AC202" s="1" t="str">
        <f>IF(OR('Model output'!V201="", 'Model output'!V201="No", AND(ISERROR(SEARCH("Positive",'Model output'!V201)), ISNUMBER(SEARCH("Negative",'Model output'!V201))), ISNUMBER(SEARCH("Uninvolved",'Model output'!V201)), ISNUMBER(SEARCH("none",'Model output'!V201)), ISNUMBER(SEARCH("Free",'Model output'!V201)), ISNUMBER(SEARCH("1 mm",'Model output'!V201)), ISNUMBER(SEARCH("1.0 mm",'Model output'!V201)), ISNUMBER(SEARCH("0.1 CM",'Model output'!V201)), ISNUMBER(SEARCH("less than 0.2 mm",'Model output'!V201)), ISNUMBER(SEARCH("less than 0.5 mm",'Model output'!V201)), ISNUMBER(SEARCH("abut",'Model output'!V201)), ISNUMBER(SEARCH("lymph node",'Model output'!V201)), ISNUMBER(SEARCH("not mentioned",'Model output'!V201)), ISNUMBER(SEARCH("not specified",'Model output'!V201)), ISNUMBER(SEARCH("cannot be assessed",'Model output'!V201))), "negative", "positive")</f>
        <v>negative</v>
      </c>
      <c r="AE202" s="33"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4" t="str">
        <f t="shared" si="48"/>
        <v>2</v>
      </c>
      <c r="AG202" s="34" t="str">
        <f t="shared" si="49"/>
        <v>1a</v>
      </c>
      <c r="AH202" s="34" t="str">
        <f t="shared" si="50"/>
        <v>0</v>
      </c>
      <c r="AI202" s="40" t="str">
        <f t="shared" si="51"/>
        <v>II</v>
      </c>
      <c r="AJ202" s="37" t="s">
        <v>1148</v>
      </c>
      <c r="AK202" s="39" t="s">
        <v>1155</v>
      </c>
      <c r="AL202" s="39" t="s">
        <v>654</v>
      </c>
      <c r="AM202" s="39" t="s">
        <v>1156</v>
      </c>
      <c r="AN202" s="39" t="s">
        <v>1154</v>
      </c>
      <c r="AO202" s="37">
        <f t="shared" ca="1" si="52"/>
        <v>1</v>
      </c>
      <c r="AP202" s="39">
        <f t="shared" si="53"/>
        <v>1</v>
      </c>
      <c r="AQ202" s="39">
        <f t="shared" si="54"/>
        <v>1</v>
      </c>
      <c r="AR202" s="39">
        <f t="shared" si="55"/>
        <v>1</v>
      </c>
      <c r="AS202" s="40">
        <f t="shared" si="56"/>
        <v>1</v>
      </c>
    </row>
    <row r="203" spans="1:45">
      <c r="A203" t="str">
        <f>'Model output'!A202</f>
        <v>TCGA-EM-A3O3</v>
      </c>
      <c r="B203" s="31">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0</v>
      </c>
      <c r="F203" t="str">
        <f t="shared" si="46"/>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output'!H202="","negative",IF(OR(ISNUMBER(SEARCH("lymph node",'Model output'!H202)),ISNUMBER(SEARCH("gland",'Model output'!H202)),ISNUMBER(SEARCH("lobe",'Model output'!H202)),ISNUMBER(SEARCH("isthmus",'Model output'!H202)),ISNUMBER(SEARCH("mediastinum",'Model output'!H202)),ISNUMBER(SEARCH("Not mentioned",'Model output'!H202)), ISNUMBER(SEARCH("Not applicable",'Model output'!H202)), ISNUMBER(SEARCH("paratracheal",'Model output'!H202)),ISNUMBER(SEARCH("fibroadipose tissue",'Model output'!H202)),ISNUMBER(SEARCH("thyroid node",'Model output'!H202)),ISNUMBER(SEARCH("skeletal muscle",'Model output'!H202)),ISNUMBER(SEARCH("right",'Model output'!H202)),ISNUMBER(SEARCH("left",'Model output'!H202)),ISNUMBER(SEARCH("Not specified",'Model output'!H202))),"negative","positive"))</f>
        <v>negative</v>
      </c>
      <c r="I203">
        <f>IF(OR('Model output'!I202="",'Model output'!I202="Not answered",'Model output'!I202="Not mentioned"),"",IF(ISNUMBER('Model output'!I202),'Model output'!I202,1))</f>
        <v>16</v>
      </c>
      <c r="J203">
        <f>IF(OR('Model output'!J202="",'Model output'!J202="Not answered",'Model output'!J202="Not mentioned"),"",IF(AND(ISNUMBER('Model output'!J202),'Model output'!J202&lt;=I203),'Model output'!J202,IF(AND(ISNUMBER('Model output'!J202), 'Model output'!J202&gt;=DATE(2024,1,1)), MIN(DAY('Model output'!J202), MONTH('Model output'!J202), YEAR('Model output'!J202)), IF(ISNUMBER(SEARCH("0/",'Model output'!J202)),0,IF(ISNUMBER(SEARCH("/",'Model output'!J202)), VALUE(LEFT('Model output'!J202, SEARCH("/",'Model output'!J202)-1)),1)))))</f>
        <v>3</v>
      </c>
      <c r="K203" t="str" cm="1">
        <f t="array" ref="K203">IF(COUNT(FIND({0,1,2,3,4,5,6,7,8,9},'Model output'!K202))&gt;0,'Model output'!K202,"")</f>
        <v/>
      </c>
      <c r="L203" s="8" t="str">
        <f t="shared" si="45"/>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classical.(usual)</v>
      </c>
      <c r="O203" t="str">
        <f>IF('Model output'!M202="","",'Model output'!M202)</f>
        <v>Papillary carcinoma, other variant with focal Warthin-like and hobnail cell change, and cribriform-morular architecture</v>
      </c>
      <c r="P203" t="str">
        <f>IF('Model output'!N202="","",'Model output'!N202)</f>
        <v>3.1 cm</v>
      </c>
      <c r="Q203" t="str">
        <f t="shared" si="47"/>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 ""))</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6"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No</v>
      </c>
      <c r="AB203" t="str">
        <f>IF(AA203&lt;&gt;"Yes","",IF(OR('Model output'!U202="",ISNUMBER(SEARCH("Not identified",'Model output'!U202))),"",'Model output'!U202))</f>
        <v/>
      </c>
      <c r="AC203" s="1" t="str">
        <f>IF(OR('Model output'!V202="", 'Model output'!V202="No", AND(ISERROR(SEARCH("Positive",'Model output'!V202)), ISNUMBER(SEARCH("Negative",'Model output'!V202))), ISNUMBER(SEARCH("Uninvolved",'Model output'!V202)), ISNUMBER(SEARCH("none",'Model output'!V202)), ISNUMBER(SEARCH("Free",'Model output'!V202)), ISNUMBER(SEARCH("1 mm",'Model output'!V202)), ISNUMBER(SEARCH("1.0 mm",'Model output'!V202)), ISNUMBER(SEARCH("0.1 CM",'Model output'!V202)), ISNUMBER(SEARCH("less than 0.2 mm",'Model output'!V202)), ISNUMBER(SEARCH("less than 0.5 mm",'Model output'!V202)), ISNUMBER(SEARCH("abut",'Model output'!V202)), ISNUMBER(SEARCH("lymph node",'Model output'!V202)), ISNUMBER(SEARCH("not mentioned",'Model output'!V202)), ISNUMBER(SEARCH("not specified",'Model output'!V202)), ISNUMBER(SEARCH("cannot be assessed",'Model output'!V202))), "negative", "positive")</f>
        <v>negative</v>
      </c>
      <c r="AE203" s="33"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4" t="str">
        <f t="shared" si="48"/>
        <v>2</v>
      </c>
      <c r="AG203" s="34" t="str">
        <f t="shared" si="49"/>
        <v>1a</v>
      </c>
      <c r="AH203" s="34" t="str">
        <f t="shared" si="50"/>
        <v>0</v>
      </c>
      <c r="AI203" s="40" t="str">
        <f t="shared" si="51"/>
        <v>II</v>
      </c>
      <c r="AJ203" s="37" t="s">
        <v>1149</v>
      </c>
      <c r="AK203" s="39" t="s">
        <v>1155</v>
      </c>
      <c r="AL203" s="39" t="s">
        <v>654</v>
      </c>
      <c r="AM203" s="39" t="s">
        <v>1156</v>
      </c>
      <c r="AN203" s="39" t="s">
        <v>1154</v>
      </c>
      <c r="AO203" s="37">
        <f t="shared" ca="1" si="52"/>
        <v>1</v>
      </c>
      <c r="AP203" s="39">
        <f t="shared" si="53"/>
        <v>1</v>
      </c>
      <c r="AQ203" s="39">
        <f t="shared" si="54"/>
        <v>1</v>
      </c>
      <c r="AR203" s="39">
        <f t="shared" si="55"/>
        <v>1</v>
      </c>
      <c r="AS203" s="40">
        <f t="shared" si="56"/>
        <v>1</v>
      </c>
    </row>
    <row r="204" spans="1:45">
      <c r="A204" t="str">
        <f>'Model output'!A203</f>
        <v>TCGA-EM-A3O6</v>
      </c>
      <c r="B204" s="31">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0</v>
      </c>
      <c r="F204" t="str">
        <f t="shared" si="46"/>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output'!H203="","negative",IF(OR(ISNUMBER(SEARCH("lymph node",'Model output'!H203)),ISNUMBER(SEARCH("gland",'Model output'!H203)),ISNUMBER(SEARCH("lobe",'Model output'!H203)),ISNUMBER(SEARCH("isthmus",'Model output'!H203)),ISNUMBER(SEARCH("mediastinum",'Model output'!H203)),ISNUMBER(SEARCH("Not mentioned",'Model output'!H203)), ISNUMBER(SEARCH("Not applicable",'Model output'!H203)), ISNUMBER(SEARCH("paratracheal",'Model output'!H203)),ISNUMBER(SEARCH("fibroadipose tissue",'Model output'!H203)),ISNUMBER(SEARCH("thyroid node",'Model output'!H203)),ISNUMBER(SEARCH("skeletal muscle",'Model output'!H203)),ISNUMBER(SEARCH("right",'Model output'!H203)),ISNUMBER(SEARCH("left",'Model output'!H203)),ISNUMBER(SEARCH("Not specified",'Model output'!H203))),"negative","positive"))</f>
        <v>negative</v>
      </c>
      <c r="I204">
        <f>IF(OR('Model output'!I203="",'Model output'!I203="Not answered",'Model output'!I203="Not mentioned"),"",IF(ISNUMBER('Model output'!I203),'Model output'!I203,1))</f>
        <v>0</v>
      </c>
      <c r="J204">
        <f>IF(OR('Model output'!J203="",'Model output'!J203="Not answered",'Model output'!J203="Not mentioned"),"",IF(AND(ISNUMBER('Model output'!J203),'Model output'!J203&lt;=I204),'Model output'!J203,IF(AND(ISNUMBER('Model output'!J203), 'Model output'!J203&gt;=DATE(2024,1,1)), MIN(DAY('Model output'!J203), MONTH('Model output'!J203), YEAR('Model output'!J203)), IF(ISNUMBER(SEARCH("0/",'Model output'!J203)),0,IF(ISNUMBER(SEARCH("/",'Model output'!J203)), VALUE(LEFT('Model output'!J203, SEARCH("/",'Model output'!J203)-1)),1)))))</f>
        <v>0</v>
      </c>
      <c r="K204" t="str" cm="1">
        <f t="array" ref="K204">IF(COUNT(FIND({0,1,2,3,4,5,6,7,8,9},'Model output'!K203))&gt;0,'Model output'!K203,"")</f>
        <v/>
      </c>
      <c r="L204" s="8" t="str">
        <f t="shared" si="45"/>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4.0cm</v>
      </c>
      <c r="Q204" t="str">
        <f t="shared" si="47"/>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 ""))</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6" t="str">
        <f>IF('Model output'!S203="","",'Model output'!S203)</f>
        <v>Not identified</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The tumor shows diffuse weak positivity for CK19. HBME-1 and Galectin-3 are negative.</v>
      </c>
      <c r="AC204" s="1" t="str">
        <f>IF(OR('Model output'!V203="", 'Model output'!V203="No", AND(ISERROR(SEARCH("Positive",'Model output'!V203)), ISNUMBER(SEARCH("Negative",'Model output'!V203))), ISNUMBER(SEARCH("Uninvolved",'Model output'!V203)), ISNUMBER(SEARCH("none",'Model output'!V203)), ISNUMBER(SEARCH("Free",'Model output'!V203)), ISNUMBER(SEARCH("1 mm",'Model output'!V203)), ISNUMBER(SEARCH("1.0 mm",'Model output'!V203)), ISNUMBER(SEARCH("0.1 CM",'Model output'!V203)), ISNUMBER(SEARCH("less than 0.2 mm",'Model output'!V203)), ISNUMBER(SEARCH("less than 0.5 mm",'Model output'!V203)), ISNUMBER(SEARCH("abut",'Model output'!V203)), ISNUMBER(SEARCH("lymph node",'Model output'!V203)), ISNUMBER(SEARCH("not mentioned",'Model output'!V203)), ISNUMBER(SEARCH("not specified",'Model output'!V203)), ISNUMBER(SEARCH("cannot be assessed",'Model output'!V203))), "negative", "positive")</f>
        <v>negative</v>
      </c>
      <c r="AE204" s="33"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4" t="str">
        <f t="shared" si="48"/>
        <v>2</v>
      </c>
      <c r="AG204" s="34" t="str">
        <f t="shared" si="49"/>
        <v>0</v>
      </c>
      <c r="AH204" s="34" t="str">
        <f t="shared" si="50"/>
        <v>0</v>
      </c>
      <c r="AI204" s="40" t="str">
        <f t="shared" si="51"/>
        <v>I</v>
      </c>
      <c r="AJ204" s="37" t="s">
        <v>1148</v>
      </c>
      <c r="AK204" s="39" t="s">
        <v>1155</v>
      </c>
      <c r="AL204" s="39" t="s">
        <v>1156</v>
      </c>
      <c r="AM204" s="39" t="s">
        <v>1156</v>
      </c>
      <c r="AN204" s="39" t="s">
        <v>74</v>
      </c>
      <c r="AO204" s="37">
        <f t="shared" ca="1" si="52"/>
        <v>1</v>
      </c>
      <c r="AP204" s="39">
        <f t="shared" si="53"/>
        <v>1</v>
      </c>
      <c r="AQ204" s="39">
        <f t="shared" si="54"/>
        <v>1</v>
      </c>
      <c r="AR204" s="39">
        <f t="shared" si="55"/>
        <v>1</v>
      </c>
      <c r="AS204" s="40">
        <f t="shared" si="56"/>
        <v>1</v>
      </c>
    </row>
    <row r="205" spans="1:45">
      <c r="A205" t="str">
        <f>'Model output'!A204</f>
        <v>TCGA-EM-A3O7</v>
      </c>
      <c r="B205" s="31">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0</v>
      </c>
      <c r="F205" t="str">
        <f t="shared" si="46"/>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output'!H204="","negative",IF(OR(ISNUMBER(SEARCH("lymph node",'Model output'!H204)),ISNUMBER(SEARCH("gland",'Model output'!H204)),ISNUMBER(SEARCH("lobe",'Model output'!H204)),ISNUMBER(SEARCH("isthmus",'Model output'!H204)),ISNUMBER(SEARCH("mediastinum",'Model output'!H204)),ISNUMBER(SEARCH("Not mentioned",'Model output'!H204)), ISNUMBER(SEARCH("Not applicable",'Model output'!H204)), ISNUMBER(SEARCH("paratracheal",'Model output'!H204)),ISNUMBER(SEARCH("fibroadipose tissue",'Model output'!H204)),ISNUMBER(SEARCH("thyroid node",'Model output'!H204)),ISNUMBER(SEARCH("skeletal muscle",'Model output'!H204)),ISNUMBER(SEARCH("right",'Model output'!H204)),ISNUMBER(SEARCH("left",'Model output'!H204)),ISNUMBER(SEARCH("Not specified",'Model output'!H204))),"negative","positive"))</f>
        <v>negative</v>
      </c>
      <c r="I205">
        <f>IF(OR('Model output'!I204="",'Model output'!I204="Not answered",'Model output'!I204="Not mentioned"),"",IF(ISNUMBER('Model output'!I204),'Model output'!I204,1))</f>
        <v>0</v>
      </c>
      <c r="J205">
        <f>IF(OR('Model output'!J204="",'Model output'!J204="Not answered",'Model output'!J204="Not mentioned"),"",IF(AND(ISNUMBER('Model output'!J204),'Model output'!J204&lt;=I205),'Model output'!J204,IF(AND(ISNUMBER('Model output'!J204), 'Model output'!J204&gt;=DATE(2024,1,1)), MIN(DAY('Model output'!J204), MONTH('Model output'!J204), YEAR('Model output'!J204)), IF(ISNUMBER(SEARCH("0/",'Model output'!J204)),0,IF(ISNUMBER(SEARCH("/",'Model output'!J204)), VALUE(LEFT('Model output'!J204, SEARCH("/",'Model output'!J204)-1)),1)))))</f>
        <v>0</v>
      </c>
      <c r="K205" t="str" cm="1">
        <f t="array" ref="K205">IF(COUNT(FIND({0,1,2,3,4,5,6,7,8,9},'Model output'!K204))&gt;0,'Model output'!K204,"")</f>
        <v/>
      </c>
      <c r="L205" s="8" t="str">
        <f t="shared" si="45"/>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Not mentioned</v>
      </c>
      <c r="P205" t="str">
        <f>IF('Model output'!N204="","",'Model output'!N204)</f>
        <v>5.0cm</v>
      </c>
      <c r="Q205" t="str">
        <f t="shared" si="47"/>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 ""))</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6"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No</v>
      </c>
      <c r="AB205" t="str">
        <f>IF(AA205&lt;&gt;"Yes","",IF(OR('Model output'!U204="",ISNUMBER(SEARCH("Not identified",'Model output'!U204))),"",'Model output'!U204))</f>
        <v/>
      </c>
      <c r="AC205" s="1" t="str">
        <f>IF(OR('Model output'!V204="", 'Model output'!V204="No", AND(ISERROR(SEARCH("Positive",'Model output'!V204)), ISNUMBER(SEARCH("Negative",'Model output'!V204))), ISNUMBER(SEARCH("Uninvolved",'Model output'!V204)), ISNUMBER(SEARCH("none",'Model output'!V204)), ISNUMBER(SEARCH("Free",'Model output'!V204)), ISNUMBER(SEARCH("1 mm",'Model output'!V204)), ISNUMBER(SEARCH("1.0 mm",'Model output'!V204)), ISNUMBER(SEARCH("0.1 CM",'Model output'!V204)), ISNUMBER(SEARCH("less than 0.2 mm",'Model output'!V204)), ISNUMBER(SEARCH("less than 0.5 mm",'Model output'!V204)), ISNUMBER(SEARCH("abut",'Model output'!V204)), ISNUMBER(SEARCH("lymph node",'Model output'!V204)), ISNUMBER(SEARCH("not mentioned",'Model output'!V204)), ISNUMBER(SEARCH("not specified",'Model output'!V204)), ISNUMBER(SEARCH("cannot be assessed",'Model output'!V204))), "negative", "positive")</f>
        <v>negative</v>
      </c>
      <c r="AE205" s="33"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4" t="str">
        <f t="shared" si="48"/>
        <v>3a</v>
      </c>
      <c r="AG205" s="34" t="str">
        <f t="shared" si="49"/>
        <v>0</v>
      </c>
      <c r="AH205" s="34" t="str">
        <f t="shared" si="50"/>
        <v>0</v>
      </c>
      <c r="AI205" s="40" t="str">
        <f t="shared" si="51"/>
        <v>I</v>
      </c>
      <c r="AJ205" s="37" t="s">
        <v>1148</v>
      </c>
      <c r="AK205" s="39" t="s">
        <v>1157</v>
      </c>
      <c r="AL205" s="39" t="s">
        <v>1156</v>
      </c>
      <c r="AM205" s="39" t="s">
        <v>1156</v>
      </c>
      <c r="AN205" s="39" t="s">
        <v>74</v>
      </c>
      <c r="AO205" s="37">
        <f t="shared" ca="1" si="52"/>
        <v>1</v>
      </c>
      <c r="AP205" s="39">
        <f t="shared" si="53"/>
        <v>1</v>
      </c>
      <c r="AQ205" s="39">
        <f t="shared" si="54"/>
        <v>1</v>
      </c>
      <c r="AR205" s="39">
        <f t="shared" si="55"/>
        <v>1</v>
      </c>
      <c r="AS205" s="40">
        <f t="shared" si="56"/>
        <v>1</v>
      </c>
    </row>
    <row r="206" spans="1:45">
      <c r="A206" t="str">
        <f>'Model output'!A205</f>
        <v>TCGA-EM-A3O8</v>
      </c>
      <c r="B206" s="31">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0</v>
      </c>
      <c r="F206" t="str">
        <f t="shared" si="46"/>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output'!H205="","negative",IF(OR(ISNUMBER(SEARCH("lymph node",'Model output'!H205)),ISNUMBER(SEARCH("gland",'Model output'!H205)),ISNUMBER(SEARCH("lobe",'Model output'!H205)),ISNUMBER(SEARCH("isthmus",'Model output'!H205)),ISNUMBER(SEARCH("mediastinum",'Model output'!H205)),ISNUMBER(SEARCH("Not mentioned",'Model output'!H205)), ISNUMBER(SEARCH("Not applicable",'Model output'!H205)), ISNUMBER(SEARCH("paratracheal",'Model output'!H205)),ISNUMBER(SEARCH("fibroadipose tissue",'Model output'!H205)),ISNUMBER(SEARCH("thyroid node",'Model output'!H205)),ISNUMBER(SEARCH("skeletal muscle",'Model output'!H205)),ISNUMBER(SEARCH("right",'Model output'!H205)),ISNUMBER(SEARCH("left",'Model output'!H205)),ISNUMBER(SEARCH("Not specified",'Model output'!H205))),"negative","positive"))</f>
        <v>negative</v>
      </c>
      <c r="I206">
        <f>IF(OR('Model output'!I205="",'Model output'!I205="Not answered",'Model output'!I205="Not mentioned"),"",IF(ISNUMBER('Model output'!I205),'Model output'!I205,1))</f>
        <v>3</v>
      </c>
      <c r="J206">
        <f>IF(OR('Model output'!J205="",'Model output'!J205="Not answered",'Model output'!J205="Not mentioned"),"",IF(AND(ISNUMBER('Model output'!J205),'Model output'!J205&lt;=I206),'Model output'!J205,IF(AND(ISNUMBER('Model output'!J205), 'Model output'!J205&gt;=DATE(2024,1,1)), MIN(DAY('Model output'!J205), MONTH('Model output'!J205), YEAR('Model output'!J205)), IF(ISNUMBER(SEARCH("0/",'Model output'!J205)),0,IF(ISNUMBER(SEARCH("/",'Model output'!J205)), VALUE(LEFT('Model output'!J205, SEARCH("/",'Model output'!J205)-1)),1)))))</f>
        <v>0</v>
      </c>
      <c r="K206" t="str" cm="1">
        <f t="array" ref="K206">IF(COUNT(FIND({0,1,2,3,4,5,6,7,8,9},'Model output'!K205))&gt;0,'Model output'!K205,"")</f>
        <v/>
      </c>
      <c r="L206" s="8" t="str">
        <f t="shared" si="45"/>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47"/>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 ""))</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6"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Yes</v>
      </c>
      <c r="AB206" t="str">
        <f>IF(AA206&lt;&gt;"Yes","",IF(OR('Model output'!U205="",ISNUMBER(SEARCH("Not identified",'Model output'!U205))),"",'Model output'!U205))</f>
        <v>Calcitonin stains foci of mild reactive C-cell hyperplasia. The dominant nodule is positive for thyroglobulin and negative for calcitonin, monoclonal CEA and chromogranin.</v>
      </c>
      <c r="AC206" s="1" t="str">
        <f>IF(OR('Model output'!V205="", 'Model output'!V205="No", AND(ISERROR(SEARCH("Positive",'Model output'!V205)), ISNUMBER(SEARCH("Negative",'Model output'!V205))), ISNUMBER(SEARCH("Uninvolved",'Model output'!V205)), ISNUMBER(SEARCH("none",'Model output'!V205)), ISNUMBER(SEARCH("Free",'Model output'!V205)), ISNUMBER(SEARCH("1 mm",'Model output'!V205)), ISNUMBER(SEARCH("1.0 mm",'Model output'!V205)), ISNUMBER(SEARCH("0.1 CM",'Model output'!V205)), ISNUMBER(SEARCH("less than 0.2 mm",'Model output'!V205)), ISNUMBER(SEARCH("less than 0.5 mm",'Model output'!V205)), ISNUMBER(SEARCH("abut",'Model output'!V205)), ISNUMBER(SEARCH("lymph node",'Model output'!V205)), ISNUMBER(SEARCH("not mentioned",'Model output'!V205)), ISNUMBER(SEARCH("not specified",'Model output'!V205)), ISNUMBER(SEARCH("cannot be assessed",'Model output'!V205))), "negative", "positive")</f>
        <v>negative</v>
      </c>
      <c r="AE206" s="33"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4" t="str">
        <f t="shared" si="48"/>
        <v>1b</v>
      </c>
      <c r="AG206" s="34" t="str">
        <f t="shared" si="49"/>
        <v>0</v>
      </c>
      <c r="AH206" s="34" t="str">
        <f t="shared" si="50"/>
        <v>0</v>
      </c>
      <c r="AI206" s="40" t="str">
        <f t="shared" si="51"/>
        <v>I</v>
      </c>
      <c r="AJ206" s="37" t="s">
        <v>1148</v>
      </c>
      <c r="AK206" s="39" t="s">
        <v>1152</v>
      </c>
      <c r="AL206" s="39" t="s">
        <v>1153</v>
      </c>
      <c r="AM206" s="39" t="s">
        <v>1156</v>
      </c>
      <c r="AN206" s="39" t="s">
        <v>74</v>
      </c>
      <c r="AO206" s="37">
        <f t="shared" ca="1" si="52"/>
        <v>1</v>
      </c>
      <c r="AP206" s="39">
        <f t="shared" si="53"/>
        <v>1</v>
      </c>
      <c r="AQ206" s="39">
        <f t="shared" si="54"/>
        <v>1</v>
      </c>
      <c r="AR206" s="39">
        <f t="shared" si="55"/>
        <v>1</v>
      </c>
      <c r="AS206" s="40">
        <f t="shared" si="56"/>
        <v>1</v>
      </c>
    </row>
    <row r="207" spans="1:45">
      <c r="A207" t="str">
        <f>'Model output'!A206</f>
        <v>TCGA-EM-A3O9</v>
      </c>
      <c r="B207" s="31">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0</v>
      </c>
      <c r="F207" t="str">
        <f t="shared" si="46"/>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output'!H206="","negative",IF(OR(ISNUMBER(SEARCH("lymph node",'Model output'!H206)),ISNUMBER(SEARCH("gland",'Model output'!H206)),ISNUMBER(SEARCH("lobe",'Model output'!H206)),ISNUMBER(SEARCH("isthmus",'Model output'!H206)),ISNUMBER(SEARCH("mediastinum",'Model output'!H206)),ISNUMBER(SEARCH("Not mentioned",'Model output'!H206)), ISNUMBER(SEARCH("Not applicable",'Model output'!H206)), ISNUMBER(SEARCH("paratracheal",'Model output'!H206)),ISNUMBER(SEARCH("fibroadipose tissue",'Model output'!H206)),ISNUMBER(SEARCH("thyroid node",'Model output'!H206)),ISNUMBER(SEARCH("skeletal muscle",'Model output'!H206)),ISNUMBER(SEARCH("right",'Model output'!H206)),ISNUMBER(SEARCH("left",'Model output'!H206)),ISNUMBER(SEARCH("Not specified",'Model output'!H206))),"negative","positive"))</f>
        <v>negative</v>
      </c>
      <c r="I207">
        <f>IF(OR('Model output'!I206="",'Model output'!I206="Not answered",'Model output'!I206="Not mentioned"),"",IF(ISNUMBER('Model output'!I206),'Model output'!I206,1))</f>
        <v>2</v>
      </c>
      <c r="J207">
        <f>IF(OR('Model output'!J206="",'Model output'!J206="Not answered",'Model output'!J206="Not mentioned"),"",IF(AND(ISNUMBER('Model output'!J206),'Model output'!J206&lt;=I207),'Model output'!J206,IF(AND(ISNUMBER('Model output'!J206), 'Model output'!J206&gt;=DATE(2024,1,1)), MIN(DAY('Model output'!J206), MONTH('Model output'!J206), YEAR('Model output'!J206)), IF(ISNUMBER(SEARCH("0/",'Model output'!J206)),0,IF(ISNUMBER(SEARCH("/",'Model output'!J206)), VALUE(LEFT('Model output'!J206, SEARCH("/",'Model output'!J206)-1)),1)))))</f>
        <v>0</v>
      </c>
      <c r="K207" t="str" cm="1">
        <f t="array" ref="K207">IF(COUNT(FIND({0,1,2,3,4,5,6,7,8,9},'Model output'!K206))&gt;0,'Model output'!K206,"")</f>
        <v/>
      </c>
      <c r="L207" s="8" t="str">
        <f t="shared" si="45"/>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7"/>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 ""))</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6"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Yes</v>
      </c>
      <c r="AB207" t="str">
        <f>IF(AA207&lt;&gt;"Yes","",IF(OR('Model output'!U206="",ISNUMBER(SEARCH("Not identified",'Model output'!U206))),"",'Model output'!U206))</f>
        <v>Calcitonin stains focal mild reactive Cell hyperplasia.</v>
      </c>
      <c r="AC207" s="1" t="str">
        <f>IF(OR('Model output'!V206="", 'Model output'!V206="No", AND(ISERROR(SEARCH("Positive",'Model output'!V206)), ISNUMBER(SEARCH("Negative",'Model output'!V206))), ISNUMBER(SEARCH("Uninvolved",'Model output'!V206)), ISNUMBER(SEARCH("none",'Model output'!V206)), ISNUMBER(SEARCH("Free",'Model output'!V206)), ISNUMBER(SEARCH("1 mm",'Model output'!V206)), ISNUMBER(SEARCH("1.0 mm",'Model output'!V206)), ISNUMBER(SEARCH("0.1 CM",'Model output'!V206)), ISNUMBER(SEARCH("less than 0.2 mm",'Model output'!V206)), ISNUMBER(SEARCH("less than 0.5 mm",'Model output'!V206)), ISNUMBER(SEARCH("abut",'Model output'!V206)), ISNUMBER(SEARCH("lymph node",'Model output'!V206)), ISNUMBER(SEARCH("not mentioned",'Model output'!V206)), ISNUMBER(SEARCH("not specified",'Model output'!V206)), ISNUMBER(SEARCH("cannot be assessed",'Model output'!V206))), "negative", "positive")</f>
        <v>negative</v>
      </c>
      <c r="AE207" s="33"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4" t="str">
        <f t="shared" si="48"/>
        <v>3a</v>
      </c>
      <c r="AG207" s="34" t="str">
        <f t="shared" si="49"/>
        <v>0</v>
      </c>
      <c r="AH207" s="34" t="str">
        <f t="shared" si="50"/>
        <v>0</v>
      </c>
      <c r="AI207" s="40" t="str">
        <f t="shared" si="51"/>
        <v>I</v>
      </c>
      <c r="AJ207" s="37" t="s">
        <v>1148</v>
      </c>
      <c r="AK207" s="39" t="s">
        <v>1157</v>
      </c>
      <c r="AL207" s="39" t="s">
        <v>1153</v>
      </c>
      <c r="AM207" s="39" t="s">
        <v>1156</v>
      </c>
      <c r="AN207" s="39" t="s">
        <v>74</v>
      </c>
      <c r="AO207" s="37">
        <f t="shared" ca="1" si="52"/>
        <v>1</v>
      </c>
      <c r="AP207" s="39">
        <f t="shared" si="53"/>
        <v>1</v>
      </c>
      <c r="AQ207" s="39">
        <f t="shared" si="54"/>
        <v>1</v>
      </c>
      <c r="AR207" s="39">
        <f t="shared" si="55"/>
        <v>1</v>
      </c>
      <c r="AS207" s="40">
        <f t="shared" si="56"/>
        <v>1</v>
      </c>
    </row>
    <row r="208" spans="1:45">
      <c r="A208" t="str">
        <f>'Model output'!A207</f>
        <v>TCGA-EM-A3OA</v>
      </c>
      <c r="B208" s="31">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0</v>
      </c>
      <c r="F208" t="str">
        <f t="shared" si="46"/>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output'!H207="","negative",IF(OR(ISNUMBER(SEARCH("lymph node",'Model output'!H207)),ISNUMBER(SEARCH("gland",'Model output'!H207)),ISNUMBER(SEARCH("lobe",'Model output'!H207)),ISNUMBER(SEARCH("isthmus",'Model output'!H207)),ISNUMBER(SEARCH("mediastinum",'Model output'!H207)),ISNUMBER(SEARCH("Not mentioned",'Model output'!H207)), ISNUMBER(SEARCH("Not applicable",'Model output'!H207)), ISNUMBER(SEARCH("paratracheal",'Model output'!H207)),ISNUMBER(SEARCH("fibroadipose tissue",'Model output'!H207)),ISNUMBER(SEARCH("thyroid node",'Model output'!H207)),ISNUMBER(SEARCH("skeletal muscle",'Model output'!H207)),ISNUMBER(SEARCH("right",'Model output'!H207)),ISNUMBER(SEARCH("left",'Model output'!H207)),ISNUMBER(SEARCH("Not specified",'Model output'!H207))),"negative","positive"))</f>
        <v>negative</v>
      </c>
      <c r="I208">
        <f>IF(OR('Model output'!I207="",'Model output'!I207="Not answered",'Model output'!I207="Not mentioned"),"",IF(ISNUMBER('Model output'!I207),'Model output'!I207,1))</f>
        <v>0</v>
      </c>
      <c r="J208">
        <f>IF(OR('Model output'!J207="",'Model output'!J207="Not answered",'Model output'!J207="Not mentioned"),"",IF(AND(ISNUMBER('Model output'!J207),'Model output'!J207&lt;=I208),'Model output'!J207,IF(AND(ISNUMBER('Model output'!J207), 'Model output'!J207&gt;=DATE(2024,1,1)), MIN(DAY('Model output'!J207), MONTH('Model output'!J207), YEAR('Model output'!J207)), IF(ISNUMBER(SEARCH("0/",'Model output'!J207)),0,IF(ISNUMBER(SEARCH("/",'Model output'!J207)), VALUE(LEFT('Model output'!J207, SEARCH("/",'Model output'!J207)-1)),1)))))</f>
        <v>0</v>
      </c>
      <c r="K208" t="str" cm="1">
        <f t="array" ref="K208">IF(COUNT(FIND({0,1,2,3,4,5,6,7,8,9},'Model output'!K207))&gt;0,'Model output'!K207,"")</f>
        <v/>
      </c>
      <c r="L208" s="8" t="str">
        <f t="shared" si="45"/>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47"/>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 ""))</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6" t="str">
        <f>IF('Model output'!S207="","",'Model output'!S207)</f>
        <v>Not identified</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1" t="str">
        <f>IF(OR('Model output'!V207="", 'Model output'!V207="No", AND(ISERROR(SEARCH("Positive",'Model output'!V207)), ISNUMBER(SEARCH("Negative",'Model output'!V207))), ISNUMBER(SEARCH("Uninvolved",'Model output'!V207)), ISNUMBER(SEARCH("none",'Model output'!V207)), ISNUMBER(SEARCH("Free",'Model output'!V207)), ISNUMBER(SEARCH("1 mm",'Model output'!V207)), ISNUMBER(SEARCH("1.0 mm",'Model output'!V207)), ISNUMBER(SEARCH("0.1 CM",'Model output'!V207)), ISNUMBER(SEARCH("less than 0.2 mm",'Model output'!V207)), ISNUMBER(SEARCH("less than 0.5 mm",'Model output'!V207)), ISNUMBER(SEARCH("abut",'Model output'!V207)), ISNUMBER(SEARCH("lymph node",'Model output'!V207)), ISNUMBER(SEARCH("not mentioned",'Model output'!V207)), ISNUMBER(SEARCH("not specified",'Model output'!V207)), ISNUMBER(SEARCH("cannot be assessed",'Model output'!V207))), "negative", "positive")</f>
        <v>negative</v>
      </c>
      <c r="AE208" s="33"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4" t="str">
        <f t="shared" si="48"/>
        <v>2</v>
      </c>
      <c r="AG208" s="34" t="str">
        <f t="shared" si="49"/>
        <v>0</v>
      </c>
      <c r="AH208" s="34" t="str">
        <f t="shared" si="50"/>
        <v>0</v>
      </c>
      <c r="AI208" s="40" t="str">
        <f t="shared" si="51"/>
        <v>I</v>
      </c>
      <c r="AJ208" s="37" t="s">
        <v>1148</v>
      </c>
      <c r="AK208" s="39" t="s">
        <v>1155</v>
      </c>
      <c r="AL208" s="39" t="s">
        <v>1156</v>
      </c>
      <c r="AM208" s="39" t="s">
        <v>1156</v>
      </c>
      <c r="AN208" s="39" t="s">
        <v>74</v>
      </c>
      <c r="AO208" s="37">
        <f t="shared" ca="1" si="52"/>
        <v>1</v>
      </c>
      <c r="AP208" s="39">
        <f t="shared" si="53"/>
        <v>1</v>
      </c>
      <c r="AQ208" s="39">
        <f t="shared" si="54"/>
        <v>1</v>
      </c>
      <c r="AR208" s="39">
        <f t="shared" si="55"/>
        <v>1</v>
      </c>
      <c r="AS208" s="40">
        <f t="shared" si="56"/>
        <v>1</v>
      </c>
    </row>
    <row r="209" spans="1:45">
      <c r="A209" t="str">
        <f>'Model output'!A208</f>
        <v>TCGA-EM-A3OB</v>
      </c>
      <c r="B209" s="31">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0</v>
      </c>
      <c r="F209" t="str">
        <f t="shared" si="46"/>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output'!H208="","negative",IF(OR(ISNUMBER(SEARCH("lymph node",'Model output'!H208)),ISNUMBER(SEARCH("gland",'Model output'!H208)),ISNUMBER(SEARCH("lobe",'Model output'!H208)),ISNUMBER(SEARCH("isthmus",'Model output'!H208)),ISNUMBER(SEARCH("mediastinum",'Model output'!H208)),ISNUMBER(SEARCH("Not mentioned",'Model output'!H208)), ISNUMBER(SEARCH("Not applicable",'Model output'!H208)), ISNUMBER(SEARCH("paratracheal",'Model output'!H208)),ISNUMBER(SEARCH("fibroadipose tissue",'Model output'!H208)),ISNUMBER(SEARCH("thyroid node",'Model output'!H208)),ISNUMBER(SEARCH("skeletal muscle",'Model output'!H208)),ISNUMBER(SEARCH("right",'Model output'!H208)),ISNUMBER(SEARCH("left",'Model output'!H208)),ISNUMBER(SEARCH("Not specified",'Model output'!H208))),"negative","positive"))</f>
        <v>negative</v>
      </c>
      <c r="I209">
        <f>IF(OR('Model output'!I208="",'Model output'!I208="Not answered",'Model output'!I208="Not mentioned"),"",IF(ISNUMBER('Model output'!I208),'Model output'!I208,1))</f>
        <v>4</v>
      </c>
      <c r="J209">
        <f>IF(OR('Model output'!J208="",'Model output'!J208="Not answered",'Model output'!J208="Not mentioned"),"",IF(AND(ISNUMBER('Model output'!J208),'Model output'!J208&lt;=I209),'Model output'!J208,IF(AND(ISNUMBER('Model output'!J208), 'Model output'!J208&gt;=DATE(2024,1,1)), MIN(DAY('Model output'!J208), MONTH('Model output'!J208), YEAR('Model output'!J208)), IF(ISNUMBER(SEARCH("0/",'Model output'!J208)),0,IF(ISNUMBER(SEARCH("/",'Model output'!J208)), VALUE(LEFT('Model output'!J208, SEARCH("/",'Model output'!J208)-1)),1)))))</f>
        <v>0</v>
      </c>
      <c r="K209" t="str" cm="1">
        <f t="array" ref="K209">IF(COUNT(FIND({0,1,2,3,4,5,6,7,8,9},'Model output'!K208))&gt;0,'Model output'!K208,"")</f>
        <v/>
      </c>
      <c r="L209" s="8" t="str">
        <f t="shared" si="45"/>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7"/>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 ""))</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positive</v>
      </c>
      <c r="X209" s="16" t="str">
        <f>IF('Model output'!S208="","",'Model output'!S208)</f>
        <v>Not identified</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1" t="str">
        <f>IF(OR('Model output'!V208="", 'Model output'!V208="No", AND(ISERROR(SEARCH("Positive",'Model output'!V208)), ISNUMBER(SEARCH("Negative",'Model output'!V208))), ISNUMBER(SEARCH("Uninvolved",'Model output'!V208)), ISNUMBER(SEARCH("none",'Model output'!V208)), ISNUMBER(SEARCH("Free",'Model output'!V208)), ISNUMBER(SEARCH("1 mm",'Model output'!V208)), ISNUMBER(SEARCH("1.0 mm",'Model output'!V208)), ISNUMBER(SEARCH("0.1 CM",'Model output'!V208)), ISNUMBER(SEARCH("less than 0.2 mm",'Model output'!V208)), ISNUMBER(SEARCH("less than 0.5 mm",'Model output'!V208)), ISNUMBER(SEARCH("abut",'Model output'!V208)), ISNUMBER(SEARCH("lymph node",'Model output'!V208)), ISNUMBER(SEARCH("not mentioned",'Model output'!V208)), ISNUMBER(SEARCH("not specified",'Model output'!V208)), ISNUMBER(SEARCH("cannot be assessed",'Model output'!V208))), "negative", "positive")</f>
        <v>negative</v>
      </c>
      <c r="AE209" s="33"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4" t="str">
        <f t="shared" si="48"/>
        <v>2</v>
      </c>
      <c r="AG209" s="34" t="str">
        <f t="shared" si="49"/>
        <v>0</v>
      </c>
      <c r="AH209" s="34" t="str">
        <f t="shared" si="50"/>
        <v>0</v>
      </c>
      <c r="AI209" s="40" t="str">
        <f t="shared" si="51"/>
        <v>I</v>
      </c>
      <c r="AJ209" s="37" t="s">
        <v>1148</v>
      </c>
      <c r="AK209" s="39" t="s">
        <v>1155</v>
      </c>
      <c r="AL209" s="39" t="s">
        <v>1153</v>
      </c>
      <c r="AM209" s="39" t="s">
        <v>1156</v>
      </c>
      <c r="AN209" s="39" t="s">
        <v>74</v>
      </c>
      <c r="AO209" s="37">
        <f t="shared" ca="1" si="52"/>
        <v>1</v>
      </c>
      <c r="AP209" s="39">
        <f t="shared" si="53"/>
        <v>1</v>
      </c>
      <c r="AQ209" s="39">
        <f t="shared" si="54"/>
        <v>1</v>
      </c>
      <c r="AR209" s="39">
        <f t="shared" si="55"/>
        <v>1</v>
      </c>
      <c r="AS209" s="40">
        <f t="shared" si="56"/>
        <v>1</v>
      </c>
    </row>
    <row r="210" spans="1:45">
      <c r="A210" t="str">
        <f>'Model output'!A209</f>
        <v>TCGA-EM-A3ST</v>
      </c>
      <c r="B210" s="31">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0</v>
      </c>
      <c r="F210" t="str">
        <f t="shared" si="46"/>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output'!H209="","negative",IF(OR(ISNUMBER(SEARCH("lymph node",'Model output'!H209)),ISNUMBER(SEARCH("gland",'Model output'!H209)),ISNUMBER(SEARCH("lobe",'Model output'!H209)),ISNUMBER(SEARCH("isthmus",'Model output'!H209)),ISNUMBER(SEARCH("mediastinum",'Model output'!H209)),ISNUMBER(SEARCH("Not mentioned",'Model output'!H209)), ISNUMBER(SEARCH("Not applicable",'Model output'!H209)), ISNUMBER(SEARCH("paratracheal",'Model output'!H209)),ISNUMBER(SEARCH("fibroadipose tissue",'Model output'!H209)),ISNUMBER(SEARCH("thyroid node",'Model output'!H209)),ISNUMBER(SEARCH("skeletal muscle",'Model output'!H209)),ISNUMBER(SEARCH("right",'Model output'!H209)),ISNUMBER(SEARCH("left",'Model output'!H209)),ISNUMBER(SEARCH("Not specified",'Model output'!H209))),"negative","positive"))</f>
        <v>negative</v>
      </c>
      <c r="I210">
        <f>IF(OR('Model output'!I209="",'Model output'!I209="Not answered",'Model output'!I209="Not mentioned"),"",IF(ISNUMBER('Model output'!I209),'Model output'!I209,1))</f>
        <v>1</v>
      </c>
      <c r="J210">
        <f>IF(OR('Model output'!J209="",'Model output'!J209="Not answered",'Model output'!J209="Not mentioned"),"",IF(AND(ISNUMBER('Model output'!J209),'Model output'!J209&lt;=I210),'Model output'!J209,IF(AND(ISNUMBER('Model output'!J209), 'Model output'!J209&gt;=DATE(2024,1,1)), MIN(DAY('Model output'!J209), MONTH('Model output'!J209), YEAR('Model output'!J209)), IF(ISNUMBER(SEARCH("0/",'Model output'!J209)),0,IF(ISNUMBER(SEARCH("/",'Model output'!J209)), VALUE(LEFT('Model output'!J209, SEARCH("/",'Model output'!J209)-1)),1)))))</f>
        <v>0</v>
      </c>
      <c r="K210" t="str" cm="1">
        <f t="array" ref="K210">IF(COUNT(FIND({0,1,2,3,4,5,6,7,8,9},'Model output'!K209))&gt;0,'Model output'!K209,"")</f>
        <v/>
      </c>
      <c r="L210" s="8" t="str">
        <f t="shared" si="45"/>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Not mentioned</v>
      </c>
      <c r="P210" t="str">
        <f>IF('Model output'!N209="","",'Model output'!N209)</f>
        <v>5.4cm</v>
      </c>
      <c r="Q210" t="str">
        <f t="shared" si="47"/>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 ""))</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6" t="str">
        <f>IF('Model output'!S209="","",'Model output'!S209)</f>
        <v>Not identified</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No</v>
      </c>
      <c r="AB210" t="str">
        <f>IF(AA210&lt;&gt;"Yes","",IF(OR('Model output'!U209="",ISNUMBER(SEARCH("Not identified",'Model output'!U209))),"",'Model output'!U209))</f>
        <v/>
      </c>
      <c r="AC210" s="1" t="str">
        <f>IF(OR('Model output'!V209="", 'Model output'!V209="No", AND(ISERROR(SEARCH("Positive",'Model output'!V209)), ISNUMBER(SEARCH("Negative",'Model output'!V209))), ISNUMBER(SEARCH("Uninvolved",'Model output'!V209)), ISNUMBER(SEARCH("none",'Model output'!V209)), ISNUMBER(SEARCH("Free",'Model output'!V209)), ISNUMBER(SEARCH("1 mm",'Model output'!V209)), ISNUMBER(SEARCH("1.0 mm",'Model output'!V209)), ISNUMBER(SEARCH("0.1 CM",'Model output'!V209)), ISNUMBER(SEARCH("less than 0.2 mm",'Model output'!V209)), ISNUMBER(SEARCH("less than 0.5 mm",'Model output'!V209)), ISNUMBER(SEARCH("abut",'Model output'!V209)), ISNUMBER(SEARCH("lymph node",'Model output'!V209)), ISNUMBER(SEARCH("not mentioned",'Model output'!V209)), ISNUMBER(SEARCH("not specified",'Model output'!V209)), ISNUMBER(SEARCH("cannot be assessed",'Model output'!V209))), "negative", "positive")</f>
        <v>negative</v>
      </c>
      <c r="AE210" s="33"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4" t="str">
        <f t="shared" si="48"/>
        <v>3a</v>
      </c>
      <c r="AG210" s="34" t="str">
        <f t="shared" si="49"/>
        <v>0</v>
      </c>
      <c r="AH210" s="34" t="str">
        <f t="shared" si="50"/>
        <v>0</v>
      </c>
      <c r="AI210" s="40" t="str">
        <f t="shared" si="51"/>
        <v>II</v>
      </c>
      <c r="AJ210" s="37" t="s">
        <v>1149</v>
      </c>
      <c r="AK210" s="39" t="s">
        <v>1157</v>
      </c>
      <c r="AL210" s="39" t="s">
        <v>1153</v>
      </c>
      <c r="AM210" s="39" t="s">
        <v>1156</v>
      </c>
      <c r="AN210" s="39" t="s">
        <v>1154</v>
      </c>
      <c r="AO210" s="37">
        <f t="shared" ca="1" si="52"/>
        <v>1</v>
      </c>
      <c r="AP210" s="39">
        <f t="shared" si="53"/>
        <v>1</v>
      </c>
      <c r="AQ210" s="39">
        <f t="shared" si="54"/>
        <v>1</v>
      </c>
      <c r="AR210" s="39">
        <f t="shared" si="55"/>
        <v>1</v>
      </c>
      <c r="AS210" s="40">
        <f t="shared" si="56"/>
        <v>1</v>
      </c>
    </row>
    <row r="211" spans="1:45">
      <c r="A211" t="str">
        <f>'Model output'!A210</f>
        <v>TCGA-EM-A3SU</v>
      </c>
      <c r="B211" s="31">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0</v>
      </c>
      <c r="F211" t="str">
        <f t="shared" si="46"/>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central</v>
      </c>
      <c r="H211" t="str">
        <f>IF('Model output'!H210="","negative",IF(OR(ISNUMBER(SEARCH("lymph node",'Model output'!H210)),ISNUMBER(SEARCH("gland",'Model output'!H210)),ISNUMBER(SEARCH("lobe",'Model output'!H210)),ISNUMBER(SEARCH("isthmus",'Model output'!H210)),ISNUMBER(SEARCH("mediastinum",'Model output'!H210)),ISNUMBER(SEARCH("Not mentioned",'Model output'!H210)), ISNUMBER(SEARCH("Not applicable",'Model output'!H210)), ISNUMBER(SEARCH("paratracheal",'Model output'!H210)),ISNUMBER(SEARCH("fibroadipose tissue",'Model output'!H210)),ISNUMBER(SEARCH("thyroid node",'Model output'!H210)),ISNUMBER(SEARCH("skeletal muscle",'Model output'!H210)),ISNUMBER(SEARCH("right",'Model output'!H210)),ISNUMBER(SEARCH("left",'Model output'!H210)),ISNUMBER(SEARCH("Not specified",'Model output'!H210))),"negative","positive"))</f>
        <v>negative</v>
      </c>
      <c r="I211">
        <f>IF(OR('Model output'!I210="",'Model output'!I210="Not answered",'Model output'!I210="Not mentioned"),"",IF(ISNUMBER('Model output'!I210),'Model output'!I210,1))</f>
        <v>25</v>
      </c>
      <c r="J211">
        <f>IF(OR('Model output'!J210="",'Model output'!J210="Not answered",'Model output'!J210="Not mentioned"),"",IF(AND(ISNUMBER('Model output'!J210),'Model output'!J210&lt;=I211),'Model output'!J210,IF(AND(ISNUMBER('Model output'!J210), 'Model output'!J210&gt;=DATE(2024,1,1)), MIN(DAY('Model output'!J210), MONTH('Model output'!J210), YEAR('Model output'!J210)), IF(ISNUMBER(SEARCH("0/",'Model output'!J210)),0,IF(ISNUMBER(SEARCH("/",'Model output'!J210)), VALUE(LEFT('Model output'!J210, SEARCH("/",'Model output'!J210)-1)),1)))))</f>
        <v>3</v>
      </c>
      <c r="K211" t="str" cm="1">
        <f t="array" ref="K211">IF(COUNT(FIND({0,1,2,3,4,5,6,7,8,9},'Model output'!K210))&gt;0,'Model output'!K210,"")</f>
        <v/>
      </c>
      <c r="L211" s="8" t="str">
        <f t="shared" si="45"/>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v>
      </c>
      <c r="O211" t="str">
        <f>IF('Model output'!M210="","",'Model output'!M210)</f>
        <v>with focal Warthin-like areas (10%) and tall cell change (&lt;5%)</v>
      </c>
      <c r="P211" t="str">
        <f>IF('Model output'!N210="","",'Model output'!N210)</f>
        <v>2.1 cm</v>
      </c>
      <c r="Q211" t="str">
        <f t="shared" si="47"/>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 ""))</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6"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1" t="str">
        <f>IF(OR('Model output'!V210="", 'Model output'!V210="No", AND(ISERROR(SEARCH("Positive",'Model output'!V210)), ISNUMBER(SEARCH("Negative",'Model output'!V210))), ISNUMBER(SEARCH("Uninvolved",'Model output'!V210)), ISNUMBER(SEARCH("none",'Model output'!V210)), ISNUMBER(SEARCH("Free",'Model output'!V210)), ISNUMBER(SEARCH("1 mm",'Model output'!V210)), ISNUMBER(SEARCH("1.0 mm",'Model output'!V210)), ISNUMBER(SEARCH("0.1 CM",'Model output'!V210)), ISNUMBER(SEARCH("less than 0.2 mm",'Model output'!V210)), ISNUMBER(SEARCH("less than 0.5 mm",'Model output'!V210)), ISNUMBER(SEARCH("abut",'Model output'!V210)), ISNUMBER(SEARCH("lymph node",'Model output'!V210)), ISNUMBER(SEARCH("not mentioned",'Model output'!V210)), ISNUMBER(SEARCH("not specified",'Model output'!V210)), ISNUMBER(SEARCH("cannot be assessed",'Model output'!V210))), "negative", "positive")</f>
        <v>negative</v>
      </c>
      <c r="AE211" s="33"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4" t="str">
        <f t="shared" si="48"/>
        <v>2</v>
      </c>
      <c r="AG211" s="34" t="str">
        <f t="shared" si="49"/>
        <v>1a</v>
      </c>
      <c r="AH211" s="34" t="str">
        <f t="shared" si="50"/>
        <v>0</v>
      </c>
      <c r="AI211" s="40" t="str">
        <f t="shared" si="51"/>
        <v>I</v>
      </c>
      <c r="AJ211" s="37" t="s">
        <v>1149</v>
      </c>
      <c r="AK211" s="39" t="s">
        <v>1155</v>
      </c>
      <c r="AL211" s="39" t="s">
        <v>1152</v>
      </c>
      <c r="AM211" s="39" t="s">
        <v>1156</v>
      </c>
      <c r="AN211" s="39" t="s">
        <v>74</v>
      </c>
      <c r="AO211" s="37">
        <f t="shared" ca="1" si="52"/>
        <v>1</v>
      </c>
      <c r="AP211" s="39">
        <f t="shared" si="53"/>
        <v>1</v>
      </c>
      <c r="AQ211" s="39">
        <f t="shared" si="54"/>
        <v>0</v>
      </c>
      <c r="AR211" s="39">
        <f t="shared" si="55"/>
        <v>1</v>
      </c>
      <c r="AS211" s="40">
        <f t="shared" si="56"/>
        <v>1</v>
      </c>
    </row>
    <row r="212" spans="1:45">
      <c r="A212" t="str">
        <f>'Model output'!A211</f>
        <v>TCGA-EM-A3SX</v>
      </c>
      <c r="B212" s="31">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0</v>
      </c>
      <c r="F212" t="str">
        <f t="shared" si="46"/>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lateral</v>
      </c>
      <c r="H212" t="str">
        <f>IF('Model output'!H211="","negative",IF(OR(ISNUMBER(SEARCH("lymph node",'Model output'!H211)),ISNUMBER(SEARCH("gland",'Model output'!H211)),ISNUMBER(SEARCH("lobe",'Model output'!H211)),ISNUMBER(SEARCH("isthmus",'Model output'!H211)),ISNUMBER(SEARCH("mediastinum",'Model output'!H211)),ISNUMBER(SEARCH("Not mentioned",'Model output'!H211)), ISNUMBER(SEARCH("Not applicable",'Model output'!H211)), ISNUMBER(SEARCH("paratracheal",'Model output'!H211)),ISNUMBER(SEARCH("fibroadipose tissue",'Model output'!H211)),ISNUMBER(SEARCH("thyroid node",'Model output'!H211)),ISNUMBER(SEARCH("skeletal muscle",'Model output'!H211)),ISNUMBER(SEARCH("right",'Model output'!H211)),ISNUMBER(SEARCH("left",'Model output'!H211)),ISNUMBER(SEARCH("Not specified",'Model output'!H211))),"negative","positive"))</f>
        <v>negative</v>
      </c>
      <c r="I212">
        <f>IF(OR('Model output'!I211="",'Model output'!I211="Not answered",'Model output'!I211="Not mentioned"),"",IF(ISNUMBER('Model output'!I211),'Model output'!I211,1))</f>
        <v>4</v>
      </c>
      <c r="J212">
        <f>IF(OR('Model output'!J211="",'Model output'!J211="Not answered",'Model output'!J211="Not mentioned"),"",IF(AND(ISNUMBER('Model output'!J211),'Model output'!J211&lt;=I212),'Model output'!J211,IF(AND(ISNUMBER('Model output'!J211), 'Model output'!J211&gt;=DATE(2024,1,1)), MIN(DAY('Model output'!J211), MONTH('Model output'!J211), YEAR('Model output'!J211)), IF(ISNUMBER(SEARCH("0/",'Model output'!J211)),0,IF(ISNUMBER(SEARCH("/",'Model output'!J211)), VALUE(LEFT('Model output'!J211, SEARCH("/",'Model output'!J211)-1)),1)))))</f>
        <v>3</v>
      </c>
      <c r="K212" t="str" cm="1">
        <f t="array" ref="K212">IF(COUNT(FIND({0,1,2,3,4,5,6,7,8,9},'Model output'!K211))&gt;0,'Model output'!K211,"")</f>
        <v/>
      </c>
      <c r="L212" s="8" t="str">
        <f t="shared" si="45"/>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 classical (usual)</v>
      </c>
      <c r="O212" t="str">
        <f>IF('Model output'!M211="","",'Model output'!M211)</f>
        <v>Not mentioned</v>
      </c>
      <c r="P212" t="str">
        <f>IF('Model output'!N211="","",'Model output'!N211)</f>
        <v>4.4cm</v>
      </c>
      <c r="Q212" t="str">
        <f t="shared" si="47"/>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 ""))</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6" t="str">
        <f>IF('Model output'!S211="","",'Model output'!S211)</f>
        <v>Not identified</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No</v>
      </c>
      <c r="AB212" t="str">
        <f>IF(AA212&lt;&gt;"Yes","",IF(OR('Model output'!U211="",ISNUMBER(SEARCH("Not identified",'Model output'!U211))),"",'Model output'!U211))</f>
        <v/>
      </c>
      <c r="AC212" s="1" t="str">
        <f>IF(OR('Model output'!V211="", 'Model output'!V211="No", AND(ISERROR(SEARCH("Positive",'Model output'!V211)), ISNUMBER(SEARCH("Negative",'Model output'!V211))), ISNUMBER(SEARCH("Uninvolved",'Model output'!V211)), ISNUMBER(SEARCH("none",'Model output'!V211)), ISNUMBER(SEARCH("Free",'Model output'!V211)), ISNUMBER(SEARCH("1 mm",'Model output'!V211)), ISNUMBER(SEARCH("1.0 mm",'Model output'!V211)), ISNUMBER(SEARCH("0.1 CM",'Model output'!V211)), ISNUMBER(SEARCH("less than 0.2 mm",'Model output'!V211)), ISNUMBER(SEARCH("less than 0.5 mm",'Model output'!V211)), ISNUMBER(SEARCH("abut",'Model output'!V211)), ISNUMBER(SEARCH("lymph node",'Model output'!V211)), ISNUMBER(SEARCH("not mentioned",'Model output'!V211)), ISNUMBER(SEARCH("not specified",'Model output'!V211)), ISNUMBER(SEARCH("cannot be assessed",'Model output'!V211))), "negative", "positive")</f>
        <v>positive</v>
      </c>
      <c r="AE212" s="33"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4" t="str">
        <f t="shared" si="48"/>
        <v>3a</v>
      </c>
      <c r="AG212" s="34" t="str">
        <f t="shared" si="49"/>
        <v>1b</v>
      </c>
      <c r="AH212" s="34" t="str">
        <f t="shared" si="50"/>
        <v>0</v>
      </c>
      <c r="AI212" s="40" t="str">
        <f t="shared" si="51"/>
        <v>I</v>
      </c>
      <c r="AJ212" s="37" t="s">
        <v>1147</v>
      </c>
      <c r="AK212" s="39" t="s">
        <v>1157</v>
      </c>
      <c r="AL212" s="39" t="s">
        <v>654</v>
      </c>
      <c r="AM212" s="39" t="s">
        <v>1156</v>
      </c>
      <c r="AN212" s="39" t="s">
        <v>74</v>
      </c>
      <c r="AO212" s="37">
        <f t="shared" si="52"/>
        <v>1</v>
      </c>
      <c r="AP212" s="39">
        <f t="shared" si="53"/>
        <v>1</v>
      </c>
      <c r="AQ212" s="39">
        <f t="shared" si="54"/>
        <v>0</v>
      </c>
      <c r="AR212" s="39">
        <f t="shared" si="55"/>
        <v>1</v>
      </c>
      <c r="AS212" s="40">
        <f t="shared" si="56"/>
        <v>1</v>
      </c>
    </row>
    <row r="213" spans="1:45">
      <c r="A213" t="str">
        <f>'Model output'!A212</f>
        <v>TCGA-EM-A3SY</v>
      </c>
      <c r="B213" s="31">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0</v>
      </c>
      <c r="F213" t="str">
        <f t="shared" si="46"/>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output'!H212="","negative",IF(OR(ISNUMBER(SEARCH("lymph node",'Model output'!H212)),ISNUMBER(SEARCH("gland",'Model output'!H212)),ISNUMBER(SEARCH("lobe",'Model output'!H212)),ISNUMBER(SEARCH("isthmus",'Model output'!H212)),ISNUMBER(SEARCH("mediastinum",'Model output'!H212)),ISNUMBER(SEARCH("Not mentioned",'Model output'!H212)), ISNUMBER(SEARCH("Not applicable",'Model output'!H212)), ISNUMBER(SEARCH("paratracheal",'Model output'!H212)),ISNUMBER(SEARCH("fibroadipose tissue",'Model output'!H212)),ISNUMBER(SEARCH("thyroid node",'Model output'!H212)),ISNUMBER(SEARCH("skeletal muscle",'Model output'!H212)),ISNUMBER(SEARCH("right",'Model output'!H212)),ISNUMBER(SEARCH("left",'Model output'!H212)),ISNUMBER(SEARCH("Not specified",'Model output'!H212))),"negative","positive"))</f>
        <v>negative</v>
      </c>
      <c r="I213">
        <f>IF(OR('Model output'!I212="",'Model output'!I212="Not answered",'Model output'!I212="Not mentioned"),"",IF(ISNUMBER('Model output'!I212),'Model output'!I212,1))</f>
        <v>0</v>
      </c>
      <c r="J213">
        <f>IF(OR('Model output'!J212="",'Model output'!J212="Not answered",'Model output'!J212="Not mentioned"),"",IF(AND(ISNUMBER('Model output'!J212),'Model output'!J212&lt;=I213),'Model output'!J212,IF(AND(ISNUMBER('Model output'!J212), 'Model output'!J212&gt;=DATE(2024,1,1)), MIN(DAY('Model output'!J212), MONTH('Model output'!J212), YEAR('Model output'!J212)), IF(ISNUMBER(SEARCH("0/",'Model output'!J212)),0,IF(ISNUMBER(SEARCH("/",'Model output'!J212)), VALUE(LEFT('Model output'!J212, SEARCH("/",'Model output'!J212)-1)),1)))))</f>
        <v>0</v>
      </c>
      <c r="K213" t="str" cm="1">
        <f t="array" ref="K213">IF(COUNT(FIND({0,1,2,3,4,5,6,7,8,9},'Model output'!K212))&gt;0,'Model output'!K212,"")</f>
        <v/>
      </c>
      <c r="L213" s="8" t="str">
        <f t="shared" si="45"/>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 cm</v>
      </c>
      <c r="Q213" t="str">
        <f t="shared" si="47"/>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 ""))</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6" t="str">
        <f>IF('Model output'!S212="","",'Model output'!S212)</f>
        <v>Not identified</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Yes</v>
      </c>
      <c r="AB213" t="str">
        <f>IF(AA213&lt;&gt;"Yes","",IF(OR('Model output'!U212="",ISNUMBER(SEARCH("Not identified",'Model output'!U212))),"",'Model output'!U212))</f>
        <v/>
      </c>
      <c r="AC213" s="1" t="str">
        <f>IF(OR('Model output'!V212="", 'Model output'!V212="No", AND(ISERROR(SEARCH("Positive",'Model output'!V212)), ISNUMBER(SEARCH("Negative",'Model output'!V212))), ISNUMBER(SEARCH("Uninvolved",'Model output'!V212)), ISNUMBER(SEARCH("none",'Model output'!V212)), ISNUMBER(SEARCH("Free",'Model output'!V212)), ISNUMBER(SEARCH("1 mm",'Model output'!V212)), ISNUMBER(SEARCH("1.0 mm",'Model output'!V212)), ISNUMBER(SEARCH("0.1 CM",'Model output'!V212)), ISNUMBER(SEARCH("less than 0.2 mm",'Model output'!V212)), ISNUMBER(SEARCH("less than 0.5 mm",'Model output'!V212)), ISNUMBER(SEARCH("abut",'Model output'!V212)), ISNUMBER(SEARCH("lymph node",'Model output'!V212)), ISNUMBER(SEARCH("not mentioned",'Model output'!V212)), ISNUMBER(SEARCH("not specified",'Model output'!V212)), ISNUMBER(SEARCH("cannot be assessed",'Model output'!V212))), "negative", "positive")</f>
        <v>negative</v>
      </c>
      <c r="AE213" s="33"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4" t="str">
        <f t="shared" si="48"/>
        <v>1b</v>
      </c>
      <c r="AG213" s="34" t="str">
        <f t="shared" si="49"/>
        <v>0</v>
      </c>
      <c r="AH213" s="34" t="str">
        <f t="shared" si="50"/>
        <v>0</v>
      </c>
      <c r="AI213" s="40" t="str">
        <f t="shared" si="51"/>
        <v>I</v>
      </c>
      <c r="AJ213" s="37" t="s">
        <v>1148</v>
      </c>
      <c r="AK213" s="39" t="s">
        <v>1152</v>
      </c>
      <c r="AL213" s="39" t="s">
        <v>1156</v>
      </c>
      <c r="AM213" s="39" t="s">
        <v>1156</v>
      </c>
      <c r="AN213" s="39" t="s">
        <v>74</v>
      </c>
      <c r="AO213" s="37">
        <f t="shared" ca="1" si="52"/>
        <v>1</v>
      </c>
      <c r="AP213" s="39">
        <f t="shared" si="53"/>
        <v>1</v>
      </c>
      <c r="AQ213" s="39">
        <f t="shared" si="54"/>
        <v>1</v>
      </c>
      <c r="AR213" s="39">
        <f t="shared" si="55"/>
        <v>1</v>
      </c>
      <c r="AS213" s="40">
        <f t="shared" si="56"/>
        <v>1</v>
      </c>
    </row>
    <row r="214" spans="1:45">
      <c r="A214" t="str">
        <f>'Model output'!A213</f>
        <v>TCGA-EM-A3SZ</v>
      </c>
      <c r="B214" s="31">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0</v>
      </c>
      <c r="F214" t="str">
        <f t="shared" si="46"/>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output'!H213="","negative",IF(OR(ISNUMBER(SEARCH("lymph node",'Model output'!H213)),ISNUMBER(SEARCH("gland",'Model output'!H213)),ISNUMBER(SEARCH("lobe",'Model output'!H213)),ISNUMBER(SEARCH("isthmus",'Model output'!H213)),ISNUMBER(SEARCH("mediastinum",'Model output'!H213)),ISNUMBER(SEARCH("Not mentioned",'Model output'!H213)), ISNUMBER(SEARCH("Not applicable",'Model output'!H213)), ISNUMBER(SEARCH("paratracheal",'Model output'!H213)),ISNUMBER(SEARCH("fibroadipose tissue",'Model output'!H213)),ISNUMBER(SEARCH("thyroid node",'Model output'!H213)),ISNUMBER(SEARCH("skeletal muscle",'Model output'!H213)),ISNUMBER(SEARCH("right",'Model output'!H213)),ISNUMBER(SEARCH("left",'Model output'!H213)),ISNUMBER(SEARCH("Not specified",'Model output'!H213))),"negative","positive"))</f>
        <v>negative</v>
      </c>
      <c r="I214">
        <f>IF(OR('Model output'!I213="",'Model output'!I213="Not answered",'Model output'!I213="Not mentioned"),"",IF(ISNUMBER('Model output'!I213),'Model output'!I213,1))</f>
        <v>4</v>
      </c>
      <c r="J214">
        <f>IF(OR('Model output'!J213="",'Model output'!J213="Not answered",'Model output'!J213="Not mentioned"),"",IF(AND(ISNUMBER('Model output'!J213),'Model output'!J213&lt;=I214),'Model output'!J213,IF(AND(ISNUMBER('Model output'!J213), 'Model output'!J213&gt;=DATE(2024,1,1)), MIN(DAY('Model output'!J213), MONTH('Model output'!J213), YEAR('Model output'!J213)), IF(ISNUMBER(SEARCH("0/",'Model output'!J213)),0,IF(ISNUMBER(SEARCH("/",'Model output'!J213)), VALUE(LEFT('Model output'!J213, SEARCH("/",'Model output'!J213)-1)),1)))))</f>
        <v>0</v>
      </c>
      <c r="K214" t="str" cm="1">
        <f t="array" ref="K214">IF(COUNT(FIND({0,1,2,3,4,5,6,7,8,9},'Model output'!K213))&gt;0,'Model output'!K213,"")</f>
        <v/>
      </c>
      <c r="L214" s="8" t="str">
        <f t="shared" si="45"/>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
Papillary carcinoma, Warthin-like variant
Papillary carcinoma, other variant: with focal tall cell (&lt;10%) and hobnail cell change (&lt;20%)</v>
      </c>
      <c r="O214" t="str">
        <f>IF('Model output'!M213="","",'Model output'!M213)</f>
        <v/>
      </c>
      <c r="P214" t="str">
        <f>IF('Model output'!N213="","",'Model output'!N213)</f>
        <v>2.6 cm</v>
      </c>
      <c r="Q214" t="str">
        <f t="shared" si="47"/>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 ""))</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6" t="str">
        <f>IF('Model output'!S213="","",'Model output'!S213)</f>
        <v>Not identified</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1" t="str">
        <f>IF(OR('Model output'!V213="", 'Model output'!V213="No", AND(ISERROR(SEARCH("Positive",'Model output'!V213)), ISNUMBER(SEARCH("Negative",'Model output'!V213))), ISNUMBER(SEARCH("Uninvolved",'Model output'!V213)), ISNUMBER(SEARCH("none",'Model output'!V213)), ISNUMBER(SEARCH("Free",'Model output'!V213)), ISNUMBER(SEARCH("1 mm",'Model output'!V213)), ISNUMBER(SEARCH("1.0 mm",'Model output'!V213)), ISNUMBER(SEARCH("0.1 CM",'Model output'!V213)), ISNUMBER(SEARCH("less than 0.2 mm",'Model output'!V213)), ISNUMBER(SEARCH("less than 0.5 mm",'Model output'!V213)), ISNUMBER(SEARCH("abut",'Model output'!V213)), ISNUMBER(SEARCH("lymph node",'Model output'!V213)), ISNUMBER(SEARCH("not mentioned",'Model output'!V213)), ISNUMBER(SEARCH("not specified",'Model output'!V213)), ISNUMBER(SEARCH("cannot be assessed",'Model output'!V213))), "negative", "positive")</f>
        <v>negative</v>
      </c>
      <c r="AE214" s="33"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4" t="str">
        <f t="shared" si="48"/>
        <v>2</v>
      </c>
      <c r="AG214" s="34" t="str">
        <f t="shared" si="49"/>
        <v>0</v>
      </c>
      <c r="AH214" s="34" t="str">
        <f t="shared" si="50"/>
        <v>0</v>
      </c>
      <c r="AI214" s="40" t="str">
        <f t="shared" si="51"/>
        <v>I</v>
      </c>
      <c r="AJ214" s="37" t="s">
        <v>1149</v>
      </c>
      <c r="AK214" s="39" t="s">
        <v>1155</v>
      </c>
      <c r="AL214" s="39" t="s">
        <v>1153</v>
      </c>
      <c r="AM214" s="39" t="s">
        <v>1156</v>
      </c>
      <c r="AN214" s="39" t="s">
        <v>74</v>
      </c>
      <c r="AO214" s="37">
        <f t="shared" ca="1" si="52"/>
        <v>1</v>
      </c>
      <c r="AP214" s="39">
        <f t="shared" si="53"/>
        <v>1</v>
      </c>
      <c r="AQ214" s="39">
        <f t="shared" si="54"/>
        <v>1</v>
      </c>
      <c r="AR214" s="39">
        <f t="shared" si="55"/>
        <v>1</v>
      </c>
      <c r="AS214" s="40">
        <f t="shared" si="56"/>
        <v>1</v>
      </c>
    </row>
    <row r="215" spans="1:45">
      <c r="A215" t="str">
        <f>'Model output'!A214</f>
        <v>TCGA-EM-A4FH</v>
      </c>
      <c r="B215" s="31">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0</v>
      </c>
      <c r="F215" t="str">
        <f t="shared" si="46"/>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output'!H214="","negative",IF(OR(ISNUMBER(SEARCH("lymph node",'Model output'!H214)),ISNUMBER(SEARCH("gland",'Model output'!H214)),ISNUMBER(SEARCH("lobe",'Model output'!H214)),ISNUMBER(SEARCH("isthmus",'Model output'!H214)),ISNUMBER(SEARCH("mediastinum",'Model output'!H214)),ISNUMBER(SEARCH("Not mentioned",'Model output'!H214)), ISNUMBER(SEARCH("Not applicable",'Model output'!H214)), ISNUMBER(SEARCH("paratracheal",'Model output'!H214)),ISNUMBER(SEARCH("fibroadipose tissue",'Model output'!H214)),ISNUMBER(SEARCH("thyroid node",'Model output'!H214)),ISNUMBER(SEARCH("skeletal muscle",'Model output'!H214)),ISNUMBER(SEARCH("right",'Model output'!H214)),ISNUMBER(SEARCH("left",'Model output'!H214)),ISNUMBER(SEARCH("Not specified",'Model output'!H214))),"negative","positive"))</f>
        <v>negative</v>
      </c>
      <c r="I215">
        <f>IF(OR('Model output'!I214="",'Model output'!I214="Not answered",'Model output'!I214="Not mentioned"),"",IF(ISNUMBER('Model output'!I214),'Model output'!I214,1))</f>
        <v>0</v>
      </c>
      <c r="J215">
        <f>IF(OR('Model output'!J214="",'Model output'!J214="Not answered",'Model output'!J214="Not mentioned"),"",IF(AND(ISNUMBER('Model output'!J214),'Model output'!J214&lt;=I215),'Model output'!J214,IF(AND(ISNUMBER('Model output'!J214), 'Model output'!J214&gt;=DATE(2024,1,1)), MIN(DAY('Model output'!J214), MONTH('Model output'!J214), YEAR('Model output'!J214)), IF(ISNUMBER(SEARCH("0/",'Model output'!J214)),0,IF(ISNUMBER(SEARCH("/",'Model output'!J214)), VALUE(LEFT('Model output'!J214, SEARCH("/",'Model output'!J214)-1)),1)))))</f>
        <v>0</v>
      </c>
      <c r="K215" t="str" cm="1">
        <f t="array" ref="K215">IF(COUNT(FIND({0,1,2,3,4,5,6,7,8,9},'Model output'!K214))&gt;0,'Model output'!K214,"")</f>
        <v/>
      </c>
      <c r="L215" s="8" t="str">
        <f t="shared" si="45"/>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47"/>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 ""))</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6"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1" t="str">
        <f>IF(OR('Model output'!V214="", 'Model output'!V214="No", AND(ISERROR(SEARCH("Positive",'Model output'!V214)), ISNUMBER(SEARCH("Negative",'Model output'!V214))), ISNUMBER(SEARCH("Uninvolved",'Model output'!V214)), ISNUMBER(SEARCH("none",'Model output'!V214)), ISNUMBER(SEARCH("Free",'Model output'!V214)), ISNUMBER(SEARCH("1 mm",'Model output'!V214)), ISNUMBER(SEARCH("1.0 mm",'Model output'!V214)), ISNUMBER(SEARCH("0.1 CM",'Model output'!V214)), ISNUMBER(SEARCH("less than 0.2 mm",'Model output'!V214)), ISNUMBER(SEARCH("less than 0.5 mm",'Model output'!V214)), ISNUMBER(SEARCH("abut",'Model output'!V214)), ISNUMBER(SEARCH("lymph node",'Model output'!V214)), ISNUMBER(SEARCH("not mentioned",'Model output'!V214)), ISNUMBER(SEARCH("not specified",'Model output'!V214)), ISNUMBER(SEARCH("cannot be assessed",'Model output'!V214))), "negative", "positive")</f>
        <v>negative</v>
      </c>
      <c r="AE215" s="33"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4" t="str">
        <f t="shared" si="48"/>
        <v>3a</v>
      </c>
      <c r="AG215" s="34" t="str">
        <f t="shared" si="49"/>
        <v>0</v>
      </c>
      <c r="AH215" s="34" t="str">
        <f t="shared" si="50"/>
        <v>0</v>
      </c>
      <c r="AI215" s="40" t="str">
        <f t="shared" si="51"/>
        <v>II</v>
      </c>
      <c r="AJ215" s="37" t="s">
        <v>1148</v>
      </c>
      <c r="AK215" s="39" t="s">
        <v>1157</v>
      </c>
      <c r="AL215" s="39" t="s">
        <v>1156</v>
      </c>
      <c r="AM215" s="39" t="s">
        <v>1156</v>
      </c>
      <c r="AN215" s="39" t="s">
        <v>1154</v>
      </c>
      <c r="AO215" s="37">
        <f t="shared" ca="1" si="52"/>
        <v>1</v>
      </c>
      <c r="AP215" s="39">
        <f t="shared" si="53"/>
        <v>1</v>
      </c>
      <c r="AQ215" s="39">
        <f t="shared" si="54"/>
        <v>1</v>
      </c>
      <c r="AR215" s="39">
        <f t="shared" si="55"/>
        <v>1</v>
      </c>
      <c r="AS215" s="40">
        <f t="shared" si="56"/>
        <v>1</v>
      </c>
    </row>
    <row r="216" spans="1:45">
      <c r="A216" t="str">
        <f>'Model output'!A215</f>
        <v>TCGA-EM-A4FK</v>
      </c>
      <c r="B216" s="31">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46"/>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output'!H215="","negative",IF(OR(ISNUMBER(SEARCH("lymph node",'Model output'!H215)),ISNUMBER(SEARCH("gland",'Model output'!H215)),ISNUMBER(SEARCH("lobe",'Model output'!H215)),ISNUMBER(SEARCH("isthmus",'Model output'!H215)),ISNUMBER(SEARCH("mediastinum",'Model output'!H215)),ISNUMBER(SEARCH("Not mentioned",'Model output'!H215)), ISNUMBER(SEARCH("Not applicable",'Model output'!H215)), ISNUMBER(SEARCH("paratracheal",'Model output'!H215)),ISNUMBER(SEARCH("fibroadipose tissue",'Model output'!H215)),ISNUMBER(SEARCH("thyroid node",'Model output'!H215)),ISNUMBER(SEARCH("skeletal muscle",'Model output'!H215)),ISNUMBER(SEARCH("right",'Model output'!H215)),ISNUMBER(SEARCH("left",'Model output'!H215)),ISNUMBER(SEARCH("Not specified",'Model output'!H215))),"negative","positive"))</f>
        <v>negative</v>
      </c>
      <c r="I216">
        <f>IF(OR('Model output'!I215="",'Model output'!I215="Not answered",'Model output'!I215="Not mentioned"),"",IF(ISNUMBER('Model output'!I215),'Model output'!I215,1))</f>
        <v>0</v>
      </c>
      <c r="J216">
        <f>IF(OR('Model output'!J215="",'Model output'!J215="Not answered",'Model output'!J215="Not mentioned"),"",IF(AND(ISNUMBER('Model output'!J215),'Model output'!J215&lt;=I216),'Model output'!J215,IF(AND(ISNUMBER('Model output'!J215), 'Model output'!J215&gt;=DATE(2024,1,1)), MIN(DAY('Model output'!J215), MONTH('Model output'!J215), YEAR('Model output'!J215)), IF(ISNUMBER(SEARCH("0/",'Model output'!J215)),0,IF(ISNUMBER(SEARCH("/",'Model output'!J215)), VALUE(LEFT('Model output'!J215, SEARCH("/",'Model output'!J215)-1)),1)))))</f>
        <v>0</v>
      </c>
      <c r="K216" t="str" cm="1">
        <f t="array" ref="K216">IF(COUNT(FIND({0,1,2,3,4,5,6,7,8,9},'Model output'!K215))&gt;0,'Model output'!K215,"")</f>
        <v/>
      </c>
      <c r="L216" s="8" t="str">
        <f t="shared" si="45"/>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Not mentioned</v>
      </c>
      <c r="P216" t="str">
        <f>IF('Model output'!N215="","",'Model output'!N215)</f>
        <v>2.6cm</v>
      </c>
      <c r="Q216" t="str">
        <f t="shared" si="47"/>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 ""))</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positive</v>
      </c>
      <c r="X216" s="16" t="str">
        <f>IF('Model output'!S215="","",'Model output'!S215)</f>
        <v>Not identified</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No</v>
      </c>
      <c r="AB216" t="str">
        <f>IF(AA216&lt;&gt;"Yes","",IF(OR('Model output'!U215="",ISNUMBER(SEARCH("Not identified",'Model output'!U215))),"",'Model output'!U215))</f>
        <v/>
      </c>
      <c r="AC216" s="1" t="str">
        <f>IF(OR('Model output'!V215="", 'Model output'!V215="No", AND(ISERROR(SEARCH("Positive",'Model output'!V215)), ISNUMBER(SEARCH("Negative",'Model output'!V215))), ISNUMBER(SEARCH("Uninvolved",'Model output'!V215)), ISNUMBER(SEARCH("none",'Model output'!V215)), ISNUMBER(SEARCH("Free",'Model output'!V215)), ISNUMBER(SEARCH("1 mm",'Model output'!V215)), ISNUMBER(SEARCH("1.0 mm",'Model output'!V215)), ISNUMBER(SEARCH("0.1 CM",'Model output'!V215)), ISNUMBER(SEARCH("less than 0.2 mm",'Model output'!V215)), ISNUMBER(SEARCH("less than 0.5 mm",'Model output'!V215)), ISNUMBER(SEARCH("abut",'Model output'!V215)), ISNUMBER(SEARCH("lymph node",'Model output'!V215)), ISNUMBER(SEARCH("not mentioned",'Model output'!V215)), ISNUMBER(SEARCH("not specified",'Model output'!V215)), ISNUMBER(SEARCH("cannot be assessed",'Model output'!V215))), "negative", "positive")</f>
        <v>negative</v>
      </c>
      <c r="AE216" s="33"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4" t="str">
        <f t="shared" si="48"/>
        <v>2</v>
      </c>
      <c r="AG216" s="34" t="str">
        <f t="shared" si="49"/>
        <v>0</v>
      </c>
      <c r="AH216" s="34" t="str">
        <f t="shared" si="50"/>
        <v>0</v>
      </c>
      <c r="AI216" s="40" t="str">
        <f t="shared" si="51"/>
        <v>I</v>
      </c>
      <c r="AJ216" s="37" t="s">
        <v>1148</v>
      </c>
      <c r="AK216" s="39" t="s">
        <v>1155</v>
      </c>
      <c r="AL216" s="39" t="s">
        <v>1156</v>
      </c>
      <c r="AM216" s="39" t="s">
        <v>1156</v>
      </c>
      <c r="AN216" s="39" t="s">
        <v>74</v>
      </c>
      <c r="AO216" s="37">
        <f t="shared" ca="1" si="52"/>
        <v>1</v>
      </c>
      <c r="AP216" s="39">
        <f t="shared" si="53"/>
        <v>1</v>
      </c>
      <c r="AQ216" s="39">
        <f t="shared" si="54"/>
        <v>1</v>
      </c>
      <c r="AR216" s="39">
        <f t="shared" si="55"/>
        <v>1</v>
      </c>
      <c r="AS216" s="40">
        <f t="shared" si="56"/>
        <v>1</v>
      </c>
    </row>
    <row r="217" spans="1:45">
      <c r="A217" t="str">
        <f>'Model output'!A216</f>
        <v>TCGA-EM-A4FM</v>
      </c>
      <c r="B217" s="31">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0</v>
      </c>
      <c r="F217" t="str">
        <f t="shared" si="46"/>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central</v>
      </c>
      <c r="H217" t="str">
        <f>IF('Model output'!H216="","negative",IF(OR(ISNUMBER(SEARCH("lymph node",'Model output'!H216)),ISNUMBER(SEARCH("gland",'Model output'!H216)),ISNUMBER(SEARCH("lobe",'Model output'!H216)),ISNUMBER(SEARCH("isthmus",'Model output'!H216)),ISNUMBER(SEARCH("mediastinum",'Model output'!H216)),ISNUMBER(SEARCH("Not mentioned",'Model output'!H216)), ISNUMBER(SEARCH("Not applicable",'Model output'!H216)), ISNUMBER(SEARCH("paratracheal",'Model output'!H216)),ISNUMBER(SEARCH("fibroadipose tissue",'Model output'!H216)),ISNUMBER(SEARCH("thyroid node",'Model output'!H216)),ISNUMBER(SEARCH("skeletal muscle",'Model output'!H216)),ISNUMBER(SEARCH("right",'Model output'!H216)),ISNUMBER(SEARCH("left",'Model output'!H216)),ISNUMBER(SEARCH("Not specified",'Model output'!H216))),"negative","positive"))</f>
        <v>negative</v>
      </c>
      <c r="I217">
        <f>IF(OR('Model output'!I216="",'Model output'!I216="Not answered",'Model output'!I216="Not mentioned"),"",IF(ISNUMBER('Model output'!I216),'Model output'!I216,1))</f>
        <v>40</v>
      </c>
      <c r="J217">
        <f>IF(OR('Model output'!J216="",'Model output'!J216="Not answered",'Model output'!J216="Not mentioned"),"",IF(AND(ISNUMBER('Model output'!J216),'Model output'!J216&lt;=I217),'Model output'!J216,IF(AND(ISNUMBER('Model output'!J216), 'Model output'!J216&gt;=DATE(2024,1,1)), MIN(DAY('Model output'!J216), MONTH('Model output'!J216), YEAR('Model output'!J216)), IF(ISNUMBER(SEARCH("0/",'Model output'!J216)),0,IF(ISNUMBER(SEARCH("/",'Model output'!J216)), VALUE(LEFT('Model output'!J216, SEARCH("/",'Model output'!J216)-1)),1)))))</f>
        <v>12</v>
      </c>
      <c r="K217" t="str" cm="1">
        <f t="array" ref="K217">IF(COUNT(FIND({0,1,2,3,4,5,6,7,8,9},'Model output'!K216))&gt;0,'Model output'!K216,"")</f>
        <v/>
      </c>
      <c r="L217" s="8" t="str">
        <f t="shared" si="45"/>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 classical (usual), Papillary carcinoma, follicular variant</v>
      </c>
      <c r="O217" t="str">
        <f>IF('Model output'!M216="","",'Model output'!M216)</f>
        <v>with focal tall cell change (10%)</v>
      </c>
      <c r="P217" t="str">
        <f>IF('Model output'!N216="","",'Model output'!N216)</f>
        <v>3.0cm</v>
      </c>
      <c r="Q217" t="str">
        <f t="shared" si="47"/>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 ""))</f>
        <v>Not mentioned</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6"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No</v>
      </c>
      <c r="AB217" t="str">
        <f>IF(AA217&lt;&gt;"Yes","",IF(OR('Model output'!U216="",ISNUMBER(SEARCH("Not identified",'Model output'!U216))),"",'Model output'!U216))</f>
        <v/>
      </c>
      <c r="AC217" s="1" t="str">
        <f>IF(OR('Model output'!V216="", 'Model output'!V216="No", AND(ISERROR(SEARCH("Positive",'Model output'!V216)), ISNUMBER(SEARCH("Negative",'Model output'!V216))), ISNUMBER(SEARCH("Uninvolved",'Model output'!V216)), ISNUMBER(SEARCH("none",'Model output'!V216)), ISNUMBER(SEARCH("Free",'Model output'!V216)), ISNUMBER(SEARCH("1 mm",'Model output'!V216)), ISNUMBER(SEARCH("1.0 mm",'Model output'!V216)), ISNUMBER(SEARCH("0.1 CM",'Model output'!V216)), ISNUMBER(SEARCH("less than 0.2 mm",'Model output'!V216)), ISNUMBER(SEARCH("less than 0.5 mm",'Model output'!V216)), ISNUMBER(SEARCH("abut",'Model output'!V216)), ISNUMBER(SEARCH("lymph node",'Model output'!V216)), ISNUMBER(SEARCH("not mentioned",'Model output'!V216)), ISNUMBER(SEARCH("not specified",'Model output'!V216)), ISNUMBER(SEARCH("cannot be assessed",'Model output'!V216))), "negative", "positive")</f>
        <v>positive</v>
      </c>
      <c r="AE217" s="33"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4" t="str">
        <f t="shared" si="48"/>
        <v>2</v>
      </c>
      <c r="AG217" s="34" t="str">
        <f t="shared" si="49"/>
        <v>1a</v>
      </c>
      <c r="AH217" s="34" t="str">
        <f t="shared" si="50"/>
        <v>0</v>
      </c>
      <c r="AI217" s="40" t="str">
        <f t="shared" si="51"/>
        <v>II</v>
      </c>
      <c r="AJ217" s="37" t="s">
        <v>1147</v>
      </c>
      <c r="AK217" s="39" t="s">
        <v>1155</v>
      </c>
      <c r="AL217" s="39" t="s">
        <v>1152</v>
      </c>
      <c r="AM217" s="39" t="s">
        <v>1156</v>
      </c>
      <c r="AN217" s="39" t="s">
        <v>1154</v>
      </c>
      <c r="AO217" s="37">
        <f t="shared" si="52"/>
        <v>1</v>
      </c>
      <c r="AP217" s="39">
        <f t="shared" si="53"/>
        <v>1</v>
      </c>
      <c r="AQ217" s="39">
        <f t="shared" si="54"/>
        <v>0</v>
      </c>
      <c r="AR217" s="39">
        <f t="shared" si="55"/>
        <v>1</v>
      </c>
      <c r="AS217" s="40">
        <f t="shared" si="56"/>
        <v>1</v>
      </c>
    </row>
    <row r="218" spans="1:45">
      <c r="A218" t="str">
        <f>'Model output'!A217</f>
        <v>TCGA-EM-A4FN</v>
      </c>
      <c r="B218" s="31">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6"/>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output'!H217="","negative",IF(OR(ISNUMBER(SEARCH("lymph node",'Model output'!H217)),ISNUMBER(SEARCH("gland",'Model output'!H217)),ISNUMBER(SEARCH("lobe",'Model output'!H217)),ISNUMBER(SEARCH("isthmus",'Model output'!H217)),ISNUMBER(SEARCH("mediastinum",'Model output'!H217)),ISNUMBER(SEARCH("Not mentioned",'Model output'!H217)), ISNUMBER(SEARCH("Not applicable",'Model output'!H217)), ISNUMBER(SEARCH("paratracheal",'Model output'!H217)),ISNUMBER(SEARCH("fibroadipose tissue",'Model output'!H217)),ISNUMBER(SEARCH("thyroid node",'Model output'!H217)),ISNUMBER(SEARCH("skeletal muscle",'Model output'!H217)),ISNUMBER(SEARCH("right",'Model output'!H217)),ISNUMBER(SEARCH("left",'Model output'!H217)),ISNUMBER(SEARCH("Not specified",'Model output'!H217))),"negative","positive"))</f>
        <v>negative</v>
      </c>
      <c r="I218">
        <f>IF(OR('Model output'!I217="",'Model output'!I217="Not answered",'Model output'!I217="Not mentioned"),"",IF(ISNUMBER('Model output'!I217),'Model output'!I217,1))</f>
        <v>32</v>
      </c>
      <c r="J218">
        <f>IF(OR('Model output'!J217="",'Model output'!J217="Not answered",'Model output'!J217="Not mentioned"),"",IF(AND(ISNUMBER('Model output'!J217),'Model output'!J217&lt;=I218),'Model output'!J217,IF(AND(ISNUMBER('Model output'!J217), 'Model output'!J217&gt;=DATE(2024,1,1)), MIN(DAY('Model output'!J217), MONTH('Model output'!J217), YEAR('Model output'!J217)), IF(ISNUMBER(SEARCH("0/",'Model output'!J217)),0,IF(ISNUMBER(SEARCH("/",'Model output'!J217)), VALUE(LEFT('Model output'!J217, SEARCH("/",'Model output'!J217)-1)),1)))))</f>
        <v>8</v>
      </c>
      <c r="K218" t="str" cm="1">
        <f t="array" ref="K218">IF(COUNT(FIND({0,1,2,3,4,5,6,7,8,9},'Model output'!K217))&gt;0,'Model output'!K217,"")</f>
        <v/>
      </c>
      <c r="L218" s="8" t="str">
        <f t="shared" si="45"/>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 Papillary carcinoma, other variant with focal tall cell change (&lt;5%)</v>
      </c>
      <c r="O218" t="str">
        <f>IF('Model output'!M217="","",'Model output'!M217)</f>
        <v>Not mentioned</v>
      </c>
      <c r="P218" t="str">
        <f>IF('Model output'!N217="","",'Model output'!N217)</f>
        <v>1.9 cm</v>
      </c>
      <c r="Q218" t="str">
        <f t="shared" si="47"/>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 ""))</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6" t="str">
        <f>IF('Model output'!S217="","",'Model output'!S217)</f>
        <v>Not identified</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No</v>
      </c>
      <c r="AB218" t="str">
        <f>IF(AA218&lt;&gt;"Yes","",IF(OR('Model output'!U217="",ISNUMBER(SEARCH("Not identified",'Model output'!U217))),"",'Model output'!U217))</f>
        <v/>
      </c>
      <c r="AC218" s="1" t="str">
        <f>IF(OR('Model output'!V217="", 'Model output'!V217="No", AND(ISERROR(SEARCH("Positive",'Model output'!V217)), ISNUMBER(SEARCH("Negative",'Model output'!V217))), ISNUMBER(SEARCH("Uninvolved",'Model output'!V217)), ISNUMBER(SEARCH("none",'Model output'!V217)), ISNUMBER(SEARCH("Free",'Model output'!V217)), ISNUMBER(SEARCH("1 mm",'Model output'!V217)), ISNUMBER(SEARCH("1.0 mm",'Model output'!V217)), ISNUMBER(SEARCH("0.1 CM",'Model output'!V217)), ISNUMBER(SEARCH("less than 0.2 mm",'Model output'!V217)), ISNUMBER(SEARCH("less than 0.5 mm",'Model output'!V217)), ISNUMBER(SEARCH("abut",'Model output'!V217)), ISNUMBER(SEARCH("lymph node",'Model output'!V217)), ISNUMBER(SEARCH("not mentioned",'Model output'!V217)), ISNUMBER(SEARCH("not specified",'Model output'!V217)), ISNUMBER(SEARCH("cannot be assessed",'Model output'!V217))), "negative", "positive")</f>
        <v>negative</v>
      </c>
      <c r="AE218" s="33"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4" t="str">
        <f t="shared" si="48"/>
        <v>1b</v>
      </c>
      <c r="AG218" s="34" t="str">
        <f t="shared" si="49"/>
        <v>1b</v>
      </c>
      <c r="AH218" s="34" t="str">
        <f t="shared" si="50"/>
        <v>0</v>
      </c>
      <c r="AI218" s="40" t="str">
        <f t="shared" si="51"/>
        <v>I</v>
      </c>
      <c r="AJ218" s="37" t="s">
        <v>1149</v>
      </c>
      <c r="AK218" s="39" t="s">
        <v>1152</v>
      </c>
      <c r="AL218" s="39" t="s">
        <v>1152</v>
      </c>
      <c r="AM218" s="39" t="s">
        <v>1156</v>
      </c>
      <c r="AN218" s="39" t="s">
        <v>74</v>
      </c>
      <c r="AO218" s="37">
        <f t="shared" ca="1" si="52"/>
        <v>1</v>
      </c>
      <c r="AP218" s="39">
        <f t="shared" si="53"/>
        <v>1</v>
      </c>
      <c r="AQ218" s="39">
        <f t="shared" si="54"/>
        <v>1</v>
      </c>
      <c r="AR218" s="39">
        <f t="shared" si="55"/>
        <v>1</v>
      </c>
      <c r="AS218" s="40">
        <f t="shared" si="56"/>
        <v>1</v>
      </c>
    </row>
    <row r="219" spans="1:45">
      <c r="A219" t="str">
        <f>'Model output'!A218</f>
        <v>TCGA-EM-A4FO</v>
      </c>
      <c r="B219" s="31">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0</v>
      </c>
      <c r="F219" t="str">
        <f t="shared" si="46"/>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output'!H218="","negative",IF(OR(ISNUMBER(SEARCH("lymph node",'Model output'!H218)),ISNUMBER(SEARCH("gland",'Model output'!H218)),ISNUMBER(SEARCH("lobe",'Model output'!H218)),ISNUMBER(SEARCH("isthmus",'Model output'!H218)),ISNUMBER(SEARCH("mediastinum",'Model output'!H218)),ISNUMBER(SEARCH("Not mentioned",'Model output'!H218)), ISNUMBER(SEARCH("Not applicable",'Model output'!H218)), ISNUMBER(SEARCH("paratracheal",'Model output'!H218)),ISNUMBER(SEARCH("fibroadipose tissue",'Model output'!H218)),ISNUMBER(SEARCH("thyroid node",'Model output'!H218)),ISNUMBER(SEARCH("skeletal muscle",'Model output'!H218)),ISNUMBER(SEARCH("right",'Model output'!H218)),ISNUMBER(SEARCH("left",'Model output'!H218)),ISNUMBER(SEARCH("Not specified",'Model output'!H218))),"negative","positive"))</f>
        <v>negative</v>
      </c>
      <c r="I219">
        <f>IF(OR('Model output'!I218="",'Model output'!I218="Not answered",'Model output'!I218="Not mentioned"),"",IF(ISNUMBER('Model output'!I218),'Model output'!I218,1))</f>
        <v>6</v>
      </c>
      <c r="J219">
        <f>IF(OR('Model output'!J218="",'Model output'!J218="Not answered",'Model output'!J218="Not mentioned"),"",IF(AND(ISNUMBER('Model output'!J218),'Model output'!J218&lt;=I219),'Model output'!J218,IF(AND(ISNUMBER('Model output'!J218), 'Model output'!J218&gt;=DATE(2024,1,1)), MIN(DAY('Model output'!J218), MONTH('Model output'!J218), YEAR('Model output'!J218)), IF(ISNUMBER(SEARCH("0/",'Model output'!J218)),0,IF(ISNUMBER(SEARCH("/",'Model output'!J218)), VALUE(LEFT('Model output'!J218, SEARCH("/",'Model output'!J218)-1)),1)))))</f>
        <v>0</v>
      </c>
      <c r="K219" t="str" cm="1">
        <f t="array" ref="K219">IF(COUNT(FIND({0,1,2,3,4,5,6,7,8,9},'Model output'!K218))&gt;0,'Model output'!K218,"")</f>
        <v/>
      </c>
      <c r="L219" s="8" t="str">
        <f t="shared" si="45"/>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 microcarcinoma (occult, small or microscopic) variant</v>
      </c>
      <c r="P219" t="str">
        <f>IF('Model output'!N218="","",'Model output'!N218)</f>
        <v>1.1cm</v>
      </c>
      <c r="Q219" t="str">
        <f t="shared" si="47"/>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 ""))</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6" t="str">
        <f>IF('Model output'!S218="","",'Model output'!S218)</f>
        <v>Not identified</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No</v>
      </c>
      <c r="AB219" t="str">
        <f>IF(AA219&lt;&gt;"Yes","",IF(OR('Model output'!U218="",ISNUMBER(SEARCH("Not identified",'Model output'!U218))),"",'Model output'!U218))</f>
        <v/>
      </c>
      <c r="AC219" s="1" t="str">
        <f>IF(OR('Model output'!V218="", 'Model output'!V218="No", AND(ISERROR(SEARCH("Positive",'Model output'!V218)), ISNUMBER(SEARCH("Negative",'Model output'!V218))), ISNUMBER(SEARCH("Uninvolved",'Model output'!V218)), ISNUMBER(SEARCH("none",'Model output'!V218)), ISNUMBER(SEARCH("Free",'Model output'!V218)), ISNUMBER(SEARCH("1 mm",'Model output'!V218)), ISNUMBER(SEARCH("1.0 mm",'Model output'!V218)), ISNUMBER(SEARCH("0.1 CM",'Model output'!V218)), ISNUMBER(SEARCH("less than 0.2 mm",'Model output'!V218)), ISNUMBER(SEARCH("less than 0.5 mm",'Model output'!V218)), ISNUMBER(SEARCH("abut",'Model output'!V218)), ISNUMBER(SEARCH("lymph node",'Model output'!V218)), ISNUMBER(SEARCH("not mentioned",'Model output'!V218)), ISNUMBER(SEARCH("not specified",'Model output'!V218)), ISNUMBER(SEARCH("cannot be assessed",'Model output'!V218))), "negative", "positive")</f>
        <v>negative</v>
      </c>
      <c r="AE219" s="33"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4" t="str">
        <f t="shared" si="48"/>
        <v>1b</v>
      </c>
      <c r="AG219" s="34" t="str">
        <f t="shared" si="49"/>
        <v>0</v>
      </c>
      <c r="AH219" s="34" t="str">
        <f t="shared" si="50"/>
        <v>0</v>
      </c>
      <c r="AI219" s="40" t="str">
        <f t="shared" si="51"/>
        <v>I</v>
      </c>
      <c r="AJ219" s="37" t="s">
        <v>1149</v>
      </c>
      <c r="AK219" s="39" t="s">
        <v>1152</v>
      </c>
      <c r="AL219" s="39" t="s">
        <v>1153</v>
      </c>
      <c r="AM219" s="39" t="s">
        <v>1156</v>
      </c>
      <c r="AN219" s="39" t="s">
        <v>74</v>
      </c>
      <c r="AO219" s="37">
        <f t="shared" ca="1" si="52"/>
        <v>1</v>
      </c>
      <c r="AP219" s="39">
        <f t="shared" si="53"/>
        <v>1</v>
      </c>
      <c r="AQ219" s="39">
        <f t="shared" si="54"/>
        <v>1</v>
      </c>
      <c r="AR219" s="39">
        <f t="shared" si="55"/>
        <v>1</v>
      </c>
      <c r="AS219" s="40">
        <f t="shared" si="56"/>
        <v>1</v>
      </c>
    </row>
    <row r="220" spans="1:45">
      <c r="A220" t="str">
        <f>'Model output'!A219</f>
        <v>TCGA-EM-A4FQ</v>
      </c>
      <c r="B220" s="31">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46"/>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output'!H219="","negative",IF(OR(ISNUMBER(SEARCH("lymph node",'Model output'!H219)),ISNUMBER(SEARCH("gland",'Model output'!H219)),ISNUMBER(SEARCH("lobe",'Model output'!H219)),ISNUMBER(SEARCH("isthmus",'Model output'!H219)),ISNUMBER(SEARCH("mediastinum",'Model output'!H219)),ISNUMBER(SEARCH("Not mentioned",'Model output'!H219)), ISNUMBER(SEARCH("Not applicable",'Model output'!H219)), ISNUMBER(SEARCH("paratracheal",'Model output'!H219)),ISNUMBER(SEARCH("fibroadipose tissue",'Model output'!H219)),ISNUMBER(SEARCH("thyroid node",'Model output'!H219)),ISNUMBER(SEARCH("skeletal muscle",'Model output'!H219)),ISNUMBER(SEARCH("right",'Model output'!H219)),ISNUMBER(SEARCH("left",'Model output'!H219)),ISNUMBER(SEARCH("Not specified",'Model output'!H219))),"negative","positive"))</f>
        <v>negative</v>
      </c>
      <c r="I220">
        <f>IF(OR('Model output'!I219="",'Model output'!I219="Not answered",'Model output'!I219="Not mentioned"),"",IF(ISNUMBER('Model output'!I219),'Model output'!I219,1))</f>
        <v>55</v>
      </c>
      <c r="J220">
        <f>IF(OR('Model output'!J219="",'Model output'!J219="Not answered",'Model output'!J219="Not mentioned"),"",IF(AND(ISNUMBER('Model output'!J219),'Model output'!J219&lt;=I220),'Model output'!J219,IF(AND(ISNUMBER('Model output'!J219), 'Model output'!J219&gt;=DATE(2024,1,1)), MIN(DAY('Model output'!J219), MONTH('Model output'!J219), YEAR('Model output'!J219)), IF(ISNUMBER(SEARCH("0/",'Model output'!J219)),0,IF(ISNUMBER(SEARCH("/",'Model output'!J219)), VALUE(LEFT('Model output'!J219, SEARCH("/",'Model output'!J219)-1)),1)))))</f>
        <v>17</v>
      </c>
      <c r="K220" t="str" cm="1">
        <f t="array" ref="K220">IF(COUNT(FIND({0,1,2,3,4,5,6,7,8,9},'Model output'!K219))&gt;0,'Model output'!K219,"")</f>
        <v/>
      </c>
      <c r="L220" s="8" t="str">
        <f t="shared" si="45"/>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Metastatic papillary thyroid carcinoma</v>
      </c>
      <c r="O220" t="str">
        <f>IF('Model output'!M219="","",'Model output'!M219)</f>
        <v>Follicular variant with oncocytic change, Classical (usual), Other with focal tall cell change (&lt;10%) and Warthin-like change</v>
      </c>
      <c r="P220" t="str">
        <f>IF('Model output'!N219="","",'Model output'!N219)</f>
        <v>3.5 cm</v>
      </c>
      <c r="Q220" t="str">
        <f t="shared" si="47"/>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 ""))</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16" t="str">
        <f>IF('Model output'!S219="","",'Model output'!S219)</f>
        <v>Not identified</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1" t="str">
        <f>IF(OR('Model output'!V219="", 'Model output'!V219="No", AND(ISERROR(SEARCH("Positive",'Model output'!V219)), ISNUMBER(SEARCH("Negative",'Model output'!V219))), ISNUMBER(SEARCH("Uninvolved",'Model output'!V219)), ISNUMBER(SEARCH("none",'Model output'!V219)), ISNUMBER(SEARCH("Free",'Model output'!V219)), ISNUMBER(SEARCH("1 mm",'Model output'!V219)), ISNUMBER(SEARCH("1.0 mm",'Model output'!V219)), ISNUMBER(SEARCH("0.1 CM",'Model output'!V219)), ISNUMBER(SEARCH("less than 0.2 mm",'Model output'!V219)), ISNUMBER(SEARCH("less than 0.5 mm",'Model output'!V219)), ISNUMBER(SEARCH("abut",'Model output'!V219)), ISNUMBER(SEARCH("lymph node",'Model output'!V219)), ISNUMBER(SEARCH("not mentioned",'Model output'!V219)), ISNUMBER(SEARCH("not specified",'Model output'!V219)), ISNUMBER(SEARCH("cannot be assessed",'Model output'!V219))), "negative", "positive")</f>
        <v>negative</v>
      </c>
      <c r="AE220" s="33"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4" t="str">
        <f t="shared" si="48"/>
        <v>2</v>
      </c>
      <c r="AG220" s="34" t="str">
        <f t="shared" si="49"/>
        <v>1b</v>
      </c>
      <c r="AH220" s="34" t="str">
        <f t="shared" si="50"/>
        <v>0</v>
      </c>
      <c r="AI220" s="40" t="str">
        <f t="shared" si="51"/>
        <v>I</v>
      </c>
      <c r="AJ220" s="37" t="s">
        <v>1149</v>
      </c>
      <c r="AK220" s="39" t="s">
        <v>1155</v>
      </c>
      <c r="AL220" s="39" t="s">
        <v>1152</v>
      </c>
      <c r="AM220" s="39" t="s">
        <v>1156</v>
      </c>
      <c r="AN220" s="39" t="s">
        <v>74</v>
      </c>
      <c r="AO220" s="37">
        <f t="shared" ca="1" si="52"/>
        <v>1</v>
      </c>
      <c r="AP220" s="39">
        <f t="shared" si="53"/>
        <v>1</v>
      </c>
      <c r="AQ220" s="39">
        <f t="shared" si="54"/>
        <v>1</v>
      </c>
      <c r="AR220" s="39">
        <f t="shared" si="55"/>
        <v>1</v>
      </c>
      <c r="AS220" s="40">
        <f t="shared" si="56"/>
        <v>1</v>
      </c>
    </row>
    <row r="221" spans="1:45">
      <c r="A221" t="str">
        <f>'Model output'!A220</f>
        <v>TCGA-EM-A4FR</v>
      </c>
      <c r="B221" s="31">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0</v>
      </c>
      <c r="F221" t="str">
        <f t="shared" si="46"/>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output'!H220="","negative",IF(OR(ISNUMBER(SEARCH("lymph node",'Model output'!H220)),ISNUMBER(SEARCH("gland",'Model output'!H220)),ISNUMBER(SEARCH("lobe",'Model output'!H220)),ISNUMBER(SEARCH("isthmus",'Model output'!H220)),ISNUMBER(SEARCH("mediastinum",'Model output'!H220)),ISNUMBER(SEARCH("Not mentioned",'Model output'!H220)), ISNUMBER(SEARCH("Not applicable",'Model output'!H220)), ISNUMBER(SEARCH("paratracheal",'Model output'!H220)),ISNUMBER(SEARCH("fibroadipose tissue",'Model output'!H220)),ISNUMBER(SEARCH("thyroid node",'Model output'!H220)),ISNUMBER(SEARCH("skeletal muscle",'Model output'!H220)),ISNUMBER(SEARCH("right",'Model output'!H220)),ISNUMBER(SEARCH("left",'Model output'!H220)),ISNUMBER(SEARCH("Not specified",'Model output'!H220))),"negative","positive"))</f>
        <v>negative</v>
      </c>
      <c r="I221">
        <f>IF(OR('Model output'!I220="",'Model output'!I220="Not answered",'Model output'!I220="Not mentioned"),"",IF(ISNUMBER('Model output'!I220),'Model output'!I220,1))</f>
        <v>3</v>
      </c>
      <c r="J221">
        <f>IF(OR('Model output'!J220="",'Model output'!J220="Not answered",'Model output'!J220="Not mentioned"),"",IF(AND(ISNUMBER('Model output'!J220),'Model output'!J220&lt;=I221),'Model output'!J220,IF(AND(ISNUMBER('Model output'!J220), 'Model output'!J220&gt;=DATE(2024,1,1)), MIN(DAY('Model output'!J220), MONTH('Model output'!J220), YEAR('Model output'!J220)), IF(ISNUMBER(SEARCH("0/",'Model output'!J220)),0,IF(ISNUMBER(SEARCH("/",'Model output'!J220)), VALUE(LEFT('Model output'!J220, SEARCH("/",'Model output'!J220)-1)),1)))))</f>
        <v>3</v>
      </c>
      <c r="K221" t="str" cm="1">
        <f t="array" ref="K221">IF(COUNT(FIND({0,1,2,3,4,5,6,7,8,9},'Model output'!K220))&gt;0,'Model output'!K220,"")</f>
        <v/>
      </c>
      <c r="L221" s="8" t="str">
        <f t="shared" si="45"/>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47"/>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 ""))</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6" t="str">
        <f>IF('Model output'!S220="","",'Model output'!S220)</f>
        <v>Not identified</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No</v>
      </c>
      <c r="AB221" t="str">
        <f>IF(AA221&lt;&gt;"Yes","",IF(OR('Model output'!U220="",ISNUMBER(SEARCH("Not identified",'Model output'!U220))),"",'Model output'!U220))</f>
        <v/>
      </c>
      <c r="AC221" s="1" t="str">
        <f>IF(OR('Model output'!V220="", 'Model output'!V220="No", AND(ISERROR(SEARCH("Positive",'Model output'!V220)), ISNUMBER(SEARCH("Negative",'Model output'!V220))), ISNUMBER(SEARCH("Uninvolved",'Model output'!V220)), ISNUMBER(SEARCH("none",'Model output'!V220)), ISNUMBER(SEARCH("Free",'Model output'!V220)), ISNUMBER(SEARCH("1 mm",'Model output'!V220)), ISNUMBER(SEARCH("1.0 mm",'Model output'!V220)), ISNUMBER(SEARCH("0.1 CM",'Model output'!V220)), ISNUMBER(SEARCH("less than 0.2 mm",'Model output'!V220)), ISNUMBER(SEARCH("less than 0.5 mm",'Model output'!V220)), ISNUMBER(SEARCH("abut",'Model output'!V220)), ISNUMBER(SEARCH("lymph node",'Model output'!V220)), ISNUMBER(SEARCH("not mentioned",'Model output'!V220)), ISNUMBER(SEARCH("not specified",'Model output'!V220)), ISNUMBER(SEARCH("cannot be assessed",'Model output'!V220))), "negative", "positive")</f>
        <v>negative</v>
      </c>
      <c r="AE221" s="33"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4" t="str">
        <f t="shared" si="48"/>
        <v>3a</v>
      </c>
      <c r="AG221" s="34" t="str">
        <f t="shared" si="49"/>
        <v>1a</v>
      </c>
      <c r="AH221" s="34" t="str">
        <f t="shared" si="50"/>
        <v>0</v>
      </c>
      <c r="AI221" s="40" t="str">
        <f t="shared" si="51"/>
        <v>I</v>
      </c>
      <c r="AJ221" s="37" t="s">
        <v>1149</v>
      </c>
      <c r="AK221" s="39" t="s">
        <v>1157</v>
      </c>
      <c r="AL221" s="39" t="s">
        <v>654</v>
      </c>
      <c r="AM221" s="39" t="s">
        <v>1156</v>
      </c>
      <c r="AN221" s="39" t="s">
        <v>74</v>
      </c>
      <c r="AO221" s="37">
        <f t="shared" ca="1" si="52"/>
        <v>1</v>
      </c>
      <c r="AP221" s="39">
        <f t="shared" si="53"/>
        <v>1</v>
      </c>
      <c r="AQ221" s="39">
        <f t="shared" si="54"/>
        <v>1</v>
      </c>
      <c r="AR221" s="39">
        <f t="shared" si="55"/>
        <v>1</v>
      </c>
      <c r="AS221" s="40">
        <f t="shared" si="56"/>
        <v>1</v>
      </c>
    </row>
    <row r="222" spans="1:45">
      <c r="A222" t="str">
        <f>'Model output'!A221</f>
        <v>TCGA-EM-A4FV</v>
      </c>
      <c r="B222" s="31">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0</v>
      </c>
      <c r="F222" t="str">
        <f t="shared" si="46"/>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output'!H221="","negative",IF(OR(ISNUMBER(SEARCH("lymph node",'Model output'!H221)),ISNUMBER(SEARCH("gland",'Model output'!H221)),ISNUMBER(SEARCH("lobe",'Model output'!H221)),ISNUMBER(SEARCH("isthmus",'Model output'!H221)),ISNUMBER(SEARCH("mediastinum",'Model output'!H221)),ISNUMBER(SEARCH("Not mentioned",'Model output'!H221)), ISNUMBER(SEARCH("Not applicable",'Model output'!H221)), ISNUMBER(SEARCH("paratracheal",'Model output'!H221)),ISNUMBER(SEARCH("fibroadipose tissue",'Model output'!H221)),ISNUMBER(SEARCH("thyroid node",'Model output'!H221)),ISNUMBER(SEARCH("skeletal muscle",'Model output'!H221)),ISNUMBER(SEARCH("right",'Model output'!H221)),ISNUMBER(SEARCH("left",'Model output'!H221)),ISNUMBER(SEARCH("Not specified",'Model output'!H221))),"negative","positive"))</f>
        <v>negative</v>
      </c>
      <c r="I222">
        <f>IF(OR('Model output'!I221="",'Model output'!I221="Not answered",'Model output'!I221="Not mentioned"),"",IF(ISNUMBER('Model output'!I221),'Model output'!I221,1))</f>
        <v>5</v>
      </c>
      <c r="J222">
        <f>IF(OR('Model output'!J221="",'Model output'!J221="Not answered",'Model output'!J221="Not mentioned"),"",IF(AND(ISNUMBER('Model output'!J221),'Model output'!J221&lt;=I222),'Model output'!J221,IF(AND(ISNUMBER('Model output'!J221), 'Model output'!J221&gt;=DATE(2024,1,1)), MIN(DAY('Model output'!J221), MONTH('Model output'!J221), YEAR('Model output'!J221)), IF(ISNUMBER(SEARCH("0/",'Model output'!J221)),0,IF(ISNUMBER(SEARCH("/",'Model output'!J221)), VALUE(LEFT('Model output'!J221, SEARCH("/",'Model output'!J221)-1)),1)))))</f>
        <v>0</v>
      </c>
      <c r="K222" t="str" cm="1">
        <f t="array" ref="K222">IF(COUNT(FIND({0,1,2,3,4,5,6,7,8,9},'Model output'!K221))&gt;0,'Model output'!K221,"")</f>
        <v/>
      </c>
      <c r="L222" s="8" t="str">
        <f t="shared" si="45"/>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 cm</v>
      </c>
      <c r="Q222" t="str">
        <f t="shared" si="47"/>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 ""))</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6"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No</v>
      </c>
      <c r="AB222" t="str">
        <f>IF(AA222&lt;&gt;"Yes","",IF(OR('Model output'!U221="",ISNUMBER(SEARCH("Not identified",'Model output'!U221))),"",'Model output'!U221))</f>
        <v/>
      </c>
      <c r="AC222" s="1" t="str">
        <f>IF(OR('Model output'!V221="", 'Model output'!V221="No", AND(ISERROR(SEARCH("Positive",'Model output'!V221)), ISNUMBER(SEARCH("Negative",'Model output'!V221))), ISNUMBER(SEARCH("Uninvolved",'Model output'!V221)), ISNUMBER(SEARCH("none",'Model output'!V221)), ISNUMBER(SEARCH("Free",'Model output'!V221)), ISNUMBER(SEARCH("1 mm",'Model output'!V221)), ISNUMBER(SEARCH("1.0 mm",'Model output'!V221)), ISNUMBER(SEARCH("0.1 CM",'Model output'!V221)), ISNUMBER(SEARCH("less than 0.2 mm",'Model output'!V221)), ISNUMBER(SEARCH("less than 0.5 mm",'Model output'!V221)), ISNUMBER(SEARCH("abut",'Model output'!V221)), ISNUMBER(SEARCH("lymph node",'Model output'!V221)), ISNUMBER(SEARCH("not mentioned",'Model output'!V221)), ISNUMBER(SEARCH("not specified",'Model output'!V221)), ISNUMBER(SEARCH("cannot be assessed",'Model output'!V221))), "negative", "positive")</f>
        <v>negative</v>
      </c>
      <c r="AE222" s="33"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4" t="str">
        <f t="shared" si="48"/>
        <v>1b</v>
      </c>
      <c r="AG222" s="34" t="str">
        <f t="shared" si="49"/>
        <v>0</v>
      </c>
      <c r="AH222" s="34" t="str">
        <f t="shared" si="50"/>
        <v>0</v>
      </c>
      <c r="AI222" s="40" t="str">
        <f t="shared" si="51"/>
        <v>I</v>
      </c>
      <c r="AJ222" s="37" t="s">
        <v>1148</v>
      </c>
      <c r="AK222" s="39" t="s">
        <v>1152</v>
      </c>
      <c r="AL222" s="39" t="s">
        <v>1153</v>
      </c>
      <c r="AM222" s="39" t="s">
        <v>1156</v>
      </c>
      <c r="AN222" s="39" t="s">
        <v>74</v>
      </c>
      <c r="AO222" s="37">
        <f t="shared" ca="1" si="52"/>
        <v>1</v>
      </c>
      <c r="AP222" s="39">
        <f t="shared" si="53"/>
        <v>1</v>
      </c>
      <c r="AQ222" s="39">
        <f t="shared" si="54"/>
        <v>1</v>
      </c>
      <c r="AR222" s="39">
        <f t="shared" si="55"/>
        <v>1</v>
      </c>
      <c r="AS222" s="40">
        <f t="shared" si="56"/>
        <v>1</v>
      </c>
    </row>
    <row r="223" spans="1:45">
      <c r="A223" t="str">
        <f>'Model output'!A222</f>
        <v>TCGA-EM-A4G1</v>
      </c>
      <c r="B223" s="31">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0</v>
      </c>
      <c r="F223" t="str">
        <f t="shared" si="46"/>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output'!H222="","negative",IF(OR(ISNUMBER(SEARCH("lymph node",'Model output'!H222)),ISNUMBER(SEARCH("gland",'Model output'!H222)),ISNUMBER(SEARCH("lobe",'Model output'!H222)),ISNUMBER(SEARCH("isthmus",'Model output'!H222)),ISNUMBER(SEARCH("mediastinum",'Model output'!H222)),ISNUMBER(SEARCH("Not mentioned",'Model output'!H222)), ISNUMBER(SEARCH("Not applicable",'Model output'!H222)), ISNUMBER(SEARCH("paratracheal",'Model output'!H222)),ISNUMBER(SEARCH("fibroadipose tissue",'Model output'!H222)),ISNUMBER(SEARCH("thyroid node",'Model output'!H222)),ISNUMBER(SEARCH("skeletal muscle",'Model output'!H222)),ISNUMBER(SEARCH("right",'Model output'!H222)),ISNUMBER(SEARCH("left",'Model output'!H222)),ISNUMBER(SEARCH("Not specified",'Model output'!H222))),"negative","positive"))</f>
        <v>negative</v>
      </c>
      <c r="I223">
        <f>IF(OR('Model output'!I222="",'Model output'!I222="Not answered",'Model output'!I222="Not mentioned"),"",IF(ISNUMBER('Model output'!I222),'Model output'!I222,1))</f>
        <v>2</v>
      </c>
      <c r="J223">
        <f>IF(OR('Model output'!J222="",'Model output'!J222="Not answered",'Model output'!J222="Not mentioned"),"",IF(AND(ISNUMBER('Model output'!J222),'Model output'!J222&lt;=I223),'Model output'!J222,IF(AND(ISNUMBER('Model output'!J222), 'Model output'!J222&gt;=DATE(2024,1,1)), MIN(DAY('Model output'!J222), MONTH('Model output'!J222), YEAR('Model output'!J222)), IF(ISNUMBER(SEARCH("0/",'Model output'!J222)),0,IF(ISNUMBER(SEARCH("/",'Model output'!J222)), VALUE(LEFT('Model output'!J222, SEARCH("/",'Model output'!J222)-1)),1)))))</f>
        <v>0</v>
      </c>
      <c r="K223" t="str" cm="1">
        <f t="array" ref="K223">IF(COUNT(FIND({0,1,2,3,4,5,6,7,8,9},'Model output'!K222))&gt;0,'Model output'!K222,"")</f>
        <v/>
      </c>
      <c r="L223" s="8" t="str">
        <f t="shared" si="45"/>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encapsulated follicular variant with focal classical architecture</v>
      </c>
      <c r="O223" t="str">
        <f>IF('Model output'!M222="","",'Model output'!M222)</f>
        <v>Not mentioned</v>
      </c>
      <c r="P223" t="str">
        <f>IF('Model output'!N222="","",'Model output'!N222)</f>
        <v>1.7 cm</v>
      </c>
      <c r="Q223" t="str">
        <f t="shared" si="47"/>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 ""))</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6"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No</v>
      </c>
      <c r="AB223" t="str">
        <f>IF(AA223&lt;&gt;"Yes","",IF(OR('Model output'!U222="",ISNUMBER(SEARCH("Not identified",'Model output'!U222))),"",'Model output'!U222))</f>
        <v/>
      </c>
      <c r="AC223" s="1" t="str">
        <f>IF(OR('Model output'!V222="", 'Model output'!V222="No", AND(ISERROR(SEARCH("Positive",'Model output'!V222)), ISNUMBER(SEARCH("Negative",'Model output'!V222))), ISNUMBER(SEARCH("Uninvolved",'Model output'!V222)), ISNUMBER(SEARCH("none",'Model output'!V222)), ISNUMBER(SEARCH("Free",'Model output'!V222)), ISNUMBER(SEARCH("1 mm",'Model output'!V222)), ISNUMBER(SEARCH("1.0 mm",'Model output'!V222)), ISNUMBER(SEARCH("0.1 CM",'Model output'!V222)), ISNUMBER(SEARCH("less than 0.2 mm",'Model output'!V222)), ISNUMBER(SEARCH("less than 0.5 mm",'Model output'!V222)), ISNUMBER(SEARCH("abut",'Model output'!V222)), ISNUMBER(SEARCH("lymph node",'Model output'!V222)), ISNUMBER(SEARCH("not mentioned",'Model output'!V222)), ISNUMBER(SEARCH("not specified",'Model output'!V222)), ISNUMBER(SEARCH("cannot be assessed",'Model output'!V222))), "negative", "positive")</f>
        <v>negative</v>
      </c>
      <c r="AE223" s="33"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4" t="str">
        <f t="shared" si="48"/>
        <v>1b</v>
      </c>
      <c r="AG223" s="34" t="str">
        <f t="shared" si="49"/>
        <v>0</v>
      </c>
      <c r="AH223" s="34" t="str">
        <f t="shared" si="50"/>
        <v>0</v>
      </c>
      <c r="AI223" s="40" t="str">
        <f t="shared" si="51"/>
        <v>I</v>
      </c>
      <c r="AJ223" s="37" t="s">
        <v>1148</v>
      </c>
      <c r="AK223" s="39" t="s">
        <v>1152</v>
      </c>
      <c r="AL223" s="39" t="s">
        <v>1153</v>
      </c>
      <c r="AM223" s="39" t="s">
        <v>1156</v>
      </c>
      <c r="AN223" s="39" t="s">
        <v>74</v>
      </c>
      <c r="AO223" s="37">
        <f t="shared" ca="1" si="52"/>
        <v>1</v>
      </c>
      <c r="AP223" s="39">
        <f t="shared" si="53"/>
        <v>1</v>
      </c>
      <c r="AQ223" s="39">
        <f t="shared" si="54"/>
        <v>1</v>
      </c>
      <c r="AR223" s="39">
        <f t="shared" si="55"/>
        <v>1</v>
      </c>
      <c r="AS223" s="40">
        <f t="shared" si="56"/>
        <v>1</v>
      </c>
    </row>
    <row r="224" spans="1:45">
      <c r="A224" t="str">
        <f>'Model output'!A223</f>
        <v>TCGA-ET-A25L</v>
      </c>
      <c r="B224" s="31">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6"/>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output'!H223="","negative",IF(OR(ISNUMBER(SEARCH("lymph node",'Model output'!H223)),ISNUMBER(SEARCH("gland",'Model output'!H223)),ISNUMBER(SEARCH("lobe",'Model output'!H223)),ISNUMBER(SEARCH("isthmus",'Model output'!H223)),ISNUMBER(SEARCH("mediastinum",'Model output'!H223)),ISNUMBER(SEARCH("Not mentioned",'Model output'!H223)), ISNUMBER(SEARCH("Not applicable",'Model output'!H223)), ISNUMBER(SEARCH("paratracheal",'Model output'!H223)),ISNUMBER(SEARCH("fibroadipose tissue",'Model output'!H223)),ISNUMBER(SEARCH("thyroid node",'Model output'!H223)),ISNUMBER(SEARCH("skeletal muscle",'Model output'!H223)),ISNUMBER(SEARCH("right",'Model output'!H223)),ISNUMBER(SEARCH("left",'Model output'!H223)),ISNUMBER(SEARCH("Not specified",'Model output'!H223))),"negative","positive"))</f>
        <v>negative</v>
      </c>
      <c r="I224">
        <f>IF(OR('Model output'!I223="",'Model output'!I223="Not answered",'Model output'!I223="Not mentioned"),"",IF(ISNUMBER('Model output'!I223),'Model output'!I223,1))</f>
        <v>12</v>
      </c>
      <c r="J224">
        <f>IF(OR('Model output'!J223="",'Model output'!J223="Not answered",'Model output'!J223="Not mentioned"),"",IF(AND(ISNUMBER('Model output'!J223),'Model output'!J223&lt;=I224),'Model output'!J223,IF(AND(ISNUMBER('Model output'!J223), 'Model output'!J223&gt;=DATE(2024,1,1)), MIN(DAY('Model output'!J223), MONTH('Model output'!J223), YEAR('Model output'!J223)), IF(ISNUMBER(SEARCH("0/",'Model output'!J223)),0,IF(ISNUMBER(SEARCH("/",'Model output'!J223)), VALUE(LEFT('Model output'!J223, SEARCH("/",'Model output'!J223)-1)),1)))))</f>
        <v>2</v>
      </c>
      <c r="K224" t="str" cm="1">
        <f t="array" ref="K224">IF(COUNT(FIND({0,1,2,3,4,5,6,7,8,9},'Model output'!K223))&gt;0,'Model output'!K223,"")</f>
        <v>0.9 cm</v>
      </c>
      <c r="L224" s="8" t="str">
        <f t="shared" si="45"/>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 with focal tall cell features</v>
      </c>
      <c r="O224" t="str">
        <f>IF('Model output'!M223="","",'Model output'!M223)</f>
        <v>Papillary</v>
      </c>
      <c r="P224" t="str">
        <f>IF('Model output'!N223="","",'Model output'!N223)</f>
        <v>3.0 cm</v>
      </c>
      <c r="Q224" t="str">
        <f t="shared" si="47"/>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 ""))</f>
        <v>Minimal extrathyroidal extension into left inferior pole parathyroid gland</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6" t="str">
        <f>IF('Model output'!S223="","",'Model output'!S223)</f>
        <v>Left inferior pole parathyroid gland</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Yes</v>
      </c>
      <c r="AB224" t="str">
        <f>IF(AA224&lt;&gt;"Yes","",IF(OR('Model output'!U223="",ISNUMBER(SEARCH("Not identified",'Model output'!U223))),"",'Model output'!U223))</f>
        <v>Not mentioned in the provided clinical note</v>
      </c>
      <c r="AC224" s="1" t="str">
        <f>IF(OR('Model output'!V223="", 'Model output'!V223="No", AND(ISERROR(SEARCH("Positive",'Model output'!V223)), ISNUMBER(SEARCH("Negative",'Model output'!V223))), ISNUMBER(SEARCH("Uninvolved",'Model output'!V223)), ISNUMBER(SEARCH("none",'Model output'!V223)), ISNUMBER(SEARCH("Free",'Model output'!V223)), ISNUMBER(SEARCH("1 mm",'Model output'!V223)), ISNUMBER(SEARCH("1.0 mm",'Model output'!V223)), ISNUMBER(SEARCH("0.1 CM",'Model output'!V223)), ISNUMBER(SEARCH("less than 0.2 mm",'Model output'!V223)), ISNUMBER(SEARCH("less than 0.5 mm",'Model output'!V223)), ISNUMBER(SEARCH("abut",'Model output'!V223)), ISNUMBER(SEARCH("lymph node",'Model output'!V223)), ISNUMBER(SEARCH("not mentioned",'Model output'!V223)), ISNUMBER(SEARCH("not specified",'Model output'!V223)), ISNUMBER(SEARCH("cannot be assessed",'Model output'!V223))), "negative", "positive")</f>
        <v>positive</v>
      </c>
      <c r="AE224" s="33"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4" t="str">
        <f t="shared" si="48"/>
        <v>2</v>
      </c>
      <c r="AG224" s="34" t="str">
        <f t="shared" si="49"/>
        <v>1b</v>
      </c>
      <c r="AH224" s="34" t="str">
        <f t="shared" si="50"/>
        <v>0</v>
      </c>
      <c r="AI224" s="40" t="str">
        <f t="shared" si="51"/>
        <v>I</v>
      </c>
      <c r="AJ224" s="37" t="s">
        <v>1147</v>
      </c>
      <c r="AK224" s="39" t="s">
        <v>1155</v>
      </c>
      <c r="AL224" s="39" t="s">
        <v>1152</v>
      </c>
      <c r="AM224" s="39" t="s">
        <v>1156</v>
      </c>
      <c r="AN224" s="39" t="s">
        <v>74</v>
      </c>
      <c r="AO224" s="37">
        <f t="shared" si="52"/>
        <v>1</v>
      </c>
      <c r="AP224" s="39">
        <f t="shared" si="53"/>
        <v>1</v>
      </c>
      <c r="AQ224" s="39">
        <f t="shared" si="54"/>
        <v>1</v>
      </c>
      <c r="AR224" s="39">
        <f t="shared" si="55"/>
        <v>1</v>
      </c>
      <c r="AS224" s="40">
        <f t="shared" si="56"/>
        <v>1</v>
      </c>
    </row>
    <row r="225" spans="1:45">
      <c r="A225" t="str">
        <f>'Model output'!A224</f>
        <v>TCGA-ET-A25M</v>
      </c>
      <c r="B225" s="31">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7">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output'!H224="","negative",IF(OR(ISNUMBER(SEARCH("lymph node",'Model output'!H224)),ISNUMBER(SEARCH("gland",'Model output'!H224)),ISNUMBER(SEARCH("lobe",'Model output'!H224)),ISNUMBER(SEARCH("isthmus",'Model output'!H224)),ISNUMBER(SEARCH("mediastinum",'Model output'!H224)),ISNUMBER(SEARCH("Not mentioned",'Model output'!H224)), ISNUMBER(SEARCH("Not applicable",'Model output'!H224)), ISNUMBER(SEARCH("paratracheal",'Model output'!H224)),ISNUMBER(SEARCH("fibroadipose tissue",'Model output'!H224)),ISNUMBER(SEARCH("thyroid node",'Model output'!H224)),ISNUMBER(SEARCH("skeletal muscle",'Model output'!H224)),ISNUMBER(SEARCH("right",'Model output'!H224)),ISNUMBER(SEARCH("left",'Model output'!H224)),ISNUMBER(SEARCH("Not specified",'Model output'!H224))),"negative","positive"))</f>
        <v>negative</v>
      </c>
      <c r="I225">
        <f>IF(OR('Model output'!I224="",'Model output'!I224="Not answered",'Model output'!I224="Not mentioned"),"",IF(ISNUMBER('Model output'!I224),'Model output'!I224,1))</f>
        <v>2</v>
      </c>
      <c r="J225">
        <f>IF(OR('Model output'!J224="",'Model output'!J224="Not answered",'Model output'!J224="Not mentioned"),"",IF(AND(ISNUMBER('Model output'!J224),'Model output'!J224&lt;=I225),'Model output'!J224,IF(AND(ISNUMBER('Model output'!J224), 'Model output'!J224&gt;=DATE(2024,1,1)), MIN(DAY('Model output'!J224), MONTH('Model output'!J224), YEAR('Model output'!J224)), IF(ISNUMBER(SEARCH("0/",'Model output'!J224)),0,IF(ISNUMBER(SEARCH("/",'Model output'!J224)), VALUE(LEFT('Model output'!J224, SEARCH("/",'Model output'!J224)-1)),1)))))</f>
        <v>1</v>
      </c>
      <c r="K225" t="str" cm="1">
        <f t="array" ref="K225">IF(COUNT(FIND({0,1,2,3,4,5,6,7,8,9},'Model output'!K224))&gt;0,'Model output'!K224,"")</f>
        <v/>
      </c>
      <c r="L225" s="8" t="str">
        <f t="shared" si="45"/>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Not mentioned in the provided clinical note</v>
      </c>
      <c r="P225" t="str">
        <f>IF('Model output'!N224="","",'Model output'!N224)</f>
        <v>2.5 cm</v>
      </c>
      <c r="Q225" t="str">
        <f t="shared" si="47"/>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 ""))</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6" t="str">
        <f>IF('Model output'!S224="","",'Model output'!S224)</f>
        <v>Not mentioned in the provided clinical note</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Yes</v>
      </c>
      <c r="AB225" t="str">
        <f>IF(AA225&lt;&gt;"Yes","",IF(OR('Model output'!U224="",ISNUMBER(SEARCH("Not identified",'Model output'!U224))),"",'Model output'!U224))</f>
        <v>Not mentioned in the provided clinical note</v>
      </c>
      <c r="AC225" s="1" t="str">
        <f>IF(OR('Model output'!V224="", 'Model output'!V224="No", AND(ISERROR(SEARCH("Positive",'Model output'!V224)), ISNUMBER(SEARCH("Negative",'Model output'!V224))), ISNUMBER(SEARCH("Uninvolved",'Model output'!V224)), ISNUMBER(SEARCH("none",'Model output'!V224)), ISNUMBER(SEARCH("Free",'Model output'!V224)), ISNUMBER(SEARCH("1 mm",'Model output'!V224)), ISNUMBER(SEARCH("1.0 mm",'Model output'!V224)), ISNUMBER(SEARCH("0.1 CM",'Model output'!V224)), ISNUMBER(SEARCH("less than 0.2 mm",'Model output'!V224)), ISNUMBER(SEARCH("less than 0.5 mm",'Model output'!V224)), ISNUMBER(SEARCH("abut",'Model output'!V224)), ISNUMBER(SEARCH("lymph node",'Model output'!V224)), ISNUMBER(SEARCH("not mentioned",'Model output'!V224)), ISNUMBER(SEARCH("not specified",'Model output'!V224)), ISNUMBER(SEARCH("cannot be assessed",'Model output'!V224))), "negative", "positive")</f>
        <v>negative</v>
      </c>
      <c r="AE225" s="33"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4" t="str">
        <f t="shared" si="48"/>
        <v>2</v>
      </c>
      <c r="AG225" s="34" t="str">
        <f t="shared" si="49"/>
        <v>1a</v>
      </c>
      <c r="AH225" s="34" t="str">
        <f t="shared" si="50"/>
        <v>0</v>
      </c>
      <c r="AI225" s="40" t="str">
        <f t="shared" si="51"/>
        <v>I</v>
      </c>
      <c r="AJ225" s="37" t="s">
        <v>1148</v>
      </c>
      <c r="AK225" s="39" t="s">
        <v>1155</v>
      </c>
      <c r="AL225" s="39" t="s">
        <v>654</v>
      </c>
      <c r="AM225" s="39" t="s">
        <v>1156</v>
      </c>
      <c r="AN225" s="39" t="s">
        <v>74</v>
      </c>
      <c r="AO225" s="37">
        <f t="shared" ca="1" si="52"/>
        <v>1</v>
      </c>
      <c r="AP225" s="39">
        <f t="shared" si="53"/>
        <v>1</v>
      </c>
      <c r="AQ225" s="39">
        <f t="shared" si="54"/>
        <v>1</v>
      </c>
      <c r="AR225" s="39">
        <f t="shared" si="55"/>
        <v>1</v>
      </c>
      <c r="AS225" s="40">
        <f t="shared" si="56"/>
        <v>1</v>
      </c>
    </row>
    <row r="226" spans="1:45">
      <c r="A226" t="str">
        <f>'Model output'!A225</f>
        <v>TCGA-ET-A25R</v>
      </c>
      <c r="B226" s="31">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X</v>
      </c>
      <c r="F226" t="str">
        <f t="shared" si="57"/>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output'!H225="","negative",IF(OR(ISNUMBER(SEARCH("lymph node",'Model output'!H225)),ISNUMBER(SEARCH("gland",'Model output'!H225)),ISNUMBER(SEARCH("lobe",'Model output'!H225)),ISNUMBER(SEARCH("isthmus",'Model output'!H225)),ISNUMBER(SEARCH("mediastinum",'Model output'!H225)),ISNUMBER(SEARCH("Not mentioned",'Model output'!H225)), ISNUMBER(SEARCH("Not applicable",'Model output'!H225)), ISNUMBER(SEARCH("paratracheal",'Model output'!H225)),ISNUMBER(SEARCH("fibroadipose tissue",'Model output'!H225)),ISNUMBER(SEARCH("thyroid node",'Model output'!H225)),ISNUMBER(SEARCH("skeletal muscle",'Model output'!H225)),ISNUMBER(SEARCH("right",'Model output'!H225)),ISNUMBER(SEARCH("left",'Model output'!H225)),ISNUMBER(SEARCH("Not specified",'Model output'!H225))),"negative","positive"))</f>
        <v>negative</v>
      </c>
      <c r="I226">
        <f>IF(OR('Model output'!I225="",'Model output'!I225="Not answered",'Model output'!I225="Not mentioned"),"",IF(ISNUMBER('Model output'!I225),'Model output'!I225,1))</f>
        <v>0</v>
      </c>
      <c r="J226">
        <f>IF(OR('Model output'!J225="",'Model output'!J225="Not answered",'Model output'!J225="Not mentioned"),"",IF(AND(ISNUMBER('Model output'!J225),'Model output'!J225&lt;=I226),'Model output'!J225,IF(AND(ISNUMBER('Model output'!J225), 'Model output'!J225&gt;=DATE(2024,1,1)), MIN(DAY('Model output'!J225), MONTH('Model output'!J225), YEAR('Model output'!J225)), IF(ISNUMBER(SEARCH("0/",'Model output'!J225)),0,IF(ISNUMBER(SEARCH("/",'Model output'!J225)), VALUE(LEFT('Model output'!J225, SEARCH("/",'Model output'!J225)-1)),1)))))</f>
        <v>0</v>
      </c>
      <c r="K226" t="str" cm="1">
        <f t="array" ref="K226">IF(COUNT(FIND({0,1,2,3,4,5,6,7,8,9},'Model output'!K225))&gt;0,'Model output'!K225,"")</f>
        <v/>
      </c>
      <c r="L226" s="8" t="str">
        <f t="shared" si="45"/>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47"/>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 ""))</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6" t="str">
        <f>IF('Model output'!S225="","",'Model output'!S225)</f>
        <v>The nodule grossly abuts the posterior margin</v>
      </c>
      <c r="Y226" t="str">
        <f>IF(OR('Model output'!S225="",ISNUMBER(SEARCH("Absent",'Model output'!S225)),ISNUMBER(SEARCH("Not identified",'Model output'!S225)),AND(ISNUMBER(SEARCH("No",'Model output'!S225)),NOT(ISNUMBER(SEARCH("carcinoma",'Model output'!S225)))),ISNUMBER(SEARCH("negative",'Model output'!S225))),"negative",IF(Z226="positive","gETE", "positive"))</f>
        <v>negative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Yes</v>
      </c>
      <c r="AB226" t="str">
        <f>IF(AA226&lt;&gt;"Yes","",IF(OR('Model output'!U225="",ISNUMBER(SEARCH("Not identified",'Model output'!U225))),"",'Model output'!U225))</f>
        <v>Not mentioned in the provided clinical note</v>
      </c>
      <c r="AC226" s="1" t="str">
        <f>IF(OR('Model output'!V225="", 'Model output'!V225="No", AND(ISERROR(SEARCH("Positive",'Model output'!V225)), ISNUMBER(SEARCH("Negative",'Model output'!V225))), ISNUMBER(SEARCH("Uninvolved",'Model output'!V225)), ISNUMBER(SEARCH("none",'Model output'!V225)), ISNUMBER(SEARCH("Free",'Model output'!V225)), ISNUMBER(SEARCH("1 mm",'Model output'!V225)), ISNUMBER(SEARCH("1.0 mm",'Model output'!V225)), ISNUMBER(SEARCH("0.1 CM",'Model output'!V225)), ISNUMBER(SEARCH("less than 0.2 mm",'Model output'!V225)), ISNUMBER(SEARCH("less than 0.5 mm",'Model output'!V225)), ISNUMBER(SEARCH("abut",'Model output'!V225)), ISNUMBER(SEARCH("lymph node",'Model output'!V225)), ISNUMBER(SEARCH("not mentioned",'Model output'!V225)), ISNUMBER(SEARCH("not specified",'Model output'!V225)), ISNUMBER(SEARCH("cannot be assessed",'Model output'!V225))), "negative", "positive")</f>
        <v>negative</v>
      </c>
      <c r="AE226" s="33"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4" t="str">
        <f t="shared" si="48"/>
        <v>2</v>
      </c>
      <c r="AG226" s="34" t="str">
        <f t="shared" si="49"/>
        <v>0</v>
      </c>
      <c r="AH226" s="34" t="str">
        <f t="shared" si="50"/>
        <v>0</v>
      </c>
      <c r="AI226" s="40" t="str">
        <f t="shared" si="51"/>
        <v>I</v>
      </c>
      <c r="AJ226" s="37" t="s">
        <v>1149</v>
      </c>
      <c r="AK226" s="39" t="s">
        <v>1155</v>
      </c>
      <c r="AL226" s="39" t="s">
        <v>1156</v>
      </c>
      <c r="AM226" s="39" t="s">
        <v>1156</v>
      </c>
      <c r="AN226" s="39" t="s">
        <v>74</v>
      </c>
      <c r="AO226" s="37">
        <f t="shared" ca="1" si="52"/>
        <v>1</v>
      </c>
      <c r="AP226" s="39">
        <f t="shared" si="53"/>
        <v>1</v>
      </c>
      <c r="AQ226" s="39">
        <f t="shared" si="54"/>
        <v>1</v>
      </c>
      <c r="AR226" s="39">
        <f t="shared" si="55"/>
        <v>1</v>
      </c>
      <c r="AS226" s="40">
        <f t="shared" si="56"/>
        <v>1</v>
      </c>
    </row>
    <row r="227" spans="1:45">
      <c r="A227" t="str">
        <f>'Model output'!A226</f>
        <v>TCGA-ET-A2MY</v>
      </c>
      <c r="B227" s="31">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7"/>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output'!H226="","negative",IF(OR(ISNUMBER(SEARCH("lymph node",'Model output'!H226)),ISNUMBER(SEARCH("gland",'Model output'!H226)),ISNUMBER(SEARCH("lobe",'Model output'!H226)),ISNUMBER(SEARCH("isthmus",'Model output'!H226)),ISNUMBER(SEARCH("mediastinum",'Model output'!H226)),ISNUMBER(SEARCH("Not mentioned",'Model output'!H226)), ISNUMBER(SEARCH("Not applicable",'Model output'!H226)), ISNUMBER(SEARCH("paratracheal",'Model output'!H226)),ISNUMBER(SEARCH("fibroadipose tissue",'Model output'!H226)),ISNUMBER(SEARCH("thyroid node",'Model output'!H226)),ISNUMBER(SEARCH("skeletal muscle",'Model output'!H226)),ISNUMBER(SEARCH("right",'Model output'!H226)),ISNUMBER(SEARCH("left",'Model output'!H226)),ISNUMBER(SEARCH("Not specified",'Model output'!H226))),"negative","positive"))</f>
        <v>negative</v>
      </c>
      <c r="I227">
        <f>IF(OR('Model output'!I226="",'Model output'!I226="Not answered",'Model output'!I226="Not mentioned"),"",IF(ISNUMBER('Model output'!I226),'Model output'!I226,1))</f>
        <v>0</v>
      </c>
      <c r="J227">
        <f>IF(OR('Model output'!J226="",'Model output'!J226="Not answered",'Model output'!J226="Not mentioned"),"",IF(AND(ISNUMBER('Model output'!J226),'Model output'!J226&lt;=I227),'Model output'!J226,IF(AND(ISNUMBER('Model output'!J226), 'Model output'!J226&gt;=DATE(2024,1,1)), MIN(DAY('Model output'!J226), MONTH('Model output'!J226), YEAR('Model output'!J226)), IF(ISNUMBER(SEARCH("0/",'Model output'!J226)),0,IF(ISNUMBER(SEARCH("/",'Model output'!J226)), VALUE(LEFT('Model output'!J226, SEARCH("/",'Model output'!J226)-1)),1)))))</f>
        <v>0</v>
      </c>
      <c r="K227" t="str" cm="1">
        <f t="array" ref="K227">IF(COUNT(FIND({0,1,2,3,4,5,6,7,8,9},'Model output'!K226))&gt;0,'Model output'!K226,"")</f>
        <v/>
      </c>
      <c r="L227" s="8" t="str">
        <f t="shared" si="45"/>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47"/>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 ""))</f>
        <v>Not mentioned in the provided clinical note</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6"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Yes</v>
      </c>
      <c r="AB227" t="str">
        <f>IF(AA227&lt;&gt;"Yes","",IF(OR('Model output'!U226="",ISNUMBER(SEARCH("Not identified",'Model output'!U226))),"",'Model output'!U226))</f>
        <v/>
      </c>
      <c r="AC227" s="1" t="str">
        <f>IF(OR('Model output'!V226="", 'Model output'!V226="No", AND(ISERROR(SEARCH("Positive",'Model output'!V226)), ISNUMBER(SEARCH("Negative",'Model output'!V226))), ISNUMBER(SEARCH("Uninvolved",'Model output'!V226)), ISNUMBER(SEARCH("none",'Model output'!V226)), ISNUMBER(SEARCH("Free",'Model output'!V226)), ISNUMBER(SEARCH("1 mm",'Model output'!V226)), ISNUMBER(SEARCH("1.0 mm",'Model output'!V226)), ISNUMBER(SEARCH("0.1 CM",'Model output'!V226)), ISNUMBER(SEARCH("less than 0.2 mm",'Model output'!V226)), ISNUMBER(SEARCH("less than 0.5 mm",'Model output'!V226)), ISNUMBER(SEARCH("abut",'Model output'!V226)), ISNUMBER(SEARCH("lymph node",'Model output'!V226)), ISNUMBER(SEARCH("not mentioned",'Model output'!V226)), ISNUMBER(SEARCH("not specified",'Model output'!V226)), ISNUMBER(SEARCH("cannot be assessed",'Model output'!V226))), "negative", "positive")</f>
        <v>negative</v>
      </c>
      <c r="AE227" s="33"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4" t="str">
        <f t="shared" si="48"/>
        <v>1b</v>
      </c>
      <c r="AG227" s="34" t="str">
        <f t="shared" si="49"/>
        <v>0</v>
      </c>
      <c r="AH227" s="34" t="str">
        <f t="shared" si="50"/>
        <v>0</v>
      </c>
      <c r="AI227" s="40" t="str">
        <f t="shared" si="51"/>
        <v>I</v>
      </c>
      <c r="AJ227" s="37" t="s">
        <v>1149</v>
      </c>
      <c r="AK227" s="39" t="s">
        <v>1152</v>
      </c>
      <c r="AL227" s="39" t="s">
        <v>1156</v>
      </c>
      <c r="AM227" s="39" t="s">
        <v>1156</v>
      </c>
      <c r="AN227" s="39" t="s">
        <v>74</v>
      </c>
      <c r="AO227" s="37">
        <f t="shared" ca="1" si="52"/>
        <v>1</v>
      </c>
      <c r="AP227" s="39">
        <f t="shared" si="53"/>
        <v>1</v>
      </c>
      <c r="AQ227" s="39">
        <f t="shared" si="54"/>
        <v>1</v>
      </c>
      <c r="AR227" s="39">
        <f t="shared" si="55"/>
        <v>1</v>
      </c>
      <c r="AS227" s="40">
        <f t="shared" si="56"/>
        <v>1</v>
      </c>
    </row>
    <row r="228" spans="1:45">
      <c r="A228" t="str">
        <f>'Model output'!A227</f>
        <v>TCGA-ET-A2MZ</v>
      </c>
      <c r="B228" s="31">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0</v>
      </c>
      <c r="F228" t="str">
        <f t="shared" si="57"/>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output'!H227="","negative",IF(OR(ISNUMBER(SEARCH("lymph node",'Model output'!H227)),ISNUMBER(SEARCH("gland",'Model output'!H227)),ISNUMBER(SEARCH("lobe",'Model output'!H227)),ISNUMBER(SEARCH("isthmus",'Model output'!H227)),ISNUMBER(SEARCH("mediastinum",'Model output'!H227)),ISNUMBER(SEARCH("Not mentioned",'Model output'!H227)), ISNUMBER(SEARCH("Not applicable",'Model output'!H227)), ISNUMBER(SEARCH("paratracheal",'Model output'!H227)),ISNUMBER(SEARCH("fibroadipose tissue",'Model output'!H227)),ISNUMBER(SEARCH("thyroid node",'Model output'!H227)),ISNUMBER(SEARCH("skeletal muscle",'Model output'!H227)),ISNUMBER(SEARCH("right",'Model output'!H227)),ISNUMBER(SEARCH("left",'Model output'!H227)),ISNUMBER(SEARCH("Not specified",'Model output'!H227))),"negative","positive"))</f>
        <v>negative</v>
      </c>
      <c r="I228">
        <f>IF(OR('Model output'!I227="",'Model output'!I227="Not answered",'Model output'!I227="Not mentioned"),"",IF(ISNUMBER('Model output'!I227),'Model output'!I227,1))</f>
        <v>6</v>
      </c>
      <c r="J228">
        <f>IF(OR('Model output'!J227="",'Model output'!J227="Not answered",'Model output'!J227="Not mentioned"),"",IF(AND(ISNUMBER('Model output'!J227),'Model output'!J227&lt;=I228),'Model output'!J227,IF(AND(ISNUMBER('Model output'!J227), 'Model output'!J227&gt;=DATE(2024,1,1)), MIN(DAY('Model output'!J227), MONTH('Model output'!J227), YEAR('Model output'!J227)), IF(ISNUMBER(SEARCH("0/",'Model output'!J227)),0,IF(ISNUMBER(SEARCH("/",'Model output'!J227)), VALUE(LEFT('Model output'!J227, SEARCH("/",'Model output'!J227)-1)),1)))))</f>
        <v>0</v>
      </c>
      <c r="K228" t="str" cm="1">
        <f t="array" ref="K228">IF(COUNT(FIND({0,1,2,3,4,5,6,7,8,9},'Model output'!K227))&gt;0,'Model output'!K227,"")</f>
        <v/>
      </c>
      <c r="L228" s="8" t="str">
        <f t="shared" si="45"/>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7"/>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 ""))</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6" t="str">
        <f>IF('Model output'!S227="","",'Model output'!S227)</f>
        <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1" t="str">
        <f>IF(OR('Model output'!V227="", 'Model output'!V227="No", AND(ISERROR(SEARCH("Positive",'Model output'!V227)), ISNUMBER(SEARCH("Negative",'Model output'!V227))), ISNUMBER(SEARCH("Uninvolved",'Model output'!V227)), ISNUMBER(SEARCH("none",'Model output'!V227)), ISNUMBER(SEARCH("Free",'Model output'!V227)), ISNUMBER(SEARCH("1 mm",'Model output'!V227)), ISNUMBER(SEARCH("1.0 mm",'Model output'!V227)), ISNUMBER(SEARCH("0.1 CM",'Model output'!V227)), ISNUMBER(SEARCH("less than 0.2 mm",'Model output'!V227)), ISNUMBER(SEARCH("less than 0.5 mm",'Model output'!V227)), ISNUMBER(SEARCH("abut",'Model output'!V227)), ISNUMBER(SEARCH("lymph node",'Model output'!V227)), ISNUMBER(SEARCH("not mentioned",'Model output'!V227)), ISNUMBER(SEARCH("not specified",'Model output'!V227)), ISNUMBER(SEARCH("cannot be assessed",'Model output'!V227))), "negative", "positive")</f>
        <v>negative</v>
      </c>
      <c r="AE228" s="33"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4" t="str">
        <f t="shared" si="48"/>
        <v>1b</v>
      </c>
      <c r="AG228" s="34" t="str">
        <f t="shared" si="49"/>
        <v>0</v>
      </c>
      <c r="AH228" s="34" t="str">
        <f t="shared" si="50"/>
        <v>0</v>
      </c>
      <c r="AI228" s="40" t="str">
        <f t="shared" si="51"/>
        <v>I</v>
      </c>
      <c r="AJ228" s="37" t="s">
        <v>1148</v>
      </c>
      <c r="AK228" s="39" t="s">
        <v>1152</v>
      </c>
      <c r="AL228" s="39" t="s">
        <v>1153</v>
      </c>
      <c r="AM228" s="39" t="s">
        <v>1156</v>
      </c>
      <c r="AN228" s="39" t="s">
        <v>74</v>
      </c>
      <c r="AO228" s="37">
        <f t="shared" ca="1" si="52"/>
        <v>1</v>
      </c>
      <c r="AP228" s="39">
        <f t="shared" si="53"/>
        <v>1</v>
      </c>
      <c r="AQ228" s="39">
        <f t="shared" si="54"/>
        <v>1</v>
      </c>
      <c r="AR228" s="39">
        <f t="shared" si="55"/>
        <v>1</v>
      </c>
      <c r="AS228" s="40">
        <f t="shared" si="56"/>
        <v>1</v>
      </c>
    </row>
    <row r="229" spans="1:45">
      <c r="A229" t="str">
        <f>'Model output'!A228</f>
        <v>TCGA-ET-A2N0</v>
      </c>
      <c r="B229" s="31">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7"/>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output'!H228="","negative",IF(OR(ISNUMBER(SEARCH("lymph node",'Model output'!H228)),ISNUMBER(SEARCH("gland",'Model output'!H228)),ISNUMBER(SEARCH("lobe",'Model output'!H228)),ISNUMBER(SEARCH("isthmus",'Model output'!H228)),ISNUMBER(SEARCH("mediastinum",'Model output'!H228)),ISNUMBER(SEARCH("Not mentioned",'Model output'!H228)), ISNUMBER(SEARCH("Not applicable",'Model output'!H228)), ISNUMBER(SEARCH("paratracheal",'Model output'!H228)),ISNUMBER(SEARCH("fibroadipose tissue",'Model output'!H228)),ISNUMBER(SEARCH("thyroid node",'Model output'!H228)),ISNUMBER(SEARCH("skeletal muscle",'Model output'!H228)),ISNUMBER(SEARCH("right",'Model output'!H228)),ISNUMBER(SEARCH("left",'Model output'!H228)),ISNUMBER(SEARCH("Not specified",'Model output'!H228))),"negative","positive"))</f>
        <v>negative</v>
      </c>
      <c r="I229">
        <f>IF(OR('Model output'!I228="",'Model output'!I228="Not answered",'Model output'!I228="Not mentioned"),"",IF(ISNUMBER('Model output'!I228),'Model output'!I228,1))</f>
        <v>27</v>
      </c>
      <c r="J229">
        <f>IF(OR('Model output'!J228="",'Model output'!J228="Not answered",'Model output'!J228="Not mentioned"),"",IF(AND(ISNUMBER('Model output'!J228),'Model output'!J228&lt;=I229),'Model output'!J228,IF(AND(ISNUMBER('Model output'!J228), 'Model output'!J228&gt;=DATE(2024,1,1)), MIN(DAY('Model output'!J228), MONTH('Model output'!J228), YEAR('Model output'!J228)), IF(ISNUMBER(SEARCH("0/",'Model output'!J228)),0,IF(ISNUMBER(SEARCH("/",'Model output'!J228)), VALUE(LEFT('Model output'!J228, SEARCH("/",'Model output'!J228)-1)),1)))))</f>
        <v>20</v>
      </c>
      <c r="K229" t="str" cm="1">
        <f t="array" ref="K229">IF(COUNT(FIND({0,1,2,3,4,5,6,7,8,9},'Model output'!K228))&gt;0,'Model output'!K228,"")</f>
        <v/>
      </c>
      <c r="L229" s="8" t="str">
        <f t="shared" si="45"/>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7"/>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 ""))</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6" t="str">
        <f>IF('Model output'!S228="","",'Model output'!S228)</f>
        <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1" t="str">
        <f>IF(OR('Model output'!V228="", 'Model output'!V228="No", AND(ISERROR(SEARCH("Positive",'Model output'!V228)), ISNUMBER(SEARCH("Negative",'Model output'!V228))), ISNUMBER(SEARCH("Uninvolved",'Model output'!V228)), ISNUMBER(SEARCH("none",'Model output'!V228)), ISNUMBER(SEARCH("Free",'Model output'!V228)), ISNUMBER(SEARCH("1 mm",'Model output'!V228)), ISNUMBER(SEARCH("1.0 mm",'Model output'!V228)), ISNUMBER(SEARCH("0.1 CM",'Model output'!V228)), ISNUMBER(SEARCH("less than 0.2 mm",'Model output'!V228)), ISNUMBER(SEARCH("less than 0.5 mm",'Model output'!V228)), ISNUMBER(SEARCH("abut",'Model output'!V228)), ISNUMBER(SEARCH("lymph node",'Model output'!V228)), ISNUMBER(SEARCH("not mentioned",'Model output'!V228)), ISNUMBER(SEARCH("not specified",'Model output'!V228)), ISNUMBER(SEARCH("cannot be assessed",'Model output'!V228))), "negative", "positive")</f>
        <v>negative</v>
      </c>
      <c r="AE229" s="33"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4" t="str">
        <f t="shared" si="48"/>
        <v>1b</v>
      </c>
      <c r="AG229" s="34" t="str">
        <f t="shared" si="49"/>
        <v>1a</v>
      </c>
      <c r="AH229" s="34" t="str">
        <f t="shared" si="50"/>
        <v>0</v>
      </c>
      <c r="AI229" s="40" t="str">
        <f t="shared" si="51"/>
        <v>I</v>
      </c>
      <c r="AJ229" s="37" t="s">
        <v>1149</v>
      </c>
      <c r="AK229" s="39" t="s">
        <v>1152</v>
      </c>
      <c r="AL229" s="39" t="s">
        <v>654</v>
      </c>
      <c r="AM229" s="39" t="s">
        <v>1156</v>
      </c>
      <c r="AN229" s="39" t="s">
        <v>74</v>
      </c>
      <c r="AO229" s="37">
        <f t="shared" ca="1" si="52"/>
        <v>1</v>
      </c>
      <c r="AP229" s="39">
        <f t="shared" si="53"/>
        <v>1</v>
      </c>
      <c r="AQ229" s="39">
        <f t="shared" si="54"/>
        <v>1</v>
      </c>
      <c r="AR229" s="39">
        <f t="shared" si="55"/>
        <v>1</v>
      </c>
      <c r="AS229" s="40">
        <f t="shared" si="56"/>
        <v>1</v>
      </c>
    </row>
    <row r="230" spans="1:45">
      <c r="A230" t="str">
        <f>'Model output'!A229</f>
        <v>TCGA-ET-A2N1</v>
      </c>
      <c r="B230" s="31">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7"/>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output'!H229="","negative",IF(OR(ISNUMBER(SEARCH("lymph node",'Model output'!H229)),ISNUMBER(SEARCH("gland",'Model output'!H229)),ISNUMBER(SEARCH("lobe",'Model output'!H229)),ISNUMBER(SEARCH("isthmus",'Model output'!H229)),ISNUMBER(SEARCH("mediastinum",'Model output'!H229)),ISNUMBER(SEARCH("Not mentioned",'Model output'!H229)), ISNUMBER(SEARCH("Not applicable",'Model output'!H229)), ISNUMBER(SEARCH("paratracheal",'Model output'!H229)),ISNUMBER(SEARCH("fibroadipose tissue",'Model output'!H229)),ISNUMBER(SEARCH("thyroid node",'Model output'!H229)),ISNUMBER(SEARCH("skeletal muscle",'Model output'!H229)),ISNUMBER(SEARCH("right",'Model output'!H229)),ISNUMBER(SEARCH("left",'Model output'!H229)),ISNUMBER(SEARCH("Not specified",'Model output'!H229))),"negative","positive"))</f>
        <v>negative</v>
      </c>
      <c r="I230">
        <f>IF(OR('Model output'!I229="",'Model output'!I229="Not answered",'Model output'!I229="Not mentioned"),"",IF(ISNUMBER('Model output'!I229),'Model output'!I229,1))</f>
        <v>7</v>
      </c>
      <c r="J230">
        <f>IF(OR('Model output'!J229="",'Model output'!J229="Not answered",'Model output'!J229="Not mentioned"),"",IF(AND(ISNUMBER('Model output'!J229),'Model output'!J229&lt;=I230),'Model output'!J229,IF(AND(ISNUMBER('Model output'!J229), 'Model output'!J229&gt;=DATE(2024,1,1)), MIN(DAY('Model output'!J229), MONTH('Model output'!J229), YEAR('Model output'!J229)), IF(ISNUMBER(SEARCH("0/",'Model output'!J229)),0,IF(ISNUMBER(SEARCH("/",'Model output'!J229)), VALUE(LEFT('Model output'!J229, SEARCH("/",'Model output'!J229)-1)),1)))))</f>
        <v>6</v>
      </c>
      <c r="K230" t="str" cm="1">
        <f t="array" ref="K230">IF(COUNT(FIND({0,1,2,3,4,5,6,7,8,9},'Model output'!K229))&gt;0,'Model output'!K229,"")</f>
        <v/>
      </c>
      <c r="L230" s="8" t="str">
        <f t="shared" si="45"/>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7"/>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f>IF('Model output'!O229="","",'Model output'!O229)</f>
        <v>2</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 ""))</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6" t="str">
        <f>IF('Model output'!S229="","",'Model output'!S229)</f>
        <v/>
      </c>
      <c r="Y230" t="str">
        <f>IF(OR('Model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1" t="str">
        <f>IF(OR('Model output'!V229="", 'Model output'!V229="No", AND(ISERROR(SEARCH("Positive",'Model output'!V229)), ISNUMBER(SEARCH("Negative",'Model output'!V229))), ISNUMBER(SEARCH("Uninvolved",'Model output'!V229)), ISNUMBER(SEARCH("none",'Model output'!V229)), ISNUMBER(SEARCH("Free",'Model output'!V229)), ISNUMBER(SEARCH("1 mm",'Model output'!V229)), ISNUMBER(SEARCH("1.0 mm",'Model output'!V229)), ISNUMBER(SEARCH("0.1 CM",'Model output'!V229)), ISNUMBER(SEARCH("less than 0.2 mm",'Model output'!V229)), ISNUMBER(SEARCH("less than 0.5 mm",'Model output'!V229)), ISNUMBER(SEARCH("abut",'Model output'!V229)), ISNUMBER(SEARCH("lymph node",'Model output'!V229)), ISNUMBER(SEARCH("not mentioned",'Model output'!V229)), ISNUMBER(SEARCH("not specified",'Model output'!V229)), ISNUMBER(SEARCH("cannot be assessed",'Model output'!V229))), "negative", "positive")</f>
        <v>positive</v>
      </c>
      <c r="AE230" s="33"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4" t="str">
        <f t="shared" si="48"/>
        <v>2</v>
      </c>
      <c r="AG230" s="34" t="str">
        <f t="shared" si="49"/>
        <v>1a</v>
      </c>
      <c r="AH230" s="34" t="str">
        <f t="shared" si="50"/>
        <v>0</v>
      </c>
      <c r="AI230" s="40" t="str">
        <f t="shared" si="51"/>
        <v>I</v>
      </c>
      <c r="AJ230" s="37" t="s">
        <v>1147</v>
      </c>
      <c r="AK230" s="39" t="s">
        <v>1155</v>
      </c>
      <c r="AL230" s="39" t="s">
        <v>654</v>
      </c>
      <c r="AM230" s="39" t="s">
        <v>1156</v>
      </c>
      <c r="AN230" s="39" t="s">
        <v>74</v>
      </c>
      <c r="AO230" s="37">
        <f t="shared" si="52"/>
        <v>1</v>
      </c>
      <c r="AP230" s="39">
        <f t="shared" si="53"/>
        <v>1</v>
      </c>
      <c r="AQ230" s="39">
        <f t="shared" si="54"/>
        <v>1</v>
      </c>
      <c r="AR230" s="39">
        <f t="shared" si="55"/>
        <v>1</v>
      </c>
      <c r="AS230" s="40">
        <f t="shared" si="56"/>
        <v>1</v>
      </c>
    </row>
    <row r="231" spans="1:45">
      <c r="A231" t="str">
        <f>'Model output'!A230</f>
        <v>TCGA-ET-A3BO</v>
      </c>
      <c r="B231" s="31">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7"/>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output'!H230="","negative",IF(OR(ISNUMBER(SEARCH("lymph node",'Model output'!H230)),ISNUMBER(SEARCH("gland",'Model output'!H230)),ISNUMBER(SEARCH("lobe",'Model output'!H230)),ISNUMBER(SEARCH("isthmus",'Model output'!H230)),ISNUMBER(SEARCH("mediastinum",'Model output'!H230)),ISNUMBER(SEARCH("Not mentioned",'Model output'!H230)), ISNUMBER(SEARCH("Not applicable",'Model output'!H230)), ISNUMBER(SEARCH("paratracheal",'Model output'!H230)),ISNUMBER(SEARCH("fibroadipose tissue",'Model output'!H230)),ISNUMBER(SEARCH("thyroid node",'Model output'!H230)),ISNUMBER(SEARCH("skeletal muscle",'Model output'!H230)),ISNUMBER(SEARCH("right",'Model output'!H230)),ISNUMBER(SEARCH("left",'Model output'!H230)),ISNUMBER(SEARCH("Not specified",'Model output'!H230))),"negative","positive"))</f>
        <v>negative</v>
      </c>
      <c r="I231">
        <f>IF(OR('Model output'!I230="",'Model output'!I230="Not answered",'Model output'!I230="Not mentioned"),"",IF(ISNUMBER('Model output'!I230),'Model output'!I230,1))</f>
        <v>10</v>
      </c>
      <c r="J231">
        <f>IF(OR('Model output'!J230="",'Model output'!J230="Not answered",'Model output'!J230="Not mentioned"),"",IF(AND(ISNUMBER('Model output'!J230),'Model output'!J230&lt;=I231),'Model output'!J230,IF(AND(ISNUMBER('Model output'!J230), 'Model output'!J230&gt;=DATE(2024,1,1)), MIN(DAY('Model output'!J230), MONTH('Model output'!J230), YEAR('Model output'!J230)), IF(ISNUMBER(SEARCH("0/",'Model output'!J230)),0,IF(ISNUMBER(SEARCH("/",'Model output'!J230)), VALUE(LEFT('Model output'!J230, SEARCH("/",'Model output'!J230)-1)),1)))))</f>
        <v>2</v>
      </c>
      <c r="K231" t="str" cm="1">
        <f t="array" ref="K231">IF(COUNT(FIND({0,1,2,3,4,5,6,7,8,9},'Model output'!K230))&gt;0,'Model output'!K230,"")</f>
        <v/>
      </c>
      <c r="L231" s="8" t="str">
        <f t="shared" si="45"/>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 with tall cell features</v>
      </c>
      <c r="O231" t="str">
        <f>IF('Model output'!M230="","",'Model output'!M230)</f>
        <v>Tall cell</v>
      </c>
      <c r="P231" t="str">
        <f>IF('Model output'!N230="","",'Model output'!N230)</f>
        <v>2.5 cm (left lobe)</v>
      </c>
      <c r="Q231" t="str">
        <f t="shared" si="47"/>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3</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 ""))</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6" t="str">
        <f>IF('Model output'!S230="","",'Model output'!S230)</f>
        <v>Minimal extrathyroidal extension</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1" t="str">
        <f>IF(OR('Model output'!V230="", 'Model output'!V230="No", AND(ISERROR(SEARCH("Positive",'Model output'!V230)), ISNUMBER(SEARCH("Negative",'Model output'!V230))), ISNUMBER(SEARCH("Uninvolved",'Model output'!V230)), ISNUMBER(SEARCH("none",'Model output'!V230)), ISNUMBER(SEARCH("Free",'Model output'!V230)), ISNUMBER(SEARCH("1 mm",'Model output'!V230)), ISNUMBER(SEARCH("1.0 mm",'Model output'!V230)), ISNUMBER(SEARCH("0.1 CM",'Model output'!V230)), ISNUMBER(SEARCH("less than 0.2 mm",'Model output'!V230)), ISNUMBER(SEARCH("less than 0.5 mm",'Model output'!V230)), ISNUMBER(SEARCH("abut",'Model output'!V230)), ISNUMBER(SEARCH("lymph node",'Model output'!V230)), ISNUMBER(SEARCH("not mentioned",'Model output'!V230)), ISNUMBER(SEARCH("not specified",'Model output'!V230)), ISNUMBER(SEARCH("cannot be assessed",'Model output'!V230))), "negative", "positive")</f>
        <v>positive</v>
      </c>
      <c r="AE231" s="33"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4" t="str">
        <f t="shared" si="48"/>
        <v>2</v>
      </c>
      <c r="AG231" s="34" t="str">
        <f t="shared" si="49"/>
        <v>1a</v>
      </c>
      <c r="AH231" s="34" t="str">
        <f t="shared" si="50"/>
        <v>0</v>
      </c>
      <c r="AI231" s="40" t="str">
        <f t="shared" si="51"/>
        <v>I</v>
      </c>
      <c r="AJ231" s="37" t="s">
        <v>1147</v>
      </c>
      <c r="AK231" s="39" t="s">
        <v>1155</v>
      </c>
      <c r="AL231" s="39" t="s">
        <v>654</v>
      </c>
      <c r="AM231" s="39" t="s">
        <v>1156</v>
      </c>
      <c r="AN231" s="39" t="s">
        <v>74</v>
      </c>
      <c r="AO231" s="37">
        <f t="shared" si="52"/>
        <v>1</v>
      </c>
      <c r="AP231" s="39">
        <f t="shared" si="53"/>
        <v>1</v>
      </c>
      <c r="AQ231" s="39">
        <f t="shared" si="54"/>
        <v>1</v>
      </c>
      <c r="AR231" s="39">
        <f t="shared" si="55"/>
        <v>1</v>
      </c>
      <c r="AS231" s="40">
        <f t="shared" si="56"/>
        <v>1</v>
      </c>
    </row>
    <row r="232" spans="1:45">
      <c r="A232" t="str">
        <f>'Model output'!A231</f>
        <v>TCGA-ET-A3BS</v>
      </c>
      <c r="B232" s="31">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7"/>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output'!H231="","negative",IF(OR(ISNUMBER(SEARCH("lymph node",'Model output'!H231)),ISNUMBER(SEARCH("gland",'Model output'!H231)),ISNUMBER(SEARCH("lobe",'Model output'!H231)),ISNUMBER(SEARCH("isthmus",'Model output'!H231)),ISNUMBER(SEARCH("mediastinum",'Model output'!H231)),ISNUMBER(SEARCH("Not mentioned",'Model output'!H231)), ISNUMBER(SEARCH("Not applicable",'Model output'!H231)), ISNUMBER(SEARCH("paratracheal",'Model output'!H231)),ISNUMBER(SEARCH("fibroadipose tissue",'Model output'!H231)),ISNUMBER(SEARCH("thyroid node",'Model output'!H231)),ISNUMBER(SEARCH("skeletal muscle",'Model output'!H231)),ISNUMBER(SEARCH("right",'Model output'!H231)),ISNUMBER(SEARCH("left",'Model output'!H231)),ISNUMBER(SEARCH("Not specified",'Model output'!H231))),"negative","positive"))</f>
        <v>negative</v>
      </c>
      <c r="I232">
        <f>IF(OR('Model output'!I231="",'Model output'!I231="Not answered",'Model output'!I231="Not mentioned"),"",IF(ISNUMBER('Model output'!I231),'Model output'!I231,1))</f>
        <v>17</v>
      </c>
      <c r="J232">
        <f>IF(OR('Model output'!J231="",'Model output'!J231="Not answered",'Model output'!J231="Not mentioned"),"",IF(AND(ISNUMBER('Model output'!J231),'Model output'!J231&lt;=I232),'Model output'!J231,IF(AND(ISNUMBER('Model output'!J231), 'Model output'!J231&gt;=DATE(2024,1,1)), MIN(DAY('Model output'!J231), MONTH('Model output'!J231), YEAR('Model output'!J231)), IF(ISNUMBER(SEARCH("0/",'Model output'!J231)),0,IF(ISNUMBER(SEARCH("/",'Model output'!J231)), VALUE(LEFT('Model output'!J231, SEARCH("/",'Model output'!J231)-1)),1)))))</f>
        <v>8</v>
      </c>
      <c r="K232" t="str" cm="1">
        <f t="array" ref="K232">IF(COUNT(FIND({0,1,2,3,4,5,6,7,8,9},'Model output'!K231))&gt;0,'Model output'!K231,"")</f>
        <v/>
      </c>
      <c r="L232" s="8" t="str">
        <f t="shared" si="45"/>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7"/>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f>IF('Model output'!O231="","",'Model output'!O231)</f>
        <v>1</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 ""))</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6"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1" t="str">
        <f>IF(OR('Model output'!V231="", 'Model output'!V231="No", AND(ISERROR(SEARCH("Positive",'Model output'!V231)), ISNUMBER(SEARCH("Negative",'Model output'!V231))), ISNUMBER(SEARCH("Uninvolved",'Model output'!V231)), ISNUMBER(SEARCH("none",'Model output'!V231)), ISNUMBER(SEARCH("Free",'Model output'!V231)), ISNUMBER(SEARCH("1 mm",'Model output'!V231)), ISNUMBER(SEARCH("1.0 mm",'Model output'!V231)), ISNUMBER(SEARCH("0.1 CM",'Model output'!V231)), ISNUMBER(SEARCH("less than 0.2 mm",'Model output'!V231)), ISNUMBER(SEARCH("less than 0.5 mm",'Model output'!V231)), ISNUMBER(SEARCH("abut",'Model output'!V231)), ISNUMBER(SEARCH("lymph node",'Model output'!V231)), ISNUMBER(SEARCH("not mentioned",'Model output'!V231)), ISNUMBER(SEARCH("not specified",'Model output'!V231)), ISNUMBER(SEARCH("cannot be assessed",'Model output'!V231))), "negative", "positive")</f>
        <v>negative</v>
      </c>
      <c r="AE232" s="33"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4" t="str">
        <f t="shared" si="48"/>
        <v>3a</v>
      </c>
      <c r="AG232" s="34" t="str">
        <f t="shared" si="49"/>
        <v>1a</v>
      </c>
      <c r="AH232" s="34" t="str">
        <f t="shared" si="50"/>
        <v>0</v>
      </c>
      <c r="AI232" s="40" t="str">
        <f t="shared" si="51"/>
        <v>I</v>
      </c>
      <c r="AJ232" s="37" t="s">
        <v>1149</v>
      </c>
      <c r="AK232" s="39" t="s">
        <v>1157</v>
      </c>
      <c r="AL232" s="39" t="s">
        <v>654</v>
      </c>
      <c r="AM232" s="39" t="s">
        <v>1156</v>
      </c>
      <c r="AN232" s="39" t="s">
        <v>74</v>
      </c>
      <c r="AO232" s="37">
        <f t="shared" ca="1" si="52"/>
        <v>1</v>
      </c>
      <c r="AP232" s="39">
        <f t="shared" si="53"/>
        <v>1</v>
      </c>
      <c r="AQ232" s="39">
        <f t="shared" si="54"/>
        <v>1</v>
      </c>
      <c r="AR232" s="39">
        <f t="shared" si="55"/>
        <v>1</v>
      </c>
      <c r="AS232" s="40">
        <f t="shared" si="56"/>
        <v>1</v>
      </c>
    </row>
    <row r="233" spans="1:45">
      <c r="A233" t="str">
        <f>'Model output'!A232</f>
        <v>TCGA-ET-A3BW</v>
      </c>
      <c r="B233" s="31">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7"/>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output'!H232="","negative",IF(OR(ISNUMBER(SEARCH("lymph node",'Model output'!H232)),ISNUMBER(SEARCH("gland",'Model output'!H232)),ISNUMBER(SEARCH("lobe",'Model output'!H232)),ISNUMBER(SEARCH("isthmus",'Model output'!H232)),ISNUMBER(SEARCH("mediastinum",'Model output'!H232)),ISNUMBER(SEARCH("Not mentioned",'Model output'!H232)), ISNUMBER(SEARCH("Not applicable",'Model output'!H232)), ISNUMBER(SEARCH("paratracheal",'Model output'!H232)),ISNUMBER(SEARCH("fibroadipose tissue",'Model output'!H232)),ISNUMBER(SEARCH("thyroid node",'Model output'!H232)),ISNUMBER(SEARCH("skeletal muscle",'Model output'!H232)),ISNUMBER(SEARCH("right",'Model output'!H232)),ISNUMBER(SEARCH("left",'Model output'!H232)),ISNUMBER(SEARCH("Not specified",'Model output'!H232))),"negative","positive"))</f>
        <v>negative</v>
      </c>
      <c r="I233">
        <f>IF(OR('Model output'!I232="",'Model output'!I232="Not answered",'Model output'!I232="Not mentioned"),"",IF(ISNUMBER('Model output'!I232),'Model output'!I232,1))</f>
        <v>0</v>
      </c>
      <c r="J233">
        <f>IF(OR('Model output'!J232="",'Model output'!J232="Not answered",'Model output'!J232="Not mentioned"),"",IF(AND(ISNUMBER('Model output'!J232),'Model output'!J232&lt;=I233),'Model output'!J232,IF(AND(ISNUMBER('Model output'!J232), 'Model output'!J232&gt;=DATE(2024,1,1)), MIN(DAY('Model output'!J232), MONTH('Model output'!J232), YEAR('Model output'!J232)), IF(ISNUMBER(SEARCH("0/",'Model output'!J232)),0,IF(ISNUMBER(SEARCH("/",'Model output'!J232)), VALUE(LEFT('Model output'!J232, SEARCH("/",'Model output'!J232)-1)),1)))))</f>
        <v>0</v>
      </c>
      <c r="K233" t="str" cm="1">
        <f t="array" ref="K233">IF(COUNT(FIND({0,1,2,3,4,5,6,7,8,9},'Model output'!K232))&gt;0,'Model output'!K232,"")</f>
        <v/>
      </c>
      <c r="L233" s="8" t="str">
        <f t="shared" si="45"/>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 conventional type</v>
      </c>
      <c r="O233" t="str">
        <f>IF('Model output'!M232="","",'Model output'!M232)</f>
        <v>Conventional</v>
      </c>
      <c r="P233" t="str">
        <f>IF('Model output'!N232="","",'Model output'!N232)</f>
        <v>3.2 cm</v>
      </c>
      <c r="Q233" t="str">
        <f t="shared" si="47"/>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1</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 ""))</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6" t="str">
        <f>IF('Model output'!S232="","",'Model output'!S232)</f>
        <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1" t="str">
        <f>IF(OR('Model output'!V232="", 'Model output'!V232="No", AND(ISERROR(SEARCH("Positive",'Model output'!V232)), ISNUMBER(SEARCH("Negative",'Model output'!V232))), ISNUMBER(SEARCH("Uninvolved",'Model output'!V232)), ISNUMBER(SEARCH("none",'Model output'!V232)), ISNUMBER(SEARCH("Free",'Model output'!V232)), ISNUMBER(SEARCH("1 mm",'Model output'!V232)), ISNUMBER(SEARCH("1.0 mm",'Model output'!V232)), ISNUMBER(SEARCH("0.1 CM",'Model output'!V232)), ISNUMBER(SEARCH("less than 0.2 mm",'Model output'!V232)), ISNUMBER(SEARCH("less than 0.5 mm",'Model output'!V232)), ISNUMBER(SEARCH("abut",'Model output'!V232)), ISNUMBER(SEARCH("lymph node",'Model output'!V232)), ISNUMBER(SEARCH("not mentioned",'Model output'!V232)), ISNUMBER(SEARCH("not specified",'Model output'!V232)), ISNUMBER(SEARCH("cannot be assessed",'Model output'!V232))), "negative", "positive")</f>
        <v>negative</v>
      </c>
      <c r="AE233" s="33"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4" t="str">
        <f t="shared" si="48"/>
        <v>2</v>
      </c>
      <c r="AG233" s="34" t="str">
        <f t="shared" si="49"/>
        <v>0</v>
      </c>
      <c r="AH233" s="34" t="str">
        <f t="shared" si="50"/>
        <v>0</v>
      </c>
      <c r="AI233" s="40" t="str">
        <f t="shared" si="51"/>
        <v>I</v>
      </c>
      <c r="AJ233" s="37" t="s">
        <v>1148</v>
      </c>
      <c r="AK233" s="39" t="s">
        <v>1155</v>
      </c>
      <c r="AL233" s="39" t="s">
        <v>1156</v>
      </c>
      <c r="AM233" s="39" t="s">
        <v>1156</v>
      </c>
      <c r="AN233" s="39" t="s">
        <v>74</v>
      </c>
      <c r="AO233" s="37">
        <f t="shared" ca="1" si="52"/>
        <v>1</v>
      </c>
      <c r="AP233" s="39">
        <f t="shared" si="53"/>
        <v>1</v>
      </c>
      <c r="AQ233" s="39">
        <f t="shared" si="54"/>
        <v>1</v>
      </c>
      <c r="AR233" s="39">
        <f t="shared" si="55"/>
        <v>1</v>
      </c>
      <c r="AS233" s="40">
        <f t="shared" si="56"/>
        <v>1</v>
      </c>
    </row>
    <row r="234" spans="1:45">
      <c r="A234" t="str">
        <f>'Model output'!A233</f>
        <v>TCGA-ET-A3BX</v>
      </c>
      <c r="B234" s="31">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0</v>
      </c>
      <c r="F234" t="str">
        <f t="shared" si="57"/>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output'!H233="","negative",IF(OR(ISNUMBER(SEARCH("lymph node",'Model output'!H233)),ISNUMBER(SEARCH("gland",'Model output'!H233)),ISNUMBER(SEARCH("lobe",'Model output'!H233)),ISNUMBER(SEARCH("isthmus",'Model output'!H233)),ISNUMBER(SEARCH("mediastinum",'Model output'!H233)),ISNUMBER(SEARCH("Not mentioned",'Model output'!H233)), ISNUMBER(SEARCH("Not applicable",'Model output'!H233)), ISNUMBER(SEARCH("paratracheal",'Model output'!H233)),ISNUMBER(SEARCH("fibroadipose tissue",'Model output'!H233)),ISNUMBER(SEARCH("thyroid node",'Model output'!H233)),ISNUMBER(SEARCH("skeletal muscle",'Model output'!H233)),ISNUMBER(SEARCH("right",'Model output'!H233)),ISNUMBER(SEARCH("left",'Model output'!H233)),ISNUMBER(SEARCH("Not specified",'Model output'!H233))),"negative","positive"))</f>
        <v>negative</v>
      </c>
      <c r="I234">
        <f>IF(OR('Model output'!I233="",'Model output'!I233="Not answered",'Model output'!I233="Not mentioned"),"",IF(ISNUMBER('Model output'!I233),'Model output'!I233,1))</f>
        <v>4</v>
      </c>
      <c r="J234">
        <f>IF(OR('Model output'!J233="",'Model output'!J233="Not answered",'Model output'!J233="Not mentioned"),"",IF(AND(ISNUMBER('Model output'!J233),'Model output'!J233&lt;=I234),'Model output'!J233,IF(AND(ISNUMBER('Model output'!J233), 'Model output'!J233&gt;=DATE(2024,1,1)), MIN(DAY('Model output'!J233), MONTH('Model output'!J233), YEAR('Model output'!J233)), IF(ISNUMBER(SEARCH("0/",'Model output'!J233)),0,IF(ISNUMBER(SEARCH("/",'Model output'!J233)), VALUE(LEFT('Model output'!J233, SEARCH("/",'Model output'!J233)-1)),1)))))</f>
        <v>1</v>
      </c>
      <c r="K234" t="str" cm="1">
        <f t="array" ref="K234">IF(COUNT(FIND({0,1,2,3,4,5,6,7,8,9},'Model output'!K233))&gt;0,'Model output'!K233,"")</f>
        <v/>
      </c>
      <c r="L234" s="8" t="str">
        <f t="shared" si="45"/>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Not mentioned in the provided clinical note</v>
      </c>
      <c r="P234" t="str">
        <f>IF('Model output'!N233="","",'Model output'!N233)</f>
        <v>5.0 cm</v>
      </c>
      <c r="Q234" t="str">
        <f t="shared" si="47"/>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 ""))</f>
        <v>Multifocal intrathyroidal psammoma bodies</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6" t="str">
        <f>IF('Model output'!S233="","",'Model output'!S233)</f>
        <v>Perithyroidal fibradipose tissue</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Yes</v>
      </c>
      <c r="AB234" t="str">
        <f>IF(AA234&lt;&gt;"Yes","",IF(OR('Model output'!U233="",ISNUMBER(SEARCH("Not identified",'Model output'!U233))),"",'Model output'!U233))</f>
        <v>Not mentioned in the provided clinical note</v>
      </c>
      <c r="AC234" s="1" t="str">
        <f>IF(OR('Model output'!V233="", 'Model output'!V233="No", AND(ISERROR(SEARCH("Positive",'Model output'!V233)), ISNUMBER(SEARCH("Negative",'Model output'!V233))), ISNUMBER(SEARCH("Uninvolved",'Model output'!V233)), ISNUMBER(SEARCH("none",'Model output'!V233)), ISNUMBER(SEARCH("Free",'Model output'!V233)), ISNUMBER(SEARCH("1 mm",'Model output'!V233)), ISNUMBER(SEARCH("1.0 mm",'Model output'!V233)), ISNUMBER(SEARCH("0.1 CM",'Model output'!V233)), ISNUMBER(SEARCH("less than 0.2 mm",'Model output'!V233)), ISNUMBER(SEARCH("less than 0.5 mm",'Model output'!V233)), ISNUMBER(SEARCH("abut",'Model output'!V233)), ISNUMBER(SEARCH("lymph node",'Model output'!V233)), ISNUMBER(SEARCH("not mentioned",'Model output'!V233)), ISNUMBER(SEARCH("not specified",'Model output'!V233)), ISNUMBER(SEARCH("cannot be assessed",'Model output'!V233))), "negative", "positive")</f>
        <v>negative</v>
      </c>
      <c r="AE234" s="33"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intermediate</v>
      </c>
      <c r="AF234" s="34" t="str">
        <f t="shared" si="48"/>
        <v>3a</v>
      </c>
      <c r="AG234" s="34" t="str">
        <f t="shared" si="49"/>
        <v>1a</v>
      </c>
      <c r="AH234" s="34" t="str">
        <f t="shared" si="50"/>
        <v>0</v>
      </c>
      <c r="AI234" s="40" t="str">
        <f t="shared" si="51"/>
        <v>I</v>
      </c>
      <c r="AJ234" s="37" t="s">
        <v>1149</v>
      </c>
      <c r="AK234" s="39" t="s">
        <v>1157</v>
      </c>
      <c r="AL234" s="39" t="s">
        <v>654</v>
      </c>
      <c r="AM234" s="39" t="s">
        <v>1156</v>
      </c>
      <c r="AN234" s="39" t="s">
        <v>74</v>
      </c>
      <c r="AO234" s="37">
        <f t="shared" ca="1" si="52"/>
        <v>1</v>
      </c>
      <c r="AP234" s="39">
        <f t="shared" si="53"/>
        <v>1</v>
      </c>
      <c r="AQ234" s="39">
        <f t="shared" si="54"/>
        <v>1</v>
      </c>
      <c r="AR234" s="39">
        <f t="shared" si="55"/>
        <v>1</v>
      </c>
      <c r="AS234" s="40">
        <f t="shared" si="56"/>
        <v>1</v>
      </c>
    </row>
    <row r="235" spans="1:45">
      <c r="A235" t="str">
        <f>'Model output'!A234</f>
        <v>TCGA-ET-A3DT</v>
      </c>
      <c r="B235" s="31">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7"/>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output'!H234="","negative",IF(OR(ISNUMBER(SEARCH("lymph node",'Model output'!H234)),ISNUMBER(SEARCH("gland",'Model output'!H234)),ISNUMBER(SEARCH("lobe",'Model output'!H234)),ISNUMBER(SEARCH("isthmus",'Model output'!H234)),ISNUMBER(SEARCH("mediastinum",'Model output'!H234)),ISNUMBER(SEARCH("Not mentioned",'Model output'!H234)), ISNUMBER(SEARCH("Not applicable",'Model output'!H234)), ISNUMBER(SEARCH("paratracheal",'Model output'!H234)),ISNUMBER(SEARCH("fibroadipose tissue",'Model output'!H234)),ISNUMBER(SEARCH("thyroid node",'Model output'!H234)),ISNUMBER(SEARCH("skeletal muscle",'Model output'!H234)),ISNUMBER(SEARCH("right",'Model output'!H234)),ISNUMBER(SEARCH("left",'Model output'!H234)),ISNUMBER(SEARCH("Not specified",'Model output'!H234))),"negative","positive"))</f>
        <v>negative</v>
      </c>
      <c r="I235">
        <f>IF(OR('Model output'!I234="",'Model output'!I234="Not answered",'Model output'!I234="Not mentioned"),"",IF(ISNUMBER('Model output'!I234),'Model output'!I234,1))</f>
        <v>4</v>
      </c>
      <c r="J235">
        <f>IF(OR('Model output'!J234="",'Model output'!J234="Not answered",'Model output'!J234="Not mentioned"),"",IF(AND(ISNUMBER('Model output'!J234),'Model output'!J234&lt;=I235),'Model output'!J234,IF(AND(ISNUMBER('Model output'!J234), 'Model output'!J234&gt;=DATE(2024,1,1)), MIN(DAY('Model output'!J234), MONTH('Model output'!J234), YEAR('Model output'!J234)), IF(ISNUMBER(SEARCH("0/",'Model output'!J234)),0,IF(ISNUMBER(SEARCH("/",'Model output'!J234)), VALUE(LEFT('Model output'!J234, SEARCH("/",'Model output'!J234)-1)),1)))))</f>
        <v>1</v>
      </c>
      <c r="K235" t="str" cm="1">
        <f t="array" ref="K235">IF(COUNT(FIND({0,1,2,3,4,5,6,7,8,9},'Model output'!K234))&gt;0,'Model output'!K234,"")</f>
        <v/>
      </c>
      <c r="L235" s="8" t="str">
        <f t="shared" si="45"/>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7"/>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 ""))</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6"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1" t="str">
        <f>IF(OR('Model output'!V234="", 'Model output'!V234="No", AND(ISERROR(SEARCH("Positive",'Model output'!V234)), ISNUMBER(SEARCH("Negative",'Model output'!V234))), ISNUMBER(SEARCH("Uninvolved",'Model output'!V234)), ISNUMBER(SEARCH("none",'Model output'!V234)), ISNUMBER(SEARCH("Free",'Model output'!V234)), ISNUMBER(SEARCH("1 mm",'Model output'!V234)), ISNUMBER(SEARCH("1.0 mm",'Model output'!V234)), ISNUMBER(SEARCH("0.1 CM",'Model output'!V234)), ISNUMBER(SEARCH("less than 0.2 mm",'Model output'!V234)), ISNUMBER(SEARCH("less than 0.5 mm",'Model output'!V234)), ISNUMBER(SEARCH("abut",'Model output'!V234)), ISNUMBER(SEARCH("lymph node",'Model output'!V234)), ISNUMBER(SEARCH("not mentioned",'Model output'!V234)), ISNUMBER(SEARCH("not specified",'Model output'!V234)), ISNUMBER(SEARCH("cannot be assessed",'Model output'!V234))), "negative", "positive")</f>
        <v>negative</v>
      </c>
      <c r="AE235" s="33"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4" t="str">
        <f t="shared" si="48"/>
        <v>2</v>
      </c>
      <c r="AG235" s="34" t="str">
        <f t="shared" si="49"/>
        <v>1a</v>
      </c>
      <c r="AH235" s="34" t="str">
        <f t="shared" si="50"/>
        <v>0</v>
      </c>
      <c r="AI235" s="40" t="str">
        <f t="shared" si="51"/>
        <v>I</v>
      </c>
      <c r="AJ235" s="37" t="s">
        <v>1148</v>
      </c>
      <c r="AK235" s="39" t="s">
        <v>1155</v>
      </c>
      <c r="AL235" s="39" t="s">
        <v>654</v>
      </c>
      <c r="AM235" s="39" t="s">
        <v>1156</v>
      </c>
      <c r="AN235" s="39" t="s">
        <v>74</v>
      </c>
      <c r="AO235" s="37">
        <f t="shared" ca="1" si="52"/>
        <v>0</v>
      </c>
      <c r="AP235" s="39">
        <f t="shared" si="53"/>
        <v>1</v>
      </c>
      <c r="AQ235" s="39">
        <f t="shared" si="54"/>
        <v>1</v>
      </c>
      <c r="AR235" s="39">
        <f t="shared" si="55"/>
        <v>1</v>
      </c>
      <c r="AS235" s="40">
        <f t="shared" si="56"/>
        <v>1</v>
      </c>
    </row>
    <row r="236" spans="1:45">
      <c r="A236" t="str">
        <f>'Model output'!A235</f>
        <v>TCGA-ET-A40P</v>
      </c>
      <c r="B236" s="31">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7"/>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output'!H235="","negative",IF(OR(ISNUMBER(SEARCH("lymph node",'Model output'!H235)),ISNUMBER(SEARCH("gland",'Model output'!H235)),ISNUMBER(SEARCH("lobe",'Model output'!H235)),ISNUMBER(SEARCH("isthmus",'Model output'!H235)),ISNUMBER(SEARCH("mediastinum",'Model output'!H235)),ISNUMBER(SEARCH("Not mentioned",'Model output'!H235)), ISNUMBER(SEARCH("Not applicable",'Model output'!H235)), ISNUMBER(SEARCH("paratracheal",'Model output'!H235)),ISNUMBER(SEARCH("fibroadipose tissue",'Model output'!H235)),ISNUMBER(SEARCH("thyroid node",'Model output'!H235)),ISNUMBER(SEARCH("skeletal muscle",'Model output'!H235)),ISNUMBER(SEARCH("right",'Model output'!H235)),ISNUMBER(SEARCH("left",'Model output'!H235)),ISNUMBER(SEARCH("Not specified",'Model output'!H235))),"negative","positive"))</f>
        <v>negative</v>
      </c>
      <c r="I236">
        <f>IF(OR('Model output'!I235="",'Model output'!I235="Not answered",'Model output'!I235="Not mentioned"),"",IF(ISNUMBER('Model output'!I235),'Model output'!I235,1))</f>
        <v>1</v>
      </c>
      <c r="J236">
        <f>IF(OR('Model output'!J235="",'Model output'!J235="Not answered",'Model output'!J235="Not mentioned"),"",IF(AND(ISNUMBER('Model output'!J235),'Model output'!J235&lt;=I236),'Model output'!J235,IF(AND(ISNUMBER('Model output'!J235), 'Model output'!J235&gt;=DATE(2024,1,1)), MIN(DAY('Model output'!J235), MONTH('Model output'!J235), YEAR('Model output'!J235)), IF(ISNUMBER(SEARCH("0/",'Model output'!J235)),0,IF(ISNUMBER(SEARCH("/",'Model output'!J235)), VALUE(LEFT('Model output'!J235, SEARCH("/",'Model output'!J235)-1)),1)))))</f>
        <v>0</v>
      </c>
      <c r="K236" t="str" cm="1">
        <f t="array" ref="K236">IF(COUNT(FIND({0,1,2,3,4,5,6,7,8,9},'Model output'!K235))&gt;0,'Model output'!K235,"")</f>
        <v/>
      </c>
      <c r="L236" s="8" t="str">
        <f t="shared" si="45"/>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si="47"/>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 ""))</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6" t="str">
        <f>IF('Model output'!S235="","",'Model output'!S235)</f>
        <v>Not mentioned in the provided clinical note</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Yes</v>
      </c>
      <c r="AB236" t="str">
        <f>IF(AA236&lt;&gt;"Yes","",IF(OR('Model output'!U235="",ISNUMBER(SEARCH("Not identified",'Model output'!U235))),"",'Model output'!U235))</f>
        <v/>
      </c>
      <c r="AC236" s="1" t="str">
        <f>IF(OR('Model output'!V235="", 'Model output'!V235="No", AND(ISERROR(SEARCH("Positive",'Model output'!V235)), ISNUMBER(SEARCH("Negative",'Model output'!V235))), ISNUMBER(SEARCH("Uninvolved",'Model output'!V235)), ISNUMBER(SEARCH("none",'Model output'!V235)), ISNUMBER(SEARCH("Free",'Model output'!V235)), ISNUMBER(SEARCH("1 mm",'Model output'!V235)), ISNUMBER(SEARCH("1.0 mm",'Model output'!V235)), ISNUMBER(SEARCH("0.1 CM",'Model output'!V235)), ISNUMBER(SEARCH("less than 0.2 mm",'Model output'!V235)), ISNUMBER(SEARCH("less than 0.5 mm",'Model output'!V235)), ISNUMBER(SEARCH("abut",'Model output'!V235)), ISNUMBER(SEARCH("lymph node",'Model output'!V235)), ISNUMBER(SEARCH("not mentioned",'Model output'!V235)), ISNUMBER(SEARCH("not specified",'Model output'!V235)), ISNUMBER(SEARCH("cannot be assessed",'Model output'!V235))), "negative", "positive")</f>
        <v>negative</v>
      </c>
      <c r="AE236" s="33"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4" t="str">
        <f t="shared" si="48"/>
        <v>2</v>
      </c>
      <c r="AG236" s="34" t="str">
        <f t="shared" si="49"/>
        <v>0</v>
      </c>
      <c r="AH236" s="34" t="str">
        <f t="shared" si="50"/>
        <v>0</v>
      </c>
      <c r="AI236" s="40" t="str">
        <f t="shared" si="51"/>
        <v>I</v>
      </c>
      <c r="AJ236" s="37" t="s">
        <v>1148</v>
      </c>
      <c r="AK236" s="39" t="s">
        <v>1155</v>
      </c>
      <c r="AL236" s="39" t="s">
        <v>1153</v>
      </c>
      <c r="AM236" s="39" t="s">
        <v>1156</v>
      </c>
      <c r="AN236" s="39" t="s">
        <v>74</v>
      </c>
      <c r="AO236" s="37">
        <f t="shared" ca="1" si="52"/>
        <v>1</v>
      </c>
      <c r="AP236" s="39">
        <f t="shared" si="53"/>
        <v>1</v>
      </c>
      <c r="AQ236" s="39">
        <f t="shared" si="54"/>
        <v>1</v>
      </c>
      <c r="AR236" s="39">
        <f t="shared" si="55"/>
        <v>1</v>
      </c>
      <c r="AS236" s="40">
        <f t="shared" si="56"/>
        <v>1</v>
      </c>
    </row>
    <row r="237" spans="1:45">
      <c r="A237" t="str">
        <f>'Model output'!A236</f>
        <v>TCGA-ET-A40Q</v>
      </c>
      <c r="B237" s="31">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7"/>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output'!H236="","negative",IF(OR(ISNUMBER(SEARCH("lymph node",'Model output'!H236)),ISNUMBER(SEARCH("gland",'Model output'!H236)),ISNUMBER(SEARCH("lobe",'Model output'!H236)),ISNUMBER(SEARCH("isthmus",'Model output'!H236)),ISNUMBER(SEARCH("mediastinum",'Model output'!H236)),ISNUMBER(SEARCH("Not mentioned",'Model output'!H236)), ISNUMBER(SEARCH("Not applicable",'Model output'!H236)), ISNUMBER(SEARCH("paratracheal",'Model output'!H236)),ISNUMBER(SEARCH("fibroadipose tissue",'Model output'!H236)),ISNUMBER(SEARCH("thyroid node",'Model output'!H236)),ISNUMBER(SEARCH("skeletal muscle",'Model output'!H236)),ISNUMBER(SEARCH("right",'Model output'!H236)),ISNUMBER(SEARCH("left",'Model output'!H236)),ISNUMBER(SEARCH("Not specified",'Model output'!H236))),"negative","positive"))</f>
        <v>negative</v>
      </c>
      <c r="I237">
        <f>IF(OR('Model output'!I236="",'Model output'!I236="Not answered",'Model output'!I236="Not mentioned"),"",IF(ISNUMBER('Model output'!I236),'Model output'!I236,1))</f>
        <v>40</v>
      </c>
      <c r="J237">
        <f>IF(OR('Model output'!J236="",'Model output'!J236="Not answered",'Model output'!J236="Not mentioned"),"",IF(AND(ISNUMBER('Model output'!J236),'Model output'!J236&lt;=I237),'Model output'!J236,IF(AND(ISNUMBER('Model output'!J236), 'Model output'!J236&gt;=DATE(2024,1,1)), MIN(DAY('Model output'!J236), MONTH('Model output'!J236), YEAR('Model output'!J236)), IF(ISNUMBER(SEARCH("0/",'Model output'!J236)),0,IF(ISNUMBER(SEARCH("/",'Model output'!J236)), VALUE(LEFT('Model output'!J236, SEARCH("/",'Model output'!J236)-1)),1)))))</f>
        <v>22</v>
      </c>
      <c r="K237" t="str" cm="1">
        <f t="array" ref="K237">IF(COUNT(FIND({0,1,2,3,4,5,6,7,8,9},'Model output'!K236))&gt;0,'Model output'!K236,"")</f>
        <v>1.4 cm</v>
      </c>
      <c r="L237" s="8" t="str">
        <f t="shared" si="45"/>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7"/>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t="str">
        <f>IF('Model output'!O236="","",'Model output'!O236)</f>
        <v>1 (main) + 3 microcarcinomas</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 ""))</f>
        <v>Minimal extrathyroidal extension</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6" t="str">
        <f>IF('Model output'!S236="","",'Model output'!S236)</f>
        <v>Not identified</v>
      </c>
      <c r="Y237" t="str">
        <f>IF(OR('Model output'!S236="",ISNUMBER(SEARCH("Absent",'Model output'!S236)),ISNUMBER(SEARCH("Not identified",'Model output'!S236)),AND(ISNUMBER(SEARCH("No",'Model output'!S236)),NOT(ISNUMBER(SEARCH("carcinoma",'Model output'!S236)))),ISNUMBER(SEARCH("negative",'Model output'!S236))),"negative",IF(Z237="positive","gETE", "positive"))</f>
        <v>negative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Yes</v>
      </c>
      <c r="AB237" t="str">
        <f>IF(AA237&lt;&gt;"Yes","",IF(OR('Model output'!U236="",ISNUMBER(SEARCH("Not identified",'Model output'!U236))),"",'Model output'!U236))</f>
        <v>Not mentioned in the provided clinical note</v>
      </c>
      <c r="AC237" s="1" t="str">
        <f>IF(OR('Model output'!V236="", 'Model output'!V236="No", AND(ISERROR(SEARCH("Positive",'Model output'!V236)), ISNUMBER(SEARCH("Negative",'Model output'!V236))), ISNUMBER(SEARCH("Uninvolved",'Model output'!V236)), ISNUMBER(SEARCH("none",'Model output'!V236)), ISNUMBER(SEARCH("Free",'Model output'!V236)), ISNUMBER(SEARCH("1 mm",'Model output'!V236)), ISNUMBER(SEARCH("1.0 mm",'Model output'!V236)), ISNUMBER(SEARCH("0.1 CM",'Model output'!V236)), ISNUMBER(SEARCH("less than 0.2 mm",'Model output'!V236)), ISNUMBER(SEARCH("less than 0.5 mm",'Model output'!V236)), ISNUMBER(SEARCH("abut",'Model output'!V236)), ISNUMBER(SEARCH("lymph node",'Model output'!V236)), ISNUMBER(SEARCH("not mentioned",'Model output'!V236)), ISNUMBER(SEARCH("not specified",'Model output'!V236)), ISNUMBER(SEARCH("cannot be assessed",'Model output'!V236))), "negative", "positive")</f>
        <v>negative</v>
      </c>
      <c r="AE237" s="33"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4" t="str">
        <f t="shared" si="48"/>
        <v>2</v>
      </c>
      <c r="AG237" s="34" t="str">
        <f t="shared" si="49"/>
        <v>1b</v>
      </c>
      <c r="AH237" s="34" t="str">
        <f t="shared" si="50"/>
        <v>0</v>
      </c>
      <c r="AI237" s="40" t="str">
        <f t="shared" si="51"/>
        <v>I</v>
      </c>
      <c r="AJ237" s="37" t="s">
        <v>1149</v>
      </c>
      <c r="AK237" s="39" t="s">
        <v>1155</v>
      </c>
      <c r="AL237" s="39" t="s">
        <v>1152</v>
      </c>
      <c r="AM237" s="39" t="s">
        <v>1156</v>
      </c>
      <c r="AN237" s="39" t="s">
        <v>74</v>
      </c>
      <c r="AO237" s="37">
        <f t="shared" ca="1" si="52"/>
        <v>1</v>
      </c>
      <c r="AP237" s="39">
        <f t="shared" si="53"/>
        <v>1</v>
      </c>
      <c r="AQ237" s="39">
        <f t="shared" si="54"/>
        <v>1</v>
      </c>
      <c r="AR237" s="39">
        <f t="shared" si="55"/>
        <v>1</v>
      </c>
      <c r="AS237" s="40">
        <f t="shared" si="56"/>
        <v>1</v>
      </c>
    </row>
    <row r="238" spans="1:45">
      <c r="A238" t="str">
        <f>'Model output'!A237</f>
        <v>TCGA-ET-A40R</v>
      </c>
      <c r="B238" s="31">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X</v>
      </c>
      <c r="F238" t="str">
        <f t="shared" si="57"/>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output'!H237="","negative",IF(OR(ISNUMBER(SEARCH("lymph node",'Model output'!H237)),ISNUMBER(SEARCH("gland",'Model output'!H237)),ISNUMBER(SEARCH("lobe",'Model output'!H237)),ISNUMBER(SEARCH("isthmus",'Model output'!H237)),ISNUMBER(SEARCH("mediastinum",'Model output'!H237)),ISNUMBER(SEARCH("Not mentioned",'Model output'!H237)), ISNUMBER(SEARCH("Not applicable",'Model output'!H237)), ISNUMBER(SEARCH("paratracheal",'Model output'!H237)),ISNUMBER(SEARCH("fibroadipose tissue",'Model output'!H237)),ISNUMBER(SEARCH("thyroid node",'Model output'!H237)),ISNUMBER(SEARCH("skeletal muscle",'Model output'!H237)),ISNUMBER(SEARCH("right",'Model output'!H237)),ISNUMBER(SEARCH("left",'Model output'!H237)),ISNUMBER(SEARCH("Not specified",'Model output'!H237))),"negative","positive"))</f>
        <v>negative</v>
      </c>
      <c r="I238">
        <f>IF(OR('Model output'!I237="",'Model output'!I237="Not answered",'Model output'!I237="Not mentioned"),"",IF(ISNUMBER('Model output'!I237),'Model output'!I237,1))</f>
        <v>20</v>
      </c>
      <c r="J238">
        <f>IF(OR('Model output'!J237="",'Model output'!J237="Not answered",'Model output'!J237="Not mentioned"),"",IF(AND(ISNUMBER('Model output'!J237),'Model output'!J237&lt;=I238),'Model output'!J237,IF(AND(ISNUMBER('Model output'!J237), 'Model output'!J237&gt;=DATE(2024,1,1)), MIN(DAY('Model output'!J237), MONTH('Model output'!J237), YEAR('Model output'!J237)), IF(ISNUMBER(SEARCH("0/",'Model output'!J237)),0,IF(ISNUMBER(SEARCH("/",'Model output'!J237)), VALUE(LEFT('Model output'!J237, SEARCH("/",'Model output'!J237)-1)),1)))))</f>
        <v>7</v>
      </c>
      <c r="K238" t="str" cm="1">
        <f t="array" ref="K238">IF(COUNT(FIND({0,1,2,3,4,5,6,7,8,9},'Model output'!K237))&gt;0,'Model output'!K237,"")</f>
        <v/>
      </c>
      <c r="L238" s="8" t="str">
        <f t="shared" si="45"/>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7"/>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 ""))</f>
        <v>Not mentioned in the provided clinical note</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6" t="str">
        <f>IF('Model output'!S237="","",'Model output'!S237)</f>
        <v>Not mentioned in the provided clinical note</v>
      </c>
      <c r="Y238" t="str">
        <f>IF(OR('Model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Yes</v>
      </c>
      <c r="AB238" t="str">
        <f>IF(AA238&lt;&gt;"Yes","",IF(OR('Model output'!U237="",ISNUMBER(SEARCH("Not identified",'Model output'!U237))),"",'Model output'!U237))</f>
        <v>Not mentioned in the provided clinical note</v>
      </c>
      <c r="AC238" s="1" t="str">
        <f>IF(OR('Model output'!V237="", 'Model output'!V237="No", AND(ISERROR(SEARCH("Positive",'Model output'!V237)), ISNUMBER(SEARCH("Negative",'Model output'!V237))), ISNUMBER(SEARCH("Uninvolved",'Model output'!V237)), ISNUMBER(SEARCH("none",'Model output'!V237)), ISNUMBER(SEARCH("Free",'Model output'!V237)), ISNUMBER(SEARCH("1 mm",'Model output'!V237)), ISNUMBER(SEARCH("1.0 mm",'Model output'!V237)), ISNUMBER(SEARCH("0.1 CM",'Model output'!V237)), ISNUMBER(SEARCH("less than 0.2 mm",'Model output'!V237)), ISNUMBER(SEARCH("less than 0.5 mm",'Model output'!V237)), ISNUMBER(SEARCH("abut",'Model output'!V237)), ISNUMBER(SEARCH("lymph node",'Model output'!V237)), ISNUMBER(SEARCH("not mentioned",'Model output'!V237)), ISNUMBER(SEARCH("not specified",'Model output'!V237)), ISNUMBER(SEARCH("cannot be assessed",'Model output'!V237))), "negative", "positive")</f>
        <v>positive</v>
      </c>
      <c r="AE238" s="33"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4" t="str">
        <f t="shared" si="48"/>
        <v>2</v>
      </c>
      <c r="AG238" s="34" t="str">
        <f t="shared" si="49"/>
        <v>1a</v>
      </c>
      <c r="AH238" s="34" t="str">
        <f t="shared" si="50"/>
        <v>0</v>
      </c>
      <c r="AI238" s="40" t="str">
        <f t="shared" si="51"/>
        <v>I</v>
      </c>
      <c r="AJ238" s="37" t="s">
        <v>1147</v>
      </c>
      <c r="AK238" s="39" t="s">
        <v>1155</v>
      </c>
      <c r="AL238" s="39" t="s">
        <v>654</v>
      </c>
      <c r="AM238" s="39" t="s">
        <v>1156</v>
      </c>
      <c r="AN238" s="39" t="s">
        <v>74</v>
      </c>
      <c r="AO238" s="37">
        <f t="shared" si="52"/>
        <v>1</v>
      </c>
      <c r="AP238" s="39">
        <f t="shared" si="53"/>
        <v>1</v>
      </c>
      <c r="AQ238" s="39">
        <f t="shared" si="54"/>
        <v>1</v>
      </c>
      <c r="AR238" s="39">
        <f t="shared" si="55"/>
        <v>1</v>
      </c>
      <c r="AS238" s="40">
        <f t="shared" si="56"/>
        <v>1</v>
      </c>
    </row>
    <row r="239" spans="1:45">
      <c r="A239" t="str">
        <f>'Model output'!A238</f>
        <v>TCGA-ET-A40S</v>
      </c>
      <c r="B239" s="31">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57"/>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output'!H238="","negative",IF(OR(ISNUMBER(SEARCH("lymph node",'Model output'!H238)),ISNUMBER(SEARCH("gland",'Model output'!H238)),ISNUMBER(SEARCH("lobe",'Model output'!H238)),ISNUMBER(SEARCH("isthmus",'Model output'!H238)),ISNUMBER(SEARCH("mediastinum",'Model output'!H238)),ISNUMBER(SEARCH("Not mentioned",'Model output'!H238)), ISNUMBER(SEARCH("Not applicable",'Model output'!H238)), ISNUMBER(SEARCH("paratracheal",'Model output'!H238)),ISNUMBER(SEARCH("fibroadipose tissue",'Model output'!H238)),ISNUMBER(SEARCH("thyroid node",'Model output'!H238)),ISNUMBER(SEARCH("skeletal muscle",'Model output'!H238)),ISNUMBER(SEARCH("right",'Model output'!H238)),ISNUMBER(SEARCH("left",'Model output'!H238)),ISNUMBER(SEARCH("Not specified",'Model output'!H238))),"negative","positive"))</f>
        <v>negative</v>
      </c>
      <c r="I239">
        <f>IF(OR('Model output'!I238="",'Model output'!I238="Not answered",'Model output'!I238="Not mentioned"),"",IF(ISNUMBER('Model output'!I238),'Model output'!I238,1))</f>
        <v>12</v>
      </c>
      <c r="J239">
        <f>IF(OR('Model output'!J238="",'Model output'!J238="Not answered",'Model output'!J238="Not mentioned"),"",IF(AND(ISNUMBER('Model output'!J238),'Model output'!J238&lt;=I239),'Model output'!J238,IF(AND(ISNUMBER('Model output'!J238), 'Model output'!J238&gt;=DATE(2024,1,1)), MIN(DAY('Model output'!J238), MONTH('Model output'!J238), YEAR('Model output'!J238)), IF(ISNUMBER(SEARCH("0/",'Model output'!J238)),0,IF(ISNUMBER(SEARCH("/",'Model output'!J238)), VALUE(LEFT('Model output'!J238, SEARCH("/",'Model output'!J238)-1)),1)))))</f>
        <v>0</v>
      </c>
      <c r="K239" t="str" cm="1">
        <f t="array" ref="K239">IF(COUNT(FIND({0,1,2,3,4,5,6,7,8,9},'Model output'!K238))&gt;0,'Model output'!K238,"")</f>
        <v/>
      </c>
      <c r="L239" s="8" t="str">
        <f t="shared" si="45"/>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7"/>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f>IF('Model output'!O238="","",'Model output'!O238)</f>
        <v>2</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 ""))</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6" t="str">
        <f>IF('Model output'!S238="","",'Model output'!S238)</f>
        <v>Not mentioned in the provided clinical note</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Yes</v>
      </c>
      <c r="AB239" t="str">
        <f>IF(AA239&lt;&gt;"Yes","",IF(OR('Model output'!U238="",ISNUMBER(SEARCH("Not identified",'Model output'!U238))),"",'Model output'!U238))</f>
        <v/>
      </c>
      <c r="AC239" s="1" t="str">
        <f>IF(OR('Model output'!V238="", 'Model output'!V238="No", AND(ISERROR(SEARCH("Positive",'Model output'!V238)), ISNUMBER(SEARCH("Negative",'Model output'!V238))), ISNUMBER(SEARCH("Uninvolved",'Model output'!V238)), ISNUMBER(SEARCH("none",'Model output'!V238)), ISNUMBER(SEARCH("Free",'Model output'!V238)), ISNUMBER(SEARCH("1 mm",'Model output'!V238)), ISNUMBER(SEARCH("1.0 mm",'Model output'!V238)), ISNUMBER(SEARCH("0.1 CM",'Model output'!V238)), ISNUMBER(SEARCH("less than 0.2 mm",'Model output'!V238)), ISNUMBER(SEARCH("less than 0.5 mm",'Model output'!V238)), ISNUMBER(SEARCH("abut",'Model output'!V238)), ISNUMBER(SEARCH("lymph node",'Model output'!V238)), ISNUMBER(SEARCH("not mentioned",'Model output'!V238)), ISNUMBER(SEARCH("not specified",'Model output'!V238)), ISNUMBER(SEARCH("cannot be assessed",'Model output'!V238))), "negative", "positive")</f>
        <v>negative</v>
      </c>
      <c r="AE239" s="33"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4" t="str">
        <f t="shared" si="48"/>
        <v>2</v>
      </c>
      <c r="AG239" s="34" t="str">
        <f t="shared" si="49"/>
        <v>0</v>
      </c>
      <c r="AH239" s="34" t="str">
        <f t="shared" si="50"/>
        <v>0</v>
      </c>
      <c r="AI239" s="40" t="str">
        <f t="shared" si="51"/>
        <v>I</v>
      </c>
      <c r="AJ239" s="37" t="s">
        <v>1148</v>
      </c>
      <c r="AK239" s="39" t="s">
        <v>1155</v>
      </c>
      <c r="AL239" s="39" t="s">
        <v>1153</v>
      </c>
      <c r="AM239" s="39" t="s">
        <v>1156</v>
      </c>
      <c r="AN239" s="39" t="s">
        <v>74</v>
      </c>
      <c r="AO239" s="37">
        <f t="shared" ca="1" si="52"/>
        <v>1</v>
      </c>
      <c r="AP239" s="39">
        <f t="shared" si="53"/>
        <v>1</v>
      </c>
      <c r="AQ239" s="39">
        <f t="shared" si="54"/>
        <v>1</v>
      </c>
      <c r="AR239" s="39">
        <f t="shared" si="55"/>
        <v>1</v>
      </c>
      <c r="AS239" s="40">
        <f t="shared" si="56"/>
        <v>1</v>
      </c>
    </row>
    <row r="240" spans="1:45">
      <c r="A240" t="str">
        <f>'Model output'!A239</f>
        <v>TCGA-ET-A40T</v>
      </c>
      <c r="B240" s="31">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X</v>
      </c>
      <c r="F240" t="str">
        <f t="shared" si="57"/>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central</v>
      </c>
      <c r="H240" t="str">
        <f>IF('Model output'!H239="","negative",IF(OR(ISNUMBER(SEARCH("lymph node",'Model output'!H239)),ISNUMBER(SEARCH("gland",'Model output'!H239)),ISNUMBER(SEARCH("lobe",'Model output'!H239)),ISNUMBER(SEARCH("isthmus",'Model output'!H239)),ISNUMBER(SEARCH("mediastinum",'Model output'!H239)),ISNUMBER(SEARCH("Not mentioned",'Model output'!H239)), ISNUMBER(SEARCH("Not applicable",'Model output'!H239)), ISNUMBER(SEARCH("paratracheal",'Model output'!H239)),ISNUMBER(SEARCH("fibroadipose tissue",'Model output'!H239)),ISNUMBER(SEARCH("thyroid node",'Model output'!H239)),ISNUMBER(SEARCH("skeletal muscle",'Model output'!H239)),ISNUMBER(SEARCH("right",'Model output'!H239)),ISNUMBER(SEARCH("left",'Model output'!H239)),ISNUMBER(SEARCH("Not specified",'Model output'!H239))),"negative","positive"))</f>
        <v>negative</v>
      </c>
      <c r="I240">
        <f>IF(OR('Model output'!I239="",'Model output'!I239="Not answered",'Model output'!I239="Not mentioned"),"",IF(ISNUMBER('Model output'!I239),'Model output'!I239,1))</f>
        <v>15</v>
      </c>
      <c r="J240">
        <f>IF(OR('Model output'!J239="",'Model output'!J239="Not answered",'Model output'!J239="Not mentioned"),"",IF(AND(ISNUMBER('Model output'!J239),'Model output'!J239&lt;=I240),'Model output'!J239,IF(AND(ISNUMBER('Model output'!J239), 'Model output'!J239&gt;=DATE(2024,1,1)), MIN(DAY('Model output'!J239), MONTH('Model output'!J239), YEAR('Model output'!J239)), IF(ISNUMBER(SEARCH("0/",'Model output'!J239)),0,IF(ISNUMBER(SEARCH("/",'Model output'!J239)), VALUE(LEFT('Model output'!J239, SEARCH("/",'Model output'!J239)-1)),1)))))</f>
        <v>3</v>
      </c>
      <c r="K240" t="str" cm="1">
        <f t="array" ref="K240">IF(COUNT(FIND({0,1,2,3,4,5,6,7,8,9},'Model output'!K239))&gt;0,'Model output'!K239,"")</f>
        <v/>
      </c>
      <c r="L240" s="8" t="str">
        <f t="shared" si="45"/>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 with focal solid areas</v>
      </c>
      <c r="O240" t="str">
        <f>IF('Model output'!M239="","",'Model output'!M239)</f>
        <v>Not mentioned</v>
      </c>
      <c r="P240" t="str">
        <f>IF('Model output'!N239="","",'Model output'!N239)</f>
        <v>2.8cm</v>
      </c>
      <c r="Q240" t="str">
        <f t="shared" si="47"/>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 ""))</f>
        <v>Not mentioned</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6" t="str">
        <f>IF('Model output'!S239="","",'Model output'!S239)</f>
        <v>Not mentioned</v>
      </c>
      <c r="Y240" t="str">
        <f>IF(OR('Model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No</v>
      </c>
      <c r="AB240" t="str">
        <f>IF(AA240&lt;&gt;"Yes","",IF(OR('Model output'!U239="",ISNUMBER(SEARCH("Not identified",'Model output'!U239))),"",'Model output'!U239))</f>
        <v/>
      </c>
      <c r="AC240" s="1" t="str">
        <f>IF(OR('Model output'!V239="", 'Model output'!V239="No", AND(ISERROR(SEARCH("Positive",'Model output'!V239)), ISNUMBER(SEARCH("Negative",'Model output'!V239))), ISNUMBER(SEARCH("Uninvolved",'Model output'!V239)), ISNUMBER(SEARCH("none",'Model output'!V239)), ISNUMBER(SEARCH("Free",'Model output'!V239)), ISNUMBER(SEARCH("1 mm",'Model output'!V239)), ISNUMBER(SEARCH("1.0 mm",'Model output'!V239)), ISNUMBER(SEARCH("0.1 CM",'Model output'!V239)), ISNUMBER(SEARCH("less than 0.2 mm",'Model output'!V239)), ISNUMBER(SEARCH("less than 0.5 mm",'Model output'!V239)), ISNUMBER(SEARCH("abut",'Model output'!V239)), ISNUMBER(SEARCH("lymph node",'Model output'!V239)), ISNUMBER(SEARCH("not mentioned",'Model output'!V239)), ISNUMBER(SEARCH("not specified",'Model output'!V239)), ISNUMBER(SEARCH("cannot be assessed",'Model output'!V239))), "negative", "positive")</f>
        <v>negative</v>
      </c>
      <c r="AE240" s="33"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4" t="str">
        <f t="shared" si="48"/>
        <v>2</v>
      </c>
      <c r="AG240" s="34" t="str">
        <f t="shared" si="49"/>
        <v>1a</v>
      </c>
      <c r="AH240" s="34" t="str">
        <f t="shared" si="50"/>
        <v>0</v>
      </c>
      <c r="AI240" s="40" t="str">
        <f t="shared" si="51"/>
        <v>I</v>
      </c>
      <c r="AJ240" s="37" t="s">
        <v>1149</v>
      </c>
      <c r="AK240" s="39" t="s">
        <v>1155</v>
      </c>
      <c r="AL240" s="39" t="s">
        <v>654</v>
      </c>
      <c r="AM240" s="39" t="s">
        <v>1156</v>
      </c>
      <c r="AN240" s="39" t="s">
        <v>74</v>
      </c>
      <c r="AO240" s="37">
        <f t="shared" ca="1" si="52"/>
        <v>1</v>
      </c>
      <c r="AP240" s="39">
        <f t="shared" si="53"/>
        <v>1</v>
      </c>
      <c r="AQ240" s="39">
        <f t="shared" si="54"/>
        <v>1</v>
      </c>
      <c r="AR240" s="39">
        <f t="shared" si="55"/>
        <v>1</v>
      </c>
      <c r="AS240" s="40">
        <f t="shared" si="56"/>
        <v>1</v>
      </c>
    </row>
    <row r="241" spans="1:45">
      <c r="A241" t="str">
        <f>'Model output'!A240</f>
        <v>TCGA-ET-A4KQ</v>
      </c>
      <c r="B241" s="31">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7"/>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output'!H240="","negative",IF(OR(ISNUMBER(SEARCH("lymph node",'Model output'!H240)),ISNUMBER(SEARCH("gland",'Model output'!H240)),ISNUMBER(SEARCH("lobe",'Model output'!H240)),ISNUMBER(SEARCH("isthmus",'Model output'!H240)),ISNUMBER(SEARCH("mediastinum",'Model output'!H240)),ISNUMBER(SEARCH("Not mentioned",'Model output'!H240)), ISNUMBER(SEARCH("Not applicable",'Model output'!H240)), ISNUMBER(SEARCH("paratracheal",'Model output'!H240)),ISNUMBER(SEARCH("fibroadipose tissue",'Model output'!H240)),ISNUMBER(SEARCH("thyroid node",'Model output'!H240)),ISNUMBER(SEARCH("skeletal muscle",'Model output'!H240)),ISNUMBER(SEARCH("right",'Model output'!H240)),ISNUMBER(SEARCH("left",'Model output'!H240)),ISNUMBER(SEARCH("Not specified",'Model output'!H240))),"negative","positive"))</f>
        <v>negative</v>
      </c>
      <c r="I241">
        <f>IF(OR('Model output'!I240="",'Model output'!I240="Not answered",'Model output'!I240="Not mentioned"),"",IF(ISNUMBER('Model output'!I240),'Model output'!I240,1))</f>
        <v>0</v>
      </c>
      <c r="J241">
        <f>IF(OR('Model output'!J240="",'Model output'!J240="Not answered",'Model output'!J240="Not mentioned"),"",IF(AND(ISNUMBER('Model output'!J240),'Model output'!J240&lt;=I241),'Model output'!J240,IF(AND(ISNUMBER('Model output'!J240), 'Model output'!J240&gt;=DATE(2024,1,1)), MIN(DAY('Model output'!J240), MONTH('Model output'!J240), YEAR('Model output'!J240)), IF(ISNUMBER(SEARCH("0/",'Model output'!J240)),0,IF(ISNUMBER(SEARCH("/",'Model output'!J240)), VALUE(LEFT('Model output'!J240, SEARCH("/",'Model output'!J240)-1)),1)))))</f>
        <v>0</v>
      </c>
      <c r="K241" t="str" cm="1">
        <f t="array" ref="K241">IF(COUNT(FIND({0,1,2,3,4,5,6,7,8,9},'Model output'!K240))&gt;0,'Model output'!K240,"")</f>
        <v/>
      </c>
      <c r="L241" s="8" t="str">
        <f t="shared" si="45"/>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v>
      </c>
      <c r="O241" t="str">
        <f>IF('Model output'!M240="","",'Model output'!M240)</f>
        <v>follicular variant (Encapsulated)</v>
      </c>
      <c r="P241" t="str">
        <f>IF('Model output'!N240="","",'Model output'!N240)</f>
        <v>4.0 cm</v>
      </c>
      <c r="Q241" t="str">
        <f t="shared" si="47"/>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 ""))</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6" t="str">
        <f>IF('Model output'!S240="","",'Model output'!S240)</f>
        <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No</v>
      </c>
      <c r="AB241" t="str">
        <f>IF(AA241&lt;&gt;"Yes","",IF(OR('Model output'!U240="",ISNUMBER(SEARCH("Not identified",'Model output'!U240))),"",'Model output'!U240))</f>
        <v/>
      </c>
      <c r="AC241" s="1" t="str">
        <f>IF(OR('Model output'!V240="", 'Model output'!V240="No", AND(ISERROR(SEARCH("Positive",'Model output'!V240)), ISNUMBER(SEARCH("Negative",'Model output'!V240))), ISNUMBER(SEARCH("Uninvolved",'Model output'!V240)), ISNUMBER(SEARCH("none",'Model output'!V240)), ISNUMBER(SEARCH("Free",'Model output'!V240)), ISNUMBER(SEARCH("1 mm",'Model output'!V240)), ISNUMBER(SEARCH("1.0 mm",'Model output'!V240)), ISNUMBER(SEARCH("0.1 CM",'Model output'!V240)), ISNUMBER(SEARCH("less than 0.2 mm",'Model output'!V240)), ISNUMBER(SEARCH("less than 0.5 mm",'Model output'!V240)), ISNUMBER(SEARCH("abut",'Model output'!V240)), ISNUMBER(SEARCH("lymph node",'Model output'!V240)), ISNUMBER(SEARCH("not mentioned",'Model output'!V240)), ISNUMBER(SEARCH("not specified",'Model output'!V240)), ISNUMBER(SEARCH("cannot be assessed",'Model output'!V240))), "negative", "positive")</f>
        <v>negative</v>
      </c>
      <c r="AE241" s="33"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4" t="str">
        <f t="shared" si="48"/>
        <v>2</v>
      </c>
      <c r="AG241" s="34" t="str">
        <f t="shared" si="49"/>
        <v>0</v>
      </c>
      <c r="AH241" s="34" t="str">
        <f t="shared" si="50"/>
        <v>0</v>
      </c>
      <c r="AI241" s="40" t="str">
        <f t="shared" si="51"/>
        <v>I</v>
      </c>
      <c r="AJ241" s="37" t="s">
        <v>1148</v>
      </c>
      <c r="AK241" s="39" t="s">
        <v>1155</v>
      </c>
      <c r="AL241" s="39" t="s">
        <v>1156</v>
      </c>
      <c r="AM241" s="39" t="s">
        <v>1156</v>
      </c>
      <c r="AN241" s="39" t="s">
        <v>74</v>
      </c>
      <c r="AO241" s="37">
        <f t="shared" ca="1" si="52"/>
        <v>1</v>
      </c>
      <c r="AP241" s="39">
        <f t="shared" si="53"/>
        <v>1</v>
      </c>
      <c r="AQ241" s="39">
        <f t="shared" si="54"/>
        <v>1</v>
      </c>
      <c r="AR241" s="39">
        <f t="shared" si="55"/>
        <v>1</v>
      </c>
      <c r="AS241" s="40">
        <f t="shared" si="56"/>
        <v>1</v>
      </c>
    </row>
    <row r="242" spans="1:45">
      <c r="A242" t="str">
        <f>'Model output'!A241</f>
        <v>TCGA-FE-A231</v>
      </c>
      <c r="B242" s="31">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7"/>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central</v>
      </c>
      <c r="H242" t="str">
        <f>IF('Model output'!H241="","negative",IF(OR(ISNUMBER(SEARCH("lymph node",'Model output'!H241)),ISNUMBER(SEARCH("gland",'Model output'!H241)),ISNUMBER(SEARCH("lobe",'Model output'!H241)),ISNUMBER(SEARCH("isthmus",'Model output'!H241)),ISNUMBER(SEARCH("mediastinum",'Model output'!H241)),ISNUMBER(SEARCH("Not mentioned",'Model output'!H241)), ISNUMBER(SEARCH("Not applicable",'Model output'!H241)), ISNUMBER(SEARCH("paratracheal",'Model output'!H241)),ISNUMBER(SEARCH("fibroadipose tissue",'Model output'!H241)),ISNUMBER(SEARCH("thyroid node",'Model output'!H241)),ISNUMBER(SEARCH("skeletal muscle",'Model output'!H241)),ISNUMBER(SEARCH("right",'Model output'!H241)),ISNUMBER(SEARCH("left",'Model output'!H241)),ISNUMBER(SEARCH("Not specified",'Model output'!H241))),"negative","positive"))</f>
        <v>negative</v>
      </c>
      <c r="I242">
        <f>IF(OR('Model output'!I241="",'Model output'!I241="Not answered",'Model output'!I241="Not mentioned"),"",IF(ISNUMBER('Model output'!I241),'Model output'!I241,1))</f>
        <v>31</v>
      </c>
      <c r="J242">
        <f>IF(OR('Model output'!J241="",'Model output'!J241="Not answered",'Model output'!J241="Not mentioned"),"",IF(AND(ISNUMBER('Model output'!J241),'Model output'!J241&lt;=I242),'Model output'!J241,IF(AND(ISNUMBER('Model output'!J241), 'Model output'!J241&gt;=DATE(2024,1,1)), MIN(DAY('Model output'!J241), MONTH('Model output'!J241), YEAR('Model output'!J241)), IF(ISNUMBER(SEARCH("0/",'Model output'!J241)),0,IF(ISNUMBER(SEARCH("/",'Model output'!J241)), VALUE(LEFT('Model output'!J241, SEARCH("/",'Model output'!J241)-1)),1)))))</f>
        <v>16</v>
      </c>
      <c r="K242" t="str" cm="1">
        <f t="array" ref="K242">IF(COUNT(FIND({0,1,2,3,4,5,6,7,8,9},'Model output'!K241))&gt;0,'Model output'!K241,"")</f>
        <v>2.5 cm</v>
      </c>
      <c r="L242" s="8" t="str">
        <f t="shared" si="45"/>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 thyroid carcinoma</v>
      </c>
      <c r="O242" t="str">
        <f>IF('Model output'!M241="","",'Model output'!M241)</f>
        <v/>
      </c>
      <c r="P242" t="str">
        <f>IF('Model output'!N241="","",'Model output'!N241)</f>
        <v>9.4 cm</v>
      </c>
      <c r="Q242" t="str">
        <f t="shared" si="47"/>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 ""))</f>
        <v>Not mentioned</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6" t="str">
        <f>IF('Model output'!S241="","",'Model output'!S241)</f>
        <v>Not mentioned</v>
      </c>
      <c r="Y242" t="str">
        <f>IF(OR('Model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Yes</v>
      </c>
      <c r="AB242" t="str">
        <f>IF(AA242&lt;&gt;"Yes","",IF(OR('Model output'!U241="",ISNUMBER(SEARCH("Not identified",'Model output'!U241))),"",'Model output'!U241))</f>
        <v/>
      </c>
      <c r="AC242" s="1" t="str">
        <f>IF(OR('Model output'!V241="", 'Model output'!V241="No", AND(ISERROR(SEARCH("Positive",'Model output'!V241)), ISNUMBER(SEARCH("Negative",'Model output'!V241))), ISNUMBER(SEARCH("Uninvolved",'Model output'!V241)), ISNUMBER(SEARCH("none",'Model output'!V241)), ISNUMBER(SEARCH("Free",'Model output'!V241)), ISNUMBER(SEARCH("1 mm",'Model output'!V241)), ISNUMBER(SEARCH("1.0 mm",'Model output'!V241)), ISNUMBER(SEARCH("0.1 CM",'Model output'!V241)), ISNUMBER(SEARCH("less than 0.2 mm",'Model output'!V241)), ISNUMBER(SEARCH("less than 0.5 mm",'Model output'!V241)), ISNUMBER(SEARCH("abut",'Model output'!V241)), ISNUMBER(SEARCH("lymph node",'Model output'!V241)), ISNUMBER(SEARCH("not mentioned",'Model output'!V241)), ISNUMBER(SEARCH("not specified",'Model output'!V241)), ISNUMBER(SEARCH("cannot be assessed",'Model output'!V241))), "negative", "positive")</f>
        <v>negative</v>
      </c>
      <c r="AE242" s="33"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4" t="str">
        <f t="shared" si="48"/>
        <v>3a</v>
      </c>
      <c r="AG242" s="34" t="str">
        <f t="shared" si="49"/>
        <v>1a</v>
      </c>
      <c r="AH242" s="34" t="str">
        <f t="shared" si="50"/>
        <v>0</v>
      </c>
      <c r="AI242" s="40" t="str">
        <f t="shared" si="51"/>
        <v>II</v>
      </c>
      <c r="AJ242" s="37" t="s">
        <v>1149</v>
      </c>
      <c r="AK242" s="39" t="s">
        <v>1157</v>
      </c>
      <c r="AL242" s="39" t="s">
        <v>1152</v>
      </c>
      <c r="AM242" s="39" t="s">
        <v>1156</v>
      </c>
      <c r="AN242" s="39" t="s">
        <v>1154</v>
      </c>
      <c r="AO242" s="37">
        <f t="shared" ca="1" si="52"/>
        <v>1</v>
      </c>
      <c r="AP242" s="39">
        <f t="shared" si="53"/>
        <v>1</v>
      </c>
      <c r="AQ242" s="39">
        <f t="shared" si="54"/>
        <v>0</v>
      </c>
      <c r="AR242" s="39">
        <f t="shared" si="55"/>
        <v>1</v>
      </c>
      <c r="AS242" s="40">
        <f t="shared" si="56"/>
        <v>1</v>
      </c>
    </row>
    <row r="243" spans="1:45">
      <c r="A243" t="str">
        <f>'Model output'!A242</f>
        <v>TCGA-FY-A2QD</v>
      </c>
      <c r="B243" s="31">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0</v>
      </c>
      <c r="F243" t="str">
        <f t="shared" si="57"/>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output'!H242="","negative",IF(OR(ISNUMBER(SEARCH("lymph node",'Model output'!H242)),ISNUMBER(SEARCH("gland",'Model output'!H242)),ISNUMBER(SEARCH("lobe",'Model output'!H242)),ISNUMBER(SEARCH("isthmus",'Model output'!H242)),ISNUMBER(SEARCH("mediastinum",'Model output'!H242)),ISNUMBER(SEARCH("Not mentioned",'Model output'!H242)), ISNUMBER(SEARCH("Not applicable",'Model output'!H242)), ISNUMBER(SEARCH("paratracheal",'Model output'!H242)),ISNUMBER(SEARCH("fibroadipose tissue",'Model output'!H242)),ISNUMBER(SEARCH("thyroid node",'Model output'!H242)),ISNUMBER(SEARCH("skeletal muscle",'Model output'!H242)),ISNUMBER(SEARCH("right",'Model output'!H242)),ISNUMBER(SEARCH("left",'Model output'!H242)),ISNUMBER(SEARCH("Not specified",'Model output'!H242))),"negative","positive"))</f>
        <v>negative</v>
      </c>
      <c r="I243">
        <f>IF(OR('Model output'!I242="",'Model output'!I242="Not answered",'Model output'!I242="Not mentioned"),"",IF(ISNUMBER('Model output'!I242),'Model output'!I242,1))</f>
        <v>3</v>
      </c>
      <c r="J243">
        <f>IF(OR('Model output'!J242="",'Model output'!J242="Not answered",'Model output'!J242="Not mentioned"),"",IF(AND(ISNUMBER('Model output'!J242),'Model output'!J242&lt;=I243),'Model output'!J242,IF(AND(ISNUMBER('Model output'!J242), 'Model output'!J242&gt;=DATE(2024,1,1)), MIN(DAY('Model output'!J242), MONTH('Model output'!J242), YEAR('Model output'!J242)), IF(ISNUMBER(SEARCH("0/",'Model output'!J242)),0,IF(ISNUMBER(SEARCH("/",'Model output'!J242)), VALUE(LEFT('Model output'!J242, SEARCH("/",'Model output'!J242)-1)),1)))))</f>
        <v>0</v>
      </c>
      <c r="K243" t="str" cm="1">
        <f t="array" ref="K243">IF(COUNT(FIND({0,1,2,3,4,5,6,7,8,9},'Model output'!K242))&gt;0,'Model output'!K242,"")</f>
        <v/>
      </c>
      <c r="L243" s="8" t="str">
        <f t="shared" si="45"/>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 thyroid carcinoma</v>
      </c>
      <c r="O243" t="str">
        <f>IF('Model output'!M242="","",'Model output'!M242)</f>
        <v/>
      </c>
      <c r="P243" t="str">
        <f>IF('Model output'!N242="","",'Model output'!N242)</f>
        <v>0.6 cm</v>
      </c>
      <c r="Q243" t="str">
        <f t="shared" si="47"/>
        <v>0.6cm</v>
      </c>
      <c r="R243" cm="1">
        <f t="array" ref="R243">IF(Q243="","",IF(ISNUMBER(SEARCH("cm",Q243)),MAX(VALUE(SUBSTITUTE(_xlfn.FILTERXML("&lt;t&gt;&lt;s&gt;"&amp;SUBSTITUTE(Q243,",","&lt;/s&gt;&lt;s&gt;")&amp;"&lt;/s&gt;&lt;/t&gt;","//s"),"cm",""))),MAX(VALUE(SUBSTITUTE(_xlfn.FILTERXML("&lt;t&gt;&lt;s&gt;"&amp;SUBSTITUTE(Q243,",","&lt;/s&gt;&lt;s&gt;")&amp;"&lt;/s&gt;&lt;/t&gt;","//s"),"mm","")))/10))</f>
        <v>0.6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1 (single dominant nodule)</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 ""))</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6"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1" t="str">
        <f>IF(OR('Model output'!V242="", 'Model output'!V242="No", AND(ISERROR(SEARCH("Positive",'Model output'!V242)), ISNUMBER(SEARCH("Negative",'Model output'!V242))), ISNUMBER(SEARCH("Uninvolved",'Model output'!V242)), ISNUMBER(SEARCH("none",'Model output'!V242)), ISNUMBER(SEARCH("Free",'Model output'!V242)), ISNUMBER(SEARCH("1 mm",'Model output'!V242)), ISNUMBER(SEARCH("1.0 mm",'Model output'!V242)), ISNUMBER(SEARCH("0.1 CM",'Model output'!V242)), ISNUMBER(SEARCH("less than 0.2 mm",'Model output'!V242)), ISNUMBER(SEARCH("less than 0.5 mm",'Model output'!V242)), ISNUMBER(SEARCH("abut",'Model output'!V242)), ISNUMBER(SEARCH("lymph node",'Model output'!V242)), ISNUMBER(SEARCH("not mentioned",'Model output'!V242)), ISNUMBER(SEARCH("not specified",'Model output'!V242)), ISNUMBER(SEARCH("cannot be assessed",'Model output'!V242))), "negative", "positive")</f>
        <v>negative</v>
      </c>
      <c r="AE243" s="33"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4" t="str">
        <f t="shared" si="48"/>
        <v>1a</v>
      </c>
      <c r="AG243" s="34" t="str">
        <f t="shared" si="49"/>
        <v>0</v>
      </c>
      <c r="AH243" s="34" t="str">
        <f t="shared" si="50"/>
        <v>0</v>
      </c>
      <c r="AI243" s="40" t="str">
        <f t="shared" si="51"/>
        <v>I</v>
      </c>
      <c r="AJ243" s="37" t="s">
        <v>1148</v>
      </c>
      <c r="AK243" s="39" t="s">
        <v>654</v>
      </c>
      <c r="AL243" s="39" t="s">
        <v>1153</v>
      </c>
      <c r="AM243" s="39" t="s">
        <v>1156</v>
      </c>
      <c r="AN243" s="39" t="s">
        <v>74</v>
      </c>
      <c r="AO243" s="37">
        <f t="shared" ca="1" si="52"/>
        <v>1</v>
      </c>
      <c r="AP243" s="39">
        <f t="shared" si="53"/>
        <v>1</v>
      </c>
      <c r="AQ243" s="39">
        <f t="shared" si="54"/>
        <v>1</v>
      </c>
      <c r="AR243" s="39">
        <f t="shared" si="55"/>
        <v>1</v>
      </c>
      <c r="AS243" s="40">
        <f t="shared" si="56"/>
        <v>1</v>
      </c>
    </row>
    <row r="244" spans="1:45">
      <c r="A244" t="str">
        <f>'Model output'!A243</f>
        <v>TCGA-FY-A3BL</v>
      </c>
      <c r="B244" s="31">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0</v>
      </c>
      <c r="F244" t="str">
        <f t="shared" si="57"/>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output'!H243="","negative",IF(OR(ISNUMBER(SEARCH("lymph node",'Model output'!H243)),ISNUMBER(SEARCH("gland",'Model output'!H243)),ISNUMBER(SEARCH("lobe",'Model output'!H243)),ISNUMBER(SEARCH("isthmus",'Model output'!H243)),ISNUMBER(SEARCH("mediastinum",'Model output'!H243)),ISNUMBER(SEARCH("Not mentioned",'Model output'!H243)), ISNUMBER(SEARCH("Not applicable",'Model output'!H243)), ISNUMBER(SEARCH("paratracheal",'Model output'!H243)),ISNUMBER(SEARCH("fibroadipose tissue",'Model output'!H243)),ISNUMBER(SEARCH("thyroid node",'Model output'!H243)),ISNUMBER(SEARCH("skeletal muscle",'Model output'!H243)),ISNUMBER(SEARCH("right",'Model output'!H243)),ISNUMBER(SEARCH("left",'Model output'!H243)),ISNUMBER(SEARCH("Not specified",'Model output'!H243))),"negative","positive"))</f>
        <v>negative</v>
      </c>
      <c r="I244" t="str">
        <f>IF(OR('Model output'!I243="",'Model output'!I243="Not answered",'Model output'!I243="Not mentioned"),"",IF(ISNUMBER('Model output'!I243),'Model output'!I243,1))</f>
        <v/>
      </c>
      <c r="J244" t="str">
        <f>IF(OR('Model output'!J243="",'Model output'!J243="Not answered",'Model output'!J243="Not mentioned"),"",IF(AND(ISNUMBER('Model output'!J243),'Model output'!J243&lt;=I244),'Model output'!J243,IF(AND(ISNUMBER('Model output'!J243), 'Model output'!J243&gt;=DATE(2024,1,1)), MIN(DAY('Model output'!J243), MONTH('Model output'!J243), YEAR('Model output'!J243)), IF(ISNUMBER(SEARCH("0/",'Model output'!J243)),0,IF(ISNUMBER(SEARCH("/",'Model output'!J243)), VALUE(LEFT('Model output'!J243, SEARCH("/",'Model output'!J243)-1)),1)))))</f>
        <v/>
      </c>
      <c r="K244" t="str" cm="1">
        <f t="array" ref="K244">IF(COUNT(FIND({0,1,2,3,4,5,6,7,8,9},'Model output'!K243))&gt;0,'Model output'!K243,"")</f>
        <v/>
      </c>
      <c r="L244" s="8" t="str">
        <f t="shared" si="45"/>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 carcinoma, follicular variant</v>
      </c>
      <c r="O244" t="str">
        <f>IF('Model output'!M243="","",'Model output'!M243)</f>
        <v>Follicular variant</v>
      </c>
      <c r="P244" t="str">
        <f>IF('Model output'!N243="","",'Model output'!N243)</f>
        <v>1.3 cm</v>
      </c>
      <c r="Q244" t="str">
        <f t="shared" si="47"/>
        <v>1.3cm</v>
      </c>
      <c r="R244" cm="1">
        <f t="array" ref="R244">IF(Q244="","",IF(ISNUMBER(SEARCH("cm",Q244)),MAX(VALUE(SUBSTITUTE(_xlfn.FILTERXML("&lt;t&gt;&lt;s&gt;"&amp;SUBSTITUTE(Q244,",","&lt;/s&gt;&lt;s&gt;")&amp;"&lt;/s&gt;&lt;/t&gt;","//s"),"cm",""))),MAX(VALUE(SUBSTITUTE(_xlfn.FILTERXML("&lt;t&gt;&lt;s&gt;"&amp;SUBSTITUTE(Q244,",","&lt;/s&gt;&lt;s&gt;")&amp;"&lt;/s&gt;&lt;/t&gt;","//s"),"mm","")))/10))</f>
        <v>1.3</v>
      </c>
      <c r="S244" t="str">
        <f>IF(OR('Model output'!P243="",ISNUMBER(SEARCH("Not identified", 'Model output'!P243)),ISNUMBER(SEARCH("Absent",'Model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 ""))</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6" t="str">
        <f>IF('Model output'!S243="","",'Model output'!S243)</f>
        <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No</v>
      </c>
      <c r="AB244" t="str">
        <f>IF(AA244&lt;&gt;"Yes","",IF(OR('Model output'!U243="",ISNUMBER(SEARCH("Not identified",'Model output'!U243))),"",'Model output'!U243))</f>
        <v/>
      </c>
      <c r="AC244" s="1" t="str">
        <f>IF(OR('Model output'!V243="", 'Model output'!V243="No", AND(ISERROR(SEARCH("Positive",'Model output'!V243)), ISNUMBER(SEARCH("Negative",'Model output'!V243))), ISNUMBER(SEARCH("Uninvolved",'Model output'!V243)), ISNUMBER(SEARCH("none",'Model output'!V243)), ISNUMBER(SEARCH("Free",'Model output'!V243)), ISNUMBER(SEARCH("1 mm",'Model output'!V243)), ISNUMBER(SEARCH("1.0 mm",'Model output'!V243)), ISNUMBER(SEARCH("0.1 CM",'Model output'!V243)), ISNUMBER(SEARCH("less than 0.2 mm",'Model output'!V243)), ISNUMBER(SEARCH("less than 0.5 mm",'Model output'!V243)), ISNUMBER(SEARCH("abut",'Model output'!V243)), ISNUMBER(SEARCH("lymph node",'Model output'!V243)), ISNUMBER(SEARCH("not mentioned",'Model output'!V243)), ISNUMBER(SEARCH("not specified",'Model output'!V243)), ISNUMBER(SEARCH("cannot be assessed",'Model output'!V243))), "negative", "positive")</f>
        <v>negative</v>
      </c>
      <c r="AE244" s="33"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4" t="str">
        <f t="shared" si="48"/>
        <v>1b</v>
      </c>
      <c r="AG244" s="34" t="str">
        <f t="shared" si="49"/>
        <v>0</v>
      </c>
      <c r="AH244" s="34" t="str">
        <f t="shared" si="50"/>
        <v>0</v>
      </c>
      <c r="AI244" s="40" t="str">
        <f t="shared" si="51"/>
        <v>I</v>
      </c>
      <c r="AJ244" s="37" t="s">
        <v>1148</v>
      </c>
      <c r="AK244" s="39" t="s">
        <v>1152</v>
      </c>
      <c r="AL244" s="39" t="s">
        <v>1156</v>
      </c>
      <c r="AM244" s="39" t="s">
        <v>1156</v>
      </c>
      <c r="AN244" s="39" t="s">
        <v>74</v>
      </c>
      <c r="AO244" s="37">
        <f t="shared" ca="1" si="52"/>
        <v>1</v>
      </c>
      <c r="AP244" s="39">
        <f t="shared" si="53"/>
        <v>1</v>
      </c>
      <c r="AQ244" s="39">
        <f t="shared" si="54"/>
        <v>1</v>
      </c>
      <c r="AR244" s="39">
        <f t="shared" si="55"/>
        <v>1</v>
      </c>
      <c r="AS244" s="40">
        <f t="shared" si="56"/>
        <v>1</v>
      </c>
    </row>
    <row r="245" spans="1:45">
      <c r="A245" t="str">
        <f>'Model output'!A244</f>
        <v>TCGA-FY-A3I5</v>
      </c>
      <c r="B245" s="31">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0</v>
      </c>
      <c r="F245" t="str">
        <f t="shared" si="57"/>
        <v>positive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central</v>
      </c>
      <c r="H245" t="str">
        <f>IF('Model output'!H244="","negative",IF(OR(ISNUMBER(SEARCH("lymph node",'Model output'!H244)),ISNUMBER(SEARCH("gland",'Model output'!H244)),ISNUMBER(SEARCH("lobe",'Model output'!H244)),ISNUMBER(SEARCH("isthmus",'Model output'!H244)),ISNUMBER(SEARCH("mediastinum",'Model output'!H244)),ISNUMBER(SEARCH("Not mentioned",'Model output'!H244)), ISNUMBER(SEARCH("Not applicable",'Model output'!H244)), ISNUMBER(SEARCH("paratracheal",'Model output'!H244)),ISNUMBER(SEARCH("fibroadipose tissue",'Model output'!H244)),ISNUMBER(SEARCH("thyroid node",'Model output'!H244)),ISNUMBER(SEARCH("skeletal muscle",'Model output'!H244)),ISNUMBER(SEARCH("right",'Model output'!H244)),ISNUMBER(SEARCH("left",'Model output'!H244)),ISNUMBER(SEARCH("Not specified",'Model output'!H244))),"negative","positive"))</f>
        <v>negative</v>
      </c>
      <c r="I245">
        <f>IF(OR('Model output'!I244="",'Model output'!I244="Not answered",'Model output'!I244="Not mentioned"),"",IF(ISNUMBER('Model output'!I244),'Model output'!I244,1))</f>
        <v>18</v>
      </c>
      <c r="J245">
        <f>IF(OR('Model output'!J244="",'Model output'!J244="Not answered",'Model output'!J244="Not mentioned"),"",IF(AND(ISNUMBER('Model output'!J244),'Model output'!J244&lt;=I245),'Model output'!J244,IF(AND(ISNUMBER('Model output'!J244), 'Model output'!J244&gt;=DATE(2024,1,1)), MIN(DAY('Model output'!J244), MONTH('Model output'!J244), YEAR('Model output'!J244)), IF(ISNUMBER(SEARCH("0/",'Model output'!J244)),0,IF(ISNUMBER(SEARCH("/",'Model output'!J244)), VALUE(LEFT('Model output'!J244, SEARCH("/",'Model output'!J244)-1)),1)))))</f>
        <v>9</v>
      </c>
      <c r="K245" t="str" cm="1">
        <f t="array" ref="K245">IF(COUNT(FIND({0,1,2,3,4,5,6,7,8,9},'Model output'!K244))&gt;0,'Model output'!K244,"")</f>
        <v>4.5 cm</v>
      </c>
      <c r="L245" s="8" t="str">
        <f t="shared" si="45"/>
        <v>4.5cm</v>
      </c>
      <c r="M245" cm="1">
        <f t="array" ref="M245">IF(L245="","",IF(ISNUMBER(SEARCH("cm",L245)),MAX(VALUE(SUBSTITUTE(_xlfn.FILTERXML("&lt;t&gt;&lt;s&gt;"&amp;SUBSTITUTE(L245,",","&lt;/s&gt;&lt;s&gt;")&amp;"&lt;/s&gt;&lt;/t&gt;","//s"),"cm",""))),MAX(VALUE(SUBSTITUTE(_xlfn.FILTERXML("&lt;t&gt;&lt;s&gt;"&amp;SUBSTITUTE(L245,",","&lt;/s&gt;&lt;s&gt;")&amp;"&lt;/s&gt;&lt;/t&gt;","//s"),"mm","")))/10))</f>
        <v>4.5</v>
      </c>
      <c r="N245" t="str">
        <f>IF('Model output'!L244="","",'Model output'!L244)</f>
        <v>Papillary Carcinoma, Follicular Variant</v>
      </c>
      <c r="O245" t="str">
        <f>IF('Model output'!M244="","",'Model output'!M244)</f>
        <v>Classical</v>
      </c>
      <c r="P245" t="str">
        <f>IF('Model output'!N244="","",'Model output'!N244)</f>
        <v>4.5 cm</v>
      </c>
      <c r="Q245" t="str">
        <f t="shared" si="47"/>
        <v>4.5cm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 ""))</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6" t="str">
        <f>IF('Model output'!S244="","",'Model output'!S244)</f>
        <v>Not identified</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1" t="str">
        <f>IF(OR('Model output'!V244="", 'Model output'!V244="No", AND(ISERROR(SEARCH("Positive",'Model output'!V244)), ISNUMBER(SEARCH("Negative",'Model output'!V244))), ISNUMBER(SEARCH("Uninvolved",'Model output'!V244)), ISNUMBER(SEARCH("none",'Model output'!V244)), ISNUMBER(SEARCH("Free",'Model output'!V244)), ISNUMBER(SEARCH("1 mm",'Model output'!V244)), ISNUMBER(SEARCH("1.0 mm",'Model output'!V244)), ISNUMBER(SEARCH("0.1 CM",'Model output'!V244)), ISNUMBER(SEARCH("less than 0.2 mm",'Model output'!V244)), ISNUMBER(SEARCH("less than 0.5 mm",'Model output'!V244)), ISNUMBER(SEARCH("abut",'Model output'!V244)), ISNUMBER(SEARCH("lymph node",'Model output'!V244)), ISNUMBER(SEARCH("not mentioned",'Model output'!V244)), ISNUMBER(SEARCH("not specified",'Model output'!V244)), ISNUMBER(SEARCH("cannot be assessed",'Model output'!V244))), "negative", "positive")</f>
        <v>negative</v>
      </c>
      <c r="AE245" s="33" t="str" cm="1">
        <f t="array" ref="AE245">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high</v>
      </c>
      <c r="AF245" s="34" t="str">
        <f t="shared" si="48"/>
        <v>3a</v>
      </c>
      <c r="AG245" s="34" t="str">
        <f t="shared" si="49"/>
        <v>1a</v>
      </c>
      <c r="AH245" s="34" t="str">
        <f t="shared" si="50"/>
        <v>0</v>
      </c>
      <c r="AI245" s="40" t="str">
        <f t="shared" si="51"/>
        <v>II</v>
      </c>
      <c r="AJ245" s="37" t="s">
        <v>1148</v>
      </c>
      <c r="AK245" s="39" t="s">
        <v>1157</v>
      </c>
      <c r="AL245" s="39" t="s">
        <v>1153</v>
      </c>
      <c r="AM245" s="39" t="s">
        <v>1156</v>
      </c>
      <c r="AN245" s="39" t="s">
        <v>1154</v>
      </c>
      <c r="AO245" s="37">
        <f t="shared" si="52"/>
        <v>0</v>
      </c>
      <c r="AP245" s="39">
        <f t="shared" si="53"/>
        <v>1</v>
      </c>
      <c r="AQ245" s="39">
        <f t="shared" si="54"/>
        <v>0</v>
      </c>
      <c r="AR245" s="39">
        <f t="shared" si="55"/>
        <v>1</v>
      </c>
      <c r="AS245" s="40">
        <f t="shared" si="56"/>
        <v>1</v>
      </c>
    </row>
    <row r="246" spans="1:45">
      <c r="A246" t="str">
        <f>'Model output'!A245</f>
        <v>TCGA-FY-A3NM</v>
      </c>
      <c r="B246" s="31">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7"/>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output'!H245="","negative",IF(OR(ISNUMBER(SEARCH("lymph node",'Model output'!H245)),ISNUMBER(SEARCH("gland",'Model output'!H245)),ISNUMBER(SEARCH("lobe",'Model output'!H245)),ISNUMBER(SEARCH("isthmus",'Model output'!H245)),ISNUMBER(SEARCH("mediastinum",'Model output'!H245)),ISNUMBER(SEARCH("Not mentioned",'Model output'!H245)), ISNUMBER(SEARCH("Not applicable",'Model output'!H245)), ISNUMBER(SEARCH("paratracheal",'Model output'!H245)),ISNUMBER(SEARCH("fibroadipose tissue",'Model output'!H245)),ISNUMBER(SEARCH("thyroid node",'Model output'!H245)),ISNUMBER(SEARCH("skeletal muscle",'Model output'!H245)),ISNUMBER(SEARCH("right",'Model output'!H245)),ISNUMBER(SEARCH("left",'Model output'!H245)),ISNUMBER(SEARCH("Not specified",'Model output'!H245))),"negative","positive"))</f>
        <v>negative</v>
      </c>
      <c r="I246">
        <f>IF(OR('Model output'!I245="",'Model output'!I245="Not answered",'Model output'!I245="Not mentioned"),"",IF(ISNUMBER('Model output'!I245),'Model output'!I245,1))</f>
        <v>2</v>
      </c>
      <c r="J246">
        <f>IF(OR('Model output'!J245="",'Model output'!J245="Not answered",'Model output'!J245="Not mentioned"),"",IF(AND(ISNUMBER('Model output'!J245),'Model output'!J245&lt;=I246),'Model output'!J245,IF(AND(ISNUMBER('Model output'!J245), 'Model output'!J245&gt;=DATE(2024,1,1)), MIN(DAY('Model output'!J245), MONTH('Model output'!J245), YEAR('Model output'!J245)), IF(ISNUMBER(SEARCH("0/",'Model output'!J245)),0,IF(ISNUMBER(SEARCH("/",'Model output'!J245)), VALUE(LEFT('Model output'!J245, SEARCH("/",'Model output'!J245)-1)),1)))))</f>
        <v>0</v>
      </c>
      <c r="K246" t="str" cm="1">
        <f t="array" ref="K246">IF(COUNT(FIND({0,1,2,3,4,5,6,7,8,9},'Model output'!K245))&gt;0,'Model output'!K245,"")</f>
        <v/>
      </c>
      <c r="L246" s="8" t="str">
        <f t="shared" si="45"/>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 classical</v>
      </c>
      <c r="O246" t="str">
        <f>IF('Model output'!M245="","",'Model output'!M245)</f>
        <v>Classical</v>
      </c>
      <c r="P246" t="str">
        <f>IF('Model output'!N245="","",'Model output'!N245)</f>
        <v>1.6 cm</v>
      </c>
      <c r="Q246" t="str">
        <f t="shared" si="47"/>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 ""))</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6" t="str">
        <f>IF('Model output'!S245="","",'Model output'!S245)</f>
        <v>Present, minimal (in left lobe)</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1" t="str">
        <f>IF(OR('Model output'!V245="", 'Model output'!V245="No", AND(ISERROR(SEARCH("Positive",'Model output'!V245)), ISNUMBER(SEARCH("Negative",'Model output'!V245))), ISNUMBER(SEARCH("Uninvolved",'Model output'!V245)), ISNUMBER(SEARCH("none",'Model output'!V245)), ISNUMBER(SEARCH("Free",'Model output'!V245)), ISNUMBER(SEARCH("1 mm",'Model output'!V245)), ISNUMBER(SEARCH("1.0 mm",'Model output'!V245)), ISNUMBER(SEARCH("0.1 CM",'Model output'!V245)), ISNUMBER(SEARCH("less than 0.2 mm",'Model output'!V245)), ISNUMBER(SEARCH("less than 0.5 mm",'Model output'!V245)), ISNUMBER(SEARCH("abut",'Model output'!V245)), ISNUMBER(SEARCH("lymph node",'Model output'!V245)), ISNUMBER(SEARCH("not mentioned",'Model output'!V245)), ISNUMBER(SEARCH("not specified",'Model output'!V245)), ISNUMBER(SEARCH("cannot be assessed",'Model output'!V245))), "negative", "positive")</f>
        <v>negative</v>
      </c>
      <c r="AE246" s="33"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4" t="str">
        <f t="shared" si="48"/>
        <v>1b</v>
      </c>
      <c r="AG246" s="34" t="str">
        <f t="shared" si="49"/>
        <v>0</v>
      </c>
      <c r="AH246" s="34" t="str">
        <f t="shared" si="50"/>
        <v>0</v>
      </c>
      <c r="AI246" s="40" t="str">
        <f t="shared" si="51"/>
        <v>I</v>
      </c>
      <c r="AJ246" s="37" t="s">
        <v>1149</v>
      </c>
      <c r="AK246" s="39" t="s">
        <v>1152</v>
      </c>
      <c r="AL246" s="39" t="s">
        <v>1153</v>
      </c>
      <c r="AM246" s="39" t="s">
        <v>1156</v>
      </c>
      <c r="AN246" s="39" t="s">
        <v>74</v>
      </c>
      <c r="AO246" s="37">
        <f t="shared" ca="1" si="52"/>
        <v>1</v>
      </c>
      <c r="AP246" s="39">
        <f t="shared" si="53"/>
        <v>1</v>
      </c>
      <c r="AQ246" s="39">
        <f t="shared" si="54"/>
        <v>1</v>
      </c>
      <c r="AR246" s="39">
        <f t="shared" si="55"/>
        <v>1</v>
      </c>
      <c r="AS246" s="40">
        <f t="shared" si="56"/>
        <v>1</v>
      </c>
    </row>
    <row r="247" spans="1:45">
      <c r="A247" t="str">
        <f>'Model output'!A246</f>
        <v>TCGA-FY-A3NN</v>
      </c>
      <c r="B247" s="31">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7"/>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output'!H246="","negative",IF(OR(ISNUMBER(SEARCH("lymph node",'Model output'!H246)),ISNUMBER(SEARCH("gland",'Model output'!H246)),ISNUMBER(SEARCH("lobe",'Model output'!H246)),ISNUMBER(SEARCH("isthmus",'Model output'!H246)),ISNUMBER(SEARCH("mediastinum",'Model output'!H246)),ISNUMBER(SEARCH("Not mentioned",'Model output'!H246)), ISNUMBER(SEARCH("Not applicable",'Model output'!H246)), ISNUMBER(SEARCH("paratracheal",'Model output'!H246)),ISNUMBER(SEARCH("fibroadipose tissue",'Model output'!H246)),ISNUMBER(SEARCH("thyroid node",'Model output'!H246)),ISNUMBER(SEARCH("skeletal muscle",'Model output'!H246)),ISNUMBER(SEARCH("right",'Model output'!H246)),ISNUMBER(SEARCH("left",'Model output'!H246)),ISNUMBER(SEARCH("Not specified",'Model output'!H246))),"negative","positive"))</f>
        <v>negative</v>
      </c>
      <c r="I247">
        <f>IF(OR('Model output'!I246="",'Model output'!I246="Not answered",'Model output'!I246="Not mentioned"),"",IF(ISNUMBER('Model output'!I246),'Model output'!I246,1))</f>
        <v>2</v>
      </c>
      <c r="J247">
        <f>IF(OR('Model output'!J246="",'Model output'!J246="Not answered",'Model output'!J246="Not mentioned"),"",IF(AND(ISNUMBER('Model output'!J246),'Model output'!J246&lt;=I247),'Model output'!J246,IF(AND(ISNUMBER('Model output'!J246), 'Model output'!J246&gt;=DATE(2024,1,1)), MIN(DAY('Model output'!J246), MONTH('Model output'!J246), YEAR('Model output'!J246)), IF(ISNUMBER(SEARCH("0/",'Model output'!J246)),0,IF(ISNUMBER(SEARCH("/",'Model output'!J246)), VALUE(LEFT('Model output'!J246, SEARCH("/",'Model output'!J246)-1)),1)))))</f>
        <v>2</v>
      </c>
      <c r="K247" t="str" cm="1">
        <f t="array" ref="K247">IF(COUNT(FIND({0,1,2,3,4,5,6,7,8,9},'Model output'!K246))&gt;0,'Model output'!K246,"")</f>
        <v/>
      </c>
      <c r="L247" s="8" t="str">
        <f t="shared" si="45"/>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 carcinoma</v>
      </c>
      <c r="O247" t="str">
        <f>IF('Model output'!M246="","",'Model output'!M246)</f>
        <v>Follicular</v>
      </c>
      <c r="P247" t="str">
        <f>IF('Model output'!N246="","",'Model output'!N246)</f>
        <v>2.0 cm</v>
      </c>
      <c r="Q247" t="str">
        <f t="shared" si="47"/>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 ""))</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6"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Yes</v>
      </c>
      <c r="AB247" t="str">
        <f>IF(AA247&lt;&gt;"Yes","",IF(OR('Model output'!U246="",ISNUMBER(SEARCH("Not identified",'Model output'!U246))),"",'Model output'!U246))</f>
        <v/>
      </c>
      <c r="AC247" s="1" t="str">
        <f>IF(OR('Model output'!V246="", 'Model output'!V246="No", AND(ISERROR(SEARCH("Positive",'Model output'!V246)), ISNUMBER(SEARCH("Negative",'Model output'!V246))), ISNUMBER(SEARCH("Uninvolved",'Model output'!V246)), ISNUMBER(SEARCH("none",'Model output'!V246)), ISNUMBER(SEARCH("Free",'Model output'!V246)), ISNUMBER(SEARCH("1 mm",'Model output'!V246)), ISNUMBER(SEARCH("1.0 mm",'Model output'!V246)), ISNUMBER(SEARCH("0.1 CM",'Model output'!V246)), ISNUMBER(SEARCH("less than 0.2 mm",'Model output'!V246)), ISNUMBER(SEARCH("less than 0.5 mm",'Model output'!V246)), ISNUMBER(SEARCH("abut",'Model output'!V246)), ISNUMBER(SEARCH("lymph node",'Model output'!V246)), ISNUMBER(SEARCH("not mentioned",'Model output'!V246)), ISNUMBER(SEARCH("not specified",'Model output'!V246)), ISNUMBER(SEARCH("cannot be assessed",'Model output'!V246))), "negative", "positive")</f>
        <v>negative</v>
      </c>
      <c r="AE247" s="33"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4" t="str">
        <f t="shared" si="48"/>
        <v>1b</v>
      </c>
      <c r="AG247" s="34" t="str">
        <f t="shared" si="49"/>
        <v>1a</v>
      </c>
      <c r="AH247" s="34" t="str">
        <f t="shared" si="50"/>
        <v>0</v>
      </c>
      <c r="AI247" s="40" t="str">
        <f t="shared" si="51"/>
        <v>I</v>
      </c>
      <c r="AJ247" s="37" t="s">
        <v>1148</v>
      </c>
      <c r="AK247" s="39" t="s">
        <v>1152</v>
      </c>
      <c r="AL247" s="39" t="s">
        <v>654</v>
      </c>
      <c r="AM247" s="39" t="s">
        <v>1156</v>
      </c>
      <c r="AN247" s="39" t="s">
        <v>74</v>
      </c>
      <c r="AO247" s="37">
        <f t="shared" ca="1" si="52"/>
        <v>1</v>
      </c>
      <c r="AP247" s="39">
        <f t="shared" si="53"/>
        <v>1</v>
      </c>
      <c r="AQ247" s="39">
        <f t="shared" si="54"/>
        <v>1</v>
      </c>
      <c r="AR247" s="39">
        <f t="shared" si="55"/>
        <v>1</v>
      </c>
      <c r="AS247" s="40">
        <f t="shared" si="56"/>
        <v>1</v>
      </c>
    </row>
    <row r="248" spans="1:45">
      <c r="A248" t="str">
        <f>'Model output'!A247</f>
        <v>TCGA-FY-A3NP</v>
      </c>
      <c r="B248" s="31">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0</v>
      </c>
      <c r="F248" t="str">
        <f t="shared" si="57"/>
        <v>positive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output'!H247="","negative",IF(OR(ISNUMBER(SEARCH("lymph node",'Model output'!H247)),ISNUMBER(SEARCH("gland",'Model output'!H247)),ISNUMBER(SEARCH("lobe",'Model output'!H247)),ISNUMBER(SEARCH("isthmus",'Model output'!H247)),ISNUMBER(SEARCH("mediastinum",'Model output'!H247)),ISNUMBER(SEARCH("Not mentioned",'Model output'!H247)), ISNUMBER(SEARCH("Not applicable",'Model output'!H247)), ISNUMBER(SEARCH("paratracheal",'Model output'!H247)),ISNUMBER(SEARCH("fibroadipose tissue",'Model output'!H247)),ISNUMBER(SEARCH("thyroid node",'Model output'!H247)),ISNUMBER(SEARCH("skeletal muscle",'Model output'!H247)),ISNUMBER(SEARCH("right",'Model output'!H247)),ISNUMBER(SEARCH("left",'Model output'!H247)),ISNUMBER(SEARCH("Not specified",'Model output'!H247))),"negative","positive"))</f>
        <v>negative</v>
      </c>
      <c r="I248">
        <f>IF(OR('Model output'!I247="",'Model output'!I247="Not answered",'Model output'!I247="Not mentioned"),"",IF(ISNUMBER('Model output'!I247),'Model output'!I247,1))</f>
        <v>12</v>
      </c>
      <c r="J248">
        <f>IF(OR('Model output'!J247="",'Model output'!J247="Not answered",'Model output'!J247="Not mentioned"),"",IF(AND(ISNUMBER('Model output'!J247),'Model output'!J247&lt;=I248),'Model output'!J247,IF(AND(ISNUMBER('Model output'!J247), 'Model output'!J247&gt;=DATE(2024,1,1)), MIN(DAY('Model output'!J247), MONTH('Model output'!J247), YEAR('Model output'!J247)), IF(ISNUMBER(SEARCH("0/",'Model output'!J247)),0,IF(ISNUMBER(SEARCH("/",'Model output'!J247)), VALUE(LEFT('Model output'!J247, SEARCH("/",'Model output'!J247)-1)),1)))))</f>
        <v>1</v>
      </c>
      <c r="K248" t="str" cm="1">
        <f t="array" ref="K248">IF(COUNT(FIND({0,1,2,3,4,5,6,7,8,9},'Model output'!K247))&gt;0,'Model output'!K247,"")</f>
        <v/>
      </c>
      <c r="L248" s="8" t="str">
        <f t="shared" si="45"/>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Well differentiated follicular variant</v>
      </c>
      <c r="P248" t="str">
        <f>IF('Model output'!N247="","",'Model output'!N247)</f>
        <v>3 cm</v>
      </c>
      <c r="Q248" t="str">
        <f t="shared" si="47"/>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 ""))</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6" t="str">
        <f>IF('Model output'!S247="","",'Model output'!S247)</f>
        <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Yes</v>
      </c>
      <c r="AB248" t="str">
        <f>IF(AA248&lt;&gt;"Yes","",IF(OR('Model output'!U247="",ISNUMBER(SEARCH("Not identified",'Model output'!U247))),"",'Model output'!U247))</f>
        <v/>
      </c>
      <c r="AC248" s="1" t="str">
        <f>IF(OR('Model output'!V247="", 'Model output'!V247="No", AND(ISERROR(SEARCH("Positive",'Model output'!V247)), ISNUMBER(SEARCH("Negative",'Model output'!V247))), ISNUMBER(SEARCH("Uninvolved",'Model output'!V247)), ISNUMBER(SEARCH("none",'Model output'!V247)), ISNUMBER(SEARCH("Free",'Model output'!V247)), ISNUMBER(SEARCH("1 mm",'Model output'!V247)), ISNUMBER(SEARCH("1.0 mm",'Model output'!V247)), ISNUMBER(SEARCH("0.1 CM",'Model output'!V247)), ISNUMBER(SEARCH("less than 0.2 mm",'Model output'!V247)), ISNUMBER(SEARCH("less than 0.5 mm",'Model output'!V247)), ISNUMBER(SEARCH("abut",'Model output'!V247)), ISNUMBER(SEARCH("lymph node",'Model output'!V247)), ISNUMBER(SEARCH("not mentioned",'Model output'!V247)), ISNUMBER(SEARCH("not specified",'Model output'!V247)), ISNUMBER(SEARCH("cannot be assessed",'Model output'!V247))), "negative", "positive")</f>
        <v>negative</v>
      </c>
      <c r="AE248" s="33"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4" t="str">
        <f t="shared" si="48"/>
        <v>2</v>
      </c>
      <c r="AG248" s="34" t="str">
        <f t="shared" si="49"/>
        <v>1a</v>
      </c>
      <c r="AH248" s="34" t="str">
        <f t="shared" si="50"/>
        <v>0</v>
      </c>
      <c r="AI248" s="40" t="str">
        <f t="shared" si="51"/>
        <v>II</v>
      </c>
      <c r="AJ248" s="37" t="s">
        <v>1148</v>
      </c>
      <c r="AK248" s="39" t="s">
        <v>1152</v>
      </c>
      <c r="AL248" s="39" t="s">
        <v>1160</v>
      </c>
      <c r="AM248" s="39" t="s">
        <v>1153</v>
      </c>
      <c r="AN248" s="39" t="s">
        <v>74</v>
      </c>
      <c r="AO248" s="37">
        <f t="shared" ca="1" si="52"/>
        <v>1</v>
      </c>
      <c r="AP248" s="39">
        <f t="shared" si="53"/>
        <v>0</v>
      </c>
      <c r="AQ248" s="39">
        <f t="shared" si="54"/>
        <v>0</v>
      </c>
      <c r="AR248" s="39">
        <f t="shared" si="55"/>
        <v>1</v>
      </c>
      <c r="AS248" s="40">
        <f t="shared" si="56"/>
        <v>0</v>
      </c>
    </row>
    <row r="249" spans="1:45">
      <c r="A249" t="str">
        <f>'Model output'!A248</f>
        <v>TCGA-FY-A3ON</v>
      </c>
      <c r="B249" s="31">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7"/>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central</v>
      </c>
      <c r="H249" t="str">
        <f>IF('Model output'!H248="","negative",IF(OR(ISNUMBER(SEARCH("lymph node",'Model output'!H248)),ISNUMBER(SEARCH("gland",'Model output'!H248)),ISNUMBER(SEARCH("lobe",'Model output'!H248)),ISNUMBER(SEARCH("isthmus",'Model output'!H248)),ISNUMBER(SEARCH("mediastinum",'Model output'!H248)),ISNUMBER(SEARCH("Not mentioned",'Model output'!H248)), ISNUMBER(SEARCH("Not applicable",'Model output'!H248)), ISNUMBER(SEARCH("paratracheal",'Model output'!H248)),ISNUMBER(SEARCH("fibroadipose tissue",'Model output'!H248)),ISNUMBER(SEARCH("thyroid node",'Model output'!H248)),ISNUMBER(SEARCH("skeletal muscle",'Model output'!H248)),ISNUMBER(SEARCH("right",'Model output'!H248)),ISNUMBER(SEARCH("left",'Model output'!H248)),ISNUMBER(SEARCH("Not specified",'Model output'!H248))),"negative","positive"))</f>
        <v>negative</v>
      </c>
      <c r="I249">
        <f>IF(OR('Model output'!I248="",'Model output'!I248="Not answered",'Model output'!I248="Not mentioned"),"",IF(ISNUMBER('Model output'!I248),'Model output'!I248,1))</f>
        <v>4</v>
      </c>
      <c r="J249">
        <f>IF(OR('Model output'!J248="",'Model output'!J248="Not answered",'Model output'!J248="Not mentioned"),"",IF(AND(ISNUMBER('Model output'!J248),'Model output'!J248&lt;=I249),'Model output'!J248,IF(AND(ISNUMBER('Model output'!J248), 'Model output'!J248&gt;=DATE(2024,1,1)), MIN(DAY('Model output'!J248), MONTH('Model output'!J248), YEAR('Model output'!J248)), IF(ISNUMBER(SEARCH("0/",'Model output'!J248)),0,IF(ISNUMBER(SEARCH("/",'Model output'!J248)), VALUE(LEFT('Model output'!J248, SEARCH("/",'Model output'!J248)-1)),1)))))</f>
        <v>1</v>
      </c>
      <c r="K249" t="str" cm="1">
        <f t="array" ref="K249">IF(COUNT(FIND({0,1,2,3,4,5,6,7,8,9},'Model output'!K248))&gt;0,'Model output'!K248,"")</f>
        <v/>
      </c>
      <c r="L249" s="8" t="str">
        <f t="shared" si="45"/>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 Thyroid Carcinoma, Classical Variant</v>
      </c>
      <c r="O249" t="str">
        <f>IF('Model output'!M248="","",'Model output'!M248)</f>
        <v>Not mentioned</v>
      </c>
      <c r="P249" t="str">
        <f>IF('Model output'!N248="","",'Model output'!N248)</f>
        <v>2.5cm</v>
      </c>
      <c r="Q249" t="str">
        <f t="shared" si="47"/>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 ""))</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6"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No</v>
      </c>
      <c r="AB249" t="str">
        <f>IF(AA249&lt;&gt;"Yes","",IF(OR('Model output'!U248="",ISNUMBER(SEARCH("Not identified",'Model output'!U248))),"",'Model output'!U248))</f>
        <v/>
      </c>
      <c r="AC249" s="1" t="str">
        <f>IF(OR('Model output'!V248="", 'Model output'!V248="No", AND(ISERROR(SEARCH("Positive",'Model output'!V248)), ISNUMBER(SEARCH("Negative",'Model output'!V248))), ISNUMBER(SEARCH("Uninvolved",'Model output'!V248)), ISNUMBER(SEARCH("none",'Model output'!V248)), ISNUMBER(SEARCH("Free",'Model output'!V248)), ISNUMBER(SEARCH("1 mm",'Model output'!V248)), ISNUMBER(SEARCH("1.0 mm",'Model output'!V248)), ISNUMBER(SEARCH("0.1 CM",'Model output'!V248)), ISNUMBER(SEARCH("less than 0.2 mm",'Model output'!V248)), ISNUMBER(SEARCH("less than 0.5 mm",'Model output'!V248)), ISNUMBER(SEARCH("abut",'Model output'!V248)), ISNUMBER(SEARCH("lymph node",'Model output'!V248)), ISNUMBER(SEARCH("not mentioned",'Model output'!V248)), ISNUMBER(SEARCH("not specified",'Model output'!V248)), ISNUMBER(SEARCH("cannot be assessed",'Model output'!V248))), "negative", "positive")</f>
        <v>negative</v>
      </c>
      <c r="AE249" s="33"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4" t="str">
        <f t="shared" si="48"/>
        <v>2</v>
      </c>
      <c r="AG249" s="34" t="str">
        <f t="shared" si="49"/>
        <v>1a</v>
      </c>
      <c r="AH249" s="34" t="str">
        <f t="shared" si="50"/>
        <v>0</v>
      </c>
      <c r="AI249" s="40" t="str">
        <f t="shared" si="51"/>
        <v>I</v>
      </c>
      <c r="AJ249" s="37" t="s">
        <v>1148</v>
      </c>
      <c r="AK249" s="39" t="s">
        <v>1155</v>
      </c>
      <c r="AL249" s="39" t="s">
        <v>654</v>
      </c>
      <c r="AM249" s="39" t="s">
        <v>1156</v>
      </c>
      <c r="AN249" s="39" t="s">
        <v>74</v>
      </c>
      <c r="AO249" s="37">
        <f t="shared" ca="1" si="52"/>
        <v>1</v>
      </c>
      <c r="AP249" s="39">
        <f t="shared" si="53"/>
        <v>1</v>
      </c>
      <c r="AQ249" s="39">
        <f t="shared" si="54"/>
        <v>1</v>
      </c>
      <c r="AR249" s="39">
        <f t="shared" si="55"/>
        <v>1</v>
      </c>
      <c r="AS249" s="40">
        <f t="shared" si="56"/>
        <v>1</v>
      </c>
    </row>
    <row r="250" spans="1:45">
      <c r="A250" t="str">
        <f>'Model output'!A249</f>
        <v>TCGA-FY-A3R7</v>
      </c>
      <c r="B250" s="31">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7"/>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output'!H249="","negative",IF(OR(ISNUMBER(SEARCH("lymph node",'Model output'!H249)),ISNUMBER(SEARCH("gland",'Model output'!H249)),ISNUMBER(SEARCH("lobe",'Model output'!H249)),ISNUMBER(SEARCH("isthmus",'Model output'!H249)),ISNUMBER(SEARCH("mediastinum",'Model output'!H249)),ISNUMBER(SEARCH("Not mentioned",'Model output'!H249)), ISNUMBER(SEARCH("Not applicable",'Model output'!H249)), ISNUMBER(SEARCH("paratracheal",'Model output'!H249)),ISNUMBER(SEARCH("fibroadipose tissue",'Model output'!H249)),ISNUMBER(SEARCH("thyroid node",'Model output'!H249)),ISNUMBER(SEARCH("skeletal muscle",'Model output'!H249)),ISNUMBER(SEARCH("right",'Model output'!H249)),ISNUMBER(SEARCH("left",'Model output'!H249)),ISNUMBER(SEARCH("Not specified",'Model output'!H249))),"negative","positive"))</f>
        <v>negative</v>
      </c>
      <c r="I250">
        <f>IF(OR('Model output'!I249="",'Model output'!I249="Not answered",'Model output'!I249="Not mentioned"),"",IF(ISNUMBER('Model output'!I249),'Model output'!I249,1))</f>
        <v>2</v>
      </c>
      <c r="J250">
        <f>IF(OR('Model output'!J249="",'Model output'!J249="Not answered",'Model output'!J249="Not mentioned"),"",IF(AND(ISNUMBER('Model output'!J249),'Model output'!J249&lt;=I250),'Model output'!J249,IF(AND(ISNUMBER('Model output'!J249), 'Model output'!J249&gt;=DATE(2024,1,1)), MIN(DAY('Model output'!J249), MONTH('Model output'!J249), YEAR('Model output'!J249)), IF(ISNUMBER(SEARCH("0/",'Model output'!J249)),0,IF(ISNUMBER(SEARCH("/",'Model output'!J249)), VALUE(LEFT('Model output'!J249, SEARCH("/",'Model output'!J249)-1)),1)))))</f>
        <v>2</v>
      </c>
      <c r="K250" t="str" cm="1">
        <f t="array" ref="K250">IF(COUNT(FIND({0,1,2,3,4,5,6,7,8,9},'Model output'!K249))&gt;0,'Model output'!K249,"")</f>
        <v/>
      </c>
      <c r="L250" s="8" t="str">
        <f t="shared" si="45"/>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 thyroid carcinoma</v>
      </c>
      <c r="O250" t="str">
        <f>IF('Model output'!M249="","",'Model output'!M249)</f>
        <v>Classical</v>
      </c>
      <c r="P250" t="str">
        <f>IF('Model output'!N249="","",'Model output'!N249)</f>
        <v>2.0 cm</v>
      </c>
      <c r="Q250" t="str">
        <f t="shared" si="47"/>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 ""))</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6" t="str">
        <f>IF('Model output'!S249="","",'Model output'!S249)</f>
        <v>Present, 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1" t="str">
        <f>IF(OR('Model output'!V249="", 'Model output'!V249="No", AND(ISERROR(SEARCH("Positive",'Model output'!V249)), ISNUMBER(SEARCH("Negative",'Model output'!V249))), ISNUMBER(SEARCH("Uninvolved",'Model output'!V249)), ISNUMBER(SEARCH("none",'Model output'!V249)), ISNUMBER(SEARCH("Free",'Model output'!V249)), ISNUMBER(SEARCH("1 mm",'Model output'!V249)), ISNUMBER(SEARCH("1.0 mm",'Model output'!V249)), ISNUMBER(SEARCH("0.1 CM",'Model output'!V249)), ISNUMBER(SEARCH("less than 0.2 mm",'Model output'!V249)), ISNUMBER(SEARCH("less than 0.5 mm",'Model output'!V249)), ISNUMBER(SEARCH("abut",'Model output'!V249)), ISNUMBER(SEARCH("lymph node",'Model output'!V249)), ISNUMBER(SEARCH("not mentioned",'Model output'!V249)), ISNUMBER(SEARCH("not specified",'Model output'!V249)), ISNUMBER(SEARCH("cannot be assessed",'Model output'!V249))), "negative", "positive")</f>
        <v>negative</v>
      </c>
      <c r="AE250" s="33"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4" t="str">
        <f t="shared" si="48"/>
        <v>1b</v>
      </c>
      <c r="AG250" s="34" t="str">
        <f t="shared" si="49"/>
        <v>1a</v>
      </c>
      <c r="AH250" s="34" t="str">
        <f t="shared" si="50"/>
        <v>0</v>
      </c>
      <c r="AI250" s="40" t="str">
        <f t="shared" si="51"/>
        <v>I</v>
      </c>
      <c r="AJ250" s="37" t="s">
        <v>1149</v>
      </c>
      <c r="AK250" s="39" t="s">
        <v>1152</v>
      </c>
      <c r="AL250" s="39" t="s">
        <v>654</v>
      </c>
      <c r="AM250" s="39" t="s">
        <v>1156</v>
      </c>
      <c r="AN250" s="39" t="s">
        <v>74</v>
      </c>
      <c r="AO250" s="37">
        <f t="shared" ca="1" si="52"/>
        <v>1</v>
      </c>
      <c r="AP250" s="39">
        <f t="shared" si="53"/>
        <v>1</v>
      </c>
      <c r="AQ250" s="39">
        <f t="shared" si="54"/>
        <v>1</v>
      </c>
      <c r="AR250" s="39">
        <f t="shared" si="55"/>
        <v>1</v>
      </c>
      <c r="AS250" s="40">
        <f t="shared" si="56"/>
        <v>1</v>
      </c>
    </row>
    <row r="251" spans="1:45">
      <c r="A251" t="str">
        <f>'Model output'!A250</f>
        <v>TCGA-FY-A3R8</v>
      </c>
      <c r="B251" s="31">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57"/>
        <v>positive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central</v>
      </c>
      <c r="H251" t="str">
        <f>IF('Model output'!H250="","negative",IF(OR(ISNUMBER(SEARCH("lymph node",'Model output'!H250)),ISNUMBER(SEARCH("gland",'Model output'!H250)),ISNUMBER(SEARCH("lobe",'Model output'!H250)),ISNUMBER(SEARCH("isthmus",'Model output'!H250)),ISNUMBER(SEARCH("mediastinum",'Model output'!H250)),ISNUMBER(SEARCH("Not mentioned",'Model output'!H250)), ISNUMBER(SEARCH("Not applicable",'Model output'!H250)), ISNUMBER(SEARCH("paratracheal",'Model output'!H250)),ISNUMBER(SEARCH("fibroadipose tissue",'Model output'!H250)),ISNUMBER(SEARCH("thyroid node",'Model output'!H250)),ISNUMBER(SEARCH("skeletal muscle",'Model output'!H250)),ISNUMBER(SEARCH("right",'Model output'!H250)),ISNUMBER(SEARCH("left",'Model output'!H250)),ISNUMBER(SEARCH("Not specified",'Model output'!H250))),"negative","positive"))</f>
        <v>negative</v>
      </c>
      <c r="I251" t="str">
        <f>IF(OR('Model output'!I250="",'Model output'!I250="Not answered",'Model output'!I250="Not mentioned"),"",IF(ISNUMBER('Model output'!I250),'Model output'!I250,1))</f>
        <v/>
      </c>
      <c r="J251">
        <f>IF(OR('Model output'!J250="",'Model output'!J250="Not answered",'Model output'!J250="Not mentioned"),"",IF(AND(ISNUMBER('Model output'!J250),'Model output'!J250&lt;=I251),'Model output'!J250,IF(AND(ISNUMBER('Model output'!J250), 'Model output'!J250&gt;=DATE(2024,1,1)), MIN(DAY('Model output'!J250), MONTH('Model output'!J250), YEAR('Model output'!J250)), IF(ISNUMBER(SEARCH("0/",'Model output'!J250)),0,IF(ISNUMBER(SEARCH("/",'Model output'!J250)), VALUE(LEFT('Model output'!J250, SEARCH("/",'Model output'!J250)-1)),1)))))</f>
        <v>1</v>
      </c>
      <c r="K251" t="str" cm="1">
        <f t="array" ref="K251">IF(COUNT(FIND({0,1,2,3,4,5,6,7,8,9},'Model output'!K250))&gt;0,'Model output'!K250,"")</f>
        <v/>
      </c>
      <c r="L251" s="8" t="str">
        <f t="shared" si="45"/>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 Thyroid Carcinoma</v>
      </c>
      <c r="O251" t="str">
        <f>IF('Model output'!M250="","",'Model output'!M250)</f>
        <v>Classical Variant</v>
      </c>
      <c r="P251" t="str">
        <f>IF('Model output'!N250="","",'Model output'!N250)</f>
        <v>1.7 cm</v>
      </c>
      <c r="Q251" t="str">
        <f t="shared" si="47"/>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 ""))</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6"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No</v>
      </c>
      <c r="AB251" t="str">
        <f>IF(AA251&lt;&gt;"Yes","",IF(OR('Model output'!U250="",ISNUMBER(SEARCH("Not identified",'Model output'!U250))),"",'Model output'!U250))</f>
        <v/>
      </c>
      <c r="AC251" s="1" t="str">
        <f>IF(OR('Model output'!V250="", 'Model output'!V250="No", AND(ISERROR(SEARCH("Positive",'Model output'!V250)), ISNUMBER(SEARCH("Negative",'Model output'!V250))), ISNUMBER(SEARCH("Uninvolved",'Model output'!V250)), ISNUMBER(SEARCH("none",'Model output'!V250)), ISNUMBER(SEARCH("Free",'Model output'!V250)), ISNUMBER(SEARCH("1 mm",'Model output'!V250)), ISNUMBER(SEARCH("1.0 mm",'Model output'!V250)), ISNUMBER(SEARCH("0.1 CM",'Model output'!V250)), ISNUMBER(SEARCH("less than 0.2 mm",'Model output'!V250)), ISNUMBER(SEARCH("less than 0.5 mm",'Model output'!V250)), ISNUMBER(SEARCH("abut",'Model output'!V250)), ISNUMBER(SEARCH("lymph node",'Model output'!V250)), ISNUMBER(SEARCH("not mentioned",'Model output'!V250)), ISNUMBER(SEARCH("not specified",'Model output'!V250)), ISNUMBER(SEARCH("cannot be assessed",'Model output'!V250))), "negative", "positive")</f>
        <v>negative</v>
      </c>
      <c r="AE251" s="33"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4" t="str">
        <f t="shared" si="48"/>
        <v>1b</v>
      </c>
      <c r="AG251" s="34" t="str">
        <f t="shared" si="49"/>
        <v>1a</v>
      </c>
      <c r="AH251" s="34" t="str">
        <f t="shared" si="50"/>
        <v>0</v>
      </c>
      <c r="AI251" s="40" t="str">
        <f t="shared" si="51"/>
        <v>II</v>
      </c>
      <c r="AJ251" s="37" t="s">
        <v>1147</v>
      </c>
      <c r="AK251" s="39" t="s">
        <v>1151</v>
      </c>
      <c r="AL251" s="39" t="s">
        <v>1156</v>
      </c>
      <c r="AM251" s="39" t="s">
        <v>1156</v>
      </c>
      <c r="AN251" s="39" t="s">
        <v>1154</v>
      </c>
      <c r="AO251" s="37">
        <f t="shared" ca="1" si="52"/>
        <v>0</v>
      </c>
      <c r="AP251" s="39">
        <f t="shared" si="53"/>
        <v>0</v>
      </c>
      <c r="AQ251" s="39">
        <f t="shared" si="54"/>
        <v>0</v>
      </c>
      <c r="AR251" s="39">
        <f t="shared" si="55"/>
        <v>1</v>
      </c>
      <c r="AS251" s="40">
        <f t="shared" si="56"/>
        <v>1</v>
      </c>
    </row>
    <row r="252" spans="1:45">
      <c r="A252" t="str">
        <f>'Model output'!A251</f>
        <v>TCGA-FY-A3R9</v>
      </c>
      <c r="B252" s="31">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1</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57"/>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output'!H251="","negative",IF(OR(ISNUMBER(SEARCH("lymph node",'Model output'!H251)),ISNUMBER(SEARCH("gland",'Model output'!H251)),ISNUMBER(SEARCH("lobe",'Model output'!H251)),ISNUMBER(SEARCH("isthmus",'Model output'!H251)),ISNUMBER(SEARCH("mediastinum",'Model output'!H251)),ISNUMBER(SEARCH("Not mentioned",'Model output'!H251)), ISNUMBER(SEARCH("Not applicable",'Model output'!H251)), ISNUMBER(SEARCH("paratracheal",'Model output'!H251)),ISNUMBER(SEARCH("fibroadipose tissue",'Model output'!H251)),ISNUMBER(SEARCH("thyroid node",'Model output'!H251)),ISNUMBER(SEARCH("skeletal muscle",'Model output'!H251)),ISNUMBER(SEARCH("right",'Model output'!H251)),ISNUMBER(SEARCH("left",'Model output'!H251)),ISNUMBER(SEARCH("Not specified",'Model output'!H251))),"negative","positive"))</f>
        <v>negative</v>
      </c>
      <c r="I252">
        <f>IF(OR('Model output'!I251="",'Model output'!I251="Not answered",'Model output'!I251="Not mentioned"),"",IF(ISNUMBER('Model output'!I251),'Model output'!I251,1))</f>
        <v>1</v>
      </c>
      <c r="J252">
        <f>IF(OR('Model output'!J251="",'Model output'!J251="Not answered",'Model output'!J251="Not mentioned"),"",IF(AND(ISNUMBER('Model output'!J251),'Model output'!J251&lt;=I252),'Model output'!J251,IF(AND(ISNUMBER('Model output'!J251), 'Model output'!J251&gt;=DATE(2024,1,1)), MIN(DAY('Model output'!J251), MONTH('Model output'!J251), YEAR('Model output'!J251)), IF(ISNUMBER(SEARCH("0/",'Model output'!J251)),0,IF(ISNUMBER(SEARCH("/",'Model output'!J251)), VALUE(LEFT('Model output'!J251, SEARCH("/",'Model output'!J251)-1)),1)))))</f>
        <v>0</v>
      </c>
      <c r="K252" t="str" cm="1">
        <f t="array" ref="K252">IF(COUNT(FIND({0,1,2,3,4,5,6,7,8,9},'Model output'!K251))&gt;0,'Model output'!K251,"")</f>
        <v/>
      </c>
      <c r="L252" s="8" t="str">
        <f t="shared" si="45"/>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 (60%), Follicular variant (40%)</v>
      </c>
      <c r="P252" t="str">
        <f>IF('Model output'!N251="","",'Model output'!N251)</f>
        <v>0.7 cm</v>
      </c>
      <c r="Q252" t="str">
        <f t="shared" si="47"/>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 ""))</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6"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No</v>
      </c>
      <c r="AB252" t="str">
        <f>IF(AA252&lt;&gt;"Yes","",IF(OR('Model output'!U251="",ISNUMBER(SEARCH("Not identified",'Model output'!U251))),"",'Model output'!U251))</f>
        <v/>
      </c>
      <c r="AC252" s="1" t="str">
        <f>IF(OR('Model output'!V251="", 'Model output'!V251="No", AND(ISERROR(SEARCH("Positive",'Model output'!V251)), ISNUMBER(SEARCH("Negative",'Model output'!V251))), ISNUMBER(SEARCH("Uninvolved",'Model output'!V251)), ISNUMBER(SEARCH("none",'Model output'!V251)), ISNUMBER(SEARCH("Free",'Model output'!V251)), ISNUMBER(SEARCH("1 mm",'Model output'!V251)), ISNUMBER(SEARCH("1.0 mm",'Model output'!V251)), ISNUMBER(SEARCH("0.1 CM",'Model output'!V251)), ISNUMBER(SEARCH("less than 0.2 mm",'Model output'!V251)), ISNUMBER(SEARCH("less than 0.5 mm",'Model output'!V251)), ISNUMBER(SEARCH("abut",'Model output'!V251)), ISNUMBER(SEARCH("lymph node",'Model output'!V251)), ISNUMBER(SEARCH("not mentioned",'Model output'!V251)), ISNUMBER(SEARCH("not specified",'Model output'!V251)), ISNUMBER(SEARCH("cannot be assessed",'Model output'!V251))), "negative", "positive")</f>
        <v>negative</v>
      </c>
      <c r="AE252" s="33"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4" t="str">
        <f t="shared" si="48"/>
        <v>1a</v>
      </c>
      <c r="AG252" s="34" t="str">
        <f t="shared" si="49"/>
        <v>0</v>
      </c>
      <c r="AH252" s="34" t="str">
        <f t="shared" si="50"/>
        <v>0</v>
      </c>
      <c r="AI252" s="40" t="str">
        <f t="shared" si="51"/>
        <v>I</v>
      </c>
      <c r="AJ252" s="37" t="s">
        <v>1148</v>
      </c>
      <c r="AK252" s="39" t="s">
        <v>654</v>
      </c>
      <c r="AL252" s="39" t="s">
        <v>1153</v>
      </c>
      <c r="AM252" s="39" t="s">
        <v>1156</v>
      </c>
      <c r="AN252" s="39" t="s">
        <v>74</v>
      </c>
      <c r="AO252" s="37">
        <f t="shared" ca="1" si="52"/>
        <v>1</v>
      </c>
      <c r="AP252" s="39">
        <f t="shared" si="53"/>
        <v>1</v>
      </c>
      <c r="AQ252" s="39">
        <f t="shared" si="54"/>
        <v>1</v>
      </c>
      <c r="AR252" s="39">
        <f t="shared" si="55"/>
        <v>1</v>
      </c>
      <c r="AS252" s="40">
        <f t="shared" si="56"/>
        <v>1</v>
      </c>
    </row>
    <row r="253" spans="1:45">
      <c r="A253" t="str">
        <f>'Model output'!A252</f>
        <v>TCGA-FY-A3RA</v>
      </c>
      <c r="B253" s="31">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7"/>
        <v>positive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output'!H252="","negative",IF(OR(ISNUMBER(SEARCH("lymph node",'Model output'!H252)),ISNUMBER(SEARCH("gland",'Model output'!H252)),ISNUMBER(SEARCH("lobe",'Model output'!H252)),ISNUMBER(SEARCH("isthmus",'Model output'!H252)),ISNUMBER(SEARCH("mediastinum",'Model output'!H252)),ISNUMBER(SEARCH("Not mentioned",'Model output'!H252)), ISNUMBER(SEARCH("Not applicable",'Model output'!H252)), ISNUMBER(SEARCH("paratracheal",'Model output'!H252)),ISNUMBER(SEARCH("fibroadipose tissue",'Model output'!H252)),ISNUMBER(SEARCH("thyroid node",'Model output'!H252)),ISNUMBER(SEARCH("skeletal muscle",'Model output'!H252)),ISNUMBER(SEARCH("right",'Model output'!H252)),ISNUMBER(SEARCH("left",'Model output'!H252)),ISNUMBER(SEARCH("Not specified",'Model output'!H252))),"negative","positive"))</f>
        <v>negative</v>
      </c>
      <c r="I253">
        <f>IF(OR('Model output'!I252="",'Model output'!I252="Not answered",'Model output'!I252="Not mentioned"),"",IF(ISNUMBER('Model output'!I252),'Model output'!I252,1))</f>
        <v>1</v>
      </c>
      <c r="J253">
        <f>IF(OR('Model output'!J252="",'Model output'!J252="Not answered",'Model output'!J252="Not mentioned"),"",IF(AND(ISNUMBER('Model output'!J252),'Model output'!J252&lt;=I253),'Model output'!J252,IF(AND(ISNUMBER('Model output'!J252), 'Model output'!J252&gt;=DATE(2024,1,1)), MIN(DAY('Model output'!J252), MONTH('Model output'!J252), YEAR('Model output'!J252)), IF(ISNUMBER(SEARCH("0/",'Model output'!J252)),0,IF(ISNUMBER(SEARCH("/",'Model output'!J252)), VALUE(LEFT('Model output'!J252, SEARCH("/",'Model output'!J252)-1)),1)))))</f>
        <v>1</v>
      </c>
      <c r="K253" t="str" cm="1">
        <f t="array" ref="K253">IF(COUNT(FIND({0,1,2,3,4,5,6,7,8,9},'Model output'!K252))&gt;0,'Model output'!K252,"")</f>
        <v/>
      </c>
      <c r="L253" s="8" t="str">
        <f t="shared" si="45"/>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47"/>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 ""))</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6"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1" t="str">
        <f>IF(OR('Model output'!V252="", 'Model output'!V252="No", AND(ISERROR(SEARCH("Positive",'Model output'!V252)), ISNUMBER(SEARCH("Negative",'Model output'!V252))), ISNUMBER(SEARCH("Uninvolved",'Model output'!V252)), ISNUMBER(SEARCH("none",'Model output'!V252)), ISNUMBER(SEARCH("Free",'Model output'!V252)), ISNUMBER(SEARCH("1 mm",'Model output'!V252)), ISNUMBER(SEARCH("1.0 mm",'Model output'!V252)), ISNUMBER(SEARCH("0.1 CM",'Model output'!V252)), ISNUMBER(SEARCH("less than 0.2 mm",'Model output'!V252)), ISNUMBER(SEARCH("less than 0.5 mm",'Model output'!V252)), ISNUMBER(SEARCH("abut",'Model output'!V252)), ISNUMBER(SEARCH("lymph node",'Model output'!V252)), ISNUMBER(SEARCH("not mentioned",'Model output'!V252)), ISNUMBER(SEARCH("not specified",'Model output'!V252)), ISNUMBER(SEARCH("cannot be assessed",'Model output'!V252))), "negative", "positive")</f>
        <v>negative</v>
      </c>
      <c r="AE253" s="33"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4" t="str">
        <f t="shared" si="48"/>
        <v>2</v>
      </c>
      <c r="AG253" s="34" t="str">
        <f t="shared" si="49"/>
        <v>1a</v>
      </c>
      <c r="AH253" s="34" t="str">
        <f t="shared" si="50"/>
        <v>0</v>
      </c>
      <c r="AI253" s="40" t="str">
        <f t="shared" si="51"/>
        <v>I</v>
      </c>
      <c r="AJ253" s="37" t="s">
        <v>1148</v>
      </c>
      <c r="AK253" s="39" t="s">
        <v>1155</v>
      </c>
      <c r="AL253" s="39" t="s">
        <v>1156</v>
      </c>
      <c r="AM253" s="39" t="s">
        <v>1156</v>
      </c>
      <c r="AN253" s="39" t="s">
        <v>74</v>
      </c>
      <c r="AO253" s="37">
        <f t="shared" ca="1" si="52"/>
        <v>1</v>
      </c>
      <c r="AP253" s="39">
        <f t="shared" si="53"/>
        <v>1</v>
      </c>
      <c r="AQ253" s="39">
        <f t="shared" si="54"/>
        <v>0</v>
      </c>
      <c r="AR253" s="39">
        <f t="shared" si="55"/>
        <v>1</v>
      </c>
      <c r="AS253" s="40">
        <f t="shared" si="56"/>
        <v>1</v>
      </c>
    </row>
    <row r="254" spans="1:45">
      <c r="A254" t="str">
        <f>'Model output'!A253</f>
        <v>TCGA-FY-A3TY</v>
      </c>
      <c r="B254" s="31">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7"/>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output'!H253="","negative",IF(OR(ISNUMBER(SEARCH("lymph node",'Model output'!H253)),ISNUMBER(SEARCH("gland",'Model output'!H253)),ISNUMBER(SEARCH("lobe",'Model output'!H253)),ISNUMBER(SEARCH("isthmus",'Model output'!H253)),ISNUMBER(SEARCH("mediastinum",'Model output'!H253)),ISNUMBER(SEARCH("Not mentioned",'Model output'!H253)), ISNUMBER(SEARCH("Not applicable",'Model output'!H253)), ISNUMBER(SEARCH("paratracheal",'Model output'!H253)),ISNUMBER(SEARCH("fibroadipose tissue",'Model output'!H253)),ISNUMBER(SEARCH("thyroid node",'Model output'!H253)),ISNUMBER(SEARCH("skeletal muscle",'Model output'!H253)),ISNUMBER(SEARCH("right",'Model output'!H253)),ISNUMBER(SEARCH("left",'Model output'!H253)),ISNUMBER(SEARCH("Not specified",'Model output'!H253))),"negative","positive"))</f>
        <v>negative</v>
      </c>
      <c r="I254">
        <f>IF(OR('Model output'!I253="",'Model output'!I253="Not answered",'Model output'!I253="Not mentioned"),"",IF(ISNUMBER('Model output'!I253),'Model output'!I253,1))</f>
        <v>6</v>
      </c>
      <c r="J254">
        <f>IF(OR('Model output'!J253="",'Model output'!J253="Not answered",'Model output'!J253="Not mentioned"),"",IF(AND(ISNUMBER('Model output'!J253),'Model output'!J253&lt;=I254),'Model output'!J253,IF(AND(ISNUMBER('Model output'!J253), 'Model output'!J253&gt;=DATE(2024,1,1)), MIN(DAY('Model output'!J253), MONTH('Model output'!J253), YEAR('Model output'!J253)), IF(ISNUMBER(SEARCH("0/",'Model output'!J253)),0,IF(ISNUMBER(SEARCH("/",'Model output'!J253)), VALUE(LEFT('Model output'!J253, SEARCH("/",'Model output'!J253)-1)),1)))))</f>
        <v>0</v>
      </c>
      <c r="K254" t="str" cm="1">
        <f t="array" ref="K254">IF(COUNT(FIND({0,1,2,3,4,5,6,7,8,9},'Model output'!K253))&gt;0,'Model output'!K253,"")</f>
        <v/>
      </c>
      <c r="L254" s="8" t="str">
        <f t="shared" ref="L254:L268" si="58">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254,"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47"/>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 ""))</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6" t="str">
        <f>IF('Model output'!S253="","",'Model output'!S253)</f>
        <v>Present, Extent: Minimal</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1" t="str">
        <f>IF(OR('Model output'!V253="", 'Model output'!V253="No", AND(ISERROR(SEARCH("Positive",'Model output'!V253)), ISNUMBER(SEARCH("Negative",'Model output'!V253))), ISNUMBER(SEARCH("Uninvolved",'Model output'!V253)), ISNUMBER(SEARCH("none",'Model output'!V253)), ISNUMBER(SEARCH("Free",'Model output'!V253)), ISNUMBER(SEARCH("1 mm",'Model output'!V253)), ISNUMBER(SEARCH("1.0 mm",'Model output'!V253)), ISNUMBER(SEARCH("0.1 CM",'Model output'!V253)), ISNUMBER(SEARCH("less than 0.2 mm",'Model output'!V253)), ISNUMBER(SEARCH("less than 0.5 mm",'Model output'!V253)), ISNUMBER(SEARCH("abut",'Model output'!V253)), ISNUMBER(SEARCH("lymph node",'Model output'!V253)), ISNUMBER(SEARCH("not mentioned",'Model output'!V253)), ISNUMBER(SEARCH("not specified",'Model output'!V253)), ISNUMBER(SEARCH("cannot be assessed",'Model output'!V253))), "negative", "positive")</f>
        <v>negative</v>
      </c>
      <c r="AE254" s="33"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4" t="str">
        <f t="shared" si="48"/>
        <v>3a</v>
      </c>
      <c r="AG254" s="34" t="str">
        <f t="shared" si="49"/>
        <v>0</v>
      </c>
      <c r="AH254" s="34" t="str">
        <f t="shared" si="50"/>
        <v>0</v>
      </c>
      <c r="AI254" s="40" t="str">
        <f t="shared" si="51"/>
        <v>II</v>
      </c>
      <c r="AJ254" s="37" t="s">
        <v>1147</v>
      </c>
      <c r="AK254" s="39" t="s">
        <v>1151</v>
      </c>
      <c r="AL254" s="39" t="s">
        <v>1153</v>
      </c>
      <c r="AM254" s="39" t="s">
        <v>1156</v>
      </c>
      <c r="AN254" s="39" t="s">
        <v>1154</v>
      </c>
      <c r="AO254" s="37">
        <f t="shared" ca="1" si="52"/>
        <v>0</v>
      </c>
      <c r="AP254" s="39">
        <f t="shared" si="53"/>
        <v>0</v>
      </c>
      <c r="AQ254" s="39">
        <f t="shared" si="54"/>
        <v>1</v>
      </c>
      <c r="AR254" s="39">
        <f t="shared" si="55"/>
        <v>1</v>
      </c>
      <c r="AS254" s="40">
        <f t="shared" si="56"/>
        <v>1</v>
      </c>
    </row>
    <row r="255" spans="1:45">
      <c r="A255" t="str">
        <f>'Model output'!A254</f>
        <v>TCGA-FY-A3W9</v>
      </c>
      <c r="B255" s="31">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57"/>
        <v>positive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output'!H254="","negative",IF(OR(ISNUMBER(SEARCH("lymph node",'Model output'!H254)),ISNUMBER(SEARCH("gland",'Model output'!H254)),ISNUMBER(SEARCH("lobe",'Model output'!H254)),ISNUMBER(SEARCH("isthmus",'Model output'!H254)),ISNUMBER(SEARCH("mediastinum",'Model output'!H254)),ISNUMBER(SEARCH("Not mentioned",'Model output'!H254)), ISNUMBER(SEARCH("Not applicable",'Model output'!H254)), ISNUMBER(SEARCH("paratracheal",'Model output'!H254)),ISNUMBER(SEARCH("fibroadipose tissue",'Model output'!H254)),ISNUMBER(SEARCH("thyroid node",'Model output'!H254)),ISNUMBER(SEARCH("skeletal muscle",'Model output'!H254)),ISNUMBER(SEARCH("right",'Model output'!H254)),ISNUMBER(SEARCH("left",'Model output'!H254)),ISNUMBER(SEARCH("Not specified",'Model output'!H254))),"negative","positive"))</f>
        <v>negative</v>
      </c>
      <c r="I255">
        <f>IF(OR('Model output'!I254="",'Model output'!I254="Not answered",'Model output'!I254="Not mentioned"),"",IF(ISNUMBER('Model output'!I254),'Model output'!I254,1))</f>
        <v>1</v>
      </c>
      <c r="J255">
        <f>IF(OR('Model output'!J254="",'Model output'!J254="Not answered",'Model output'!J254="Not mentioned"),"",IF(AND(ISNUMBER('Model output'!J254),'Model output'!J254&lt;=I255),'Model output'!J254,IF(AND(ISNUMBER('Model output'!J254), 'Model output'!J254&gt;=DATE(2024,1,1)), MIN(DAY('Model output'!J254), MONTH('Model output'!J254), YEAR('Model output'!J254)), IF(ISNUMBER(SEARCH("0/",'Model output'!J254)),0,IF(ISNUMBER(SEARCH("/",'Model output'!J254)), VALUE(LEFT('Model output'!J254, SEARCH("/",'Model output'!J254)-1)),1)))))</f>
        <v>1</v>
      </c>
      <c r="K255" t="str" cm="1">
        <f t="array" ref="K255">IF(COUNT(FIND({0,1,2,3,4,5,6,7,8,9},'Model output'!K254))&gt;0,'Model output'!K254,"")</f>
        <v/>
      </c>
      <c r="L255" s="8" t="str">
        <f t="shared" si="58"/>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v>
      </c>
      <c r="O255" t="str">
        <f>IF('Model output'!M254="","",'Model output'!M254)</f>
        <v>follicular variant</v>
      </c>
      <c r="P255" t="str">
        <f>IF('Model output'!N254="","",'Model output'!N254)</f>
        <v>2.3 cm</v>
      </c>
      <c r="Q255" t="str">
        <f t="shared" ref="Q255:Q291" si="5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255,"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Not mentioned</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 ""))</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6" t="str">
        <f>IF('Model output'!S254="","",'Model output'!S254)</f>
        <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No</v>
      </c>
      <c r="AB255" t="str">
        <f>IF(AA255&lt;&gt;"Yes","",IF(OR('Model output'!U254="",ISNUMBER(SEARCH("Not identified",'Model output'!U254))),"",'Model output'!U254))</f>
        <v/>
      </c>
      <c r="AC255" s="1" t="str">
        <f>IF(OR('Model output'!V254="", 'Model output'!V254="No", AND(ISERROR(SEARCH("Positive",'Model output'!V254)), ISNUMBER(SEARCH("Negative",'Model output'!V254))), ISNUMBER(SEARCH("Uninvolved",'Model output'!V254)), ISNUMBER(SEARCH("none",'Model output'!V254)), ISNUMBER(SEARCH("Free",'Model output'!V254)), ISNUMBER(SEARCH("1 mm",'Model output'!V254)), ISNUMBER(SEARCH("1.0 mm",'Model output'!V254)), ISNUMBER(SEARCH("0.1 CM",'Model output'!V254)), ISNUMBER(SEARCH("less than 0.2 mm",'Model output'!V254)), ISNUMBER(SEARCH("less than 0.5 mm",'Model output'!V254)), ISNUMBER(SEARCH("abut",'Model output'!V254)), ISNUMBER(SEARCH("lymph node",'Model output'!V254)), ISNUMBER(SEARCH("not mentioned",'Model output'!V254)), ISNUMBER(SEARCH("not specified",'Model output'!V254)), ISNUMBER(SEARCH("cannot be assessed",'Model output'!V254))), "negative", "positive")</f>
        <v>positive</v>
      </c>
      <c r="AE255" s="33"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4" t="str">
        <f t="shared" ref="AF255:AF291" si="60">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4" t="str">
        <f t="shared" ref="AG255:AG291" si="61">IF(AND(ISNUMBER(J255),J255&gt;0),
IF(G255="lateral", "1b", "1a"),"0")</f>
        <v>1a</v>
      </c>
      <c r="AH255" s="34" t="str">
        <f t="shared" si="50"/>
        <v>0</v>
      </c>
      <c r="AI255" s="40" t="str">
        <f t="shared" si="51"/>
        <v>II</v>
      </c>
      <c r="AJ255" s="37" t="s">
        <v>1147</v>
      </c>
      <c r="AK255" s="39" t="s">
        <v>1155</v>
      </c>
      <c r="AL255" s="39" t="s">
        <v>1153</v>
      </c>
      <c r="AM255" s="39" t="s">
        <v>1156</v>
      </c>
      <c r="AN255" s="39" t="s">
        <v>74</v>
      </c>
      <c r="AO255" s="37">
        <f t="shared" si="52"/>
        <v>1</v>
      </c>
      <c r="AP255" s="39">
        <f t="shared" si="53"/>
        <v>1</v>
      </c>
      <c r="AQ255" s="39">
        <f t="shared" si="54"/>
        <v>0</v>
      </c>
      <c r="AR255" s="39">
        <f t="shared" si="55"/>
        <v>1</v>
      </c>
      <c r="AS255" s="40">
        <f t="shared" si="56"/>
        <v>0</v>
      </c>
    </row>
    <row r="256" spans="1:45">
      <c r="A256" t="str">
        <f>'Model output'!A255</f>
        <v>TCGA-FY-A3WA</v>
      </c>
      <c r="B256" s="31">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1</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0</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0</v>
      </c>
      <c r="F256" t="str">
        <f t="shared" si="57"/>
        <v>positive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output'!H255="","negative",IF(OR(ISNUMBER(SEARCH("lymph node",'Model output'!H255)),ISNUMBER(SEARCH("gland",'Model output'!H255)),ISNUMBER(SEARCH("lobe",'Model output'!H255)),ISNUMBER(SEARCH("isthmus",'Model output'!H255)),ISNUMBER(SEARCH("mediastinum",'Model output'!H255)),ISNUMBER(SEARCH("Not mentioned",'Model output'!H255)), ISNUMBER(SEARCH("Not applicable",'Model output'!H255)), ISNUMBER(SEARCH("paratracheal",'Model output'!H255)),ISNUMBER(SEARCH("fibroadipose tissue",'Model output'!H255)),ISNUMBER(SEARCH("thyroid node",'Model output'!H255)),ISNUMBER(SEARCH("skeletal muscle",'Model output'!H255)),ISNUMBER(SEARCH("right",'Model output'!H255)),ISNUMBER(SEARCH("left",'Model output'!H255)),ISNUMBER(SEARCH("Not specified",'Model output'!H255))),"negative","positive"))</f>
        <v>negative</v>
      </c>
      <c r="I256">
        <f>IF(OR('Model output'!I255="",'Model output'!I255="Not answered",'Model output'!I255="Not mentioned"),"",IF(ISNUMBER('Model output'!I255),'Model output'!I255,1))</f>
        <v>6</v>
      </c>
      <c r="J256">
        <f>IF(OR('Model output'!J255="",'Model output'!J255="Not answered",'Model output'!J255="Not mentioned"),"",IF(AND(ISNUMBER('Model output'!J255),'Model output'!J255&lt;=I256),'Model output'!J255,IF(AND(ISNUMBER('Model output'!J255), 'Model output'!J255&gt;=DATE(2024,1,1)), MIN(DAY('Model output'!J255), MONTH('Model output'!J255), YEAR('Model output'!J255)), IF(ISNUMBER(SEARCH("0/",'Model output'!J255)),0,IF(ISNUMBER(SEARCH("/",'Model output'!J255)), VALUE(LEFT('Model output'!J255, SEARCH("/",'Model output'!J255)-1)),1)))))</f>
        <v>1</v>
      </c>
      <c r="K256" t="str" cm="1">
        <f t="array" ref="K256">IF(COUNT(FIND({0,1,2,3,4,5,6,7,8,9},'Model output'!K255))&gt;0,'Model output'!K255,"")</f>
        <v/>
      </c>
      <c r="L256" s="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Follicular variant of papillary thyroid microcarcinoma</v>
      </c>
      <c r="O256" t="str">
        <f>IF('Model output'!M255="","",'Model output'!M255)</f>
        <v/>
      </c>
      <c r="P256" t="str">
        <f>IF('Model output'!N255="","",'Model output'!N255)</f>
        <v>2.1 cm</v>
      </c>
      <c r="Q256" t="str">
        <f t="shared" si="59"/>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positive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 ""))</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positive</v>
      </c>
      <c r="X256" s="16" t="str">
        <f>IF('Model output'!S255="","",'Model output'!S255)</f>
        <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1" t="str">
        <f>IF(OR('Model output'!V255="", 'Model output'!V255="No", AND(ISERROR(SEARCH("Positive",'Model output'!V255)), ISNUMBER(SEARCH("Negative",'Model output'!V255))), ISNUMBER(SEARCH("Uninvolved",'Model output'!V255)), ISNUMBER(SEARCH("none",'Model output'!V255)), ISNUMBER(SEARCH("Free",'Model output'!V255)), ISNUMBER(SEARCH("1 mm",'Model output'!V255)), ISNUMBER(SEARCH("1.0 mm",'Model output'!V255)), ISNUMBER(SEARCH("0.1 CM",'Model output'!V255)), ISNUMBER(SEARCH("less than 0.2 mm",'Model output'!V255)), ISNUMBER(SEARCH("less than 0.5 mm",'Model output'!V255)), ISNUMBER(SEARCH("abut",'Model output'!V255)), ISNUMBER(SEARCH("lymph node",'Model output'!V255)), ISNUMBER(SEARCH("not mentioned",'Model output'!V255)), ISNUMBER(SEARCH("not specified",'Model output'!V255)), ISNUMBER(SEARCH("cannot be assessed",'Model output'!V255))), "negative", "positive")</f>
        <v>negative</v>
      </c>
      <c r="AE256" s="33"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intermediate</v>
      </c>
      <c r="AF256" s="34" t="str">
        <f t="shared" si="60"/>
        <v>2</v>
      </c>
      <c r="AG256" s="34" t="str">
        <f t="shared" si="61"/>
        <v>1a</v>
      </c>
      <c r="AH256" s="34" t="str">
        <f t="shared" ref="AH256:AH291" si="62">IF(OR(H256="unknown"),"x",IF(H256="negative","0","1"))</f>
        <v>0</v>
      </c>
      <c r="AI256" s="40" t="str">
        <f t="shared" ref="AI256:AI291" si="63">IF(AND(B256&lt;55,AH256="0"),"I",
IF(AND(B256&lt;55,AH256="1"),"II",
IF(AH256="1","IVB",
IF(AND(AF256="4b",AH256="0"),"IVA",
IF(AND(AF256="4a",AH256="0"),"III",
IF(AND(OR(AF256="3a",AF256="3b",AF256="3"),AH256="0"),"II",
IF(AND(AF256="2",OR(AG256="1",AG256="1a",AG256="1b"),AH256="0"),"II",
IF(AND(OR(AF256="1a",AF256="1b",AF256="1"),OR(AG256="1",AG256="1a",AG256="1b"),AH256="0"),"II","I"
))))))))</f>
        <v>I</v>
      </c>
      <c r="AJ256" s="37" t="s">
        <v>1148</v>
      </c>
      <c r="AK256" s="39" t="s">
        <v>654</v>
      </c>
      <c r="AL256" s="39" t="s">
        <v>1156</v>
      </c>
      <c r="AM256" s="39" t="s">
        <v>1156</v>
      </c>
      <c r="AN256" s="39" t="s">
        <v>74</v>
      </c>
      <c r="AO256" s="37">
        <f t="shared" ref="AO256:AO291" ca="1" si="64">IF(AE256=AJ256,1,0)</f>
        <v>0</v>
      </c>
      <c r="AP256" s="39">
        <f t="shared" ref="AP256:AP291" si="65">IF(AF256=AK256, 1, IF(AND(AF256="x", AK256="0"), 1, IF(AND(AF256="0", AK256="x"), 1, 0)))</f>
        <v>0</v>
      </c>
      <c r="AQ256" s="39">
        <f t="shared" ref="AQ256:AQ291" si="66">IF(AG256=AL256, 1, IF(AND(AG256="x", AL256="0"), 1, IF(AND(AG256="0", AL256="x"), 1, 0)))</f>
        <v>0</v>
      </c>
      <c r="AR256" s="39">
        <f t="shared" ref="AR256:AR291" si="67">IF(AH256=AM256, 1, IF(AND(AH256="x", AM256="0"), 1, IF(AND(AH256="0", AM256="x"), 1, 0)))</f>
        <v>1</v>
      </c>
      <c r="AS256" s="40">
        <f t="shared" si="56"/>
        <v>1</v>
      </c>
    </row>
    <row r="257" spans="1:45">
      <c r="A257" t="str">
        <f>'Model output'!A256</f>
        <v>TCGA-FY-A3YR</v>
      </c>
      <c r="B257" s="31">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57"/>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output'!H256="","negative",IF(OR(ISNUMBER(SEARCH("lymph node",'Model output'!H256)),ISNUMBER(SEARCH("gland",'Model output'!H256)),ISNUMBER(SEARCH("lobe",'Model output'!H256)),ISNUMBER(SEARCH("isthmus",'Model output'!H256)),ISNUMBER(SEARCH("mediastinum",'Model output'!H256)),ISNUMBER(SEARCH("Not mentioned",'Model output'!H256)), ISNUMBER(SEARCH("Not applicable",'Model output'!H256)), ISNUMBER(SEARCH("paratracheal",'Model output'!H256)),ISNUMBER(SEARCH("fibroadipose tissue",'Model output'!H256)),ISNUMBER(SEARCH("thyroid node",'Model output'!H256)),ISNUMBER(SEARCH("skeletal muscle",'Model output'!H256)),ISNUMBER(SEARCH("right",'Model output'!H256)),ISNUMBER(SEARCH("left",'Model output'!H256)),ISNUMBER(SEARCH("Not specified",'Model output'!H256))),"negative","positive"))</f>
        <v>negative</v>
      </c>
      <c r="I257">
        <f>IF(OR('Model output'!I256="",'Model output'!I256="Not answered",'Model output'!I256="Not mentioned"),"",IF(ISNUMBER('Model output'!I256),'Model output'!I256,1))</f>
        <v>11</v>
      </c>
      <c r="J257">
        <f>IF(OR('Model output'!J256="",'Model output'!J256="Not answered",'Model output'!J256="Not mentioned"),"",IF(AND(ISNUMBER('Model output'!J256),'Model output'!J256&lt;=I257),'Model output'!J256,IF(AND(ISNUMBER('Model output'!J256), 'Model output'!J256&gt;=DATE(2024,1,1)), MIN(DAY('Model output'!J256), MONTH('Model output'!J256), YEAR('Model output'!J256)), IF(ISNUMBER(SEARCH("0/",'Model output'!J256)),0,IF(ISNUMBER(SEARCH("/",'Model output'!J256)), VALUE(LEFT('Model output'!J256, SEARCH("/",'Model output'!J256)-1)),1)))))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 thyroid carcinoma</v>
      </c>
      <c r="O257" t="str">
        <f>IF('Model output'!M256="","",'Model output'!M256)</f>
        <v>classical variant</v>
      </c>
      <c r="P257" t="str">
        <f>IF('Model output'!N256="","",'Model output'!N256)</f>
        <v>1.7 cm</v>
      </c>
      <c r="Q257" t="str">
        <f t="shared" si="59"/>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 ""))</f>
        <v>Not mentioned</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6"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Yes</v>
      </c>
      <c r="AB257" t="str">
        <f>IF(AA257&lt;&gt;"Yes","",IF(OR('Model output'!U256="",ISNUMBER(SEARCH("Not identified",'Model output'!U256))),"",'Model output'!U256))</f>
        <v>Not mentioned</v>
      </c>
      <c r="AC257" s="1" t="str">
        <f>IF(OR('Model output'!V256="", 'Model output'!V256="No", AND(ISERROR(SEARCH("Positive",'Model output'!V256)), ISNUMBER(SEARCH("Negative",'Model output'!V256))), ISNUMBER(SEARCH("Uninvolved",'Model output'!V256)), ISNUMBER(SEARCH("none",'Model output'!V256)), ISNUMBER(SEARCH("Free",'Model output'!V256)), ISNUMBER(SEARCH("1 mm",'Model output'!V256)), ISNUMBER(SEARCH("1.0 mm",'Model output'!V256)), ISNUMBER(SEARCH("0.1 CM",'Model output'!V256)), ISNUMBER(SEARCH("less than 0.2 mm",'Model output'!V256)), ISNUMBER(SEARCH("less than 0.5 mm",'Model output'!V256)), ISNUMBER(SEARCH("abut",'Model output'!V256)), ISNUMBER(SEARCH("lymph node",'Model output'!V256)), ISNUMBER(SEARCH("not mentioned",'Model output'!V256)), ISNUMBER(SEARCH("not specified",'Model output'!V256)), ISNUMBER(SEARCH("cannot be assessed",'Model output'!V256))), "negative", "positive")</f>
        <v>negative</v>
      </c>
      <c r="AE257" s="33"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4" t="str">
        <f t="shared" si="60"/>
        <v>1b</v>
      </c>
      <c r="AG257" s="34" t="str">
        <f t="shared" si="61"/>
        <v>1a</v>
      </c>
      <c r="AH257" s="34" t="str">
        <f t="shared" si="62"/>
        <v>0</v>
      </c>
      <c r="AI257" s="40" t="str">
        <f t="shared" si="63"/>
        <v>II</v>
      </c>
      <c r="AJ257" s="37" t="s">
        <v>1149</v>
      </c>
      <c r="AK257" s="39" t="s">
        <v>1152</v>
      </c>
      <c r="AL257" s="39" t="s">
        <v>654</v>
      </c>
      <c r="AM257" s="39" t="s">
        <v>1156</v>
      </c>
      <c r="AN257" s="39" t="s">
        <v>1154</v>
      </c>
      <c r="AO257" s="37">
        <f t="shared" ca="1" si="64"/>
        <v>1</v>
      </c>
      <c r="AP257" s="39">
        <f t="shared" si="65"/>
        <v>1</v>
      </c>
      <c r="AQ257" s="39">
        <f t="shared" si="66"/>
        <v>1</v>
      </c>
      <c r="AR257" s="39">
        <f t="shared" si="67"/>
        <v>1</v>
      </c>
      <c r="AS257" s="40">
        <f t="shared" si="56"/>
        <v>1</v>
      </c>
    </row>
    <row r="258" spans="1:45">
      <c r="A258" t="str">
        <f>'Model output'!A257</f>
        <v>TCGA-FY-A40M</v>
      </c>
      <c r="B258" s="31">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0</v>
      </c>
      <c r="F258" t="str">
        <f t="shared" si="57"/>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output'!H257="","negative",IF(OR(ISNUMBER(SEARCH("lymph node",'Model output'!H257)),ISNUMBER(SEARCH("gland",'Model output'!H257)),ISNUMBER(SEARCH("lobe",'Model output'!H257)),ISNUMBER(SEARCH("isthmus",'Model output'!H257)),ISNUMBER(SEARCH("mediastinum",'Model output'!H257)),ISNUMBER(SEARCH("Not mentioned",'Model output'!H257)), ISNUMBER(SEARCH("Not applicable",'Model output'!H257)), ISNUMBER(SEARCH("paratracheal",'Model output'!H257)),ISNUMBER(SEARCH("fibroadipose tissue",'Model output'!H257)),ISNUMBER(SEARCH("thyroid node",'Model output'!H257)),ISNUMBER(SEARCH("skeletal muscle",'Model output'!H257)),ISNUMBER(SEARCH("right",'Model output'!H257)),ISNUMBER(SEARCH("left",'Model output'!H257)),ISNUMBER(SEARCH("Not specified",'Model output'!H257))),"negative","positive"))</f>
        <v>negative</v>
      </c>
      <c r="I258">
        <f>IF(OR('Model output'!I257="",'Model output'!I257="Not answered",'Model output'!I257="Not mentioned"),"",IF(ISNUMBER('Model output'!I257),'Model output'!I257,1))</f>
        <v>5</v>
      </c>
      <c r="J258">
        <f>IF(OR('Model output'!J257="",'Model output'!J257="Not answered",'Model output'!J257="Not mentioned"),"",IF(AND(ISNUMBER('Model output'!J257),'Model output'!J257&lt;=I258),'Model output'!J257,IF(AND(ISNUMBER('Model output'!J257), 'Model output'!J257&gt;=DATE(2024,1,1)), MIN(DAY('Model output'!J257), MONTH('Model output'!J257), YEAR('Model output'!J257)), IF(ISNUMBER(SEARCH("0/",'Model output'!J257)),0,IF(ISNUMBER(SEARCH("/",'Model output'!J257)), VALUE(LEFT('Model output'!J257, SEARCH("/",'Model output'!J257)-1)),1)))))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9"/>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 ""))</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6"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1" t="str">
        <f>IF(OR('Model output'!V257="", 'Model output'!V257="No", AND(ISERROR(SEARCH("Positive",'Model output'!V257)), ISNUMBER(SEARCH("Negative",'Model output'!V257))), ISNUMBER(SEARCH("Uninvolved",'Model output'!V257)), ISNUMBER(SEARCH("none",'Model output'!V257)), ISNUMBER(SEARCH("Free",'Model output'!V257)), ISNUMBER(SEARCH("1 mm",'Model output'!V257)), ISNUMBER(SEARCH("1.0 mm",'Model output'!V257)), ISNUMBER(SEARCH("0.1 CM",'Model output'!V257)), ISNUMBER(SEARCH("less than 0.2 mm",'Model output'!V257)), ISNUMBER(SEARCH("less than 0.5 mm",'Model output'!V257)), ISNUMBER(SEARCH("abut",'Model output'!V257)), ISNUMBER(SEARCH("lymph node",'Model output'!V257)), ISNUMBER(SEARCH("not mentioned",'Model output'!V257)), ISNUMBER(SEARCH("not specified",'Model output'!V257)), ISNUMBER(SEARCH("cannot be assessed",'Model output'!V257))), "negative", "positive")</f>
        <v>negative</v>
      </c>
      <c r="AE258" s="33"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4" t="str">
        <f t="shared" si="60"/>
        <v>1b</v>
      </c>
      <c r="AG258" s="34" t="str">
        <f t="shared" si="61"/>
        <v>0</v>
      </c>
      <c r="AH258" s="34" t="str">
        <f t="shared" si="62"/>
        <v>0</v>
      </c>
      <c r="AI258" s="40" t="str">
        <f t="shared" si="63"/>
        <v>I</v>
      </c>
      <c r="AJ258" s="37" t="s">
        <v>1148</v>
      </c>
      <c r="AK258" s="39" t="s">
        <v>1152</v>
      </c>
      <c r="AL258" s="39" t="s">
        <v>1153</v>
      </c>
      <c r="AM258" s="39" t="s">
        <v>1156</v>
      </c>
      <c r="AN258" s="39" t="s">
        <v>74</v>
      </c>
      <c r="AO258" s="37">
        <f t="shared" ca="1" si="64"/>
        <v>1</v>
      </c>
      <c r="AP258" s="39">
        <f t="shared" si="65"/>
        <v>1</v>
      </c>
      <c r="AQ258" s="39">
        <f t="shared" si="66"/>
        <v>1</v>
      </c>
      <c r="AR258" s="39">
        <f t="shared" si="67"/>
        <v>1</v>
      </c>
      <c r="AS258" s="40">
        <f t="shared" si="56"/>
        <v>1</v>
      </c>
    </row>
    <row r="259" spans="1:45">
      <c r="A259" t="str">
        <f>'Model output'!A258</f>
        <v>TCGA-FY-A40N</v>
      </c>
      <c r="B259" s="31">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0</v>
      </c>
      <c r="F259" t="str">
        <f t="shared" si="57"/>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output'!H258="","negative",IF(OR(ISNUMBER(SEARCH("lymph node",'Model output'!H258)),ISNUMBER(SEARCH("gland",'Model output'!H258)),ISNUMBER(SEARCH("lobe",'Model output'!H258)),ISNUMBER(SEARCH("isthmus",'Model output'!H258)),ISNUMBER(SEARCH("mediastinum",'Model output'!H258)),ISNUMBER(SEARCH("Not mentioned",'Model output'!H258)), ISNUMBER(SEARCH("Not applicable",'Model output'!H258)), ISNUMBER(SEARCH("paratracheal",'Model output'!H258)),ISNUMBER(SEARCH("fibroadipose tissue",'Model output'!H258)),ISNUMBER(SEARCH("thyroid node",'Model output'!H258)),ISNUMBER(SEARCH("skeletal muscle",'Model output'!H258)),ISNUMBER(SEARCH("right",'Model output'!H258)),ISNUMBER(SEARCH("left",'Model output'!H258)),ISNUMBER(SEARCH("Not specified",'Model output'!H258))),"negative","positive"))</f>
        <v>negative</v>
      </c>
      <c r="I259">
        <f>IF(OR('Model output'!I258="",'Model output'!I258="Not answered",'Model output'!I258="Not mentioned"),"",IF(ISNUMBER('Model output'!I258),'Model output'!I258,1))</f>
        <v>3</v>
      </c>
      <c r="J259">
        <f>IF(OR('Model output'!J258="",'Model output'!J258="Not answered",'Model output'!J258="Not mentioned"),"",IF(AND(ISNUMBER('Model output'!J258),'Model output'!J258&lt;=I259),'Model output'!J258,IF(AND(ISNUMBER('Model output'!J258), 'Model output'!J258&gt;=DATE(2024,1,1)), MIN(DAY('Model output'!J258), MONTH('Model output'!J258), YEAR('Model output'!J258)), IF(ISNUMBER(SEARCH("0/",'Model output'!J258)),0,IF(ISNUMBER(SEARCH("/",'Model output'!J258)), VALUE(LEFT('Model output'!J258, SEARCH("/",'Model output'!J258)-1)),1)))))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 thyroid carcinoma</v>
      </c>
      <c r="O259" t="str">
        <f>IF('Model output'!M258="","",'Model output'!M258)</f>
        <v/>
      </c>
      <c r="P259" t="str">
        <f>IF('Model output'!N258="","",'Model output'!N258)</f>
        <v>0.9 cm (tumor A) and 0.5 cm (tumor B)</v>
      </c>
      <c r="Q259" t="str">
        <f t="shared" si="59"/>
        <v>0.9cm,0.5cm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 ""))</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6"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No</v>
      </c>
      <c r="AB259" t="str">
        <f>IF(AA259&lt;&gt;"Yes","",IF(OR('Model output'!U258="",ISNUMBER(SEARCH("Not identified",'Model output'!U258))),"",'Model output'!U258))</f>
        <v/>
      </c>
      <c r="AC259" s="1" t="str">
        <f>IF(OR('Model output'!V258="", 'Model output'!V258="No", AND(ISERROR(SEARCH("Positive",'Model output'!V258)), ISNUMBER(SEARCH("Negative",'Model output'!V258))), ISNUMBER(SEARCH("Uninvolved",'Model output'!V258)), ISNUMBER(SEARCH("none",'Model output'!V258)), ISNUMBER(SEARCH("Free",'Model output'!V258)), ISNUMBER(SEARCH("1 mm",'Model output'!V258)), ISNUMBER(SEARCH("1.0 mm",'Model output'!V258)), ISNUMBER(SEARCH("0.1 CM",'Model output'!V258)), ISNUMBER(SEARCH("less than 0.2 mm",'Model output'!V258)), ISNUMBER(SEARCH("less than 0.5 mm",'Model output'!V258)), ISNUMBER(SEARCH("abut",'Model output'!V258)), ISNUMBER(SEARCH("lymph node",'Model output'!V258)), ISNUMBER(SEARCH("not mentioned",'Model output'!V258)), ISNUMBER(SEARCH("not specified",'Model output'!V258)), ISNUMBER(SEARCH("cannot be assessed",'Model output'!V258))), "negative", "positive")</f>
        <v>negative</v>
      </c>
      <c r="AE259" s="33"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4" t="str">
        <f t="shared" si="60"/>
        <v>1a</v>
      </c>
      <c r="AG259" s="34" t="str">
        <f t="shared" si="61"/>
        <v>0</v>
      </c>
      <c r="AH259" s="34" t="str">
        <f t="shared" si="62"/>
        <v>0</v>
      </c>
      <c r="AI259" s="40" t="str">
        <f t="shared" si="63"/>
        <v>I</v>
      </c>
      <c r="AJ259" s="37" t="s">
        <v>1148</v>
      </c>
      <c r="AK259" s="39" t="s">
        <v>654</v>
      </c>
      <c r="AL259" s="39" t="s">
        <v>1153</v>
      </c>
      <c r="AM259" s="39" t="s">
        <v>1156</v>
      </c>
      <c r="AN259" s="39" t="s">
        <v>74</v>
      </c>
      <c r="AO259" s="37">
        <f t="shared" ca="1" si="64"/>
        <v>1</v>
      </c>
      <c r="AP259" s="39">
        <f t="shared" si="65"/>
        <v>1</v>
      </c>
      <c r="AQ259" s="39">
        <f t="shared" si="66"/>
        <v>1</v>
      </c>
      <c r="AR259" s="39">
        <f t="shared" si="67"/>
        <v>1</v>
      </c>
      <c r="AS259" s="40">
        <f t="shared" ref="AS259:AS291" si="68">IF(AI259=AN259,1,0)</f>
        <v>1</v>
      </c>
    </row>
    <row r="260" spans="1:45">
      <c r="A260" t="str">
        <f>'Model output'!A259</f>
        <v>TCGA-FY-A4B0</v>
      </c>
      <c r="B260" s="31">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57"/>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output'!H259="","negative",IF(OR(ISNUMBER(SEARCH("lymph node",'Model output'!H259)),ISNUMBER(SEARCH("gland",'Model output'!H259)),ISNUMBER(SEARCH("lobe",'Model output'!H259)),ISNUMBER(SEARCH("isthmus",'Model output'!H259)),ISNUMBER(SEARCH("mediastinum",'Model output'!H259)),ISNUMBER(SEARCH("Not mentioned",'Model output'!H259)), ISNUMBER(SEARCH("Not applicable",'Model output'!H259)), ISNUMBER(SEARCH("paratracheal",'Model output'!H259)),ISNUMBER(SEARCH("fibroadipose tissue",'Model output'!H259)),ISNUMBER(SEARCH("thyroid node",'Model output'!H259)),ISNUMBER(SEARCH("skeletal muscle",'Model output'!H259)),ISNUMBER(SEARCH("right",'Model output'!H259)),ISNUMBER(SEARCH("left",'Model output'!H259)),ISNUMBER(SEARCH("Not specified",'Model output'!H259))),"negative","positive"))</f>
        <v>negative</v>
      </c>
      <c r="I260" t="str">
        <f>IF(OR('Model output'!I259="",'Model output'!I259="Not answered",'Model output'!I259="Not mentioned"),"",IF(ISNUMBER('Model output'!I259),'Model output'!I259,1))</f>
        <v/>
      </c>
      <c r="J260" t="str">
        <f>IF(OR('Model output'!J259="",'Model output'!J259="Not answered",'Model output'!J259="Not mentioned"),"",IF(AND(ISNUMBER('Model output'!J259),'Model output'!J259&lt;=I260),'Model output'!J259,IF(AND(ISNUMBER('Model output'!J259), 'Model output'!J259&gt;=DATE(2024,1,1)), MIN(DAY('Model output'!J259), MONTH('Model output'!J259), YEAR('Model output'!J259)), IF(ISNUMBER(SEARCH("0/",'Model output'!J259)),0,IF(ISNUMBER(SEARCH("/",'Model output'!J259)), VALUE(LEFT('Model output'!J259, SEARCH("/",'Model output'!J259)-1)),1)))))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 thyroid carcinoma</v>
      </c>
      <c r="O260" t="str">
        <f>IF('Model output'!M259="","",'Model output'!M259)</f>
        <v>follicular variant</v>
      </c>
      <c r="P260" t="str">
        <f>IF('Model output'!N259="","",'Model output'!N259)</f>
        <v>Not mentioned</v>
      </c>
      <c r="Q260" t="str">
        <f t="shared" si="59"/>
        <v/>
      </c>
      <c r="R260" t="str" cm="1">
        <f t="array" ref="R260">IF(Q260="","",IF(ISNUMBER(SEARCH("cm",Q260)),MAX(VALUE(SUBSTITUTE(_xlfn.FILTERXML("&lt;t&gt;&lt;s&gt;"&amp;SUBSTITUTE(Q260,",","&lt;/s&gt;&lt;s&gt;")&amp;"&lt;/s&gt;&lt;/t&gt;","//s"),"cm",""))),MAX(VALUE(SUBSTITUTE(_xlfn.FILTERXML("&lt;t&gt;&lt;s&gt;"&amp;SUBSTITUTE(Q260,",","&lt;/s&gt;&lt;s&gt;")&amp;"&lt;/s&gt;&lt;/t&gt;","//s"),"mm","")))/10))</f>
        <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 ""))</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6" t="str">
        <f>IF('Model output'!S259="","",'Model output'!S259)</f>
        <v>Not identified</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1" t="str">
        <f>IF(OR('Model output'!V259="", 'Model output'!V259="No", AND(ISERROR(SEARCH("Positive",'Model output'!V259)), ISNUMBER(SEARCH("Negative",'Model output'!V259))), ISNUMBER(SEARCH("Uninvolved",'Model output'!V259)), ISNUMBER(SEARCH("none",'Model output'!V259)), ISNUMBER(SEARCH("Free",'Model output'!V259)), ISNUMBER(SEARCH("1 mm",'Model output'!V259)), ISNUMBER(SEARCH("1.0 mm",'Model output'!V259)), ISNUMBER(SEARCH("0.1 CM",'Model output'!V259)), ISNUMBER(SEARCH("less than 0.2 mm",'Model output'!V259)), ISNUMBER(SEARCH("less than 0.5 mm",'Model output'!V259)), ISNUMBER(SEARCH("abut",'Model output'!V259)), ISNUMBER(SEARCH("lymph node",'Model output'!V259)), ISNUMBER(SEARCH("not mentioned",'Model output'!V259)), ISNUMBER(SEARCH("not specified",'Model output'!V259)), ISNUMBER(SEARCH("cannot be assessed",'Model output'!V259))), "negative", "positive")</f>
        <v>positive</v>
      </c>
      <c r="AE260" s="33"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4" t="str">
        <f t="shared" si="60"/>
        <v>x</v>
      </c>
      <c r="AG260" s="34" t="str">
        <f t="shared" si="61"/>
        <v>0</v>
      </c>
      <c r="AH260" s="34" t="str">
        <f t="shared" si="62"/>
        <v>0</v>
      </c>
      <c r="AI260" s="40" t="str">
        <f t="shared" si="63"/>
        <v>I</v>
      </c>
      <c r="AJ260" s="37" t="s">
        <v>1147</v>
      </c>
      <c r="AK260" s="39" t="s">
        <v>654</v>
      </c>
      <c r="AL260" s="39" t="s">
        <v>1156</v>
      </c>
      <c r="AM260" s="39" t="s">
        <v>1156</v>
      </c>
      <c r="AN260" s="39" t="s">
        <v>74</v>
      </c>
      <c r="AO260" s="37">
        <f t="shared" si="64"/>
        <v>1</v>
      </c>
      <c r="AP260" s="39">
        <f t="shared" si="65"/>
        <v>0</v>
      </c>
      <c r="AQ260" s="39">
        <f t="shared" si="66"/>
        <v>1</v>
      </c>
      <c r="AR260" s="39">
        <f t="shared" si="67"/>
        <v>1</v>
      </c>
      <c r="AS260" s="40">
        <f t="shared" si="68"/>
        <v>1</v>
      </c>
    </row>
    <row r="261" spans="1:45">
      <c r="A261" t="str">
        <f>'Model output'!A260</f>
        <v>TCGA-FY-A4B3</v>
      </c>
      <c r="B261" s="31">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7"/>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output'!H260="","negative",IF(OR(ISNUMBER(SEARCH("lymph node",'Model output'!H260)),ISNUMBER(SEARCH("gland",'Model output'!H260)),ISNUMBER(SEARCH("lobe",'Model output'!H260)),ISNUMBER(SEARCH("isthmus",'Model output'!H260)),ISNUMBER(SEARCH("mediastinum",'Model output'!H260)),ISNUMBER(SEARCH("Not mentioned",'Model output'!H260)), ISNUMBER(SEARCH("Not applicable",'Model output'!H260)), ISNUMBER(SEARCH("paratracheal",'Model output'!H260)),ISNUMBER(SEARCH("fibroadipose tissue",'Model output'!H260)),ISNUMBER(SEARCH("thyroid node",'Model output'!H260)),ISNUMBER(SEARCH("skeletal muscle",'Model output'!H260)),ISNUMBER(SEARCH("right",'Model output'!H260)),ISNUMBER(SEARCH("left",'Model output'!H260)),ISNUMBER(SEARCH("Not specified",'Model output'!H260))),"negative","positive"))</f>
        <v>negative</v>
      </c>
      <c r="I261">
        <f>IF(OR('Model output'!I260="",'Model output'!I260="Not answered",'Model output'!I260="Not mentioned"),"",IF(ISNUMBER('Model output'!I260),'Model output'!I260,1))</f>
        <v>4</v>
      </c>
      <c r="J261">
        <f>IF(OR('Model output'!J260="",'Model output'!J260="Not answered",'Model output'!J260="Not mentioned"),"",IF(AND(ISNUMBER('Model output'!J260),'Model output'!J260&lt;=I261),'Model output'!J260,IF(AND(ISNUMBER('Model output'!J260), 'Model output'!J260&gt;=DATE(2024,1,1)), MIN(DAY('Model output'!J260), MONTH('Model output'!J260), YEAR('Model output'!J260)), IF(ISNUMBER(SEARCH("0/",'Model output'!J260)),0,IF(ISNUMBER(SEARCH("/",'Model output'!J260)), VALUE(LEFT('Model output'!J260, SEARCH("/",'Model output'!J260)-1)),1)))))</f>
        <v>4</v>
      </c>
      <c r="K261" t="str" cm="1">
        <f t="array" ref="K261">IF(COUNT(FIND({0,1,2,3,4,5,6,7,8,9},'Model output'!K260))&gt;0,'Model output'!K260,"")</f>
        <v/>
      </c>
      <c r="L261" s="8" t="str">
        <f t="shared" si="58"/>
        <v/>
      </c>
      <c r="M261" t="str" cm="1">
        <f t="array" ref="M261">IF(L261="","",IF(ISNUMBER(SEARCH("cm",L261)),MAX(VALUE(SUBSTITUTE(_xlfn.FILTERXML("&lt;t&gt;&lt;s&gt;"&amp;SUBSTITUTE(L261,",","&lt;/s&gt;&lt;s&gt;")&amp;"&lt;/s&gt;&lt;/t&gt;","//s"),"cm",""))),MAX(VALUE(SUBSTITUTE(_xlfn.FILTERXML("&lt;t&gt;&lt;s&gt;"&amp;SUBSTITUTE(L261,",","&lt;/s&gt;&lt;s&gt;")&amp;"&lt;/s&gt;&lt;/t&gt;","//s"),"mm","")))/10))</f>
        <v/>
      </c>
      <c r="N261" t="str">
        <f>IF('Model output'!L260="","",'Model output'!L260)</f>
        <v>Papillary carcinoma</v>
      </c>
      <c r="O261" t="str">
        <f>IF('Model output'!M260="","",'Model output'!M260)</f>
        <v>Classical (usual)</v>
      </c>
      <c r="P261" t="str">
        <f>IF('Model output'!N260="","",'Model output'!N260)</f>
        <v>2.1 cm</v>
      </c>
      <c r="Q261" t="str">
        <f t="shared" si="59"/>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 ""))</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6"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1" t="str">
        <f>IF(OR('Model output'!V260="", 'Model output'!V260="No", AND(ISERROR(SEARCH("Positive",'Model output'!V260)), ISNUMBER(SEARCH("Negative",'Model output'!V260))), ISNUMBER(SEARCH("Uninvolved",'Model output'!V260)), ISNUMBER(SEARCH("none",'Model output'!V260)), ISNUMBER(SEARCH("Free",'Model output'!V260)), ISNUMBER(SEARCH("1 mm",'Model output'!V260)), ISNUMBER(SEARCH("1.0 mm",'Model output'!V260)), ISNUMBER(SEARCH("0.1 CM",'Model output'!V260)), ISNUMBER(SEARCH("less than 0.2 mm",'Model output'!V260)), ISNUMBER(SEARCH("less than 0.5 mm",'Model output'!V260)), ISNUMBER(SEARCH("abut",'Model output'!V260)), ISNUMBER(SEARCH("lymph node",'Model output'!V260)), ISNUMBER(SEARCH("not mentioned",'Model output'!V260)), ISNUMBER(SEARCH("not specified",'Model output'!V260)), ISNUMBER(SEARCH("cannot be assessed",'Model output'!V260))), "negative", "positive")</f>
        <v>positive</v>
      </c>
      <c r="AE261" s="33"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4" t="str">
        <f t="shared" si="60"/>
        <v>2</v>
      </c>
      <c r="AG261" s="34" t="str">
        <f t="shared" si="61"/>
        <v>1a</v>
      </c>
      <c r="AH261" s="34" t="str">
        <f t="shared" si="62"/>
        <v>0</v>
      </c>
      <c r="AI261" s="40" t="str">
        <f t="shared" si="63"/>
        <v>I</v>
      </c>
      <c r="AJ261" s="37" t="s">
        <v>1147</v>
      </c>
      <c r="AK261" s="39" t="s">
        <v>1155</v>
      </c>
      <c r="AL261" s="39" t="s">
        <v>654</v>
      </c>
      <c r="AM261" s="39" t="s">
        <v>1156</v>
      </c>
      <c r="AN261" s="39" t="s">
        <v>74</v>
      </c>
      <c r="AO261" s="37">
        <f t="shared" si="64"/>
        <v>1</v>
      </c>
      <c r="AP261" s="39">
        <f t="shared" si="65"/>
        <v>1</v>
      </c>
      <c r="AQ261" s="39">
        <f t="shared" si="66"/>
        <v>1</v>
      </c>
      <c r="AR261" s="39">
        <f t="shared" si="67"/>
        <v>1</v>
      </c>
      <c r="AS261" s="40">
        <f t="shared" si="68"/>
        <v>1</v>
      </c>
    </row>
    <row r="262" spans="1:45">
      <c r="A262" t="str">
        <f>'Model output'!A261</f>
        <v>TCGA-FY-A76V</v>
      </c>
      <c r="B262" s="31">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7"/>
        <v>positive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central</v>
      </c>
      <c r="H262" t="str">
        <f>IF('Model output'!H261="","negative",IF(OR(ISNUMBER(SEARCH("lymph node",'Model output'!H261)),ISNUMBER(SEARCH("gland",'Model output'!H261)),ISNUMBER(SEARCH("lobe",'Model output'!H261)),ISNUMBER(SEARCH("isthmus",'Model output'!H261)),ISNUMBER(SEARCH("mediastinum",'Model output'!H261)),ISNUMBER(SEARCH("Not mentioned",'Model output'!H261)), ISNUMBER(SEARCH("Not applicable",'Model output'!H261)), ISNUMBER(SEARCH("paratracheal",'Model output'!H261)),ISNUMBER(SEARCH("fibroadipose tissue",'Model output'!H261)),ISNUMBER(SEARCH("thyroid node",'Model output'!H261)),ISNUMBER(SEARCH("skeletal muscle",'Model output'!H261)),ISNUMBER(SEARCH("right",'Model output'!H261)),ISNUMBER(SEARCH("left",'Model output'!H261)),ISNUMBER(SEARCH("Not specified",'Model output'!H261))),"negative","positive"))</f>
        <v>negative</v>
      </c>
      <c r="I262">
        <f>IF(OR('Model output'!I261="",'Model output'!I261="Not answered",'Model output'!I261="Not mentioned"),"",IF(ISNUMBER('Model output'!I261),'Model output'!I261,1))</f>
        <v>1</v>
      </c>
      <c r="J262">
        <f>IF(OR('Model output'!J261="",'Model output'!J261="Not answered",'Model output'!J261="Not mentioned"),"",IF(AND(ISNUMBER('Model output'!J261),'Model output'!J261&lt;=I262),'Model output'!J261,IF(AND(ISNUMBER('Model output'!J261), 'Model output'!J261&gt;=DATE(2024,1,1)), MIN(DAY('Model output'!J261), MONTH('Model output'!J261), YEAR('Model output'!J261)), IF(ISNUMBER(SEARCH("0/",'Model output'!J261)),0,IF(ISNUMBER(SEARCH("/",'Model output'!J261)), VALUE(LEFT('Model output'!J261, SEARCH("/",'Model output'!J261)-1)),1)))))</f>
        <v>1</v>
      </c>
      <c r="K262" t="str" cm="1">
        <f t="array" ref="K262">IF(COUNT(FIND({0,1,2,3,4,5,6,7,8,9},'Model output'!K261))&gt;0,'Model output'!K261,"")</f>
        <v>0.2 cm (left lobe), 0.25 cm (right lobe)</v>
      </c>
      <c r="L262" s="8" t="str">
        <f t="shared" si="58"/>
        <v>0.2cm,0.25cm</v>
      </c>
      <c r="M262" cm="1">
        <f t="array" ref="M262">IF(L262="","",IF(ISNUMBER(SEARCH("cm",L262)),MAX(VALUE(SUBSTITUTE(_xlfn.FILTERXML("&lt;t&gt;&lt;s&gt;"&amp;SUBSTITUTE(L262,",","&lt;/s&gt;&lt;s&gt;")&amp;"&lt;/s&gt;&lt;/t&gt;","//s"),"cm",""))),MAX(VALUE(SUBSTITUTE(_xlfn.FILTERXML("&lt;t&gt;&lt;s&gt;"&amp;SUBSTITUTE(L262,",","&lt;/s&gt;&lt;s&gt;")&amp;"&lt;/s&gt;&lt;/t&gt;","//s"),"mm","")))/10))</f>
        <v>0.25</v>
      </c>
      <c r="N262" t="str">
        <f>IF('Model output'!L261="","",'Model output'!L261)</f>
        <v>Papillary carcinoma, follicular variant</v>
      </c>
      <c r="O262" t="str">
        <f>IF('Model output'!M261="","",'Model output'!M261)</f>
        <v>Not mentioned in the provided clinical note</v>
      </c>
      <c r="P262" t="str">
        <f>IF('Model output'!N261="","",'Model output'!N261)</f>
        <v>3.1 x 1.5 x 1.1 cm (dominant tumor)</v>
      </c>
      <c r="Q262" t="str">
        <f t="shared" si="59"/>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 ""))</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positive</v>
      </c>
      <c r="X262" s="16"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Yes</v>
      </c>
      <c r="AB262" t="str">
        <f>IF(AA262&lt;&gt;"Yes","",IF(OR('Model output'!U261="",ISNUMBER(SEARCH("Not identified",'Model output'!U261))),"",'Model output'!U261))</f>
        <v>Not mentioned in the provided clinical note</v>
      </c>
      <c r="AC262" s="1" t="str">
        <f>IF(OR('Model output'!V261="", 'Model output'!V261="No", AND(ISERROR(SEARCH("Positive",'Model output'!V261)), ISNUMBER(SEARCH("Negative",'Model output'!V261))), ISNUMBER(SEARCH("Uninvolved",'Model output'!V261)), ISNUMBER(SEARCH("none",'Model output'!V261)), ISNUMBER(SEARCH("Free",'Model output'!V261)), ISNUMBER(SEARCH("1 mm",'Model output'!V261)), ISNUMBER(SEARCH("1.0 mm",'Model output'!V261)), ISNUMBER(SEARCH("0.1 CM",'Model output'!V261)), ISNUMBER(SEARCH("less than 0.2 mm",'Model output'!V261)), ISNUMBER(SEARCH("less than 0.5 mm",'Model output'!V261)), ISNUMBER(SEARCH("abut",'Model output'!V261)), ISNUMBER(SEARCH("lymph node",'Model output'!V261)), ISNUMBER(SEARCH("not mentioned",'Model output'!V261)), ISNUMBER(SEARCH("not specified",'Model output'!V261)), ISNUMBER(SEARCH("cannot be assessed",'Model output'!V261))), "negative", "positive")</f>
        <v>negative</v>
      </c>
      <c r="AE262" s="33"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4" t="str">
        <f t="shared" si="60"/>
        <v>2</v>
      </c>
      <c r="AG262" s="34" t="str">
        <f t="shared" si="61"/>
        <v>1a</v>
      </c>
      <c r="AH262" s="34" t="str">
        <f t="shared" si="62"/>
        <v>0</v>
      </c>
      <c r="AI262" s="40" t="str">
        <f t="shared" si="63"/>
        <v>I</v>
      </c>
      <c r="AJ262" s="37" t="s">
        <v>1148</v>
      </c>
      <c r="AK262" s="39" t="s">
        <v>1155</v>
      </c>
      <c r="AL262" s="39" t="s">
        <v>1156</v>
      </c>
      <c r="AM262" s="39" t="s">
        <v>1156</v>
      </c>
      <c r="AN262" s="39" t="s">
        <v>74</v>
      </c>
      <c r="AO262" s="37">
        <f t="shared" ca="1" si="64"/>
        <v>1</v>
      </c>
      <c r="AP262" s="39">
        <f t="shared" si="65"/>
        <v>1</v>
      </c>
      <c r="AQ262" s="39">
        <f t="shared" si="66"/>
        <v>0</v>
      </c>
      <c r="AR262" s="39">
        <f t="shared" si="67"/>
        <v>1</v>
      </c>
      <c r="AS262" s="40">
        <f t="shared" si="68"/>
        <v>1</v>
      </c>
    </row>
    <row r="263" spans="1:45">
      <c r="A263" t="str">
        <f>'Model output'!A262</f>
        <v>TCGA-GE-A2C6</v>
      </c>
      <c r="B263" s="31">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7"/>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output'!H262="","negative",IF(OR(ISNUMBER(SEARCH("lymph node",'Model output'!H262)),ISNUMBER(SEARCH("gland",'Model output'!H262)),ISNUMBER(SEARCH("lobe",'Model output'!H262)),ISNUMBER(SEARCH("isthmus",'Model output'!H262)),ISNUMBER(SEARCH("mediastinum",'Model output'!H262)),ISNUMBER(SEARCH("Not mentioned",'Model output'!H262)), ISNUMBER(SEARCH("Not applicable",'Model output'!H262)), ISNUMBER(SEARCH("paratracheal",'Model output'!H262)),ISNUMBER(SEARCH("fibroadipose tissue",'Model output'!H262)),ISNUMBER(SEARCH("thyroid node",'Model output'!H262)),ISNUMBER(SEARCH("skeletal muscle",'Model output'!H262)),ISNUMBER(SEARCH("right",'Model output'!H262)),ISNUMBER(SEARCH("left",'Model output'!H262)),ISNUMBER(SEARCH("Not specified",'Model output'!H262))),"negative","positive"))</f>
        <v>negative</v>
      </c>
      <c r="I263">
        <f>IF(OR('Model output'!I262="",'Model output'!I262="Not answered",'Model output'!I262="Not mentioned"),"",IF(ISNUMBER('Model output'!I262),'Model output'!I262,1))</f>
        <v>23</v>
      </c>
      <c r="J263">
        <f>IF(OR('Model output'!J262="",'Model output'!J262="Not answered",'Model output'!J262="Not mentioned"),"",IF(AND(ISNUMBER('Model output'!J262),'Model output'!J262&lt;=I263),'Model output'!J262,IF(AND(ISNUMBER('Model output'!J262), 'Model output'!J262&gt;=DATE(2024,1,1)), MIN(DAY('Model output'!J262), MONTH('Model output'!J262), YEAR('Model output'!J262)), IF(ISNUMBER(SEARCH("0/",'Model output'!J262)),0,IF(ISNUMBER(SEARCH("/",'Model output'!J262)), VALUE(LEFT('Model output'!J262, SEARCH("/",'Model output'!J262)-1)),1)))))</f>
        <v>14</v>
      </c>
      <c r="K263" t="str" cm="1">
        <f t="array" ref="K263">IF(COUNT(FIND({0,1,2,3,4,5,6,7,8,9},'Model output'!K262))&gt;0,'Model output'!K262,"")</f>
        <v>3.4 cm (Level 2)</v>
      </c>
      <c r="L263" s="8" t="str">
        <f t="shared" si="58"/>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 thyroid carcinoma</v>
      </c>
      <c r="O263" t="str">
        <f>IF('Model output'!M262="","",'Model output'!M262)</f>
        <v/>
      </c>
      <c r="P263" t="str">
        <f>IF('Model output'!N262="","",'Model output'!N262)</f>
        <v>2.5 cm</v>
      </c>
      <c r="Q263" t="str">
        <f t="shared" si="59"/>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 ""))</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6"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1" t="str">
        <f>IF(OR('Model output'!V262="", 'Model output'!V262="No", AND(ISERROR(SEARCH("Positive",'Model output'!V262)), ISNUMBER(SEARCH("Negative",'Model output'!V262))), ISNUMBER(SEARCH("Uninvolved",'Model output'!V262)), ISNUMBER(SEARCH("none",'Model output'!V262)), ISNUMBER(SEARCH("Free",'Model output'!V262)), ISNUMBER(SEARCH("1 mm",'Model output'!V262)), ISNUMBER(SEARCH("1.0 mm",'Model output'!V262)), ISNUMBER(SEARCH("0.1 CM",'Model output'!V262)), ISNUMBER(SEARCH("less than 0.2 mm",'Model output'!V262)), ISNUMBER(SEARCH("less than 0.5 mm",'Model output'!V262)), ISNUMBER(SEARCH("abut",'Model output'!V262)), ISNUMBER(SEARCH("lymph node",'Model output'!V262)), ISNUMBER(SEARCH("not mentioned",'Model output'!V262)), ISNUMBER(SEARCH("not specified",'Model output'!V262)), ISNUMBER(SEARCH("cannot be assessed",'Model output'!V262))), "negative", "positive")</f>
        <v>negative</v>
      </c>
      <c r="AE263" s="33"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4" t="str">
        <f t="shared" si="60"/>
        <v>2</v>
      </c>
      <c r="AG263" s="34" t="str">
        <f t="shared" si="61"/>
        <v>1b</v>
      </c>
      <c r="AH263" s="34" t="str">
        <f t="shared" si="62"/>
        <v>0</v>
      </c>
      <c r="AI263" s="40" t="str">
        <f t="shared" si="63"/>
        <v>I</v>
      </c>
      <c r="AJ263" s="37" t="s">
        <v>1147</v>
      </c>
      <c r="AK263" s="39" t="s">
        <v>1155</v>
      </c>
      <c r="AL263" s="39" t="s">
        <v>1152</v>
      </c>
      <c r="AM263" s="39" t="s">
        <v>1156</v>
      </c>
      <c r="AN263" s="39" t="s">
        <v>74</v>
      </c>
      <c r="AO263" s="37">
        <f t="shared" si="64"/>
        <v>1</v>
      </c>
      <c r="AP263" s="39">
        <f t="shared" si="65"/>
        <v>1</v>
      </c>
      <c r="AQ263" s="39">
        <f t="shared" si="66"/>
        <v>1</v>
      </c>
      <c r="AR263" s="39">
        <f t="shared" si="67"/>
        <v>1</v>
      </c>
      <c r="AS263" s="40">
        <f t="shared" si="68"/>
        <v>1</v>
      </c>
    </row>
    <row r="264" spans="1:45">
      <c r="A264" t="str">
        <f>'Model output'!A263</f>
        <v>TCGA-H2-A26U</v>
      </c>
      <c r="B264" s="31">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7"/>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output'!H263="","negative",IF(OR(ISNUMBER(SEARCH("lymph node",'Model output'!H263)),ISNUMBER(SEARCH("gland",'Model output'!H263)),ISNUMBER(SEARCH("lobe",'Model output'!H263)),ISNUMBER(SEARCH("isthmus",'Model output'!H263)),ISNUMBER(SEARCH("mediastinum",'Model output'!H263)),ISNUMBER(SEARCH("Not mentioned",'Model output'!H263)), ISNUMBER(SEARCH("Not applicable",'Model output'!H263)), ISNUMBER(SEARCH("paratracheal",'Model output'!H263)),ISNUMBER(SEARCH("fibroadipose tissue",'Model output'!H263)),ISNUMBER(SEARCH("thyroid node",'Model output'!H263)),ISNUMBER(SEARCH("skeletal muscle",'Model output'!H263)),ISNUMBER(SEARCH("right",'Model output'!H263)),ISNUMBER(SEARCH("left",'Model output'!H263)),ISNUMBER(SEARCH("Not specified",'Model output'!H263))),"negative","positive"))</f>
        <v>negative</v>
      </c>
      <c r="I264">
        <f>IF(OR('Model output'!I263="",'Model output'!I263="Not answered",'Model output'!I263="Not mentioned"),"",IF(ISNUMBER('Model output'!I263),'Model output'!I263,1))</f>
        <v>7</v>
      </c>
      <c r="J264">
        <f>IF(OR('Model output'!J263="",'Model output'!J263="Not answered",'Model output'!J263="Not mentioned"),"",IF(AND(ISNUMBER('Model output'!J263),'Model output'!J263&lt;=I264),'Model output'!J263,IF(AND(ISNUMBER('Model output'!J263), 'Model output'!J263&gt;=DATE(2024,1,1)), MIN(DAY('Model output'!J263), MONTH('Model output'!J263), YEAR('Model output'!J263)), IF(ISNUMBER(SEARCH("0/",'Model output'!J263)),0,IF(ISNUMBER(SEARCH("/",'Model output'!J263)), VALUE(LEFT('Model output'!J263, SEARCH("/",'Model output'!J263)-1)),1)))))</f>
        <v>0</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59"/>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 ""))</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16" t="str">
        <f>IF('Model output'!S263="","",'Model output'!S263)</f>
        <v>Right lobe</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1" t="str">
        <f>IF(OR('Model output'!V263="", 'Model output'!V263="No", AND(ISERROR(SEARCH("Positive",'Model output'!V263)), ISNUMBER(SEARCH("Negative",'Model output'!V263))), ISNUMBER(SEARCH("Uninvolved",'Model output'!V263)), ISNUMBER(SEARCH("none",'Model output'!V263)), ISNUMBER(SEARCH("Free",'Model output'!V263)), ISNUMBER(SEARCH("1 mm",'Model output'!V263)), ISNUMBER(SEARCH("1.0 mm",'Model output'!V263)), ISNUMBER(SEARCH("0.1 CM",'Model output'!V263)), ISNUMBER(SEARCH("less than 0.2 mm",'Model output'!V263)), ISNUMBER(SEARCH("less than 0.5 mm",'Model output'!V263)), ISNUMBER(SEARCH("abut",'Model output'!V263)), ISNUMBER(SEARCH("lymph node",'Model output'!V263)), ISNUMBER(SEARCH("not mentioned",'Model output'!V263)), ISNUMBER(SEARCH("not specified",'Model output'!V263)), ISNUMBER(SEARCH("cannot be assessed",'Model output'!V263))), "negative", "positive")</f>
        <v>positive</v>
      </c>
      <c r="AE264" s="33"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4" t="str">
        <f t="shared" si="60"/>
        <v>1b</v>
      </c>
      <c r="AG264" s="34" t="str">
        <f t="shared" si="61"/>
        <v>0</v>
      </c>
      <c r="AH264" s="34" t="str">
        <f t="shared" si="62"/>
        <v>0</v>
      </c>
      <c r="AI264" s="40" t="str">
        <f t="shared" si="63"/>
        <v>I</v>
      </c>
      <c r="AJ264" s="37" t="s">
        <v>1147</v>
      </c>
      <c r="AK264" s="39" t="s">
        <v>1152</v>
      </c>
      <c r="AL264" s="39" t="s">
        <v>1153</v>
      </c>
      <c r="AM264" s="39" t="s">
        <v>1156</v>
      </c>
      <c r="AN264" s="39" t="s">
        <v>74</v>
      </c>
      <c r="AO264" s="37">
        <f t="shared" si="64"/>
        <v>1</v>
      </c>
      <c r="AP264" s="39">
        <f t="shared" si="65"/>
        <v>1</v>
      </c>
      <c r="AQ264" s="39">
        <f t="shared" si="66"/>
        <v>1</v>
      </c>
      <c r="AR264" s="39">
        <f t="shared" si="67"/>
        <v>1</v>
      </c>
      <c r="AS264" s="40">
        <f t="shared" si="68"/>
        <v>1</v>
      </c>
    </row>
    <row r="265" spans="1:45">
      <c r="A265" t="str">
        <f>'Model output'!A264</f>
        <v>TCGA-H2-A2K9</v>
      </c>
      <c r="B265" s="31">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he</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
      </c>
      <c r="F265" t="str">
        <f t="shared" si="57"/>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output'!H264="","negative",IF(OR(ISNUMBER(SEARCH("lymph node",'Model output'!H264)),ISNUMBER(SEARCH("gland",'Model output'!H264)),ISNUMBER(SEARCH("lobe",'Model output'!H264)),ISNUMBER(SEARCH("isthmus",'Model output'!H264)),ISNUMBER(SEARCH("mediastinum",'Model output'!H264)),ISNUMBER(SEARCH("Not mentioned",'Model output'!H264)), ISNUMBER(SEARCH("Not applicable",'Model output'!H264)), ISNUMBER(SEARCH("paratracheal",'Model output'!H264)),ISNUMBER(SEARCH("fibroadipose tissue",'Model output'!H264)),ISNUMBER(SEARCH("thyroid node",'Model output'!H264)),ISNUMBER(SEARCH("skeletal muscle",'Model output'!H264)),ISNUMBER(SEARCH("right",'Model output'!H264)),ISNUMBER(SEARCH("left",'Model output'!H264)),ISNUMBER(SEARCH("Not specified",'Model output'!H264))),"negative","positive"))</f>
        <v>negative</v>
      </c>
      <c r="I265">
        <f>IF(OR('Model output'!I264="",'Model output'!I264="Not answered",'Model output'!I264="Not mentioned"),"",IF(ISNUMBER('Model output'!I264),'Model output'!I264,1))</f>
        <v>14</v>
      </c>
      <c r="J265">
        <f>IF(OR('Model output'!J264="",'Model output'!J264="Not answered",'Model output'!J264="Not mentioned"),"",IF(AND(ISNUMBER('Model output'!J264),'Model output'!J264&lt;=I265),'Model output'!J264,IF(AND(ISNUMBER('Model output'!J264), 'Model output'!J264&gt;=DATE(2024,1,1)), MIN(DAY('Model output'!J264), MONTH('Model output'!J264), YEAR('Model output'!J264)), IF(ISNUMBER(SEARCH("0/",'Model output'!J264)),0,IF(ISNUMBER(SEARCH("/",'Model output'!J264)), VALUE(LEFT('Model output'!J264, SEARCH("/",'Model output'!J264)-1)),1)))))</f>
        <v>11</v>
      </c>
      <c r="K265" t="str" cm="1">
        <f t="array" ref="K265">IF(COUNT(FIND({0,1,2,3,4,5,6,7,8,9},'Model output'!K264))&gt;0,'Model output'!K264,"")</f>
        <v>3.5 mm</v>
      </c>
      <c r="L265" s="8"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 papillary and follicular variant, multifocal</v>
      </c>
      <c r="O265" t="str">
        <f>IF('Model output'!M264="","",'Model output'!M264)</f>
        <v>Not mentioned in the provided clinical note</v>
      </c>
      <c r="P265" t="str">
        <f>IF('Model output'!N264="","",'Model output'!N264)</f>
        <v>2.8 cm</v>
      </c>
      <c r="Q265" t="str">
        <f t="shared" si="59"/>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Multifocal</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 ""))</f>
        <v>Not mentioned in the provided clinical note</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6" t="str">
        <f>IF('Model output'!S264="","",'Model output'!S264)</f>
        <v>Not mentioned in the provided clinical note</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Yes</v>
      </c>
      <c r="AB265" t="str">
        <f>IF(AA265&lt;&gt;"Yes","",IF(OR('Model output'!U264="",ISNUMBER(SEARCH("Not identified",'Model output'!U264))),"",'Model output'!U264))</f>
        <v>Not mentioned in the provided clinical note</v>
      </c>
      <c r="AC265" s="1" t="str">
        <f>IF(OR('Model output'!V264="", 'Model output'!V264="No", AND(ISERROR(SEARCH("Positive",'Model output'!V264)), ISNUMBER(SEARCH("Negative",'Model output'!V264))), ISNUMBER(SEARCH("Uninvolved",'Model output'!V264)), ISNUMBER(SEARCH("none",'Model output'!V264)), ISNUMBER(SEARCH("Free",'Model output'!V264)), ISNUMBER(SEARCH("1 mm",'Model output'!V264)), ISNUMBER(SEARCH("1.0 mm",'Model output'!V264)), ISNUMBER(SEARCH("0.1 CM",'Model output'!V264)), ISNUMBER(SEARCH("less than 0.2 mm",'Model output'!V264)), ISNUMBER(SEARCH("less than 0.5 mm",'Model output'!V264)), ISNUMBER(SEARCH("abut",'Model output'!V264)), ISNUMBER(SEARCH("lymph node",'Model output'!V264)), ISNUMBER(SEARCH("not mentioned",'Model output'!V264)), ISNUMBER(SEARCH("not specified",'Model output'!V264)), ISNUMBER(SEARCH("cannot be assessed",'Model output'!V264))), "negative", "positive")</f>
        <v>negative</v>
      </c>
      <c r="AE265" s="33"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4" t="str">
        <f t="shared" si="60"/>
        <v>2</v>
      </c>
      <c r="AG265" s="34" t="str">
        <f t="shared" si="61"/>
        <v>1b</v>
      </c>
      <c r="AH265" s="34" t="str">
        <f t="shared" si="62"/>
        <v>0</v>
      </c>
      <c r="AI265" s="40" t="str">
        <f t="shared" si="63"/>
        <v>I</v>
      </c>
      <c r="AJ265" s="37" t="s">
        <v>1149</v>
      </c>
      <c r="AK265" s="39" t="s">
        <v>1155</v>
      </c>
      <c r="AL265" s="39" t="s">
        <v>654</v>
      </c>
      <c r="AM265" s="39" t="s">
        <v>1156</v>
      </c>
      <c r="AN265" s="39" t="s">
        <v>74</v>
      </c>
      <c r="AO265" s="37">
        <f t="shared" ca="1" si="64"/>
        <v>1</v>
      </c>
      <c r="AP265" s="39">
        <f t="shared" si="65"/>
        <v>1</v>
      </c>
      <c r="AQ265" s="39">
        <f t="shared" si="66"/>
        <v>0</v>
      </c>
      <c r="AR265" s="39">
        <f t="shared" si="67"/>
        <v>1</v>
      </c>
      <c r="AS265" s="40">
        <f t="shared" si="68"/>
        <v>1</v>
      </c>
    </row>
    <row r="266" spans="1:45">
      <c r="A266" t="str">
        <f>'Model output'!A265</f>
        <v>TCGA-H2-A3RI</v>
      </c>
      <c r="B266" s="31">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7"/>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output'!H265="","negative",IF(OR(ISNUMBER(SEARCH("lymph node",'Model output'!H265)),ISNUMBER(SEARCH("gland",'Model output'!H265)),ISNUMBER(SEARCH("lobe",'Model output'!H265)),ISNUMBER(SEARCH("isthmus",'Model output'!H265)),ISNUMBER(SEARCH("mediastinum",'Model output'!H265)),ISNUMBER(SEARCH("Not mentioned",'Model output'!H265)), ISNUMBER(SEARCH("Not applicable",'Model output'!H265)), ISNUMBER(SEARCH("paratracheal",'Model output'!H265)),ISNUMBER(SEARCH("fibroadipose tissue",'Model output'!H265)),ISNUMBER(SEARCH("thyroid node",'Model output'!H265)),ISNUMBER(SEARCH("skeletal muscle",'Model output'!H265)),ISNUMBER(SEARCH("right",'Model output'!H265)),ISNUMBER(SEARCH("left",'Model output'!H265)),ISNUMBER(SEARCH("Not specified",'Model output'!H265))),"negative","positive"))</f>
        <v>negative</v>
      </c>
      <c r="I266">
        <f>IF(OR('Model output'!I265="",'Model output'!I265="Not answered",'Model output'!I265="Not mentioned"),"",IF(ISNUMBER('Model output'!I265),'Model output'!I265,1))</f>
        <v>5</v>
      </c>
      <c r="J266">
        <f>IF(OR('Model output'!J265="",'Model output'!J265="Not answered",'Model output'!J265="Not mentioned"),"",IF(AND(ISNUMBER('Model output'!J265),'Model output'!J265&lt;=I266),'Model output'!J265,IF(AND(ISNUMBER('Model output'!J265), 'Model output'!J265&gt;=DATE(2024,1,1)), MIN(DAY('Model output'!J265), MONTH('Model output'!J265), YEAR('Model output'!J265)), IF(ISNUMBER(SEARCH("0/",'Model output'!J265)),0,IF(ISNUMBER(SEARCH("/",'Model output'!J265)), VALUE(LEFT('Model output'!J265, SEARCH("/",'Model output'!J265)-1)),1)))))</f>
        <v>0</v>
      </c>
      <c r="K266" t="str" cm="1">
        <f t="array" ref="K266">IF(COUNT(FIND({0,1,2,3,4,5,6,7,8,9},'Model output'!K265))&gt;0,'Model output'!K265,"")</f>
        <v/>
      </c>
      <c r="L266" s="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Not mentioned in the provided clinical note</v>
      </c>
      <c r="P266" t="str">
        <f>IF('Model output'!N265="","",'Model output'!N265)</f>
        <v>2.7 cm</v>
      </c>
      <c r="Q266" t="str">
        <f t="shared" si="59"/>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 ""))</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6" t="str">
        <f>IF('Model output'!S265="","",'Model output'!S265)</f>
        <v>perithyroidal fibradipose tissue</v>
      </c>
      <c r="Y266" t="str">
        <f>IF(OR('Model output'!S265="",ISNUMBER(SEARCH("Absent",'Model output'!S265)),ISNUMBER(SEARCH("Not identified",'Model output'!S265)),AND(ISNUMBER(SEARCH("No",'Model output'!S265)),NOT(ISNUMBER(SEARCH("carcinoma",'Model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Yes</v>
      </c>
      <c r="AB266" t="str">
        <f>IF(AA266&lt;&gt;"Yes","",IF(OR('Model output'!U265="",ISNUMBER(SEARCH("Not identified",'Model output'!U265))),"",'Model output'!U265))</f>
        <v/>
      </c>
      <c r="AC266" s="1" t="str">
        <f>IF(OR('Model output'!V265="", 'Model output'!V265="No", AND(ISERROR(SEARCH("Positive",'Model output'!V265)), ISNUMBER(SEARCH("Negative",'Model output'!V265))), ISNUMBER(SEARCH("Uninvolved",'Model output'!V265)), ISNUMBER(SEARCH("none",'Model output'!V265)), ISNUMBER(SEARCH("Free",'Model output'!V265)), ISNUMBER(SEARCH("1 mm",'Model output'!V265)), ISNUMBER(SEARCH("1.0 mm",'Model output'!V265)), ISNUMBER(SEARCH("0.1 CM",'Model output'!V265)), ISNUMBER(SEARCH("less than 0.2 mm",'Model output'!V265)), ISNUMBER(SEARCH("less than 0.5 mm",'Model output'!V265)), ISNUMBER(SEARCH("abut",'Model output'!V265)), ISNUMBER(SEARCH("lymph node",'Model output'!V265)), ISNUMBER(SEARCH("not mentioned",'Model output'!V265)), ISNUMBER(SEARCH("not specified",'Model output'!V265)), ISNUMBER(SEARCH("cannot be assessed",'Model output'!V265))), "negative", "positive")</f>
        <v>negative</v>
      </c>
      <c r="AE266" s="33"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34" t="str">
        <f t="shared" si="60"/>
        <v>2</v>
      </c>
      <c r="AG266" s="34" t="str">
        <f t="shared" si="61"/>
        <v>0</v>
      </c>
      <c r="AH266" s="34" t="str">
        <f t="shared" si="62"/>
        <v>0</v>
      </c>
      <c r="AI266" s="40" t="str">
        <f t="shared" si="63"/>
        <v>I</v>
      </c>
      <c r="AJ266" s="37" t="s">
        <v>1149</v>
      </c>
      <c r="AK266" s="39" t="s">
        <v>1155</v>
      </c>
      <c r="AL266" s="39" t="s">
        <v>1153</v>
      </c>
      <c r="AM266" s="39" t="s">
        <v>1156</v>
      </c>
      <c r="AN266" s="39" t="s">
        <v>74</v>
      </c>
      <c r="AO266" s="37">
        <f t="shared" ca="1" si="64"/>
        <v>1</v>
      </c>
      <c r="AP266" s="39">
        <f t="shared" si="65"/>
        <v>1</v>
      </c>
      <c r="AQ266" s="39">
        <f t="shared" si="66"/>
        <v>1</v>
      </c>
      <c r="AR266" s="39">
        <f t="shared" si="67"/>
        <v>1</v>
      </c>
      <c r="AS266" s="40">
        <f t="shared" si="68"/>
        <v>1</v>
      </c>
    </row>
    <row r="267" spans="1:45">
      <c r="A267" t="str">
        <f>'Model output'!A266</f>
        <v>TCGA-H2-A421</v>
      </c>
      <c r="B267" s="31">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7"/>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output'!H266="","negative",IF(OR(ISNUMBER(SEARCH("lymph node",'Model output'!H266)),ISNUMBER(SEARCH("gland",'Model output'!H266)),ISNUMBER(SEARCH("lobe",'Model output'!H266)),ISNUMBER(SEARCH("isthmus",'Model output'!H266)),ISNUMBER(SEARCH("mediastinum",'Model output'!H266)),ISNUMBER(SEARCH("Not mentioned",'Model output'!H266)), ISNUMBER(SEARCH("Not applicable",'Model output'!H266)), ISNUMBER(SEARCH("paratracheal",'Model output'!H266)),ISNUMBER(SEARCH("fibroadipose tissue",'Model output'!H266)),ISNUMBER(SEARCH("thyroid node",'Model output'!H266)),ISNUMBER(SEARCH("skeletal muscle",'Model output'!H266)),ISNUMBER(SEARCH("right",'Model output'!H266)),ISNUMBER(SEARCH("left",'Model output'!H266)),ISNUMBER(SEARCH("Not specified",'Model output'!H266))),"negative","positive"))</f>
        <v>negative</v>
      </c>
      <c r="I267">
        <f>IF(OR('Model output'!I266="",'Model output'!I266="Not answered",'Model output'!I266="Not mentioned"),"",IF(ISNUMBER('Model output'!I266),'Model output'!I266,1))</f>
        <v>3</v>
      </c>
      <c r="J267">
        <f>IF(OR('Model output'!J266="",'Model output'!J266="Not answered",'Model output'!J266="Not mentioned"),"",IF(AND(ISNUMBER('Model output'!J266),'Model output'!J266&lt;=I267),'Model output'!J266,IF(AND(ISNUMBER('Model output'!J266), 'Model output'!J266&gt;=DATE(2024,1,1)), MIN(DAY('Model output'!J266), MONTH('Model output'!J266), YEAR('Model output'!J266)), IF(ISNUMBER(SEARCH("0/",'Model output'!J266)),0,IF(ISNUMBER(SEARCH("/",'Model output'!J266)), VALUE(LEFT('Model output'!J266, SEARCH("/",'Model output'!J266)-1)),1)))))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 thyroid carcinoma</v>
      </c>
      <c r="O267" t="str">
        <f>IF('Model output'!M266="","",'Model output'!M266)</f>
        <v/>
      </c>
      <c r="P267" t="str">
        <f>IF('Model output'!N266="","",'Model output'!N266)</f>
        <v>1.5 cm</v>
      </c>
      <c r="Q267" t="str">
        <f t="shared" si="59"/>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 ""))</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6"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Yes</v>
      </c>
      <c r="AB267" t="str">
        <f>IF(AA267&lt;&gt;"Yes","",IF(OR('Model output'!U266="",ISNUMBER(SEARCH("Not identified",'Model output'!U266))),"",'Model output'!U266))</f>
        <v/>
      </c>
      <c r="AC267" s="1" t="str">
        <f>IF(OR('Model output'!V266="", 'Model output'!V266="No", AND(ISERROR(SEARCH("Positive",'Model output'!V266)), ISNUMBER(SEARCH("Negative",'Model output'!V266))), ISNUMBER(SEARCH("Uninvolved",'Model output'!V266)), ISNUMBER(SEARCH("none",'Model output'!V266)), ISNUMBER(SEARCH("Free",'Model output'!V266)), ISNUMBER(SEARCH("1 mm",'Model output'!V266)), ISNUMBER(SEARCH("1.0 mm",'Model output'!V266)), ISNUMBER(SEARCH("0.1 CM",'Model output'!V266)), ISNUMBER(SEARCH("less than 0.2 mm",'Model output'!V266)), ISNUMBER(SEARCH("less than 0.5 mm",'Model output'!V266)), ISNUMBER(SEARCH("abut",'Model output'!V266)), ISNUMBER(SEARCH("lymph node",'Model output'!V266)), ISNUMBER(SEARCH("not mentioned",'Model output'!V266)), ISNUMBER(SEARCH("not specified",'Model output'!V266)), ISNUMBER(SEARCH("cannot be assessed",'Model output'!V266))), "negative", "positive")</f>
        <v>positive</v>
      </c>
      <c r="AE267" s="33"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4" t="str">
        <f t="shared" si="60"/>
        <v>1b</v>
      </c>
      <c r="AG267" s="34" t="str">
        <f t="shared" si="61"/>
        <v>1a</v>
      </c>
      <c r="AH267" s="34" t="str">
        <f t="shared" si="62"/>
        <v>0</v>
      </c>
      <c r="AI267" s="40" t="str">
        <f t="shared" si="63"/>
        <v>I</v>
      </c>
      <c r="AJ267" s="37" t="s">
        <v>1147</v>
      </c>
      <c r="AK267" s="39" t="s">
        <v>1152</v>
      </c>
      <c r="AL267" s="39" t="s">
        <v>654</v>
      </c>
      <c r="AM267" s="39" t="s">
        <v>1153</v>
      </c>
      <c r="AN267" s="39" t="s">
        <v>74</v>
      </c>
      <c r="AO267" s="37">
        <f t="shared" si="64"/>
        <v>1</v>
      </c>
      <c r="AP267" s="39">
        <f t="shared" si="65"/>
        <v>1</v>
      </c>
      <c r="AQ267" s="39">
        <f t="shared" si="66"/>
        <v>1</v>
      </c>
      <c r="AR267" s="39">
        <f t="shared" si="67"/>
        <v>1</v>
      </c>
      <c r="AS267" s="40">
        <f t="shared" si="68"/>
        <v>1</v>
      </c>
    </row>
    <row r="268" spans="1:45">
      <c r="A268" t="str">
        <f>'Model output'!A267</f>
        <v>TCGA-H2-A422</v>
      </c>
      <c r="B268" s="31">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7"/>
        <v>positive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output'!H267="","negative",IF(OR(ISNUMBER(SEARCH("lymph node",'Model output'!H267)),ISNUMBER(SEARCH("gland",'Model output'!H267)),ISNUMBER(SEARCH("lobe",'Model output'!H267)),ISNUMBER(SEARCH("isthmus",'Model output'!H267)),ISNUMBER(SEARCH("mediastinum",'Model output'!H267)),ISNUMBER(SEARCH("Not mentioned",'Model output'!H267)), ISNUMBER(SEARCH("Not applicable",'Model output'!H267)), ISNUMBER(SEARCH("paratracheal",'Model output'!H267)),ISNUMBER(SEARCH("fibroadipose tissue",'Model output'!H267)),ISNUMBER(SEARCH("thyroid node",'Model output'!H267)),ISNUMBER(SEARCH("skeletal muscle",'Model output'!H267)),ISNUMBER(SEARCH("right",'Model output'!H267)),ISNUMBER(SEARCH("left",'Model output'!H267)),ISNUMBER(SEARCH("Not specified",'Model output'!H267))),"negative","positive"))</f>
        <v>negative</v>
      </c>
      <c r="I268">
        <f>IF(OR('Model output'!I267="",'Model output'!I267="Not answered",'Model output'!I267="Not mentioned"),"",IF(ISNUMBER('Model output'!I267),'Model output'!I267,1))</f>
        <v>3</v>
      </c>
      <c r="J268">
        <f>IF(OR('Model output'!J267="",'Model output'!J267="Not answered",'Model output'!J267="Not mentioned"),"",IF(AND(ISNUMBER('Model output'!J267),'Model output'!J267&lt;=I268),'Model output'!J267,IF(AND(ISNUMBER('Model output'!J267), 'Model output'!J267&gt;=DATE(2024,1,1)), MIN(DAY('Model output'!J267), MONTH('Model output'!J267), YEAR('Model output'!J267)), IF(ISNUMBER(SEARCH("0/",'Model output'!J267)),0,IF(ISNUMBER(SEARCH("/",'Model output'!J267)), VALUE(LEFT('Model output'!J267, SEARCH("/",'Model output'!J267)-1)),1)))))</f>
        <v>1</v>
      </c>
      <c r="K268" t="str" cm="1">
        <f t="array" ref="K268">IF(COUNT(FIND({0,1,2,3,4,5,6,7,8,9},'Model output'!K267))&gt;0,'Model output'!K267,"")</f>
        <v/>
      </c>
      <c r="L268" s="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thyroid carcinoma</v>
      </c>
      <c r="O268" t="str">
        <f>IF('Model output'!M267="","",'Model output'!M267)</f>
        <v>classical type</v>
      </c>
      <c r="P268" t="str">
        <f>IF('Model output'!N267="","",'Model output'!N267)</f>
        <v>3 CM</v>
      </c>
      <c r="Q268" t="str">
        <f t="shared" si="59"/>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 ""))</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6" t="str">
        <f>IF('Model output'!S267="","",'Model output'!S267)</f>
        <v/>
      </c>
      <c r="Y268" t="str">
        <f>IF(OR('Model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No</v>
      </c>
      <c r="AB268" t="str">
        <f>IF(AA268&lt;&gt;"Yes","",IF(OR('Model output'!U267="",ISNUMBER(SEARCH("Not identified",'Model output'!U267))),"",'Model output'!U267))</f>
        <v/>
      </c>
      <c r="AC268" s="1" t="str">
        <f>IF(OR('Model output'!V267="", 'Model output'!V267="No", AND(ISERROR(SEARCH("Positive",'Model output'!V267)), ISNUMBER(SEARCH("Negative",'Model output'!V267))), ISNUMBER(SEARCH("Uninvolved",'Model output'!V267)), ISNUMBER(SEARCH("none",'Model output'!V267)), ISNUMBER(SEARCH("Free",'Model output'!V267)), ISNUMBER(SEARCH("1 mm",'Model output'!V267)), ISNUMBER(SEARCH("1.0 mm",'Model output'!V267)), ISNUMBER(SEARCH("0.1 CM",'Model output'!V267)), ISNUMBER(SEARCH("less than 0.2 mm",'Model output'!V267)), ISNUMBER(SEARCH("less than 0.5 mm",'Model output'!V267)), ISNUMBER(SEARCH("abut",'Model output'!V267)), ISNUMBER(SEARCH("lymph node",'Model output'!V267)), ISNUMBER(SEARCH("not mentioned",'Model output'!V267)), ISNUMBER(SEARCH("not specified",'Model output'!V267)), ISNUMBER(SEARCH("cannot be assessed",'Model output'!V267))), "negative", "positive")</f>
        <v>negative</v>
      </c>
      <c r="AE268" s="33"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4" t="str">
        <f t="shared" si="60"/>
        <v>2</v>
      </c>
      <c r="AG268" s="34" t="str">
        <f t="shared" si="61"/>
        <v>1a</v>
      </c>
      <c r="AH268" s="34" t="str">
        <f t="shared" si="62"/>
        <v>0</v>
      </c>
      <c r="AI268" s="40" t="str">
        <f t="shared" si="63"/>
        <v>I</v>
      </c>
      <c r="AJ268" s="37" t="s">
        <v>1149</v>
      </c>
      <c r="AK268" s="39" t="s">
        <v>1155</v>
      </c>
      <c r="AL268" s="39" t="s">
        <v>1153</v>
      </c>
      <c r="AM268" s="39" t="s">
        <v>1156</v>
      </c>
      <c r="AN268" s="39" t="s">
        <v>74</v>
      </c>
      <c r="AO268" s="37">
        <f t="shared" ca="1" si="64"/>
        <v>1</v>
      </c>
      <c r="AP268" s="39">
        <f t="shared" si="65"/>
        <v>1</v>
      </c>
      <c r="AQ268" s="39">
        <f t="shared" si="66"/>
        <v>0</v>
      </c>
      <c r="AR268" s="39">
        <f t="shared" si="67"/>
        <v>1</v>
      </c>
      <c r="AS268" s="40">
        <f t="shared" si="68"/>
        <v>1</v>
      </c>
    </row>
    <row r="269" spans="1:45">
      <c r="A269" t="str">
        <f>'Model output'!A268</f>
        <v>TCGA-IM-A41Y</v>
      </c>
      <c r="B269" s="31">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57"/>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lateral</v>
      </c>
      <c r="H269" t="str">
        <f>IF('Model output'!H268="","negative",IF(OR(ISNUMBER(SEARCH("lymph node",'Model output'!H268)),ISNUMBER(SEARCH("gland",'Model output'!H268)),ISNUMBER(SEARCH("lobe",'Model output'!H268)),ISNUMBER(SEARCH("isthmus",'Model output'!H268)),ISNUMBER(SEARCH("mediastinum",'Model output'!H268)),ISNUMBER(SEARCH("Not mentioned",'Model output'!H268)), ISNUMBER(SEARCH("Not applicable",'Model output'!H268)), ISNUMBER(SEARCH("paratracheal",'Model output'!H268)),ISNUMBER(SEARCH("fibroadipose tissue",'Model output'!H268)),ISNUMBER(SEARCH("thyroid node",'Model output'!H268)),ISNUMBER(SEARCH("skeletal muscle",'Model output'!H268)),ISNUMBER(SEARCH("right",'Model output'!H268)),ISNUMBER(SEARCH("left",'Model output'!H268)),ISNUMBER(SEARCH("Not specified",'Model output'!H268))),"negative","positive"))</f>
        <v>negative</v>
      </c>
      <c r="I269">
        <f>IF(OR('Model output'!I268="",'Model output'!I268="Not answered",'Model output'!I268="Not mentioned"),"",IF(ISNUMBER('Model output'!I268),'Model output'!I268,1))</f>
        <v>18</v>
      </c>
      <c r="J269">
        <f>IF(OR('Model output'!J268="",'Model output'!J268="Not answered",'Model output'!J268="Not mentioned"),"",IF(AND(ISNUMBER('Model output'!J268),'Model output'!J268&lt;=I269),'Model output'!J268,IF(AND(ISNUMBER('Model output'!J268), 'Model output'!J268&gt;=DATE(2024,1,1)), MIN(DAY('Model output'!J268), MONTH('Model output'!J268), YEAR('Model output'!J268)), IF(ISNUMBER(SEARCH("0/",'Model output'!J268)),0,IF(ISNUMBER(SEARCH("/",'Model output'!J268)), VALUE(LEFT('Model output'!J268, SEARCH("/",'Model output'!J268)-1)),1)))))</f>
        <v>4</v>
      </c>
      <c r="K269" t="str" cm="1">
        <f t="array" ref="K269">IF(COUNT(FIND({0,1,2,3,4,5,6,7,8,9},'Model output'!K268))&gt;0,'Model output'!K268,"")</f>
        <v>0.1 cm</v>
      </c>
      <c r="L269" s="8"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269,"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 carcinoma</v>
      </c>
      <c r="O269" t="str">
        <f>IF('Model output'!M268="","",'Model output'!M268)</f>
        <v>Diffuse sclerosing variant</v>
      </c>
      <c r="P269" t="str">
        <f>IF('Model output'!N268="","",'Model output'!N268)</f>
        <v>6.8 cm</v>
      </c>
      <c r="Q269" t="str">
        <f t="shared" si="59"/>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 ""))</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6" t="str">
        <f>IF('Model output'!S268="","",'Model output'!S268)</f>
        <v>Minimal in the left lobe</v>
      </c>
      <c r="Y269" t="str">
        <f>IF(OR('Model output'!S268="",ISNUMBER(SEARCH("Absent",'Model output'!S268)),ISNUMBER(SEARCH("Not identified",'Model output'!S268)),AND(ISNUMBER(SEARCH("No",'Model output'!S268)),NOT(ISNUMBER(SEARCH("carcinoma",'Model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No</v>
      </c>
      <c r="AB269" t="str">
        <f>IF(AA269&lt;&gt;"Yes","",IF(OR('Model output'!U268="",ISNUMBER(SEARCH("Not identified",'Model output'!U268))),"",'Model output'!U268))</f>
        <v/>
      </c>
      <c r="AC269" s="1" t="str">
        <f>IF(OR('Model output'!V268="", 'Model output'!V268="No", AND(ISERROR(SEARCH("Positive",'Model output'!V268)), ISNUMBER(SEARCH("Negative",'Model output'!V268))), ISNUMBER(SEARCH("Uninvolved",'Model output'!V268)), ISNUMBER(SEARCH("none",'Model output'!V268)), ISNUMBER(SEARCH("Free",'Model output'!V268)), ISNUMBER(SEARCH("1 mm",'Model output'!V268)), ISNUMBER(SEARCH("1.0 mm",'Model output'!V268)), ISNUMBER(SEARCH("0.1 CM",'Model output'!V268)), ISNUMBER(SEARCH("less than 0.2 mm",'Model output'!V268)), ISNUMBER(SEARCH("less than 0.5 mm",'Model output'!V268)), ISNUMBER(SEARCH("abut",'Model output'!V268)), ISNUMBER(SEARCH("lymph node",'Model output'!V268)), ISNUMBER(SEARCH("not mentioned",'Model output'!V268)), ISNUMBER(SEARCH("not specified",'Model output'!V268)), ISNUMBER(SEARCH("cannot be assessed",'Model output'!V268))), "negative", "positive")</f>
        <v>negative</v>
      </c>
      <c r="AE269" s="33"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4" t="str">
        <f t="shared" si="60"/>
        <v>3a</v>
      </c>
      <c r="AG269" s="34" t="str">
        <f t="shared" si="61"/>
        <v>1b</v>
      </c>
      <c r="AH269" s="34" t="str">
        <f t="shared" si="62"/>
        <v>0</v>
      </c>
      <c r="AI269" s="40" t="str">
        <f t="shared" si="63"/>
        <v>I</v>
      </c>
      <c r="AJ269" s="37" t="s">
        <v>1147</v>
      </c>
      <c r="AK269" s="39" t="s">
        <v>1157</v>
      </c>
      <c r="AL269" s="39" t="s">
        <v>654</v>
      </c>
      <c r="AM269" s="39" t="s">
        <v>1156</v>
      </c>
      <c r="AN269" s="39" t="s">
        <v>74</v>
      </c>
      <c r="AO269" s="37">
        <f t="shared" ca="1" si="64"/>
        <v>0</v>
      </c>
      <c r="AP269" s="39">
        <f t="shared" si="65"/>
        <v>1</v>
      </c>
      <c r="AQ269" s="39">
        <f t="shared" si="66"/>
        <v>0</v>
      </c>
      <c r="AR269" s="39">
        <f t="shared" si="67"/>
        <v>1</v>
      </c>
      <c r="AS269" s="40">
        <f t="shared" si="68"/>
        <v>1</v>
      </c>
    </row>
    <row r="270" spans="1:45">
      <c r="A270" t="str">
        <f>'Model output'!A269</f>
        <v>TCGA-IM-A41Z</v>
      </c>
      <c r="B270" s="31">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7"/>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central</v>
      </c>
      <c r="H270" t="str">
        <f>IF('Model output'!H269="","negative",IF(OR(ISNUMBER(SEARCH("lymph node",'Model output'!H269)),ISNUMBER(SEARCH("gland",'Model output'!H269)),ISNUMBER(SEARCH("lobe",'Model output'!H269)),ISNUMBER(SEARCH("isthmus",'Model output'!H269)),ISNUMBER(SEARCH("mediastinum",'Model output'!H269)),ISNUMBER(SEARCH("Not mentioned",'Model output'!H269)), ISNUMBER(SEARCH("Not applicable",'Model output'!H269)), ISNUMBER(SEARCH("paratracheal",'Model output'!H269)),ISNUMBER(SEARCH("fibroadipose tissue",'Model output'!H269)),ISNUMBER(SEARCH("thyroid node",'Model output'!H269)),ISNUMBER(SEARCH("skeletal muscle",'Model output'!H269)),ISNUMBER(SEARCH("right",'Model output'!H269)),ISNUMBER(SEARCH("left",'Model output'!H269)),ISNUMBER(SEARCH("Not specified",'Model output'!H269))),"negative","positive"))</f>
        <v>negative</v>
      </c>
      <c r="I270">
        <f>IF(OR('Model output'!I269="",'Model output'!I269="Not answered",'Model output'!I269="Not mentioned"),"",IF(ISNUMBER('Model output'!I269),'Model output'!I269,1))</f>
        <v>20</v>
      </c>
      <c r="J270">
        <f>IF(OR('Model output'!J269="",'Model output'!J269="Not answered",'Model output'!J269="Not mentioned"),"",IF(AND(ISNUMBER('Model output'!J269),'Model output'!J269&lt;=I270),'Model output'!J269,IF(AND(ISNUMBER('Model output'!J269), 'Model output'!J269&gt;=DATE(2024,1,1)), MIN(DAY('Model output'!J269), MONTH('Model output'!J269), YEAR('Model output'!J269)), IF(ISNUMBER(SEARCH("0/",'Model output'!J269)),0,IF(ISNUMBER(SEARCH("/",'Model output'!J269)), VALUE(LEFT('Model output'!J269, SEARCH("/",'Model output'!J269)-1)),1)))))</f>
        <v>1</v>
      </c>
      <c r="K270" t="str" cm="1">
        <f t="array" ref="K270">IF(COUNT(FIND({0,1,2,3,4,5,6,7,8,9},'Model output'!K269))&gt;0,'Model output'!K269,"")</f>
        <v/>
      </c>
      <c r="L270" s="8" t="str">
        <f t="shared" ref="L270:L291" si="6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270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 follicular variant</v>
      </c>
      <c r="O270" t="str">
        <f>IF('Model output'!M269="","",'Model output'!M269)</f>
        <v>Not mentioned</v>
      </c>
      <c r="P270" t="str">
        <f>IF('Model output'!N269="","",'Model output'!N269)</f>
        <v>1.5 cm (Right lobe), 1.3 cm (Left lobe)</v>
      </c>
      <c r="Q270" t="str">
        <f t="shared" si="59"/>
        <v>1.5cm,1.3cm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 ""))</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6"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Yes</v>
      </c>
      <c r="AB270" t="str">
        <f>IF(AA270&lt;&gt;"Yes","",IF(OR('Model output'!U269="",ISNUMBER(SEARCH("Not identified",'Model output'!U269))),"",'Model output'!U269))</f>
        <v>Galectin 3, CK19, Cyclin D1 (Positive), HBME1 (Negative)</v>
      </c>
      <c r="AC270" s="1" t="str">
        <f>IF(OR('Model output'!V269="", 'Model output'!V269="No", AND(ISERROR(SEARCH("Positive",'Model output'!V269)), ISNUMBER(SEARCH("Negative",'Model output'!V269))), ISNUMBER(SEARCH("Uninvolved",'Model output'!V269)), ISNUMBER(SEARCH("none",'Model output'!V269)), ISNUMBER(SEARCH("Free",'Model output'!V269)), ISNUMBER(SEARCH("1 mm",'Model output'!V269)), ISNUMBER(SEARCH("1.0 mm",'Model output'!V269)), ISNUMBER(SEARCH("0.1 CM",'Model output'!V269)), ISNUMBER(SEARCH("less than 0.2 mm",'Model output'!V269)), ISNUMBER(SEARCH("less than 0.5 mm",'Model output'!V269)), ISNUMBER(SEARCH("abut",'Model output'!V269)), ISNUMBER(SEARCH("lymph node",'Model output'!V269)), ISNUMBER(SEARCH("not mentioned",'Model output'!V269)), ISNUMBER(SEARCH("not specified",'Model output'!V269)), ISNUMBER(SEARCH("cannot be assessed",'Model output'!V269))), "negative", "positive")</f>
        <v>negative</v>
      </c>
      <c r="AE270" s="33"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4" t="str">
        <f t="shared" si="60"/>
        <v>1b</v>
      </c>
      <c r="AG270" s="34" t="str">
        <f t="shared" si="61"/>
        <v>1a</v>
      </c>
      <c r="AH270" s="34" t="str">
        <f t="shared" si="62"/>
        <v>0</v>
      </c>
      <c r="AI270" s="40" t="str">
        <f t="shared" si="63"/>
        <v>I</v>
      </c>
      <c r="AJ270" s="37" t="s">
        <v>1148</v>
      </c>
      <c r="AK270" s="39" t="s">
        <v>1152</v>
      </c>
      <c r="AL270" s="39" t="s">
        <v>1153</v>
      </c>
      <c r="AM270" s="39" t="s">
        <v>1156</v>
      </c>
      <c r="AN270" s="39" t="s">
        <v>74</v>
      </c>
      <c r="AO270" s="37">
        <f t="shared" ca="1" si="64"/>
        <v>1</v>
      </c>
      <c r="AP270" s="39">
        <f t="shared" si="65"/>
        <v>1</v>
      </c>
      <c r="AQ270" s="39">
        <f t="shared" si="66"/>
        <v>0</v>
      </c>
      <c r="AR270" s="39">
        <f t="shared" si="67"/>
        <v>1</v>
      </c>
      <c r="AS270" s="40">
        <f t="shared" si="68"/>
        <v>1</v>
      </c>
    </row>
    <row r="271" spans="1:45">
      <c r="A271" t="str">
        <f>'Model output'!A270</f>
        <v>TCGA-IM-A420</v>
      </c>
      <c r="B271" s="31">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7"/>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output'!H270="","negative",IF(OR(ISNUMBER(SEARCH("lymph node",'Model output'!H270)),ISNUMBER(SEARCH("gland",'Model output'!H270)),ISNUMBER(SEARCH("lobe",'Model output'!H270)),ISNUMBER(SEARCH("isthmus",'Model output'!H270)),ISNUMBER(SEARCH("mediastinum",'Model output'!H270)),ISNUMBER(SEARCH("Not mentioned",'Model output'!H270)), ISNUMBER(SEARCH("Not applicable",'Model output'!H270)), ISNUMBER(SEARCH("paratracheal",'Model output'!H270)),ISNUMBER(SEARCH("fibroadipose tissue",'Model output'!H270)),ISNUMBER(SEARCH("thyroid node",'Model output'!H270)),ISNUMBER(SEARCH("skeletal muscle",'Model output'!H270)),ISNUMBER(SEARCH("right",'Model output'!H270)),ISNUMBER(SEARCH("left",'Model output'!H270)),ISNUMBER(SEARCH("Not specified",'Model output'!H270))),"negative","positive"))</f>
        <v>negative</v>
      </c>
      <c r="I271">
        <f>IF(OR('Model output'!I270="",'Model output'!I270="Not answered",'Model output'!I270="Not mentioned"),"",IF(ISNUMBER('Model output'!I270),'Model output'!I270,1))</f>
        <v>14</v>
      </c>
      <c r="J271">
        <f>IF(OR('Model output'!J270="",'Model output'!J270="Not answered",'Model output'!J270="Not mentioned"),"",IF(AND(ISNUMBER('Model output'!J270),'Model output'!J270&lt;=I271),'Model output'!J270,IF(AND(ISNUMBER('Model output'!J270), 'Model output'!J270&gt;=DATE(2024,1,1)), MIN(DAY('Model output'!J270), MONTH('Model output'!J270), YEAR('Model output'!J270)), IF(ISNUMBER(SEARCH("0/",'Model output'!J270)),0,IF(ISNUMBER(SEARCH("/",'Model output'!J270)), VALUE(LEFT('Model output'!J270, SEARCH("/",'Model output'!J270)-1)),1)))))</f>
        <v>5</v>
      </c>
      <c r="K271" t="str" cm="1">
        <f t="array" ref="K271">IF(COUNT(FIND({0,1,2,3,4,5,6,7,8,9},'Model output'!K270))&gt;0,'Model output'!K270,"")</f>
        <v/>
      </c>
      <c r="L271" s="8" t="str">
        <f t="shared" si="69"/>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v>
      </c>
      <c r="P271" t="str">
        <f>IF('Model output'!N270="","",'Model output'!N270)</f>
        <v>4 cm</v>
      </c>
      <c r="Q271" t="str">
        <f t="shared" si="59"/>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 ""))</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6" t="str">
        <f>IF('Model output'!S270="","",'Model output'!S270)</f>
        <v>Not identified</v>
      </c>
      <c r="Y271" t="str">
        <f>IF(OR('Model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No</v>
      </c>
      <c r="AB271" t="str">
        <f>IF(AA271&lt;&gt;"Yes","",IF(OR('Model output'!U270="",ISNUMBER(SEARCH("Not identified",'Model output'!U270))),"",'Model output'!U270))</f>
        <v/>
      </c>
      <c r="AC271" s="1" t="str">
        <f>IF(OR('Model output'!V270="", 'Model output'!V270="No", AND(ISERROR(SEARCH("Positive",'Model output'!V270)), ISNUMBER(SEARCH("Negative",'Model output'!V270))), ISNUMBER(SEARCH("Uninvolved",'Model output'!V270)), ISNUMBER(SEARCH("none",'Model output'!V270)), ISNUMBER(SEARCH("Free",'Model output'!V270)), ISNUMBER(SEARCH("1 mm",'Model output'!V270)), ISNUMBER(SEARCH("1.0 mm",'Model output'!V270)), ISNUMBER(SEARCH("0.1 CM",'Model output'!V270)), ISNUMBER(SEARCH("less than 0.2 mm",'Model output'!V270)), ISNUMBER(SEARCH("less than 0.5 mm",'Model output'!V270)), ISNUMBER(SEARCH("abut",'Model output'!V270)), ISNUMBER(SEARCH("lymph node",'Model output'!V270)), ISNUMBER(SEARCH("not mentioned",'Model output'!V270)), ISNUMBER(SEARCH("not specified",'Model output'!V270)), ISNUMBER(SEARCH("cannot be assessed",'Model output'!V270))), "negative", "positive")</f>
        <v>negative</v>
      </c>
      <c r="AE271" s="33"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4" t="str">
        <f t="shared" si="60"/>
        <v>2</v>
      </c>
      <c r="AG271" s="34" t="str">
        <f t="shared" si="61"/>
        <v>1a</v>
      </c>
      <c r="AH271" s="34" t="str">
        <f t="shared" si="62"/>
        <v>0</v>
      </c>
      <c r="AI271" s="40" t="str">
        <f t="shared" si="63"/>
        <v>I</v>
      </c>
      <c r="AJ271" s="37" t="s">
        <v>1149</v>
      </c>
      <c r="AK271" s="39" t="s">
        <v>1155</v>
      </c>
      <c r="AL271" s="39" t="s">
        <v>654</v>
      </c>
      <c r="AM271" s="39" t="s">
        <v>1156</v>
      </c>
      <c r="AN271" s="39" t="s">
        <v>74</v>
      </c>
      <c r="AO271" s="37">
        <f t="shared" ca="1" si="64"/>
        <v>1</v>
      </c>
      <c r="AP271" s="39">
        <f t="shared" si="65"/>
        <v>1</v>
      </c>
      <c r="AQ271" s="39">
        <f t="shared" si="66"/>
        <v>1</v>
      </c>
      <c r="AR271" s="39">
        <f t="shared" si="67"/>
        <v>1</v>
      </c>
      <c r="AS271" s="40">
        <f t="shared" si="68"/>
        <v>1</v>
      </c>
    </row>
    <row r="272" spans="1:45">
      <c r="A272" t="str">
        <f>'Model output'!A271</f>
        <v>TCGA-IM-A4EB</v>
      </c>
      <c r="B272" s="31">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
      </c>
      <c r="F272" t="str">
        <f t="shared" si="57"/>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output'!H271="","negative",IF(OR(ISNUMBER(SEARCH("lymph node",'Model output'!H271)),ISNUMBER(SEARCH("gland",'Model output'!H271)),ISNUMBER(SEARCH("lobe",'Model output'!H271)),ISNUMBER(SEARCH("isthmus",'Model output'!H271)),ISNUMBER(SEARCH("mediastinum",'Model output'!H271)),ISNUMBER(SEARCH("Not mentioned",'Model output'!H271)), ISNUMBER(SEARCH("Not applicable",'Model output'!H271)), ISNUMBER(SEARCH("paratracheal",'Model output'!H271)),ISNUMBER(SEARCH("fibroadipose tissue",'Model output'!H271)),ISNUMBER(SEARCH("thyroid node",'Model output'!H271)),ISNUMBER(SEARCH("skeletal muscle",'Model output'!H271)),ISNUMBER(SEARCH("right",'Model output'!H271)),ISNUMBER(SEARCH("left",'Model output'!H271)),ISNUMBER(SEARCH("Not specified",'Model output'!H271))),"negative","positive"))</f>
        <v>negative</v>
      </c>
      <c r="I272">
        <f>IF(OR('Model output'!I271="",'Model output'!I271="Not answered",'Model output'!I271="Not mentioned"),"",IF(ISNUMBER('Model output'!I271),'Model output'!I271,1))</f>
        <v>11</v>
      </c>
      <c r="J272">
        <f>IF(OR('Model output'!J271="",'Model output'!J271="Not answered",'Model output'!J271="Not mentioned"),"",IF(AND(ISNUMBER('Model output'!J271),'Model output'!J271&lt;=I272),'Model output'!J271,IF(AND(ISNUMBER('Model output'!J271), 'Model output'!J271&gt;=DATE(2024,1,1)), MIN(DAY('Model output'!J271), MONTH('Model output'!J271), YEAR('Model output'!J271)), IF(ISNUMBER(SEARCH("0/",'Model output'!J271)),0,IF(ISNUMBER(SEARCH("/",'Model output'!J271)), VALUE(LEFT('Model output'!J271, SEARCH("/",'Model output'!J271)-1)),1)))))</f>
        <v>9</v>
      </c>
      <c r="K272" t="str" cm="1">
        <f t="array" ref="K272">IF(COUNT(FIND({0,1,2,3,4,5,6,7,8,9},'Model output'!K271))&gt;0,'Model output'!K271,"")</f>
        <v>1.2 cm (Superior midline), 0.6 cm (Additional superior midline), 0.4 cm (Suspicious lymph node at midline), Largest metastatic deposit is 0.4 cm (Right central compartment)</v>
      </c>
      <c r="L272" s="8" t="str">
        <f t="shared" si="69"/>
        <v>1.2cm,0.6cm,0.4cm,0.4cm</v>
      </c>
      <c r="M272" cm="1">
        <f t="array" ref="M272">IF(L272="","",IF(ISNUMBER(SEARCH("cm",L272)),MAX(VALUE(SUBSTITUTE(_xlfn.FILTERXML("&lt;t&gt;&lt;s&gt;"&amp;SUBSTITUTE(L272,",","&lt;/s&gt;&lt;s&gt;")&amp;"&lt;/s&gt;&lt;/t&gt;","//s"),"cm",""))),MAX(VALUE(SUBSTITUTE(_xlfn.FILTERXML("&lt;t&gt;&lt;s&gt;"&amp;SUBSTITUTE(L272,",","&lt;/s&gt;&lt;s&gt;")&amp;"&lt;/s&gt;&lt;/t&gt;","//s"),"mm","")))/10))</f>
        <v>1.2</v>
      </c>
      <c r="N272" t="str">
        <f>IF('Model output'!L271="","",'Model output'!L271)</f>
        <v>Papillary carcinoma</v>
      </c>
      <c r="O272" t="str">
        <f>IF('Model output'!M271="","",'Model output'!M271)</f>
        <v>Classical (usual), Diffuse sclerosing variant, Tall cell variant</v>
      </c>
      <c r="P272" t="str">
        <f>IF('Model output'!N271="","",'Model output'!N271)</f>
        <v>3 cm</v>
      </c>
      <c r="Q272" t="str">
        <f t="shared" si="59"/>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 ""))</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6" t="str">
        <f>IF('Model output'!S271="","",'Model output'!S271)</f>
        <v>Present</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Yes</v>
      </c>
      <c r="AB272" t="str">
        <f>IF(AA272&lt;&gt;"Yes","",IF(OR('Model output'!U271="",ISNUMBER(SEARCH("Not identified",'Model output'!U271))),"",'Model output'!U271))</f>
        <v/>
      </c>
      <c r="AC272" s="1" t="str">
        <f>IF(OR('Model output'!V271="", 'Model output'!V271="No", AND(ISERROR(SEARCH("Positive",'Model output'!V271)), ISNUMBER(SEARCH("Negative",'Model output'!V271))), ISNUMBER(SEARCH("Uninvolved",'Model output'!V271)), ISNUMBER(SEARCH("none",'Model output'!V271)), ISNUMBER(SEARCH("Free",'Model output'!V271)), ISNUMBER(SEARCH("1 mm",'Model output'!V271)), ISNUMBER(SEARCH("1.0 mm",'Model output'!V271)), ISNUMBER(SEARCH("0.1 CM",'Model output'!V271)), ISNUMBER(SEARCH("less than 0.2 mm",'Model output'!V271)), ISNUMBER(SEARCH("less than 0.5 mm",'Model output'!V271)), ISNUMBER(SEARCH("abut",'Model output'!V271)), ISNUMBER(SEARCH("lymph node",'Model output'!V271)), ISNUMBER(SEARCH("not mentioned",'Model output'!V271)), ISNUMBER(SEARCH("not specified",'Model output'!V271)), ISNUMBER(SEARCH("cannot be assessed",'Model output'!V271))), "negative", "positive")</f>
        <v>negative</v>
      </c>
      <c r="AE272" s="33"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4" t="str">
        <f t="shared" si="60"/>
        <v>2</v>
      </c>
      <c r="AG272" s="34" t="str">
        <f t="shared" si="61"/>
        <v>1a</v>
      </c>
      <c r="AH272" s="34" t="str">
        <f t="shared" si="62"/>
        <v>0</v>
      </c>
      <c r="AI272" s="40" t="str">
        <f t="shared" si="63"/>
        <v>I</v>
      </c>
      <c r="AJ272" s="37" t="s">
        <v>1149</v>
      </c>
      <c r="AK272" s="39" t="s">
        <v>1155</v>
      </c>
      <c r="AL272" s="39" t="s">
        <v>654</v>
      </c>
      <c r="AM272" s="39" t="s">
        <v>1156</v>
      </c>
      <c r="AN272" s="39" t="s">
        <v>74</v>
      </c>
      <c r="AO272" s="37">
        <f t="shared" ca="1" si="64"/>
        <v>1</v>
      </c>
      <c r="AP272" s="39">
        <f t="shared" si="65"/>
        <v>1</v>
      </c>
      <c r="AQ272" s="39">
        <f t="shared" si="66"/>
        <v>1</v>
      </c>
      <c r="AR272" s="39">
        <f t="shared" si="67"/>
        <v>1</v>
      </c>
      <c r="AS272" s="40">
        <f t="shared" si="68"/>
        <v>1</v>
      </c>
    </row>
    <row r="273" spans="1:45">
      <c r="A273" t="str">
        <f>'Model output'!A272</f>
        <v>TCGA-J8-A3NZ</v>
      </c>
      <c r="B273" s="31">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57"/>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output'!H272="","negative",IF(OR(ISNUMBER(SEARCH("lymph node",'Model output'!H272)),ISNUMBER(SEARCH("gland",'Model output'!H272)),ISNUMBER(SEARCH("lobe",'Model output'!H272)),ISNUMBER(SEARCH("isthmus",'Model output'!H272)),ISNUMBER(SEARCH("mediastinum",'Model output'!H272)),ISNUMBER(SEARCH("Not mentioned",'Model output'!H272)), ISNUMBER(SEARCH("Not applicable",'Model output'!H272)), ISNUMBER(SEARCH("paratracheal",'Model output'!H272)),ISNUMBER(SEARCH("fibroadipose tissue",'Model output'!H272)),ISNUMBER(SEARCH("thyroid node",'Model output'!H272)),ISNUMBER(SEARCH("skeletal muscle",'Model output'!H272)),ISNUMBER(SEARCH("right",'Model output'!H272)),ISNUMBER(SEARCH("left",'Model output'!H272)),ISNUMBER(SEARCH("Not specified",'Model output'!H272))),"negative","positive"))</f>
        <v>negative</v>
      </c>
      <c r="I273">
        <f>IF(OR('Model output'!I272="",'Model output'!I272="Not answered",'Model output'!I272="Not mentioned"),"",IF(ISNUMBER('Model output'!I272),'Model output'!I272,1))</f>
        <v>9</v>
      </c>
      <c r="J273">
        <f>IF(OR('Model output'!J272="",'Model output'!J272="Not answered",'Model output'!J272="Not mentioned"),"",IF(AND(ISNUMBER('Model output'!J272),'Model output'!J272&lt;=I273),'Model output'!J272,IF(AND(ISNUMBER('Model output'!J272), 'Model output'!J272&gt;=DATE(2024,1,1)), MIN(DAY('Model output'!J272), MONTH('Model output'!J272), YEAR('Model output'!J272)), IF(ISNUMBER(SEARCH("0/",'Model output'!J272)),0,IF(ISNUMBER(SEARCH("/",'Model output'!J272)), VALUE(LEFT('Model output'!J272, SEARCH("/",'Model output'!J272)-1)),1)))))</f>
        <v>2</v>
      </c>
      <c r="K273" t="str" cm="1">
        <f t="array" ref="K273">IF(COUNT(FIND({0,1,2,3,4,5,6,7,8,9},'Model output'!K272))&gt;0,'Model output'!K272,"")</f>
        <v/>
      </c>
      <c r="L273" s="8" t="str">
        <f t="shared" si="69"/>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Not specified</v>
      </c>
      <c r="P273" t="str">
        <f>IF('Model output'!N272="","",'Model output'!N272)</f>
        <v>3.5 cm</v>
      </c>
      <c r="Q273" t="str">
        <f t="shared" si="59"/>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positive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 ""))</f>
        <v>Minimal</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6" t="str">
        <f>IF('Model output'!S272="","",'Model output'!S272)</f>
        <v>Perithyroid soft tissues</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1" t="str">
        <f>IF(OR('Model output'!V272="", 'Model output'!V272="No", AND(ISERROR(SEARCH("Positive",'Model output'!V272)), ISNUMBER(SEARCH("Negative",'Model output'!V272))), ISNUMBER(SEARCH("Uninvolved",'Model output'!V272)), ISNUMBER(SEARCH("none",'Model output'!V272)), ISNUMBER(SEARCH("Free",'Model output'!V272)), ISNUMBER(SEARCH("1 mm",'Model output'!V272)), ISNUMBER(SEARCH("1.0 mm",'Model output'!V272)), ISNUMBER(SEARCH("0.1 CM",'Model output'!V272)), ISNUMBER(SEARCH("less than 0.2 mm",'Model output'!V272)), ISNUMBER(SEARCH("less than 0.5 mm",'Model output'!V272)), ISNUMBER(SEARCH("abut",'Model output'!V272)), ISNUMBER(SEARCH("lymph node",'Model output'!V272)), ISNUMBER(SEARCH("not mentioned",'Model output'!V272)), ISNUMBER(SEARCH("not specified",'Model output'!V272)), ISNUMBER(SEARCH("cannot be assessed",'Model output'!V272))), "negative", "positive")</f>
        <v>negative</v>
      </c>
      <c r="AE273" s="33"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4" t="str">
        <f t="shared" si="60"/>
        <v>2</v>
      </c>
      <c r="AG273" s="34" t="str">
        <f t="shared" si="61"/>
        <v>1a</v>
      </c>
      <c r="AH273" s="34" t="str">
        <f t="shared" si="62"/>
        <v>0</v>
      </c>
      <c r="AI273" s="40" t="str">
        <f t="shared" si="63"/>
        <v>I</v>
      </c>
      <c r="AJ273" s="37" t="s">
        <v>1149</v>
      </c>
      <c r="AK273" s="39" t="s">
        <v>1155</v>
      </c>
      <c r="AL273" s="39" t="s">
        <v>654</v>
      </c>
      <c r="AM273" s="39" t="s">
        <v>1156</v>
      </c>
      <c r="AN273" s="39" t="s">
        <v>74</v>
      </c>
      <c r="AO273" s="37">
        <f t="shared" ca="1" si="64"/>
        <v>1</v>
      </c>
      <c r="AP273" s="39">
        <f t="shared" si="65"/>
        <v>1</v>
      </c>
      <c r="AQ273" s="39">
        <f t="shared" si="66"/>
        <v>1</v>
      </c>
      <c r="AR273" s="39">
        <f t="shared" si="67"/>
        <v>1</v>
      </c>
      <c r="AS273" s="40">
        <f t="shared" si="68"/>
        <v>1</v>
      </c>
    </row>
    <row r="274" spans="1:45">
      <c r="A274" t="str">
        <f>'Model output'!A273</f>
        <v>TCGA-J8-A3O1</v>
      </c>
      <c r="B274" s="31">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0</v>
      </c>
      <c r="F274" t="str">
        <f t="shared" si="57"/>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output'!H273="","negative",IF(OR(ISNUMBER(SEARCH("lymph node",'Model output'!H273)),ISNUMBER(SEARCH("gland",'Model output'!H273)),ISNUMBER(SEARCH("lobe",'Model output'!H273)),ISNUMBER(SEARCH("isthmus",'Model output'!H273)),ISNUMBER(SEARCH("mediastinum",'Model output'!H273)),ISNUMBER(SEARCH("Not mentioned",'Model output'!H273)), ISNUMBER(SEARCH("Not applicable",'Model output'!H273)), ISNUMBER(SEARCH("paratracheal",'Model output'!H273)),ISNUMBER(SEARCH("fibroadipose tissue",'Model output'!H273)),ISNUMBER(SEARCH("thyroid node",'Model output'!H273)),ISNUMBER(SEARCH("skeletal muscle",'Model output'!H273)),ISNUMBER(SEARCH("right",'Model output'!H273)),ISNUMBER(SEARCH("left",'Model output'!H273)),ISNUMBER(SEARCH("Not specified",'Model output'!H273))),"negative","positive"))</f>
        <v>negative</v>
      </c>
      <c r="I274">
        <f>IF(OR('Model output'!I273="",'Model output'!I273="Not answered",'Model output'!I273="Not mentioned"),"",IF(ISNUMBER('Model output'!I273),'Model output'!I273,1))</f>
        <v>19</v>
      </c>
      <c r="J274">
        <f>IF(OR('Model output'!J273="",'Model output'!J273="Not answered",'Model output'!J273="Not mentioned"),"",IF(AND(ISNUMBER('Model output'!J273),'Model output'!J273&lt;=I274),'Model output'!J273,IF(AND(ISNUMBER('Model output'!J273), 'Model output'!J273&gt;=DATE(2024,1,1)), MIN(DAY('Model output'!J273), MONTH('Model output'!J273), YEAR('Model output'!J273)), IF(ISNUMBER(SEARCH("0/",'Model output'!J273)),0,IF(ISNUMBER(SEARCH("/",'Model output'!J273)), VALUE(LEFT('Model output'!J273, SEARCH("/",'Model output'!J273)-1)),1)))))</f>
        <v>12</v>
      </c>
      <c r="K274" t="str" cm="1">
        <f t="array" ref="K274">IF(COUNT(FIND({0,1,2,3,4,5,6,7,8,9},'Model output'!K273))&gt;0,'Model output'!K273,"")</f>
        <v/>
      </c>
      <c r="L274" s="8" t="str">
        <f t="shared" si="69"/>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 carcinoma</v>
      </c>
      <c r="O274" t="str">
        <f>IF('Model output'!M273="","",'Model output'!M273)</f>
        <v/>
      </c>
      <c r="P274" t="str">
        <f>IF('Model output'!N273="","",'Model output'!N273)</f>
        <v>6.5 cm</v>
      </c>
      <c r="Q274" t="str">
        <f t="shared" si="59"/>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 ""))</f>
        <v>Not mentioned</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6" t="str">
        <f>IF('Model output'!S273="","",'Model output'!S273)</f>
        <v>Not identified</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1" t="str">
        <f>IF(OR('Model output'!V273="", 'Model output'!V273="No", AND(ISERROR(SEARCH("Positive",'Model output'!V273)), ISNUMBER(SEARCH("Negative",'Model output'!V273))), ISNUMBER(SEARCH("Uninvolved",'Model output'!V273)), ISNUMBER(SEARCH("none",'Model output'!V273)), ISNUMBER(SEARCH("Free",'Model output'!V273)), ISNUMBER(SEARCH("1 mm",'Model output'!V273)), ISNUMBER(SEARCH("1.0 mm",'Model output'!V273)), ISNUMBER(SEARCH("0.1 CM",'Model output'!V273)), ISNUMBER(SEARCH("less than 0.2 mm",'Model output'!V273)), ISNUMBER(SEARCH("less than 0.5 mm",'Model output'!V273)), ISNUMBER(SEARCH("abut",'Model output'!V273)), ISNUMBER(SEARCH("lymph node",'Model output'!V273)), ISNUMBER(SEARCH("not mentioned",'Model output'!V273)), ISNUMBER(SEARCH("not specified",'Model output'!V273)), ISNUMBER(SEARCH("cannot be assessed",'Model output'!V273))), "negative", "positive")</f>
        <v>negative</v>
      </c>
      <c r="AE274" s="33"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4" t="str">
        <f t="shared" si="60"/>
        <v>3a</v>
      </c>
      <c r="AG274" s="34" t="str">
        <f t="shared" si="61"/>
        <v>1b</v>
      </c>
      <c r="AH274" s="34" t="str">
        <f t="shared" si="62"/>
        <v>0</v>
      </c>
      <c r="AI274" s="40" t="str">
        <f t="shared" si="63"/>
        <v>I</v>
      </c>
      <c r="AJ274" s="37" t="s">
        <v>1149</v>
      </c>
      <c r="AK274" s="39" t="s">
        <v>1157</v>
      </c>
      <c r="AL274" s="39" t="s">
        <v>1152</v>
      </c>
      <c r="AM274" s="39" t="s">
        <v>1156</v>
      </c>
      <c r="AN274" s="39" t="s">
        <v>74</v>
      </c>
      <c r="AO274" s="37">
        <f t="shared" ca="1" si="64"/>
        <v>1</v>
      </c>
      <c r="AP274" s="39">
        <f t="shared" si="65"/>
        <v>1</v>
      </c>
      <c r="AQ274" s="39">
        <f t="shared" si="66"/>
        <v>1</v>
      </c>
      <c r="AR274" s="39">
        <f t="shared" si="67"/>
        <v>1</v>
      </c>
      <c r="AS274" s="40">
        <f t="shared" si="68"/>
        <v>1</v>
      </c>
    </row>
    <row r="275" spans="1:45">
      <c r="A275" t="str">
        <f>'Model output'!A274</f>
        <v>TCGA-J8-A3O2</v>
      </c>
      <c r="B275" s="31">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0</v>
      </c>
      <c r="F275" t="str">
        <f t="shared" si="57"/>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output'!H274="","negative",IF(OR(ISNUMBER(SEARCH("lymph node",'Model output'!H274)),ISNUMBER(SEARCH("gland",'Model output'!H274)),ISNUMBER(SEARCH("lobe",'Model output'!H274)),ISNUMBER(SEARCH("isthmus",'Model output'!H274)),ISNUMBER(SEARCH("mediastinum",'Model output'!H274)),ISNUMBER(SEARCH("Not mentioned",'Model output'!H274)), ISNUMBER(SEARCH("Not applicable",'Model output'!H274)), ISNUMBER(SEARCH("paratracheal",'Model output'!H274)),ISNUMBER(SEARCH("fibroadipose tissue",'Model output'!H274)),ISNUMBER(SEARCH("thyroid node",'Model output'!H274)),ISNUMBER(SEARCH("skeletal muscle",'Model output'!H274)),ISNUMBER(SEARCH("right",'Model output'!H274)),ISNUMBER(SEARCH("left",'Model output'!H274)),ISNUMBER(SEARCH("Not specified",'Model output'!H274))),"negative","positive"))</f>
        <v>negative</v>
      </c>
      <c r="I275">
        <f>IF(OR('Model output'!I274="",'Model output'!I274="Not answered",'Model output'!I274="Not mentioned"),"",IF(ISNUMBER('Model output'!I274),'Model output'!I274,1))</f>
        <v>106</v>
      </c>
      <c r="J275">
        <f>IF(OR('Model output'!J274="",'Model output'!J274="Not answered",'Model output'!J274="Not mentioned"),"",IF(AND(ISNUMBER('Model output'!J274),'Model output'!J274&lt;=I275),'Model output'!J274,IF(AND(ISNUMBER('Model output'!J274), 'Model output'!J274&gt;=DATE(2024,1,1)), MIN(DAY('Model output'!J274), MONTH('Model output'!J274), YEAR('Model output'!J274)), IF(ISNUMBER(SEARCH("0/",'Model output'!J274)),0,IF(ISNUMBER(SEARCH("/",'Model output'!J274)), VALUE(LEFT('Model output'!J274, SEARCH("/",'Model output'!J274)-1)),1)))))</f>
        <v>23</v>
      </c>
      <c r="K275" t="str" cm="1">
        <f t="array" ref="K275">IF(COUNT(FIND({0,1,2,3,4,5,6,7,8,9},'Model output'!K274))&gt;0,'Model output'!K274,"")</f>
        <v>1.5 cm</v>
      </c>
      <c r="L275" s="8" t="str">
        <f t="shared" si="69"/>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9"/>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Multiple</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 ""))</f>
        <v>Minimal</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6" t="str">
        <f>IF('Model output'!S274="","",'Model output'!S274)</f>
        <v>Present, Minimal</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1" t="str">
        <f>IF(OR('Model output'!V274="", 'Model output'!V274="No", AND(ISERROR(SEARCH("Positive",'Model output'!V274)), ISNUMBER(SEARCH("Negative",'Model output'!V274))), ISNUMBER(SEARCH("Uninvolved",'Model output'!V274)), ISNUMBER(SEARCH("none",'Model output'!V274)), ISNUMBER(SEARCH("Free",'Model output'!V274)), ISNUMBER(SEARCH("1 mm",'Model output'!V274)), ISNUMBER(SEARCH("1.0 mm",'Model output'!V274)), ISNUMBER(SEARCH("0.1 CM",'Model output'!V274)), ISNUMBER(SEARCH("less than 0.2 mm",'Model output'!V274)), ISNUMBER(SEARCH("less than 0.5 mm",'Model output'!V274)), ISNUMBER(SEARCH("abut",'Model output'!V274)), ISNUMBER(SEARCH("lymph node",'Model output'!V274)), ISNUMBER(SEARCH("not mentioned",'Model output'!V274)), ISNUMBER(SEARCH("not specified",'Model output'!V274)), ISNUMBER(SEARCH("cannot be assessed",'Model output'!V274))), "negative", "positive")</f>
        <v>positive</v>
      </c>
      <c r="AE275" s="33"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4" t="str">
        <f t="shared" si="60"/>
        <v>2</v>
      </c>
      <c r="AG275" s="34" t="str">
        <f t="shared" si="61"/>
        <v>1b</v>
      </c>
      <c r="AH275" s="34" t="str">
        <f t="shared" si="62"/>
        <v>0</v>
      </c>
      <c r="AI275" s="40" t="str">
        <f t="shared" si="63"/>
        <v>I</v>
      </c>
      <c r="AJ275" s="37" t="s">
        <v>1147</v>
      </c>
      <c r="AK275" s="39" t="s">
        <v>1155</v>
      </c>
      <c r="AL275" s="39" t="s">
        <v>1152</v>
      </c>
      <c r="AM275" s="39" t="s">
        <v>1156</v>
      </c>
      <c r="AN275" s="39" t="s">
        <v>74</v>
      </c>
      <c r="AO275" s="37">
        <f t="shared" si="64"/>
        <v>1</v>
      </c>
      <c r="AP275" s="39">
        <f t="shared" si="65"/>
        <v>1</v>
      </c>
      <c r="AQ275" s="39">
        <f t="shared" si="66"/>
        <v>1</v>
      </c>
      <c r="AR275" s="39">
        <f t="shared" si="67"/>
        <v>1</v>
      </c>
      <c r="AS275" s="40">
        <f t="shared" si="68"/>
        <v>1</v>
      </c>
    </row>
    <row r="276" spans="1:45">
      <c r="A276" t="str">
        <f>'Model output'!A275</f>
        <v>TCGA-J8-A3YE</v>
      </c>
      <c r="B276" s="31">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57"/>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output'!H275="","negative",IF(OR(ISNUMBER(SEARCH("lymph node",'Model output'!H275)),ISNUMBER(SEARCH("gland",'Model output'!H275)),ISNUMBER(SEARCH("lobe",'Model output'!H275)),ISNUMBER(SEARCH("isthmus",'Model output'!H275)),ISNUMBER(SEARCH("mediastinum",'Model output'!H275)),ISNUMBER(SEARCH("Not mentioned",'Model output'!H275)), ISNUMBER(SEARCH("Not applicable",'Model output'!H275)), ISNUMBER(SEARCH("paratracheal",'Model output'!H275)),ISNUMBER(SEARCH("fibroadipose tissue",'Model output'!H275)),ISNUMBER(SEARCH("thyroid node",'Model output'!H275)),ISNUMBER(SEARCH("skeletal muscle",'Model output'!H275)),ISNUMBER(SEARCH("right",'Model output'!H275)),ISNUMBER(SEARCH("left",'Model output'!H275)),ISNUMBER(SEARCH("Not specified",'Model output'!H275))),"negative","positive"))</f>
        <v>negative</v>
      </c>
      <c r="I276">
        <f>IF(OR('Model output'!I275="",'Model output'!I275="Not answered",'Model output'!I275="Not mentioned"),"",IF(ISNUMBER('Model output'!I275),'Model output'!I275,1))</f>
        <v>4</v>
      </c>
      <c r="J276">
        <f>IF(OR('Model output'!J275="",'Model output'!J275="Not answered",'Model output'!J275="Not mentioned"),"",IF(AND(ISNUMBER('Model output'!J275),'Model output'!J275&lt;=I276),'Model output'!J275,IF(AND(ISNUMBER('Model output'!J275), 'Model output'!J275&gt;=DATE(2024,1,1)), MIN(DAY('Model output'!J275), MONTH('Model output'!J275), YEAR('Model output'!J275)), IF(ISNUMBER(SEARCH("0/",'Model output'!J275)),0,IF(ISNUMBER(SEARCH("/",'Model output'!J275)), VALUE(LEFT('Model output'!J275, SEARCH("/",'Model output'!J275)-1)),1)))))</f>
        <v>1</v>
      </c>
      <c r="K276" t="str" cm="1">
        <f t="array" ref="K276">IF(COUNT(FIND({0,1,2,3,4,5,6,7,8,9},'Model output'!K275))&gt;0,'Model output'!K275,"")</f>
        <v/>
      </c>
      <c r="L276" s="8" t="str">
        <f t="shared" si="69"/>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Not mentioned</v>
      </c>
      <c r="P276" t="str">
        <f>IF('Model output'!N275="","",'Model output'!N275)</f>
        <v>3.5 cm</v>
      </c>
      <c r="Q276" t="str">
        <f t="shared" si="59"/>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 ""))</f>
        <v>Minimal</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6" t="str">
        <f>IF('Model output'!S275="","",'Model output'!S275)</f>
        <v>Present</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No</v>
      </c>
      <c r="AB276" t="str">
        <f>IF(AA276&lt;&gt;"Yes","",IF(OR('Model output'!U275="",ISNUMBER(SEARCH("Not identified",'Model output'!U275))),"",'Model output'!U275))</f>
        <v/>
      </c>
      <c r="AC276" s="1" t="str">
        <f>IF(OR('Model output'!V275="", 'Model output'!V275="No", AND(ISERROR(SEARCH("Positive",'Model output'!V275)), ISNUMBER(SEARCH("Negative",'Model output'!V275))), ISNUMBER(SEARCH("Uninvolved",'Model output'!V275)), ISNUMBER(SEARCH("none",'Model output'!V275)), ISNUMBER(SEARCH("Free",'Model output'!V275)), ISNUMBER(SEARCH("1 mm",'Model output'!V275)), ISNUMBER(SEARCH("1.0 mm",'Model output'!V275)), ISNUMBER(SEARCH("0.1 CM",'Model output'!V275)), ISNUMBER(SEARCH("less than 0.2 mm",'Model output'!V275)), ISNUMBER(SEARCH("less than 0.5 mm",'Model output'!V275)), ISNUMBER(SEARCH("abut",'Model output'!V275)), ISNUMBER(SEARCH("lymph node",'Model output'!V275)), ISNUMBER(SEARCH("not mentioned",'Model output'!V275)), ISNUMBER(SEARCH("not specified",'Model output'!V275)), ISNUMBER(SEARCH("cannot be assessed",'Model output'!V275))), "negative", "positive")</f>
        <v>negative</v>
      </c>
      <c r="AE276" s="33"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4" t="str">
        <f t="shared" si="60"/>
        <v>2</v>
      </c>
      <c r="AG276" s="34" t="str">
        <f t="shared" si="61"/>
        <v>1a</v>
      </c>
      <c r="AH276" s="34" t="str">
        <f t="shared" si="62"/>
        <v>0</v>
      </c>
      <c r="AI276" s="40" t="str">
        <f t="shared" si="63"/>
        <v>I</v>
      </c>
      <c r="AJ276" s="37" t="s">
        <v>1147</v>
      </c>
      <c r="AK276" s="39" t="s">
        <v>1151</v>
      </c>
      <c r="AL276" s="39" t="s">
        <v>654</v>
      </c>
      <c r="AM276" s="39" t="s">
        <v>1156</v>
      </c>
      <c r="AN276" s="39" t="s">
        <v>74</v>
      </c>
      <c r="AO276" s="37">
        <f t="shared" ca="1" si="64"/>
        <v>0</v>
      </c>
      <c r="AP276" s="39">
        <f t="shared" si="65"/>
        <v>0</v>
      </c>
      <c r="AQ276" s="39">
        <f t="shared" si="66"/>
        <v>1</v>
      </c>
      <c r="AR276" s="39">
        <f t="shared" si="67"/>
        <v>1</v>
      </c>
      <c r="AS276" s="40">
        <f t="shared" si="68"/>
        <v>1</v>
      </c>
    </row>
    <row r="277" spans="1:45">
      <c r="A277" t="str">
        <f>'Model output'!A276</f>
        <v>TCGA-J8-A3YH</v>
      </c>
      <c r="B277" s="31">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0</v>
      </c>
      <c r="F277" t="str">
        <f t="shared" si="57"/>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output'!H276="","negative",IF(OR(ISNUMBER(SEARCH("lymph node",'Model output'!H276)),ISNUMBER(SEARCH("gland",'Model output'!H276)),ISNUMBER(SEARCH("lobe",'Model output'!H276)),ISNUMBER(SEARCH("isthmus",'Model output'!H276)),ISNUMBER(SEARCH("mediastinum",'Model output'!H276)),ISNUMBER(SEARCH("Not mentioned",'Model output'!H276)), ISNUMBER(SEARCH("Not applicable",'Model output'!H276)), ISNUMBER(SEARCH("paratracheal",'Model output'!H276)),ISNUMBER(SEARCH("fibroadipose tissue",'Model output'!H276)),ISNUMBER(SEARCH("thyroid node",'Model output'!H276)),ISNUMBER(SEARCH("skeletal muscle",'Model output'!H276)),ISNUMBER(SEARCH("right",'Model output'!H276)),ISNUMBER(SEARCH("left",'Model output'!H276)),ISNUMBER(SEARCH("Not specified",'Model output'!H276))),"negative","positive"))</f>
        <v>negative</v>
      </c>
      <c r="I277">
        <f>IF(OR('Model output'!I276="",'Model output'!I276="Not answered",'Model output'!I276="Not mentioned"),"",IF(ISNUMBER('Model output'!I276),'Model output'!I276,1))</f>
        <v>40</v>
      </c>
      <c r="J277">
        <f>IF(OR('Model output'!J276="",'Model output'!J276="Not answered",'Model output'!J276="Not mentioned"),"",IF(AND(ISNUMBER('Model output'!J276),'Model output'!J276&lt;=I277),'Model output'!J276,IF(AND(ISNUMBER('Model output'!J276), 'Model output'!J276&gt;=DATE(2024,1,1)), MIN(DAY('Model output'!J276), MONTH('Model output'!J276), YEAR('Model output'!J276)), IF(ISNUMBER(SEARCH("0/",'Model output'!J276)),0,IF(ISNUMBER(SEARCH("/",'Model output'!J276)), VALUE(LEFT('Model output'!J276, SEARCH("/",'Model output'!J276)-1)),1)))))</f>
        <v>13</v>
      </c>
      <c r="K277" t="str" cm="1">
        <f t="array" ref="K277">IF(COUNT(FIND({0,1,2,3,4,5,6,7,8,9},'Model output'!K276))&gt;0,'Model output'!K276,"")</f>
        <v/>
      </c>
      <c r="L277" s="8" t="str">
        <f t="shared" si="69"/>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 carcinoma</v>
      </c>
      <c r="O277" t="str">
        <f>IF('Model output'!M276="","",'Model output'!M276)</f>
        <v>Classical (usual)</v>
      </c>
      <c r="P277" t="str">
        <f>IF('Model output'!N276="","",'Model output'!N276)</f>
        <v>4.5 cm</v>
      </c>
      <c r="Q277" t="str">
        <f t="shared" si="59"/>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 ""))</f>
        <v>Not mentioned</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6"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1" t="str">
        <f>IF(OR('Model output'!V276="", 'Model output'!V276="No", AND(ISERROR(SEARCH("Positive",'Model output'!V276)), ISNUMBER(SEARCH("Negative",'Model output'!V276))), ISNUMBER(SEARCH("Uninvolved",'Model output'!V276)), ISNUMBER(SEARCH("none",'Model output'!V276)), ISNUMBER(SEARCH("Free",'Model output'!V276)), ISNUMBER(SEARCH("1 mm",'Model output'!V276)), ISNUMBER(SEARCH("1.0 mm",'Model output'!V276)), ISNUMBER(SEARCH("0.1 CM",'Model output'!V276)), ISNUMBER(SEARCH("less than 0.2 mm",'Model output'!V276)), ISNUMBER(SEARCH("less than 0.5 mm",'Model output'!V276)), ISNUMBER(SEARCH("abut",'Model output'!V276)), ISNUMBER(SEARCH("lymph node",'Model output'!V276)), ISNUMBER(SEARCH("not mentioned",'Model output'!V276)), ISNUMBER(SEARCH("not specified",'Model output'!V276)), ISNUMBER(SEARCH("cannot be assessed",'Model output'!V276))), "negative", "positive")</f>
        <v>negative</v>
      </c>
      <c r="AE277" s="33"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4" t="str">
        <f t="shared" si="60"/>
        <v>3a</v>
      </c>
      <c r="AG277" s="34" t="str">
        <f t="shared" si="61"/>
        <v>1b</v>
      </c>
      <c r="AH277" s="34" t="str">
        <f t="shared" si="62"/>
        <v>0</v>
      </c>
      <c r="AI277" s="40" t="str">
        <f t="shared" si="63"/>
        <v>I</v>
      </c>
      <c r="AJ277" s="37" t="s">
        <v>1149</v>
      </c>
      <c r="AK277" s="39" t="s">
        <v>1157</v>
      </c>
      <c r="AL277" s="39" t="s">
        <v>1152</v>
      </c>
      <c r="AM277" s="39" t="s">
        <v>1156</v>
      </c>
      <c r="AN277" s="39" t="s">
        <v>74</v>
      </c>
      <c r="AO277" s="37">
        <f t="shared" ca="1" si="64"/>
        <v>1</v>
      </c>
      <c r="AP277" s="39">
        <f t="shared" si="65"/>
        <v>1</v>
      </c>
      <c r="AQ277" s="39">
        <f t="shared" si="66"/>
        <v>1</v>
      </c>
      <c r="AR277" s="39">
        <f t="shared" si="67"/>
        <v>1</v>
      </c>
      <c r="AS277" s="40">
        <f t="shared" si="68"/>
        <v>1</v>
      </c>
    </row>
    <row r="278" spans="1:45">
      <c r="A278" t="str">
        <f>'Model output'!A277</f>
        <v>TCGA-KS-A4I1</v>
      </c>
      <c r="B278" s="31">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7"/>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output'!H277="","negative",IF(OR(ISNUMBER(SEARCH("lymph node",'Model output'!H277)),ISNUMBER(SEARCH("gland",'Model output'!H277)),ISNUMBER(SEARCH("lobe",'Model output'!H277)),ISNUMBER(SEARCH("isthmus",'Model output'!H277)),ISNUMBER(SEARCH("mediastinum",'Model output'!H277)),ISNUMBER(SEARCH("Not mentioned",'Model output'!H277)), ISNUMBER(SEARCH("Not applicable",'Model output'!H277)), ISNUMBER(SEARCH("paratracheal",'Model output'!H277)),ISNUMBER(SEARCH("fibroadipose tissue",'Model output'!H277)),ISNUMBER(SEARCH("thyroid node",'Model output'!H277)),ISNUMBER(SEARCH("skeletal muscle",'Model output'!H277)),ISNUMBER(SEARCH("right",'Model output'!H277)),ISNUMBER(SEARCH("left",'Model output'!H277)),ISNUMBER(SEARCH("Not specified",'Model output'!H277))),"negative","positive"))</f>
        <v>negative</v>
      </c>
      <c r="I278">
        <f>IF(OR('Model output'!I277="",'Model output'!I277="Not answered",'Model output'!I277="Not mentioned"),"",IF(ISNUMBER('Model output'!I277),'Model output'!I277,1))</f>
        <v>4</v>
      </c>
      <c r="J278">
        <f>IF(OR('Model output'!J277="",'Model output'!J277="Not answered",'Model output'!J277="Not mentioned"),"",IF(AND(ISNUMBER('Model output'!J277),'Model output'!J277&lt;=I278),'Model output'!J277,IF(AND(ISNUMBER('Model output'!J277), 'Model output'!J277&gt;=DATE(2024,1,1)), MIN(DAY('Model output'!J277), MONTH('Model output'!J277), YEAR('Model output'!J277)), IF(ISNUMBER(SEARCH("0/",'Model output'!J277)),0,IF(ISNUMBER(SEARCH("/",'Model output'!J277)), VALUE(LEFT('Model output'!J277, SEARCH("/",'Model output'!J277)-1)),1)))))</f>
        <v>0</v>
      </c>
      <c r="K278" t="str" cm="1">
        <f t="array" ref="K278">IF(COUNT(FIND({0,1,2,3,4,5,6,7,8,9},'Model output'!K277))&gt;0,'Model output'!K277,"")</f>
        <v/>
      </c>
      <c r="L278" s="8" t="str">
        <f t="shared" si="69"/>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Not mentioned in the provided clinical note</v>
      </c>
      <c r="P278" t="str">
        <f>IF('Model output'!N277="","",'Model output'!N277)</f>
        <v>2.2 cm</v>
      </c>
      <c r="Q278" t="str">
        <f t="shared" si="59"/>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 ""))</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6" t="str">
        <f>IF('Model output'!S277="","",'Model output'!S277)</f>
        <v>Not mentioned in the provided clinical note</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Yes</v>
      </c>
      <c r="AB278" t="str">
        <f>IF(AA278&lt;&gt;"Yes","",IF(OR('Model output'!U277="",ISNUMBER(SEARCH("Not identified",'Model output'!U277))),"",'Model output'!U277))</f>
        <v>Not mentioned in the provided clinical note</v>
      </c>
      <c r="AC278" s="1" t="str">
        <f>IF(OR('Model output'!V277="", 'Model output'!V277="No", AND(ISERROR(SEARCH("Positive",'Model output'!V277)), ISNUMBER(SEARCH("Negative",'Model output'!V277))), ISNUMBER(SEARCH("Uninvolved",'Model output'!V277)), ISNUMBER(SEARCH("none",'Model output'!V277)), ISNUMBER(SEARCH("Free",'Model output'!V277)), ISNUMBER(SEARCH("1 mm",'Model output'!V277)), ISNUMBER(SEARCH("1.0 mm",'Model output'!V277)), ISNUMBER(SEARCH("0.1 CM",'Model output'!V277)), ISNUMBER(SEARCH("less than 0.2 mm",'Model output'!V277)), ISNUMBER(SEARCH("less than 0.5 mm",'Model output'!V277)), ISNUMBER(SEARCH("abut",'Model output'!V277)), ISNUMBER(SEARCH("lymph node",'Model output'!V277)), ISNUMBER(SEARCH("not mentioned",'Model output'!V277)), ISNUMBER(SEARCH("not specified",'Model output'!V277)), ISNUMBER(SEARCH("cannot be assessed",'Model output'!V277))), "negative", "positive")</f>
        <v>positive</v>
      </c>
      <c r="AE278" s="33"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4" t="str">
        <f t="shared" si="60"/>
        <v>2</v>
      </c>
      <c r="AG278" s="34" t="str">
        <f t="shared" si="61"/>
        <v>0</v>
      </c>
      <c r="AH278" s="34" t="str">
        <f t="shared" si="62"/>
        <v>0</v>
      </c>
      <c r="AI278" s="40" t="str">
        <f t="shared" si="63"/>
        <v>I</v>
      </c>
      <c r="AJ278" s="37" t="s">
        <v>1147</v>
      </c>
      <c r="AK278" s="39" t="s">
        <v>1155</v>
      </c>
      <c r="AL278" s="39" t="s">
        <v>1153</v>
      </c>
      <c r="AM278" s="39" t="s">
        <v>1156</v>
      </c>
      <c r="AN278" s="39" t="s">
        <v>74</v>
      </c>
      <c r="AO278" s="37">
        <f t="shared" si="64"/>
        <v>1</v>
      </c>
      <c r="AP278" s="39">
        <f t="shared" si="65"/>
        <v>1</v>
      </c>
      <c r="AQ278" s="39">
        <f t="shared" si="66"/>
        <v>1</v>
      </c>
      <c r="AR278" s="39">
        <f t="shared" si="67"/>
        <v>1</v>
      </c>
      <c r="AS278" s="40">
        <f t="shared" si="68"/>
        <v>1</v>
      </c>
    </row>
    <row r="279" spans="1:45">
      <c r="A279" t="str">
        <f>'Model output'!A278</f>
        <v>TCGA-KS-A4I3</v>
      </c>
      <c r="B279" s="31">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0</v>
      </c>
      <c r="F279" t="str">
        <f t="shared" si="57"/>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output'!H278="","negative",IF(OR(ISNUMBER(SEARCH("lymph node",'Model output'!H278)),ISNUMBER(SEARCH("gland",'Model output'!H278)),ISNUMBER(SEARCH("lobe",'Model output'!H278)),ISNUMBER(SEARCH("isthmus",'Model output'!H278)),ISNUMBER(SEARCH("mediastinum",'Model output'!H278)),ISNUMBER(SEARCH("Not mentioned",'Model output'!H278)), ISNUMBER(SEARCH("Not applicable",'Model output'!H278)), ISNUMBER(SEARCH("paratracheal",'Model output'!H278)),ISNUMBER(SEARCH("fibroadipose tissue",'Model output'!H278)),ISNUMBER(SEARCH("thyroid node",'Model output'!H278)),ISNUMBER(SEARCH("skeletal muscle",'Model output'!H278)),ISNUMBER(SEARCH("right",'Model output'!H278)),ISNUMBER(SEARCH("left",'Model output'!H278)),ISNUMBER(SEARCH("Not specified",'Model output'!H278))),"negative","positive"))</f>
        <v>negative</v>
      </c>
      <c r="I279">
        <f>IF(OR('Model output'!I278="",'Model output'!I278="Not answered",'Model output'!I278="Not mentioned"),"",IF(ISNUMBER('Model output'!I278),'Model output'!I278,1))</f>
        <v>10</v>
      </c>
      <c r="J279">
        <f>IF(OR('Model output'!J278="",'Model output'!J278="Not answered",'Model output'!J278="Not mentioned"),"",IF(AND(ISNUMBER('Model output'!J278),'Model output'!J278&lt;=I279),'Model output'!J278,IF(AND(ISNUMBER('Model output'!J278), 'Model output'!J278&gt;=DATE(2024,1,1)), MIN(DAY('Model output'!J278), MONTH('Model output'!J278), YEAR('Model output'!J278)), IF(ISNUMBER(SEARCH("0/",'Model output'!J278)),0,IF(ISNUMBER(SEARCH("/",'Model output'!J278)), VALUE(LEFT('Model output'!J278, SEARCH("/",'Model output'!J278)-1)),1)))))</f>
        <v>8</v>
      </c>
      <c r="K279" t="str" cm="1">
        <f t="array" ref="K279">IF(COUNT(FIND({0,1,2,3,4,5,6,7,8,9},'Model output'!K278))&gt;0,'Model output'!K278,"")</f>
        <v>0.6 cm</v>
      </c>
      <c r="L279" s="8" t="str">
        <f t="shared" si="69"/>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59"/>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 ""))</f>
        <v>Not mentioned</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6"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No</v>
      </c>
      <c r="AB279" t="str">
        <f>IF(AA279&lt;&gt;"Yes","",IF(OR('Model output'!U278="",ISNUMBER(SEARCH("Not identified",'Model output'!U278))),"",'Model output'!U278))</f>
        <v/>
      </c>
      <c r="AC279" s="1" t="str">
        <f>IF(OR('Model output'!V278="", 'Model output'!V278="No", AND(ISERROR(SEARCH("Positive",'Model output'!V278)), ISNUMBER(SEARCH("Negative",'Model output'!V278))), ISNUMBER(SEARCH("Uninvolved",'Model output'!V278)), ISNUMBER(SEARCH("none",'Model output'!V278)), ISNUMBER(SEARCH("Free",'Model output'!V278)), ISNUMBER(SEARCH("1 mm",'Model output'!V278)), ISNUMBER(SEARCH("1.0 mm",'Model output'!V278)), ISNUMBER(SEARCH("0.1 CM",'Model output'!V278)), ISNUMBER(SEARCH("less than 0.2 mm",'Model output'!V278)), ISNUMBER(SEARCH("less than 0.5 mm",'Model output'!V278)), ISNUMBER(SEARCH("abut",'Model output'!V278)), ISNUMBER(SEARCH("lymph node",'Model output'!V278)), ISNUMBER(SEARCH("not mentioned",'Model output'!V278)), ISNUMBER(SEARCH("not specified",'Model output'!V278)), ISNUMBER(SEARCH("cannot be assessed",'Model output'!V278))), "negative", "positive")</f>
        <v>positive</v>
      </c>
      <c r="AE279" s="33"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4" t="str">
        <f t="shared" si="60"/>
        <v>1b</v>
      </c>
      <c r="AG279" s="34" t="str">
        <f t="shared" si="61"/>
        <v>1a</v>
      </c>
      <c r="AH279" s="34" t="str">
        <f t="shared" si="62"/>
        <v>0</v>
      </c>
      <c r="AI279" s="40" t="str">
        <f t="shared" si="63"/>
        <v>I</v>
      </c>
      <c r="AJ279" s="37" t="s">
        <v>1147</v>
      </c>
      <c r="AK279" s="39" t="s">
        <v>1151</v>
      </c>
      <c r="AL279" s="39" t="s">
        <v>654</v>
      </c>
      <c r="AM279" s="39" t="s">
        <v>1156</v>
      </c>
      <c r="AN279" s="39" t="s">
        <v>74</v>
      </c>
      <c r="AO279" s="37">
        <f t="shared" si="64"/>
        <v>1</v>
      </c>
      <c r="AP279" s="39">
        <f t="shared" si="65"/>
        <v>0</v>
      </c>
      <c r="AQ279" s="39">
        <f t="shared" si="66"/>
        <v>1</v>
      </c>
      <c r="AR279" s="39">
        <f t="shared" si="67"/>
        <v>1</v>
      </c>
      <c r="AS279" s="40">
        <f t="shared" si="68"/>
        <v>1</v>
      </c>
    </row>
    <row r="280" spans="1:45">
      <c r="A280" t="str">
        <f>'Model output'!A279</f>
        <v>TCGA-KS-A4I5</v>
      </c>
      <c r="B280" s="31">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7"/>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output'!H279="","negative",IF(OR(ISNUMBER(SEARCH("lymph node",'Model output'!H279)),ISNUMBER(SEARCH("gland",'Model output'!H279)),ISNUMBER(SEARCH("lobe",'Model output'!H279)),ISNUMBER(SEARCH("isthmus",'Model output'!H279)),ISNUMBER(SEARCH("mediastinum",'Model output'!H279)),ISNUMBER(SEARCH("Not mentioned",'Model output'!H279)), ISNUMBER(SEARCH("Not applicable",'Model output'!H279)), ISNUMBER(SEARCH("paratracheal",'Model output'!H279)),ISNUMBER(SEARCH("fibroadipose tissue",'Model output'!H279)),ISNUMBER(SEARCH("thyroid node",'Model output'!H279)),ISNUMBER(SEARCH("skeletal muscle",'Model output'!H279)),ISNUMBER(SEARCH("right",'Model output'!H279)),ISNUMBER(SEARCH("left",'Model output'!H279)),ISNUMBER(SEARCH("Not specified",'Model output'!H279))),"negative","positive"))</f>
        <v>negative</v>
      </c>
      <c r="I280">
        <f>IF(OR('Model output'!I279="",'Model output'!I279="Not answered",'Model output'!I279="Not mentioned"),"",IF(ISNUMBER('Model output'!I279),'Model output'!I279,1))</f>
        <v>1</v>
      </c>
      <c r="J280">
        <f>IF(OR('Model output'!J279="",'Model output'!J279="Not answered",'Model output'!J279="Not mentioned"),"",IF(AND(ISNUMBER('Model output'!J279),'Model output'!J279&lt;=I280),'Model output'!J279,IF(AND(ISNUMBER('Model output'!J279), 'Model output'!J279&gt;=DATE(2024,1,1)), MIN(DAY('Model output'!J279), MONTH('Model output'!J279), YEAR('Model output'!J279)), IF(ISNUMBER(SEARCH("0/",'Model output'!J279)),0,IF(ISNUMBER(SEARCH("/",'Model output'!J279)), VALUE(LEFT('Model output'!J279, SEARCH("/",'Model output'!J279)-1)),1)))))</f>
        <v>0</v>
      </c>
      <c r="K280" t="str" cm="1">
        <f t="array" ref="K280">IF(COUNT(FIND({0,1,2,3,4,5,6,7,8,9},'Model output'!K279))&gt;0,'Model output'!K279,"")</f>
        <v/>
      </c>
      <c r="L280" s="8" t="str">
        <f t="shared" si="69"/>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 Thyroid Carcinoma</v>
      </c>
      <c r="O280" t="str">
        <f>IF('Model output'!M279="","",'Model output'!M279)</f>
        <v>Not mentioned in the provided clinical note</v>
      </c>
      <c r="P280" t="str">
        <f>IF('Model output'!N279="","",'Model output'!N279)</f>
        <v>1.7 cm</v>
      </c>
      <c r="Q280" t="str">
        <f t="shared" si="59"/>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 ""))</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6" t="str">
        <f>IF('Model output'!S279="","",'Model output'!S279)</f>
        <v>Not mentioned in the provided clinical note</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Yes</v>
      </c>
      <c r="AB280" t="str">
        <f>IF(AA280&lt;&gt;"Yes","",IF(OR('Model output'!U279="",ISNUMBER(SEARCH("Not identified",'Model output'!U279))),"",'Model output'!U279))</f>
        <v>Not mentioned in the provided clinical note</v>
      </c>
      <c r="AC280" s="1" t="str">
        <f>IF(OR('Model output'!V279="", 'Model output'!V279="No", AND(ISERROR(SEARCH("Positive",'Model output'!V279)), ISNUMBER(SEARCH("Negative",'Model output'!V279))), ISNUMBER(SEARCH("Uninvolved",'Model output'!V279)), ISNUMBER(SEARCH("none",'Model output'!V279)), ISNUMBER(SEARCH("Free",'Model output'!V279)), ISNUMBER(SEARCH("1 mm",'Model output'!V279)), ISNUMBER(SEARCH("1.0 mm",'Model output'!V279)), ISNUMBER(SEARCH("0.1 CM",'Model output'!V279)), ISNUMBER(SEARCH("less than 0.2 mm",'Model output'!V279)), ISNUMBER(SEARCH("less than 0.5 mm",'Model output'!V279)), ISNUMBER(SEARCH("abut",'Model output'!V279)), ISNUMBER(SEARCH("lymph node",'Model output'!V279)), ISNUMBER(SEARCH("not mentioned",'Model output'!V279)), ISNUMBER(SEARCH("not specified",'Model output'!V279)), ISNUMBER(SEARCH("cannot be assessed",'Model output'!V279))), "negative", "positive")</f>
        <v>negative</v>
      </c>
      <c r="AE280" s="33"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4" t="str">
        <f t="shared" si="60"/>
        <v>1b</v>
      </c>
      <c r="AG280" s="34" t="str">
        <f t="shared" si="61"/>
        <v>0</v>
      </c>
      <c r="AH280" s="34" t="str">
        <f t="shared" si="62"/>
        <v>0</v>
      </c>
      <c r="AI280" s="40" t="str">
        <f t="shared" si="63"/>
        <v>I</v>
      </c>
      <c r="AJ280" s="37" t="s">
        <v>1148</v>
      </c>
      <c r="AK280" s="39" t="s">
        <v>1152</v>
      </c>
      <c r="AL280" s="39" t="s">
        <v>1153</v>
      </c>
      <c r="AM280" s="39" t="s">
        <v>1156</v>
      </c>
      <c r="AN280" s="39" t="s">
        <v>74</v>
      </c>
      <c r="AO280" s="37">
        <f t="shared" ca="1" si="64"/>
        <v>1</v>
      </c>
      <c r="AP280" s="39">
        <f t="shared" si="65"/>
        <v>1</v>
      </c>
      <c r="AQ280" s="39">
        <f t="shared" si="66"/>
        <v>1</v>
      </c>
      <c r="AR280" s="39">
        <f t="shared" si="67"/>
        <v>1</v>
      </c>
      <c r="AS280" s="40">
        <f t="shared" si="68"/>
        <v>1</v>
      </c>
    </row>
    <row r="281" spans="1:45">
      <c r="A281" t="str">
        <f>'Model output'!A280</f>
        <v>TCGA-KS-A4I7</v>
      </c>
      <c r="B281" s="31">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7"/>
        <v>positive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central</v>
      </c>
      <c r="H281" t="str">
        <f>IF('Model output'!H280="","negative",IF(OR(ISNUMBER(SEARCH("lymph node",'Model output'!H280)),ISNUMBER(SEARCH("gland",'Model output'!H280)),ISNUMBER(SEARCH("lobe",'Model output'!H280)),ISNUMBER(SEARCH("isthmus",'Model output'!H280)),ISNUMBER(SEARCH("mediastinum",'Model output'!H280)),ISNUMBER(SEARCH("Not mentioned",'Model output'!H280)), ISNUMBER(SEARCH("Not applicable",'Model output'!H280)), ISNUMBER(SEARCH("paratracheal",'Model output'!H280)),ISNUMBER(SEARCH("fibroadipose tissue",'Model output'!H280)),ISNUMBER(SEARCH("thyroid node",'Model output'!H280)),ISNUMBER(SEARCH("skeletal muscle",'Model output'!H280)),ISNUMBER(SEARCH("right",'Model output'!H280)),ISNUMBER(SEARCH("left",'Model output'!H280)),ISNUMBER(SEARCH("Not specified",'Model output'!H280))),"negative","positive"))</f>
        <v>negative</v>
      </c>
      <c r="I281">
        <f>IF(OR('Model output'!I280="",'Model output'!I280="Not answered",'Model output'!I280="Not mentioned"),"",IF(ISNUMBER('Model output'!I280),'Model output'!I280,1))</f>
        <v>4</v>
      </c>
      <c r="J281">
        <f>IF(OR('Model output'!J280="",'Model output'!J280="Not answered",'Model output'!J280="Not mentioned"),"",IF(AND(ISNUMBER('Model output'!J280),'Model output'!J280&lt;=I281),'Model output'!J280,IF(AND(ISNUMBER('Model output'!J280), 'Model output'!J280&gt;=DATE(2024,1,1)), MIN(DAY('Model output'!J280), MONTH('Model output'!J280), YEAR('Model output'!J280)), IF(ISNUMBER(SEARCH("0/",'Model output'!J280)),0,IF(ISNUMBER(SEARCH("/",'Model output'!J280)), VALUE(LEFT('Model output'!J280, SEARCH("/",'Model output'!J280)-1)),1)))))</f>
        <v>2</v>
      </c>
      <c r="K281" t="str" cm="1">
        <f t="array" ref="K281">IF(COUNT(FIND({0,1,2,3,4,5,6,7,8,9},'Model output'!K280))&gt;0,'Model output'!K280,"")</f>
        <v/>
      </c>
      <c r="L281" s="8" t="str">
        <f t="shared" si="69"/>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 Thyroid Carcinoma</v>
      </c>
      <c r="O281" t="str">
        <f>IF('Model output'!M280="","",'Model output'!M280)</f>
        <v>Intracystic papillary thyroid carcinoma</v>
      </c>
      <c r="P281" t="str">
        <f>IF('Model output'!N280="","",'Model output'!N280)</f>
        <v>1.5 cm</v>
      </c>
      <c r="Q281" t="str">
        <f t="shared" si="59"/>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 ""))</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6"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Yes</v>
      </c>
      <c r="AB281" t="str">
        <f>IF(AA281&lt;&gt;"Yes","",IF(OR('Model output'!U280="",ISNUMBER(SEARCH("Not identified",'Model output'!U280))),"",'Model output'!U280))</f>
        <v>Not mentioned in the provided clinical note</v>
      </c>
      <c r="AC281" s="1" t="str">
        <f>IF(OR('Model output'!V280="", 'Model output'!V280="No", AND(ISERROR(SEARCH("Positive",'Model output'!V280)), ISNUMBER(SEARCH("Negative",'Model output'!V280))), ISNUMBER(SEARCH("Uninvolved",'Model output'!V280)), ISNUMBER(SEARCH("none",'Model output'!V280)), ISNUMBER(SEARCH("Free",'Model output'!V280)), ISNUMBER(SEARCH("1 mm",'Model output'!V280)), ISNUMBER(SEARCH("1.0 mm",'Model output'!V280)), ISNUMBER(SEARCH("0.1 CM",'Model output'!V280)), ISNUMBER(SEARCH("less than 0.2 mm",'Model output'!V280)), ISNUMBER(SEARCH("less than 0.5 mm",'Model output'!V280)), ISNUMBER(SEARCH("abut",'Model output'!V280)), ISNUMBER(SEARCH("lymph node",'Model output'!V280)), ISNUMBER(SEARCH("not mentioned",'Model output'!V280)), ISNUMBER(SEARCH("not specified",'Model output'!V280)), ISNUMBER(SEARCH("cannot be assessed",'Model output'!V280))), "negative", "positive")</f>
        <v>negative</v>
      </c>
      <c r="AE281" s="33"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4" t="str">
        <f t="shared" si="60"/>
        <v>1b</v>
      </c>
      <c r="AG281" s="34" t="str">
        <f t="shared" si="61"/>
        <v>1a</v>
      </c>
      <c r="AH281" s="34" t="str">
        <f t="shared" si="62"/>
        <v>0</v>
      </c>
      <c r="AI281" s="40" t="str">
        <f t="shared" si="63"/>
        <v>II</v>
      </c>
      <c r="AJ281" s="37" t="s">
        <v>1148</v>
      </c>
      <c r="AK281" s="39" t="s">
        <v>1152</v>
      </c>
      <c r="AL281" s="39" t="s">
        <v>1153</v>
      </c>
      <c r="AM281" s="39" t="s">
        <v>1156</v>
      </c>
      <c r="AN281" s="39" t="s">
        <v>74</v>
      </c>
      <c r="AO281" s="37">
        <f t="shared" ca="1" si="64"/>
        <v>1</v>
      </c>
      <c r="AP281" s="39">
        <f t="shared" si="65"/>
        <v>1</v>
      </c>
      <c r="AQ281" s="39">
        <f t="shared" si="66"/>
        <v>0</v>
      </c>
      <c r="AR281" s="39">
        <f t="shared" si="67"/>
        <v>1</v>
      </c>
      <c r="AS281" s="40">
        <f t="shared" si="68"/>
        <v>0</v>
      </c>
    </row>
    <row r="282" spans="1:45">
      <c r="A282" t="str">
        <f>'Model output'!A281</f>
        <v>TCGA-KS-A4IC</v>
      </c>
      <c r="B282" s="31">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1</v>
      </c>
      <c r="F282" t="str">
        <f t="shared" si="57"/>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output'!H281="","negative",IF(OR(ISNUMBER(SEARCH("lymph node",'Model output'!H281)),ISNUMBER(SEARCH("gland",'Model output'!H281)),ISNUMBER(SEARCH("lobe",'Model output'!H281)),ISNUMBER(SEARCH("isthmus",'Model output'!H281)),ISNUMBER(SEARCH("mediastinum",'Model output'!H281)),ISNUMBER(SEARCH("Not mentioned",'Model output'!H281)), ISNUMBER(SEARCH("Not applicable",'Model output'!H281)), ISNUMBER(SEARCH("paratracheal",'Model output'!H281)),ISNUMBER(SEARCH("fibroadipose tissue",'Model output'!H281)),ISNUMBER(SEARCH("thyroid node",'Model output'!H281)),ISNUMBER(SEARCH("skeletal muscle",'Model output'!H281)),ISNUMBER(SEARCH("right",'Model output'!H281)),ISNUMBER(SEARCH("left",'Model output'!H281)),ISNUMBER(SEARCH("Not specified",'Model output'!H281))),"negative","positive"))</f>
        <v>negative</v>
      </c>
      <c r="I282">
        <f>IF(OR('Model output'!I281="",'Model output'!I281="Not answered",'Model output'!I281="Not mentioned"),"",IF(ISNUMBER('Model output'!I281),'Model output'!I281,1))</f>
        <v>4</v>
      </c>
      <c r="J282">
        <f>IF(OR('Model output'!J281="",'Model output'!J281="Not answered",'Model output'!J281="Not mentioned"),"",IF(AND(ISNUMBER('Model output'!J281),'Model output'!J281&lt;=I282),'Model output'!J281,IF(AND(ISNUMBER('Model output'!J281), 'Model output'!J281&gt;=DATE(2024,1,1)), MIN(DAY('Model output'!J281), MONTH('Model output'!J281), YEAR('Model output'!J281)), IF(ISNUMBER(SEARCH("0/",'Model output'!J281)),0,IF(ISNUMBER(SEARCH("/",'Model output'!J281)), VALUE(LEFT('Model output'!J281, SEARCH("/",'Model output'!J281)-1)),1)))))</f>
        <v>2</v>
      </c>
      <c r="K282" t="str" cm="1">
        <f t="array" ref="K282">IF(COUNT(FIND({0,1,2,3,4,5,6,7,8,9},'Model output'!K281))&gt;0,'Model output'!K281,"")</f>
        <v>0.5 cm</v>
      </c>
      <c r="L282" s="8" t="str">
        <f t="shared" si="69"/>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 Thyroid Carcinoma</v>
      </c>
      <c r="O282" t="str">
        <f>IF('Model output'!M281="","",'Model output'!M281)</f>
        <v>Not mentioned in the provided clinical note</v>
      </c>
      <c r="P282" t="str">
        <f>IF('Model output'!N281="","",'Model output'!N281)</f>
        <v>1.1 cm</v>
      </c>
      <c r="Q282" t="str">
        <f t="shared" si="59"/>
        <v>1.1cm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 ""))</f>
        <v>Not mentioned in the provided clinical note</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6" t="str">
        <f>IF('Model output'!S281="","",'Model output'!S281)</f>
        <v>No</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Yes</v>
      </c>
      <c r="AB282" t="str">
        <f>IF(AA282&lt;&gt;"Yes","",IF(OR('Model output'!U281="",ISNUMBER(SEARCH("Not identified",'Model output'!U281))),"",'Model output'!U281))</f>
        <v>Not mentioned in the provided clinical note</v>
      </c>
      <c r="AC282" s="1" t="str">
        <f>IF(OR('Model output'!V281="", 'Model output'!V281="No", AND(ISERROR(SEARCH("Positive",'Model output'!V281)), ISNUMBER(SEARCH("Negative",'Model output'!V281))), ISNUMBER(SEARCH("Uninvolved",'Model output'!V281)), ISNUMBER(SEARCH("none",'Model output'!V281)), ISNUMBER(SEARCH("Free",'Model output'!V281)), ISNUMBER(SEARCH("1 mm",'Model output'!V281)), ISNUMBER(SEARCH("1.0 mm",'Model output'!V281)), ISNUMBER(SEARCH("0.1 CM",'Model output'!V281)), ISNUMBER(SEARCH("less than 0.2 mm",'Model output'!V281)), ISNUMBER(SEARCH("less than 0.5 mm",'Model output'!V281)), ISNUMBER(SEARCH("abut",'Model output'!V281)), ISNUMBER(SEARCH("lymph node",'Model output'!V281)), ISNUMBER(SEARCH("not mentioned",'Model output'!V281)), ISNUMBER(SEARCH("not specified",'Model output'!V281)), ISNUMBER(SEARCH("cannot be assessed",'Model output'!V281))), "negative", "positive")</f>
        <v>negative</v>
      </c>
      <c r="AE282" s="33"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4" t="str">
        <f t="shared" si="60"/>
        <v>1b</v>
      </c>
      <c r="AG282" s="34" t="str">
        <f t="shared" si="61"/>
        <v>1a</v>
      </c>
      <c r="AH282" s="34" t="str">
        <f t="shared" si="62"/>
        <v>0</v>
      </c>
      <c r="AI282" s="40" t="str">
        <f t="shared" si="63"/>
        <v>I</v>
      </c>
      <c r="AJ282" s="37" t="s">
        <v>1148</v>
      </c>
      <c r="AK282" s="39" t="s">
        <v>1152</v>
      </c>
      <c r="AL282" s="39" t="s">
        <v>654</v>
      </c>
      <c r="AM282" s="39" t="s">
        <v>1156</v>
      </c>
      <c r="AN282" s="39" t="s">
        <v>74</v>
      </c>
      <c r="AO282" s="37">
        <f t="shared" ca="1" si="64"/>
        <v>1</v>
      </c>
      <c r="AP282" s="39">
        <f t="shared" si="65"/>
        <v>1</v>
      </c>
      <c r="AQ282" s="39">
        <f t="shared" si="66"/>
        <v>1</v>
      </c>
      <c r="AR282" s="39">
        <f t="shared" si="67"/>
        <v>1</v>
      </c>
      <c r="AS282" s="40">
        <f t="shared" si="68"/>
        <v>1</v>
      </c>
    </row>
    <row r="283" spans="1:45">
      <c r="A283" t="str">
        <f>'Model output'!A282</f>
        <v>TCGA-KS-A4ID</v>
      </c>
      <c r="B283" s="31">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7"/>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output'!H282="","negative",IF(OR(ISNUMBER(SEARCH("lymph node",'Model output'!H282)),ISNUMBER(SEARCH("gland",'Model output'!H282)),ISNUMBER(SEARCH("lobe",'Model output'!H282)),ISNUMBER(SEARCH("isthmus",'Model output'!H282)),ISNUMBER(SEARCH("mediastinum",'Model output'!H282)),ISNUMBER(SEARCH("Not mentioned",'Model output'!H282)), ISNUMBER(SEARCH("Not applicable",'Model output'!H282)), ISNUMBER(SEARCH("paratracheal",'Model output'!H282)),ISNUMBER(SEARCH("fibroadipose tissue",'Model output'!H282)),ISNUMBER(SEARCH("thyroid node",'Model output'!H282)),ISNUMBER(SEARCH("skeletal muscle",'Model output'!H282)),ISNUMBER(SEARCH("right",'Model output'!H282)),ISNUMBER(SEARCH("left",'Model output'!H282)),ISNUMBER(SEARCH("Not specified",'Model output'!H282))),"negative","positive"))</f>
        <v>negative</v>
      </c>
      <c r="I283">
        <f>IF(OR('Model output'!I282="",'Model output'!I282="Not answered",'Model output'!I282="Not mentioned"),"",IF(ISNUMBER('Model output'!I282),'Model output'!I282,1))</f>
        <v>13</v>
      </c>
      <c r="J283">
        <f>IF(OR('Model output'!J282="",'Model output'!J282="Not answered",'Model output'!J282="Not mentioned"),"",IF(AND(ISNUMBER('Model output'!J282),'Model output'!J282&lt;=I283),'Model output'!J282,IF(AND(ISNUMBER('Model output'!J282), 'Model output'!J282&gt;=DATE(2024,1,1)), MIN(DAY('Model output'!J282), MONTH('Model output'!J282), YEAR('Model output'!J282)), IF(ISNUMBER(SEARCH("0/",'Model output'!J282)),0,IF(ISNUMBER(SEARCH("/",'Model output'!J282)), VALUE(LEFT('Model output'!J282, SEARCH("/",'Model output'!J282)-1)),1)))))</f>
        <v>0</v>
      </c>
      <c r="K283" t="str" cm="1">
        <f t="array" ref="K283">IF(COUNT(FIND({0,1,2,3,4,5,6,7,8,9},'Model output'!K282))&gt;0,'Model output'!K282,"")</f>
        <v/>
      </c>
      <c r="L283" s="8" t="str">
        <f t="shared" si="69"/>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9"/>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 ""))</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6" t="str">
        <f>IF('Model output'!S282="","",'Model output'!S282)</f>
        <v>Not mentioned in the provided clinical note</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Yes</v>
      </c>
      <c r="AB283" t="str">
        <f>IF(AA283&lt;&gt;"Yes","",IF(OR('Model output'!U282="",ISNUMBER(SEARCH("Not identified",'Model output'!U282))),"",'Model output'!U282))</f>
        <v/>
      </c>
      <c r="AC283" s="1" t="str">
        <f>IF(OR('Model output'!V282="", 'Model output'!V282="No", AND(ISERROR(SEARCH("Positive",'Model output'!V282)), ISNUMBER(SEARCH("Negative",'Model output'!V282))), ISNUMBER(SEARCH("Uninvolved",'Model output'!V282)), ISNUMBER(SEARCH("none",'Model output'!V282)), ISNUMBER(SEARCH("Free",'Model output'!V282)), ISNUMBER(SEARCH("1 mm",'Model output'!V282)), ISNUMBER(SEARCH("1.0 mm",'Model output'!V282)), ISNUMBER(SEARCH("0.1 CM",'Model output'!V282)), ISNUMBER(SEARCH("less than 0.2 mm",'Model output'!V282)), ISNUMBER(SEARCH("less than 0.5 mm",'Model output'!V282)), ISNUMBER(SEARCH("abut",'Model output'!V282)), ISNUMBER(SEARCH("lymph node",'Model output'!V282)), ISNUMBER(SEARCH("not mentioned",'Model output'!V282)), ISNUMBER(SEARCH("not specified",'Model output'!V282)), ISNUMBER(SEARCH("cannot be assessed",'Model output'!V282))), "negative", "positive")</f>
        <v>negative</v>
      </c>
      <c r="AE283" s="33"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4" t="str">
        <f t="shared" si="60"/>
        <v>1b</v>
      </c>
      <c r="AG283" s="34" t="str">
        <f t="shared" si="61"/>
        <v>0</v>
      </c>
      <c r="AH283" s="34" t="str">
        <f t="shared" si="62"/>
        <v>0</v>
      </c>
      <c r="AI283" s="40" t="str">
        <f t="shared" si="63"/>
        <v>I</v>
      </c>
      <c r="AJ283" s="37" t="s">
        <v>1148</v>
      </c>
      <c r="AK283" s="39" t="s">
        <v>1152</v>
      </c>
      <c r="AL283" s="39" t="s">
        <v>1153</v>
      </c>
      <c r="AM283" s="39" t="s">
        <v>1156</v>
      </c>
      <c r="AN283" s="39" t="s">
        <v>74</v>
      </c>
      <c r="AO283" s="37">
        <f t="shared" ca="1" si="64"/>
        <v>1</v>
      </c>
      <c r="AP283" s="39">
        <f t="shared" si="65"/>
        <v>1</v>
      </c>
      <c r="AQ283" s="39">
        <f t="shared" si="66"/>
        <v>1</v>
      </c>
      <c r="AR283" s="39">
        <f t="shared" si="67"/>
        <v>1</v>
      </c>
      <c r="AS283" s="40">
        <f t="shared" si="68"/>
        <v>1</v>
      </c>
    </row>
    <row r="284" spans="1:45">
      <c r="A284" t="str">
        <f>'Model output'!A283</f>
        <v>TCGA-L6-A4EP</v>
      </c>
      <c r="B284" s="31">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0</v>
      </c>
      <c r="F284" t="str">
        <f t="shared" si="57"/>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output'!H283="","negative",IF(OR(ISNUMBER(SEARCH("lymph node",'Model output'!H283)),ISNUMBER(SEARCH("gland",'Model output'!H283)),ISNUMBER(SEARCH("lobe",'Model output'!H283)),ISNUMBER(SEARCH("isthmus",'Model output'!H283)),ISNUMBER(SEARCH("mediastinum",'Model output'!H283)),ISNUMBER(SEARCH("Not mentioned",'Model output'!H283)), ISNUMBER(SEARCH("Not applicable",'Model output'!H283)), ISNUMBER(SEARCH("paratracheal",'Model output'!H283)),ISNUMBER(SEARCH("fibroadipose tissue",'Model output'!H283)),ISNUMBER(SEARCH("thyroid node",'Model output'!H283)),ISNUMBER(SEARCH("skeletal muscle",'Model output'!H283)),ISNUMBER(SEARCH("right",'Model output'!H283)),ISNUMBER(SEARCH("left",'Model output'!H283)),ISNUMBER(SEARCH("Not specified",'Model output'!H283))),"negative","positive"))</f>
        <v>negative</v>
      </c>
      <c r="I284">
        <f>IF(OR('Model output'!I283="",'Model output'!I283="Not answered",'Model output'!I283="Not mentioned"),"",IF(ISNUMBER('Model output'!I283),'Model output'!I283,1))</f>
        <v>3</v>
      </c>
      <c r="J284">
        <f>IF(OR('Model output'!J283="",'Model output'!J283="Not answered",'Model output'!J283="Not mentioned"),"",IF(AND(ISNUMBER('Model output'!J283),'Model output'!J283&lt;=I284),'Model output'!J283,IF(AND(ISNUMBER('Model output'!J283), 'Model output'!J283&gt;=DATE(2024,1,1)), MIN(DAY('Model output'!J283), MONTH('Model output'!J283), YEAR('Model output'!J283)), IF(ISNUMBER(SEARCH("0/",'Model output'!J283)),0,IF(ISNUMBER(SEARCH("/",'Model output'!J283)), VALUE(LEFT('Model output'!J283, SEARCH("/",'Model output'!J283)-1)),1)))))</f>
        <v>0</v>
      </c>
      <c r="K284" t="str" cm="1">
        <f t="array" ref="K284">IF(COUNT(FIND({0,1,2,3,4,5,6,7,8,9},'Model output'!K283))&gt;0,'Model output'!K283,"")</f>
        <v/>
      </c>
      <c r="L284" s="8" t="str">
        <f t="shared" si="69"/>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9"/>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 ""))</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6"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No</v>
      </c>
      <c r="AB284" t="str">
        <f>IF(AA284&lt;&gt;"Yes","",IF(OR('Model output'!U283="",ISNUMBER(SEARCH("Not identified",'Model output'!U283))),"",'Model output'!U283))</f>
        <v/>
      </c>
      <c r="AC284" s="1" t="str">
        <f>IF(OR('Model output'!V283="", 'Model output'!V283="No", AND(ISERROR(SEARCH("Positive",'Model output'!V283)), ISNUMBER(SEARCH("Negative",'Model output'!V283))), ISNUMBER(SEARCH("Uninvolved",'Model output'!V283)), ISNUMBER(SEARCH("none",'Model output'!V283)), ISNUMBER(SEARCH("Free",'Model output'!V283)), ISNUMBER(SEARCH("1 mm",'Model output'!V283)), ISNUMBER(SEARCH("1.0 mm",'Model output'!V283)), ISNUMBER(SEARCH("0.1 CM",'Model output'!V283)), ISNUMBER(SEARCH("less than 0.2 mm",'Model output'!V283)), ISNUMBER(SEARCH("less than 0.5 mm",'Model output'!V283)), ISNUMBER(SEARCH("abut",'Model output'!V283)), ISNUMBER(SEARCH("lymph node",'Model output'!V283)), ISNUMBER(SEARCH("not mentioned",'Model output'!V283)), ISNUMBER(SEARCH("not specified",'Model output'!V283)), ISNUMBER(SEARCH("cannot be assessed",'Model output'!V283))), "negative", "positive")</f>
        <v>negative</v>
      </c>
      <c r="AE284" s="33"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4" t="str">
        <f t="shared" si="60"/>
        <v>2</v>
      </c>
      <c r="AG284" s="34" t="str">
        <f t="shared" si="61"/>
        <v>0</v>
      </c>
      <c r="AH284" s="34" t="str">
        <f t="shared" si="62"/>
        <v>0</v>
      </c>
      <c r="AI284" s="40" t="str">
        <f t="shared" si="63"/>
        <v>I</v>
      </c>
      <c r="AJ284" s="37" t="s">
        <v>1148</v>
      </c>
      <c r="AK284" s="39" t="s">
        <v>1155</v>
      </c>
      <c r="AL284" s="39" t="s">
        <v>1153</v>
      </c>
      <c r="AM284" s="39" t="s">
        <v>1156</v>
      </c>
      <c r="AN284" s="39" t="s">
        <v>74</v>
      </c>
      <c r="AO284" s="37">
        <f t="shared" ca="1" si="64"/>
        <v>1</v>
      </c>
      <c r="AP284" s="39">
        <f t="shared" si="65"/>
        <v>1</v>
      </c>
      <c r="AQ284" s="39">
        <f t="shared" si="66"/>
        <v>1</v>
      </c>
      <c r="AR284" s="39">
        <f t="shared" si="67"/>
        <v>1</v>
      </c>
      <c r="AS284" s="40">
        <f t="shared" si="68"/>
        <v>1</v>
      </c>
    </row>
    <row r="285" spans="1:45">
      <c r="A285" t="str">
        <f>'Model output'!A284</f>
        <v>TCGA-L6-A4EQ</v>
      </c>
      <c r="B285" s="31">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ob</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7"/>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output'!H284="","negative",IF(OR(ISNUMBER(SEARCH("lymph node",'Model output'!H284)),ISNUMBER(SEARCH("gland",'Model output'!H284)),ISNUMBER(SEARCH("lobe",'Model output'!H284)),ISNUMBER(SEARCH("isthmus",'Model output'!H284)),ISNUMBER(SEARCH("mediastinum",'Model output'!H284)),ISNUMBER(SEARCH("Not mentioned",'Model output'!H284)), ISNUMBER(SEARCH("Not applicable",'Model output'!H284)), ISNUMBER(SEARCH("paratracheal",'Model output'!H284)),ISNUMBER(SEARCH("fibroadipose tissue",'Model output'!H284)),ISNUMBER(SEARCH("thyroid node",'Model output'!H284)),ISNUMBER(SEARCH("skeletal muscle",'Model output'!H284)),ISNUMBER(SEARCH("right",'Model output'!H284)),ISNUMBER(SEARCH("left",'Model output'!H284)),ISNUMBER(SEARCH("Not specified",'Model output'!H284))),"negative","positive"))</f>
        <v>negative</v>
      </c>
      <c r="I285">
        <f>IF(OR('Model output'!I284="",'Model output'!I284="Not answered",'Model output'!I284="Not mentioned"),"",IF(ISNUMBER('Model output'!I284),'Model output'!I284,1))</f>
        <v>1</v>
      </c>
      <c r="J285">
        <f>IF(OR('Model output'!J284="",'Model output'!J284="Not answered",'Model output'!J284="Not mentioned"),"",IF(AND(ISNUMBER('Model output'!J284),'Model output'!J284&lt;=I285),'Model output'!J284,IF(AND(ISNUMBER('Model output'!J284), 'Model output'!J284&gt;=DATE(2024,1,1)), MIN(DAY('Model output'!J284), MONTH('Model output'!J284), YEAR('Model output'!J284)), IF(ISNUMBER(SEARCH("0/",'Model output'!J284)),0,IF(ISNUMBER(SEARCH("/",'Model output'!J284)), VALUE(LEFT('Model output'!J284, SEARCH("/",'Model output'!J284)-1)),1)))))</f>
        <v>1</v>
      </c>
      <c r="K285" t="str" cm="1">
        <f t="array" ref="K285">IF(COUNT(FIND({0,1,2,3,4,5,6,7,8,9},'Model output'!K284))&gt;0,'Model output'!K284,"")</f>
        <v/>
      </c>
      <c r="L285" s="8" t="str">
        <f t="shared" si="69"/>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 thyroid carcinoma, conventional type</v>
      </c>
      <c r="O285" t="str">
        <f>IF('Model output'!M284="","",'Model output'!M284)</f>
        <v/>
      </c>
      <c r="P285" t="str">
        <f>IF('Model output'!N284="","",'Model output'!N284)</f>
        <v>3.5cm</v>
      </c>
      <c r="Q285" t="str">
        <f t="shared" si="59"/>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 ""))</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6" t="str">
        <f>IF('Model output'!S284="","",'Model output'!S284)</f>
        <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No</v>
      </c>
      <c r="AB285" t="str">
        <f>IF(AA285&lt;&gt;"Yes","",IF(OR('Model output'!U284="",ISNUMBER(SEARCH("Not identified",'Model output'!U284))),"",'Model output'!U284))</f>
        <v/>
      </c>
      <c r="AC285" s="1" t="str">
        <f>IF(OR('Model output'!V284="", 'Model output'!V284="No", AND(ISERROR(SEARCH("Positive",'Model output'!V284)), ISNUMBER(SEARCH("Negative",'Model output'!V284))), ISNUMBER(SEARCH("Uninvolved",'Model output'!V284)), ISNUMBER(SEARCH("none",'Model output'!V284)), ISNUMBER(SEARCH("Free",'Model output'!V284)), ISNUMBER(SEARCH("1 mm",'Model output'!V284)), ISNUMBER(SEARCH("1.0 mm",'Model output'!V284)), ISNUMBER(SEARCH("0.1 CM",'Model output'!V284)), ISNUMBER(SEARCH("less than 0.2 mm",'Model output'!V284)), ISNUMBER(SEARCH("less than 0.5 mm",'Model output'!V284)), ISNUMBER(SEARCH("abut",'Model output'!V284)), ISNUMBER(SEARCH("lymph node",'Model output'!V284)), ISNUMBER(SEARCH("not mentioned",'Model output'!V284)), ISNUMBER(SEARCH("not specified",'Model output'!V284)), ISNUMBER(SEARCH("cannot be assessed",'Model output'!V284))), "negative", "positive")</f>
        <v>negative</v>
      </c>
      <c r="AE285" s="33"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4" t="str">
        <f t="shared" si="60"/>
        <v>2</v>
      </c>
      <c r="AG285" s="34" t="str">
        <f t="shared" si="61"/>
        <v>1a</v>
      </c>
      <c r="AH285" s="34" t="str">
        <f t="shared" si="62"/>
        <v>0</v>
      </c>
      <c r="AI285" s="40" t="str">
        <f t="shared" si="63"/>
        <v>I</v>
      </c>
      <c r="AJ285" s="37" t="s">
        <v>1148</v>
      </c>
      <c r="AK285" s="39" t="s">
        <v>1155</v>
      </c>
      <c r="AL285" s="39" t="s">
        <v>654</v>
      </c>
      <c r="AM285" s="39" t="s">
        <v>1156</v>
      </c>
      <c r="AN285" s="39" t="s">
        <v>74</v>
      </c>
      <c r="AO285" s="37">
        <f t="shared" ca="1" si="64"/>
        <v>1</v>
      </c>
      <c r="AP285" s="39">
        <f t="shared" si="65"/>
        <v>1</v>
      </c>
      <c r="AQ285" s="39">
        <f t="shared" si="66"/>
        <v>1</v>
      </c>
      <c r="AR285" s="39">
        <f t="shared" si="67"/>
        <v>1</v>
      </c>
      <c r="AS285" s="40">
        <f t="shared" si="68"/>
        <v>1</v>
      </c>
    </row>
    <row r="286" spans="1:45">
      <c r="A286" t="str">
        <f>'Model output'!A285</f>
        <v>TCGA-L6-A4ET</v>
      </c>
      <c r="B286" s="31">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57"/>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output'!H285="","negative",IF(OR(ISNUMBER(SEARCH("lymph node",'Model output'!H285)),ISNUMBER(SEARCH("gland",'Model output'!H285)),ISNUMBER(SEARCH("lobe",'Model output'!H285)),ISNUMBER(SEARCH("isthmus",'Model output'!H285)),ISNUMBER(SEARCH("mediastinum",'Model output'!H285)),ISNUMBER(SEARCH("Not mentioned",'Model output'!H285)), ISNUMBER(SEARCH("Not applicable",'Model output'!H285)), ISNUMBER(SEARCH("paratracheal",'Model output'!H285)),ISNUMBER(SEARCH("fibroadipose tissue",'Model output'!H285)),ISNUMBER(SEARCH("thyroid node",'Model output'!H285)),ISNUMBER(SEARCH("skeletal muscle",'Model output'!H285)),ISNUMBER(SEARCH("right",'Model output'!H285)),ISNUMBER(SEARCH("left",'Model output'!H285)),ISNUMBER(SEARCH("Not specified",'Model output'!H285))),"negative","positive"))</f>
        <v>negative</v>
      </c>
      <c r="I286" t="str">
        <f>IF(OR('Model output'!I285="",'Model output'!I285="Not answered",'Model output'!I285="Not mentioned"),"",IF(ISNUMBER('Model output'!I285),'Model output'!I285,1))</f>
        <v/>
      </c>
      <c r="J286" t="str">
        <f>IF(OR('Model output'!J285="",'Model output'!J285="Not answered",'Model output'!J285="Not mentioned"),"",IF(AND(ISNUMBER('Model output'!J285),'Model output'!J285&lt;=I286),'Model output'!J285,IF(AND(ISNUMBER('Model output'!J285), 'Model output'!J285&gt;=DATE(2024,1,1)), MIN(DAY('Model output'!J285), MONTH('Model output'!J285), YEAR('Model output'!J285)), IF(ISNUMBER(SEARCH("0/",'Model output'!J285)),0,IF(ISNUMBER(SEARCH("/",'Model output'!J285)), VALUE(LEFT('Model output'!J285, SEARCH("/",'Model output'!J285)-1)),1)))))</f>
        <v/>
      </c>
      <c r="K286" t="str" cm="1">
        <f t="array" ref="K286">IF(COUNT(FIND({0,1,2,3,4,5,6,7,8,9},'Model output'!K285))&gt;0,'Model output'!K285,"")</f>
        <v/>
      </c>
      <c r="L286" s="8" t="str">
        <f t="shared" si="69"/>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Classical</v>
      </c>
      <c r="P286" t="str">
        <f>IF('Model output'!N285="","",'Model output'!N285)</f>
        <v>at least 6cm</v>
      </c>
      <c r="Q286" t="str">
        <f t="shared" si="59"/>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 ""))</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6"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No</v>
      </c>
      <c r="AB286" t="str">
        <f>IF(AA286&lt;&gt;"Yes","",IF(OR('Model output'!U285="",ISNUMBER(SEARCH("Not identified",'Model output'!U285))),"",'Model output'!U285))</f>
        <v/>
      </c>
      <c r="AC286" s="1" t="str">
        <f>IF(OR('Model output'!V285="", 'Model output'!V285="No", AND(ISERROR(SEARCH("Positive",'Model output'!V285)), ISNUMBER(SEARCH("Negative",'Model output'!V285))), ISNUMBER(SEARCH("Uninvolved",'Model output'!V285)), ISNUMBER(SEARCH("none",'Model output'!V285)), ISNUMBER(SEARCH("Free",'Model output'!V285)), ISNUMBER(SEARCH("1 mm",'Model output'!V285)), ISNUMBER(SEARCH("1.0 mm",'Model output'!V285)), ISNUMBER(SEARCH("0.1 CM",'Model output'!V285)), ISNUMBER(SEARCH("less than 0.2 mm",'Model output'!V285)), ISNUMBER(SEARCH("less than 0.5 mm",'Model output'!V285)), ISNUMBER(SEARCH("abut",'Model output'!V285)), ISNUMBER(SEARCH("lymph node",'Model output'!V285)), ISNUMBER(SEARCH("not mentioned",'Model output'!V285)), ISNUMBER(SEARCH("not specified",'Model output'!V285)), ISNUMBER(SEARCH("cannot be assessed",'Model output'!V285))), "negative", "positive")</f>
        <v>positive</v>
      </c>
      <c r="AE286" s="33"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4" t="str">
        <f t="shared" si="60"/>
        <v>3a</v>
      </c>
      <c r="AG286" s="34" t="str">
        <f t="shared" si="61"/>
        <v>0</v>
      </c>
      <c r="AH286" s="34" t="str">
        <f t="shared" si="62"/>
        <v>0</v>
      </c>
      <c r="AI286" s="40" t="str">
        <f t="shared" si="63"/>
        <v>I</v>
      </c>
      <c r="AJ286" s="37" t="s">
        <v>1147</v>
      </c>
      <c r="AK286" s="39" t="s">
        <v>1157</v>
      </c>
      <c r="AL286" s="39" t="s">
        <v>1156</v>
      </c>
      <c r="AM286" s="39" t="s">
        <v>1156</v>
      </c>
      <c r="AN286" s="39" t="s">
        <v>74</v>
      </c>
      <c r="AO286" s="37">
        <f t="shared" si="64"/>
        <v>1</v>
      </c>
      <c r="AP286" s="39">
        <f t="shared" si="65"/>
        <v>1</v>
      </c>
      <c r="AQ286" s="39">
        <f t="shared" si="66"/>
        <v>1</v>
      </c>
      <c r="AR286" s="39">
        <f t="shared" si="67"/>
        <v>1</v>
      </c>
      <c r="AS286" s="40">
        <f t="shared" si="68"/>
        <v>1</v>
      </c>
    </row>
    <row r="287" spans="1:45">
      <c r="A287" t="str">
        <f>'Model output'!A286</f>
        <v>TCGA-L6-A4EU</v>
      </c>
      <c r="B287" s="31">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57"/>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output'!H286="","negative",IF(OR(ISNUMBER(SEARCH("lymph node",'Model output'!H286)),ISNUMBER(SEARCH("gland",'Model output'!H286)),ISNUMBER(SEARCH("lobe",'Model output'!H286)),ISNUMBER(SEARCH("isthmus",'Model output'!H286)),ISNUMBER(SEARCH("mediastinum",'Model output'!H286)),ISNUMBER(SEARCH("Not mentioned",'Model output'!H286)), ISNUMBER(SEARCH("Not applicable",'Model output'!H286)), ISNUMBER(SEARCH("paratracheal",'Model output'!H286)),ISNUMBER(SEARCH("fibroadipose tissue",'Model output'!H286)),ISNUMBER(SEARCH("thyroid node",'Model output'!H286)),ISNUMBER(SEARCH("skeletal muscle",'Model output'!H286)),ISNUMBER(SEARCH("right",'Model output'!H286)),ISNUMBER(SEARCH("left",'Model output'!H286)),ISNUMBER(SEARCH("Not specified",'Model output'!H286))),"negative","positive"))</f>
        <v>negative</v>
      </c>
      <c r="I287">
        <f>IF(OR('Model output'!I286="",'Model output'!I286="Not answered",'Model output'!I286="Not mentioned"),"",IF(ISNUMBER('Model output'!I286),'Model output'!I286,1))</f>
        <v>33</v>
      </c>
      <c r="J287">
        <f>IF(OR('Model output'!J286="",'Model output'!J286="Not answered",'Model output'!J286="Not mentioned"),"",IF(AND(ISNUMBER('Model output'!J286),'Model output'!J286&lt;=I287),'Model output'!J286,IF(AND(ISNUMBER('Model output'!J286), 'Model output'!J286&gt;=DATE(2024,1,1)), MIN(DAY('Model output'!J286), MONTH('Model output'!J286), YEAR('Model output'!J286)), IF(ISNUMBER(SEARCH("0/",'Model output'!J286)),0,IF(ISNUMBER(SEARCH("/",'Model output'!J286)), VALUE(LEFT('Model output'!J286, SEARCH("/",'Model output'!J286)-1)),1)))))</f>
        <v>4</v>
      </c>
      <c r="K287" t="str" cm="1">
        <f t="array" ref="K287">IF(COUNT(FIND({0,1,2,3,4,5,6,7,8,9},'Model output'!K286))&gt;0,'Model output'!K286,"")</f>
        <v/>
      </c>
      <c r="L287" s="8" t="str">
        <f t="shared" si="69"/>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9"/>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 ""))</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6" t="str">
        <f>IF('Model output'!S286="","",'Model output'!S286)</f>
        <v>Present</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1" t="str">
        <f>IF(OR('Model output'!V286="", 'Model output'!V286="No", AND(ISERROR(SEARCH("Positive",'Model output'!V286)), ISNUMBER(SEARCH("Negative",'Model output'!V286))), ISNUMBER(SEARCH("Uninvolved",'Model output'!V286)), ISNUMBER(SEARCH("none",'Model output'!V286)), ISNUMBER(SEARCH("Free",'Model output'!V286)), ISNUMBER(SEARCH("1 mm",'Model output'!V286)), ISNUMBER(SEARCH("1.0 mm",'Model output'!V286)), ISNUMBER(SEARCH("0.1 CM",'Model output'!V286)), ISNUMBER(SEARCH("less than 0.2 mm",'Model output'!V286)), ISNUMBER(SEARCH("less than 0.5 mm",'Model output'!V286)), ISNUMBER(SEARCH("abut",'Model output'!V286)), ISNUMBER(SEARCH("lymph node",'Model output'!V286)), ISNUMBER(SEARCH("not mentioned",'Model output'!V286)), ISNUMBER(SEARCH("not specified",'Model output'!V286)), ISNUMBER(SEARCH("cannot be assessed",'Model output'!V286))), "negative", "positive")</f>
        <v>positive</v>
      </c>
      <c r="AE287" s="33"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4" t="str">
        <f t="shared" si="60"/>
        <v>3a</v>
      </c>
      <c r="AG287" s="34" t="str">
        <f t="shared" si="61"/>
        <v>1a</v>
      </c>
      <c r="AH287" s="34" t="str">
        <f t="shared" si="62"/>
        <v>0</v>
      </c>
      <c r="AI287" s="40" t="str">
        <f t="shared" si="63"/>
        <v>II</v>
      </c>
      <c r="AJ287" s="37" t="s">
        <v>1147</v>
      </c>
      <c r="AK287" s="39" t="s">
        <v>1151</v>
      </c>
      <c r="AL287" s="39" t="s">
        <v>654</v>
      </c>
      <c r="AM287" s="39" t="s">
        <v>1156</v>
      </c>
      <c r="AN287" s="39" t="s">
        <v>1154</v>
      </c>
      <c r="AO287" s="37">
        <f t="shared" si="64"/>
        <v>1</v>
      </c>
      <c r="AP287" s="39">
        <f t="shared" si="65"/>
        <v>0</v>
      </c>
      <c r="AQ287" s="39">
        <f t="shared" si="66"/>
        <v>1</v>
      </c>
      <c r="AR287" s="39">
        <f t="shared" si="67"/>
        <v>1</v>
      </c>
      <c r="AS287" s="40">
        <f t="shared" si="68"/>
        <v>1</v>
      </c>
    </row>
    <row r="288" spans="1:45">
      <c r="A288" t="str">
        <f>'Model output'!A287</f>
        <v>TCGA-MK-A4N6</v>
      </c>
      <c r="B288" s="31">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7"/>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
      </c>
      <c r="H288" t="str">
        <f>IF('Model output'!H287="","negative",IF(OR(ISNUMBER(SEARCH("lymph node",'Model output'!H287)),ISNUMBER(SEARCH("gland",'Model output'!H287)),ISNUMBER(SEARCH("lobe",'Model output'!H287)),ISNUMBER(SEARCH("isthmus",'Model output'!H287)),ISNUMBER(SEARCH("mediastinum",'Model output'!H287)),ISNUMBER(SEARCH("Not mentioned",'Model output'!H287)), ISNUMBER(SEARCH("Not applicable",'Model output'!H287)), ISNUMBER(SEARCH("paratracheal",'Model output'!H287)),ISNUMBER(SEARCH("fibroadipose tissue",'Model output'!H287)),ISNUMBER(SEARCH("thyroid node",'Model output'!H287)),ISNUMBER(SEARCH("skeletal muscle",'Model output'!H287)),ISNUMBER(SEARCH("right",'Model output'!H287)),ISNUMBER(SEARCH("left",'Model output'!H287)),ISNUMBER(SEARCH("Not specified",'Model output'!H287))),"negative","positive"))</f>
        <v>negative</v>
      </c>
      <c r="I288">
        <f>IF(OR('Model output'!I287="",'Model output'!I287="Not answered",'Model output'!I287="Not mentioned"),"",IF(ISNUMBER('Model output'!I287),'Model output'!I287,1))</f>
        <v>77</v>
      </c>
      <c r="J288">
        <f>IF(OR('Model output'!J287="",'Model output'!J287="Not answered",'Model output'!J287="Not mentioned"),"",IF(AND(ISNUMBER('Model output'!J287),'Model output'!J287&lt;=I288),'Model output'!J287,IF(AND(ISNUMBER('Model output'!J287), 'Model output'!J287&gt;=DATE(2024,1,1)), MIN(DAY('Model output'!J287), MONTH('Model output'!J287), YEAR('Model output'!J287)), IF(ISNUMBER(SEARCH("0/",'Model output'!J287)),0,IF(ISNUMBER(SEARCH("/",'Model output'!J287)), VALUE(LEFT('Model output'!J287, SEARCH("/",'Model output'!J287)-1)),1)))))</f>
        <v>40</v>
      </c>
      <c r="K288" t="str" cm="1">
        <f t="array" ref="K288">IF(COUNT(FIND({0,1,2,3,4,5,6,7,8,9},'Model output'!K287))&gt;0,'Model output'!K287,"")</f>
        <v/>
      </c>
      <c r="L288" s="8" t="str">
        <f t="shared" si="69"/>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 carcinoma, classical type</v>
      </c>
      <c r="O288" t="str">
        <f>IF('Model output'!M287="","",'Model output'!M287)</f>
        <v>classical</v>
      </c>
      <c r="P288" t="str">
        <f>IF('Model output'!N287="","",'Model output'!N287)</f>
        <v>8.2 cm</v>
      </c>
      <c r="Q288" t="str">
        <f t="shared" si="59"/>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 ""))</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6"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1" t="str">
        <f>IF(OR('Model output'!V287="", 'Model output'!V287="No", AND(ISERROR(SEARCH("Positive",'Model output'!V287)), ISNUMBER(SEARCH("Negative",'Model output'!V287))), ISNUMBER(SEARCH("Uninvolved",'Model output'!V287)), ISNUMBER(SEARCH("none",'Model output'!V287)), ISNUMBER(SEARCH("Free",'Model output'!V287)), ISNUMBER(SEARCH("1 mm",'Model output'!V287)), ISNUMBER(SEARCH("1.0 mm",'Model output'!V287)), ISNUMBER(SEARCH("0.1 CM",'Model output'!V287)), ISNUMBER(SEARCH("less than 0.2 mm",'Model output'!V287)), ISNUMBER(SEARCH("less than 0.5 mm",'Model output'!V287)), ISNUMBER(SEARCH("abut",'Model output'!V287)), ISNUMBER(SEARCH("lymph node",'Model output'!V287)), ISNUMBER(SEARCH("not mentioned",'Model output'!V287)), ISNUMBER(SEARCH("not specified",'Model output'!V287)), ISNUMBER(SEARCH("cannot be assessed",'Model output'!V287))), "negative", "positive")</f>
        <v>negative</v>
      </c>
      <c r="AE288" s="33"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4" t="str">
        <f t="shared" si="60"/>
        <v>3a</v>
      </c>
      <c r="AG288" s="34" t="str">
        <f t="shared" si="61"/>
        <v>1a</v>
      </c>
      <c r="AH288" s="34" t="str">
        <f t="shared" si="62"/>
        <v>0</v>
      </c>
      <c r="AI288" s="40" t="str">
        <f t="shared" si="63"/>
        <v>I</v>
      </c>
      <c r="AJ288" s="37" t="s">
        <v>1149</v>
      </c>
      <c r="AK288" s="39" t="s">
        <v>1157</v>
      </c>
      <c r="AL288" s="39" t="s">
        <v>1152</v>
      </c>
      <c r="AM288" s="39" t="s">
        <v>1156</v>
      </c>
      <c r="AN288" s="39" t="s">
        <v>74</v>
      </c>
      <c r="AO288" s="37">
        <f t="shared" ca="1" si="64"/>
        <v>1</v>
      </c>
      <c r="AP288" s="39">
        <f t="shared" si="65"/>
        <v>1</v>
      </c>
      <c r="AQ288" s="39">
        <f t="shared" si="66"/>
        <v>0</v>
      </c>
      <c r="AR288" s="39">
        <f t="shared" si="67"/>
        <v>1</v>
      </c>
      <c r="AS288" s="40">
        <f t="shared" si="68"/>
        <v>1</v>
      </c>
    </row>
    <row r="289" spans="1:45">
      <c r="A289" t="str">
        <f>'Model output'!A288</f>
        <v>TCGA-MK-A4N7</v>
      </c>
      <c r="B289" s="31">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0</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output'!H288="","negative",IF(OR(ISNUMBER(SEARCH("lymph node",'Model output'!H288)),ISNUMBER(SEARCH("gland",'Model output'!H288)),ISNUMBER(SEARCH("lobe",'Model output'!H288)),ISNUMBER(SEARCH("isthmus",'Model output'!H288)),ISNUMBER(SEARCH("mediastinum",'Model output'!H288)),ISNUMBER(SEARCH("Not mentioned",'Model output'!H288)), ISNUMBER(SEARCH("Not applicable",'Model output'!H288)), ISNUMBER(SEARCH("paratracheal",'Model output'!H288)),ISNUMBER(SEARCH("fibroadipose tissue",'Model output'!H288)),ISNUMBER(SEARCH("thyroid node",'Model output'!H288)),ISNUMBER(SEARCH("skeletal muscle",'Model output'!H288)),ISNUMBER(SEARCH("right",'Model output'!H288)),ISNUMBER(SEARCH("left",'Model output'!H288)),ISNUMBER(SEARCH("Not specified",'Model output'!H288))),"negative","positive"))</f>
        <v>negative</v>
      </c>
      <c r="I289">
        <f>IF(OR('Model output'!I288="",'Model output'!I288="Not answered",'Model output'!I288="Not mentioned"),"",IF(ISNUMBER('Model output'!I288),'Model output'!I288,1))</f>
        <v>2</v>
      </c>
      <c r="J289">
        <f>IF(OR('Model output'!J288="",'Model output'!J288="Not answered",'Model output'!J288="Not mentioned"),"",IF(AND(ISNUMBER('Model output'!J288),'Model output'!J288&lt;=I289),'Model output'!J288,IF(AND(ISNUMBER('Model output'!J288), 'Model output'!J288&gt;=DATE(2024,1,1)), MIN(DAY('Model output'!J288), MONTH('Model output'!J288), YEAR('Model output'!J288)), IF(ISNUMBER(SEARCH("0/",'Model output'!J288)),0,IF(ISNUMBER(SEARCH("/",'Model output'!J288)), VALUE(LEFT('Model output'!J288, SEARCH("/",'Model output'!J288)-1)),1)))))</f>
        <v>0</v>
      </c>
      <c r="K289" t="str" cm="1">
        <f t="array" ref="K289">IF(COUNT(FIND({0,1,2,3,4,5,6,7,8,9},'Model output'!K288))&gt;0,'Model output'!K288,"")</f>
        <v/>
      </c>
      <c r="L289" s="8" t="str">
        <f t="shared" si="69"/>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 THYROID CARCINOMA, CLASSICAL VARIANT</v>
      </c>
      <c r="O289" t="str">
        <f>IF('Model output'!M288="","",'Model output'!M288)</f>
        <v>Not mentioned</v>
      </c>
      <c r="P289" t="str">
        <f>IF('Model output'!N288="","",'Model output'!N288)</f>
        <v>2.5 CM</v>
      </c>
      <c r="Q289" t="str">
        <f t="shared" si="59"/>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 ""))</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6"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No</v>
      </c>
      <c r="AB289" t="str">
        <f>IF(AA289&lt;&gt;"Yes","",IF(OR('Model output'!U288="",ISNUMBER(SEARCH("Not identified",'Model output'!U288))),"",'Model output'!U288))</f>
        <v/>
      </c>
      <c r="AC289" s="1" t="str">
        <f>IF(OR('Model output'!V288="", 'Model output'!V288="No", AND(ISERROR(SEARCH("Positive",'Model output'!V288)), ISNUMBER(SEARCH("Negative",'Model output'!V288))), ISNUMBER(SEARCH("Uninvolved",'Model output'!V288)), ISNUMBER(SEARCH("none",'Model output'!V288)), ISNUMBER(SEARCH("Free",'Model output'!V288)), ISNUMBER(SEARCH("1 mm",'Model output'!V288)), ISNUMBER(SEARCH("1.0 mm",'Model output'!V288)), ISNUMBER(SEARCH("0.1 CM",'Model output'!V288)), ISNUMBER(SEARCH("less than 0.2 mm",'Model output'!V288)), ISNUMBER(SEARCH("less than 0.5 mm",'Model output'!V288)), ISNUMBER(SEARCH("abut",'Model output'!V288)), ISNUMBER(SEARCH("lymph node",'Model output'!V288)), ISNUMBER(SEARCH("not mentioned",'Model output'!V288)), ISNUMBER(SEARCH("not specified",'Model output'!V288)), ISNUMBER(SEARCH("cannot be assessed",'Model output'!V288))), "negative", "positive")</f>
        <v>negative</v>
      </c>
      <c r="AE289" s="33"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4" t="str">
        <f t="shared" si="60"/>
        <v>2</v>
      </c>
      <c r="AG289" s="34" t="str">
        <f t="shared" si="61"/>
        <v>0</v>
      </c>
      <c r="AH289" s="34" t="str">
        <f t="shared" si="62"/>
        <v>0</v>
      </c>
      <c r="AI289" s="40" t="str">
        <f t="shared" si="63"/>
        <v>I</v>
      </c>
      <c r="AJ289" s="37" t="s">
        <v>1149</v>
      </c>
      <c r="AK289" s="39" t="s">
        <v>1155</v>
      </c>
      <c r="AL289" s="39" t="s">
        <v>1153</v>
      </c>
      <c r="AM289" s="39" t="s">
        <v>1156</v>
      </c>
      <c r="AN289" s="39" t="s">
        <v>74</v>
      </c>
      <c r="AO289" s="37">
        <f t="shared" ca="1" si="64"/>
        <v>1</v>
      </c>
      <c r="AP289" s="39">
        <f t="shared" si="65"/>
        <v>1</v>
      </c>
      <c r="AQ289" s="39">
        <f t="shared" si="66"/>
        <v>1</v>
      </c>
      <c r="AR289" s="39">
        <f t="shared" si="67"/>
        <v>1</v>
      </c>
      <c r="AS289" s="40">
        <f t="shared" si="68"/>
        <v>1</v>
      </c>
    </row>
    <row r="290" spans="1:45">
      <c r="A290" t="str">
        <f>'Model output'!A289</f>
        <v>TCGA-MK-A4N9</v>
      </c>
      <c r="B290" s="31">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output'!H289="","negative",IF(OR(ISNUMBER(SEARCH("lymph node",'Model output'!H289)),ISNUMBER(SEARCH("gland",'Model output'!H289)),ISNUMBER(SEARCH("lobe",'Model output'!H289)),ISNUMBER(SEARCH("isthmus",'Model output'!H289)),ISNUMBER(SEARCH("mediastinum",'Model output'!H289)),ISNUMBER(SEARCH("Not mentioned",'Model output'!H289)), ISNUMBER(SEARCH("Not applicable",'Model output'!H289)), ISNUMBER(SEARCH("paratracheal",'Model output'!H289)),ISNUMBER(SEARCH("fibroadipose tissue",'Model output'!H289)),ISNUMBER(SEARCH("thyroid node",'Model output'!H289)),ISNUMBER(SEARCH("skeletal muscle",'Model output'!H289)),ISNUMBER(SEARCH("right",'Model output'!H289)),ISNUMBER(SEARCH("left",'Model output'!H289)),ISNUMBER(SEARCH("Not specified",'Model output'!H289))),"negative","positive"))</f>
        <v>negative</v>
      </c>
      <c r="I290">
        <f>IF(OR('Model output'!I289="",'Model output'!I289="Not answered",'Model output'!I289="Not mentioned"),"",IF(ISNUMBER('Model output'!I289),'Model output'!I289,1))</f>
        <v>6</v>
      </c>
      <c r="J290">
        <f>IF(OR('Model output'!J289="",'Model output'!J289="Not answered",'Model output'!J289="Not mentioned"),"",IF(AND(ISNUMBER('Model output'!J289),'Model output'!J289&lt;=I290),'Model output'!J289,IF(AND(ISNUMBER('Model output'!J289), 'Model output'!J289&gt;=DATE(2024,1,1)), MIN(DAY('Model output'!J289), MONTH('Model output'!J289), YEAR('Model output'!J289)), IF(ISNUMBER(SEARCH("0/",'Model output'!J289)),0,IF(ISNUMBER(SEARCH("/",'Model output'!J289)), VALUE(LEFT('Model output'!J289, SEARCH("/",'Model output'!J289)-1)),1)))))</f>
        <v>1</v>
      </c>
      <c r="K290" t="str" cm="1">
        <f t="array" ref="K290">IF(COUNT(FIND({0,1,2,3,4,5,6,7,8,9},'Model output'!K289))&gt;0,'Model output'!K289,"")</f>
        <v/>
      </c>
      <c r="L290" s="8" t="str">
        <f t="shared" si="69"/>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Not mentioned in the provided clinical note</v>
      </c>
      <c r="P290" t="str">
        <f>IF('Model output'!N289="","",'Model output'!N289)</f>
        <v>2.1 cm (right lobe)</v>
      </c>
      <c r="Q290" t="str">
        <f t="shared" si="59"/>
        <v>2.1cm</v>
      </c>
      <c r="R290" cm="1">
        <f t="array" ref="R290">IF(Q290="","",IF(ISNUMBER(SEARCH("cm",Q290)),MAX(VALUE(SUBSTITUTE(_xlfn.FILTERXML("&lt;t&gt;&lt;s&gt;"&amp;SUBSTITUTE(Q290,",","&lt;/s&gt;&lt;s&gt;")&amp;"&lt;/s&gt;&lt;/t&gt;","//s"),"cm",""))),MAX(VALUE(SUBSTITUTE(_xlfn.FILTERXML("&lt;t&gt;&lt;s&gt;"&amp;SUBSTITUTE(Q290,",","&lt;/s&gt;&lt;s&gt;")&amp;"&lt;/s&gt;&lt;/t&gt;","//s"),"mm","")))/10))</f>
        <v>2.1</v>
      </c>
      <c r="S290" t="str">
        <f>IF(OR('Model output'!P289="",ISNUMBER(SEARCH("Not identified", 'Model output'!P289)),ISNUMBER(SEARCH("Absent",'Model output'!P289)),AND(ISNUMBER(SEARCH("No",'Model output'!P289)),NOT(ISNUMBER(SEARCH("diagnostic",'Model output'!P289)))),ISNUMBER(SEARCH("Negative",'Model output'!P289))),"negative","positive")</f>
        <v>negative</v>
      </c>
      <c r="T290" t="str">
        <f>IF('Model output'!O289="","",'Model output'!O289)</f>
        <v>3 (multifocal)</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 ""))</f>
        <v>Not mentioned in the provided clinical note</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6" t="str">
        <f>IF('Model output'!S289="","",'Model output'!S289)</f>
        <v>Right lobe at the inferior aspect displays a tan-red to tan-brown, finely nodular ovoid, peripheral calcification smooth and glistening 2.1 x 1.8 x 1.2 cm abutting the margin</v>
      </c>
      <c r="Y290" t="str">
        <f>IF(OR('Model output'!S289="",ISNUMBER(SEARCH("Absent",'Model output'!S289)),ISNUMBER(SEARCH("Not identified",'Model output'!S289)),AND(ISNUMBER(SEARCH("No",'Model output'!S289)),NOT(ISNUMBER(SEARCH("carcinoma",'Model output'!S289)))),ISNUMBER(SEARCH("negative",'Model output'!S289))),"negative",IF(Z290="positive","gETE", "positive"))</f>
        <v>negative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Yes</v>
      </c>
      <c r="AB290" t="str">
        <f>IF(AA290&lt;&gt;"Yes","",IF(OR('Model output'!U289="",ISNUMBER(SEARCH("Not identified",'Model output'!U289))),"",'Model output'!U289))</f>
        <v>Not mentioned in the provided clinical note</v>
      </c>
      <c r="AC290" s="1" t="str">
        <f>IF(OR('Model output'!V289="", 'Model output'!V289="No", AND(ISERROR(SEARCH("Positive",'Model output'!V289)), ISNUMBER(SEARCH("Negative",'Model output'!V289))), ISNUMBER(SEARCH("Uninvolved",'Model output'!V289)), ISNUMBER(SEARCH("none",'Model output'!V289)), ISNUMBER(SEARCH("Free",'Model output'!V289)), ISNUMBER(SEARCH("1 mm",'Model output'!V289)), ISNUMBER(SEARCH("1.0 mm",'Model output'!V289)), ISNUMBER(SEARCH("0.1 CM",'Model output'!V289)), ISNUMBER(SEARCH("less than 0.2 mm",'Model output'!V289)), ISNUMBER(SEARCH("less than 0.5 mm",'Model output'!V289)), ISNUMBER(SEARCH("abut",'Model output'!V289)), ISNUMBER(SEARCH("lymph node",'Model output'!V289)), ISNUMBER(SEARCH("not mentioned",'Model output'!V289)), ISNUMBER(SEARCH("not specified",'Model output'!V289)), ISNUMBER(SEARCH("cannot be assessed",'Model output'!V289))), "negative", "positive")</f>
        <v>negative</v>
      </c>
      <c r="AE290" s="33"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low</v>
      </c>
      <c r="AF290" s="34" t="str">
        <f t="shared" si="60"/>
        <v>2</v>
      </c>
      <c r="AG290" s="34" t="str">
        <f t="shared" si="61"/>
        <v>1a</v>
      </c>
      <c r="AH290" s="34" t="str">
        <f t="shared" si="62"/>
        <v>0</v>
      </c>
      <c r="AI290" s="40" t="str">
        <f t="shared" si="63"/>
        <v>I</v>
      </c>
      <c r="AJ290" s="37" t="s">
        <v>1149</v>
      </c>
      <c r="AK290" s="39" t="s">
        <v>1155</v>
      </c>
      <c r="AL290" s="39" t="s">
        <v>654</v>
      </c>
      <c r="AM290" s="39" t="s">
        <v>1153</v>
      </c>
      <c r="AN290" s="39" t="s">
        <v>74</v>
      </c>
      <c r="AO290" s="37">
        <f t="shared" ca="1" si="64"/>
        <v>0</v>
      </c>
      <c r="AP290" s="39">
        <f t="shared" si="65"/>
        <v>1</v>
      </c>
      <c r="AQ290" s="39">
        <f t="shared" si="66"/>
        <v>1</v>
      </c>
      <c r="AR290" s="39">
        <f t="shared" si="67"/>
        <v>1</v>
      </c>
      <c r="AS290" s="40">
        <f t="shared" si="68"/>
        <v>1</v>
      </c>
    </row>
    <row r="291" spans="1:45">
      <c r="A291" s="18" t="str">
        <f>'Model output'!A290</f>
        <v>TCGA-MK-A84Z</v>
      </c>
      <c r="B291" s="32">
        <v>74</v>
      </c>
      <c r="C291" s="15"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5"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5"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8" t="str">
        <f t="shared" si="70"/>
        <v>positive</v>
      </c>
      <c r="G291" s="18"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8" t="str">
        <f>IF('Model output'!H290="","negative",IF(OR(ISNUMBER(SEARCH("lymph node",'Model output'!H290)),ISNUMBER(SEARCH("gland",'Model output'!H290)),ISNUMBER(SEARCH("lobe",'Model output'!H290)),ISNUMBER(SEARCH("isthmus",'Model output'!H290)),ISNUMBER(SEARCH("mediastinum",'Model output'!H290)),ISNUMBER(SEARCH("Not mentioned",'Model output'!H290)), ISNUMBER(SEARCH("Not applicable",'Model output'!H290)), ISNUMBER(SEARCH("paratracheal",'Model output'!H290)),ISNUMBER(SEARCH("fibroadipose tissue",'Model output'!H290)),ISNUMBER(SEARCH("thyroid node",'Model output'!H290)),ISNUMBER(SEARCH("skeletal muscle",'Model output'!H290)),ISNUMBER(SEARCH("right",'Model output'!H290)),ISNUMBER(SEARCH("left",'Model output'!H290)),ISNUMBER(SEARCH("Not specified",'Model output'!H290))),"negative","positive"))</f>
        <v>negative</v>
      </c>
      <c r="I291" s="18">
        <f>IF(OR('Model output'!I290="",'Model output'!I290="Not answered",'Model output'!I290="Not mentioned"),"",IF(ISNUMBER('Model output'!I290),'Model output'!I290,1))</f>
        <v>11</v>
      </c>
      <c r="J291" s="18">
        <f>IF(OR('Model output'!J290="",'Model output'!J290="Not answered",'Model output'!J290="Not mentioned"),"",IF(AND(ISNUMBER('Model output'!J290),'Model output'!J290&lt;=I291),'Model output'!J290,IF(AND(ISNUMBER('Model output'!J290), 'Model output'!J290&gt;=DATE(2024,1,1)), MIN(DAY('Model output'!J290), MONTH('Model output'!J290), YEAR('Model output'!J290)), IF(ISNUMBER(SEARCH("0/",'Model output'!J290)),0,IF(ISNUMBER(SEARCH("/",'Model output'!J290)), VALUE(LEFT('Model output'!J290, SEARCH("/",'Model output'!J290)-1)),1)))))</f>
        <v>1</v>
      </c>
      <c r="K291" s="18" t="str" cm="1">
        <f t="array" ref="K291">IF(COUNT(FIND({0,1,2,3,4,5,6,7,8,9},'Model output'!K290))&gt;0,'Model output'!K290,"")</f>
        <v/>
      </c>
      <c r="L291" s="19" t="str">
        <f t="shared" si="69"/>
        <v/>
      </c>
      <c r="M291" s="18" t="str" cm="1">
        <f t="array" ref="M291">IF(L291="","",IF(ISNUMBER(SEARCH("cm",L291)),MAX(VALUE(SUBSTITUTE(_xlfn.FILTERXML("&lt;t&gt;&lt;s&gt;"&amp;SUBSTITUTE(L291,",","&lt;/s&gt;&lt;s&gt;")&amp;"&lt;/s&gt;&lt;/t&gt;","//s"),"cm",""))),MAX(VALUE(SUBSTITUTE(_xlfn.FILTERXML("&lt;t&gt;&lt;s&gt;"&amp;SUBSTITUTE(L291,",","&lt;/s&gt;&lt;s&gt;")&amp;"&lt;/s&gt;&lt;/t&gt;","//s"),"mm","")))/10))</f>
        <v/>
      </c>
      <c r="N291" s="18" t="str">
        <f>IF('Model output'!L290="","",'Model output'!L290)</f>
        <v>Papillary carcinoma, Follicular variant</v>
      </c>
      <c r="O291" s="18" t="str">
        <f>IF('Model output'!M290="","",'Model output'!M290)</f>
        <v>Classical</v>
      </c>
      <c r="P291" s="18" t="str">
        <f>IF('Model output'!N290="","",'Model output'!N290)</f>
        <v>1.5 x 2.2 x 5.0 cm</v>
      </c>
      <c r="Q291" s="18" t="str">
        <f t="shared" si="59"/>
        <v>1.5,2.2,5.0cm</v>
      </c>
      <c r="R291" s="18" cm="1">
        <f t="array" ref="R291">IF(Q291="","",IF(ISNUMBER(SEARCH("cm",Q291)),MAX(VALUE(SUBSTITUTE(_xlfn.FILTERXML("&lt;t&gt;&lt;s&gt;"&amp;SUBSTITUTE(Q291,",","&lt;/s&gt;&lt;s&gt;")&amp;"&lt;/s&gt;&lt;/t&gt;","//s"),"cm",""))),MAX(VALUE(SUBSTITUTE(_xlfn.FILTERXML("&lt;t&gt;&lt;s&gt;"&amp;SUBSTITUTE(Q291,",","&lt;/s&gt;&lt;s&gt;")&amp;"&lt;/s&gt;&lt;/t&gt;","//s"),"mm","")))/10))</f>
        <v>5</v>
      </c>
      <c r="S291" s="18" t="str">
        <f>IF(OR('Model output'!P290="",ISNUMBER(SEARCH("Not identified", 'Model output'!P290)),ISNUMBER(SEARCH("Absent",'Model output'!P290)),AND(ISNUMBER(SEARCH("No",'Model output'!P290)),NOT(ISNUMBER(SEARCH("diagnostic",'Model output'!P290)))),ISNUMBER(SEARCH("Negative",'Model output'!P290))),"negative","positive")</f>
        <v>negative</v>
      </c>
      <c r="T291" s="18">
        <f>IF('Model output'!O290="","",'Model output'!O290)</f>
        <v>2</v>
      </c>
      <c r="U291" s="18"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 ""))</f>
        <v/>
      </c>
      <c r="V291" s="18"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8"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0" t="str">
        <f>IF('Model output'!S290="","",'Model output'!S290)</f>
        <v/>
      </c>
      <c r="Y291" s="18"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18"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8" t="str">
        <f>IF('Model output'!T290="","",IF('Model output'!T290="Not mentioned", "No", "Yes"))</f>
        <v/>
      </c>
      <c r="AB291" s="18" t="str">
        <f>IF(AA291&lt;&gt;"Yes","",IF(OR('Model output'!U290="",ISNUMBER(SEARCH("Not identified",'Model output'!U290))),"",'Model output'!U290))</f>
        <v/>
      </c>
      <c r="AC291" s="15" t="str">
        <f>IF(OR('Model output'!V290="", 'Model output'!V290="No", AND(ISERROR(SEARCH("Positive",'Model output'!V290)), ISNUMBER(SEARCH("Negative",'Model output'!V290))), ISNUMBER(SEARCH("Uninvolved",'Model output'!V290)), ISNUMBER(SEARCH("none",'Model output'!V290)), ISNUMBER(SEARCH("Free",'Model output'!V290)), ISNUMBER(SEARCH("1 mm",'Model output'!V290)), ISNUMBER(SEARCH("1.0 mm",'Model output'!V290)), ISNUMBER(SEARCH("0.1 CM",'Model output'!V290)), ISNUMBER(SEARCH("less than 0.2 mm",'Model output'!V290)), ISNUMBER(SEARCH("less than 0.5 mm",'Model output'!V290)), ISNUMBER(SEARCH("abut",'Model output'!V290)), ISNUMBER(SEARCH("lymph node",'Model output'!V290)), ISNUMBER(SEARCH("not mentioned",'Model output'!V290)), ISNUMBER(SEARCH("not specified",'Model output'!V290)), ISNUMBER(SEARCH("cannot be assessed",'Model output'!V290))), "negative", "positive")</f>
        <v>negative</v>
      </c>
      <c r="AD291" s="21"/>
      <c r="AE291" s="41"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2" t="str">
        <f t="shared" si="60"/>
        <v>3a</v>
      </c>
      <c r="AG291" s="42" t="str">
        <f t="shared" si="61"/>
        <v>1a</v>
      </c>
      <c r="AH291" s="42" t="str">
        <f t="shared" si="62"/>
        <v>0</v>
      </c>
      <c r="AI291" s="43" t="str">
        <f t="shared" si="63"/>
        <v>II</v>
      </c>
      <c r="AJ291" s="44" t="s">
        <v>1148</v>
      </c>
      <c r="AK291" s="45" t="s">
        <v>1157</v>
      </c>
      <c r="AL291" s="45" t="s">
        <v>1156</v>
      </c>
      <c r="AM291" s="45" t="s">
        <v>1156</v>
      </c>
      <c r="AN291" s="45" t="s">
        <v>1154</v>
      </c>
      <c r="AO291" s="44">
        <f t="shared" ca="1" si="64"/>
        <v>1</v>
      </c>
      <c r="AP291" s="45">
        <f t="shared" si="65"/>
        <v>1</v>
      </c>
      <c r="AQ291" s="45">
        <f t="shared" si="66"/>
        <v>0</v>
      </c>
      <c r="AR291" s="45">
        <f t="shared" si="67"/>
        <v>1</v>
      </c>
      <c r="AS291" s="43">
        <f t="shared" si="68"/>
        <v>1</v>
      </c>
    </row>
    <row r="294" spans="1:45">
      <c r="AN294" s="23"/>
    </row>
    <row r="295" spans="1:45">
      <c r="AN295" s="23"/>
      <c r="AO295" s="24"/>
      <c r="AP295" s="24"/>
      <c r="AQ295" s="24"/>
      <c r="AR295" s="24"/>
      <c r="AS295" s="24"/>
    </row>
    <row r="298" spans="1:45">
      <c r="AS298" s="9"/>
    </row>
    <row r="299" spans="1:45">
      <c r="AS299" s="9"/>
    </row>
    <row r="300" spans="1:45">
      <c r="AS300" s="9"/>
    </row>
  </sheetData>
  <mergeCells count="4">
    <mergeCell ref="AE1:AI1"/>
    <mergeCell ref="A1:AC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79</v>
      </c>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row>
    <row r="2" spans="1:22">
      <c r="A2" t="s">
        <v>13</v>
      </c>
      <c r="B2" t="s">
        <v>131</v>
      </c>
      <c r="D2" t="s">
        <v>16</v>
      </c>
      <c r="E2" t="s">
        <v>15</v>
      </c>
      <c r="G2" t="s">
        <v>751</v>
      </c>
      <c r="I2">
        <v>2</v>
      </c>
      <c r="J2">
        <v>1</v>
      </c>
      <c r="K2" t="s">
        <v>101</v>
      </c>
      <c r="L2" t="s">
        <v>102</v>
      </c>
      <c r="N2" t="s">
        <v>103</v>
      </c>
      <c r="O2">
        <v>1</v>
      </c>
      <c r="P2" t="s">
        <v>18</v>
      </c>
      <c r="R2" t="s">
        <v>107</v>
      </c>
      <c r="S2" t="s">
        <v>104</v>
      </c>
      <c r="V2" t="s">
        <v>107</v>
      </c>
    </row>
    <row r="3" spans="1:22">
      <c r="A3" t="s">
        <v>335</v>
      </c>
      <c r="B3" t="s">
        <v>131</v>
      </c>
      <c r="D3" t="s">
        <v>36</v>
      </c>
      <c r="E3" t="s">
        <v>22</v>
      </c>
      <c r="F3" t="s">
        <v>21</v>
      </c>
      <c r="I3">
        <v>6</v>
      </c>
      <c r="J3">
        <v>0</v>
      </c>
      <c r="L3" t="s">
        <v>120</v>
      </c>
      <c r="M3" t="s">
        <v>799</v>
      </c>
      <c r="N3" t="s">
        <v>109</v>
      </c>
      <c r="O3">
        <v>2</v>
      </c>
      <c r="P3" t="s">
        <v>31</v>
      </c>
      <c r="Q3" t="s">
        <v>131</v>
      </c>
      <c r="R3" t="s">
        <v>107</v>
      </c>
      <c r="S3" t="s">
        <v>800</v>
      </c>
      <c r="T3" t="s">
        <v>131</v>
      </c>
      <c r="U3" t="s">
        <v>131</v>
      </c>
      <c r="V3" t="s">
        <v>801</v>
      </c>
    </row>
    <row r="4" spans="1:22">
      <c r="A4" t="s">
        <v>336</v>
      </c>
      <c r="B4" t="s">
        <v>131</v>
      </c>
      <c r="C4" t="s">
        <v>131</v>
      </c>
      <c r="D4" t="s">
        <v>23</v>
      </c>
      <c r="E4" t="s">
        <v>22</v>
      </c>
      <c r="F4" t="s">
        <v>21</v>
      </c>
      <c r="I4">
        <v>2</v>
      </c>
      <c r="J4">
        <v>0</v>
      </c>
      <c r="L4" t="s">
        <v>44</v>
      </c>
      <c r="M4" t="s">
        <v>131</v>
      </c>
      <c r="N4" t="s">
        <v>125</v>
      </c>
      <c r="O4">
        <v>2</v>
      </c>
      <c r="P4" t="s">
        <v>25</v>
      </c>
      <c r="R4" t="s">
        <v>234</v>
      </c>
      <c r="T4" t="s">
        <v>131</v>
      </c>
      <c r="V4" t="s">
        <v>27</v>
      </c>
    </row>
    <row r="5" spans="1:22">
      <c r="A5" t="s">
        <v>337</v>
      </c>
      <c r="B5" t="s">
        <v>131</v>
      </c>
      <c r="D5" t="s">
        <v>41</v>
      </c>
      <c r="E5" t="s">
        <v>108</v>
      </c>
      <c r="F5" t="s">
        <v>21</v>
      </c>
      <c r="I5" t="s">
        <v>131</v>
      </c>
      <c r="J5">
        <v>0</v>
      </c>
      <c r="L5" t="s">
        <v>102</v>
      </c>
      <c r="M5" t="s">
        <v>185</v>
      </c>
      <c r="N5" t="s">
        <v>101</v>
      </c>
      <c r="O5">
        <v>1</v>
      </c>
      <c r="P5" t="s">
        <v>25</v>
      </c>
      <c r="R5" t="s">
        <v>131</v>
      </c>
      <c r="T5" t="s">
        <v>802</v>
      </c>
      <c r="U5" t="s">
        <v>39</v>
      </c>
      <c r="V5" t="s">
        <v>27</v>
      </c>
    </row>
    <row r="6" spans="1:22">
      <c r="A6" t="s">
        <v>338</v>
      </c>
      <c r="B6" t="s">
        <v>197</v>
      </c>
      <c r="D6" t="s">
        <v>105</v>
      </c>
      <c r="E6" t="s">
        <v>116</v>
      </c>
      <c r="F6" t="s">
        <v>132</v>
      </c>
      <c r="G6" t="s">
        <v>803</v>
      </c>
      <c r="I6">
        <v>5</v>
      </c>
      <c r="J6">
        <v>1</v>
      </c>
      <c r="L6" t="s">
        <v>102</v>
      </c>
      <c r="M6" t="s">
        <v>124</v>
      </c>
      <c r="N6" t="s">
        <v>142</v>
      </c>
      <c r="O6">
        <v>1</v>
      </c>
      <c r="P6" t="s">
        <v>39</v>
      </c>
      <c r="R6" t="s">
        <v>39</v>
      </c>
      <c r="S6" t="s">
        <v>39</v>
      </c>
      <c r="T6" t="s">
        <v>804</v>
      </c>
      <c r="U6" t="s">
        <v>198</v>
      </c>
      <c r="V6" t="s">
        <v>27</v>
      </c>
    </row>
    <row r="7" spans="1:22">
      <c r="A7" t="s">
        <v>339</v>
      </c>
      <c r="B7" t="s">
        <v>197</v>
      </c>
      <c r="D7" t="s">
        <v>105</v>
      </c>
      <c r="E7" t="s">
        <v>116</v>
      </c>
      <c r="F7" t="s">
        <v>132</v>
      </c>
      <c r="G7" t="s">
        <v>805</v>
      </c>
      <c r="I7">
        <v>8</v>
      </c>
      <c r="J7">
        <v>1</v>
      </c>
      <c r="L7" t="s">
        <v>123</v>
      </c>
      <c r="M7" t="s">
        <v>197</v>
      </c>
      <c r="N7" t="s">
        <v>121</v>
      </c>
      <c r="O7">
        <v>2</v>
      </c>
      <c r="P7" t="s">
        <v>31</v>
      </c>
      <c r="Q7" t="s">
        <v>39</v>
      </c>
      <c r="R7" t="s">
        <v>107</v>
      </c>
      <c r="S7" t="s">
        <v>39</v>
      </c>
      <c r="T7" t="s">
        <v>802</v>
      </c>
      <c r="U7" t="s">
        <v>47</v>
      </c>
      <c r="V7" t="s">
        <v>107</v>
      </c>
    </row>
    <row r="8" spans="1:22">
      <c r="A8" t="s">
        <v>340</v>
      </c>
      <c r="B8" t="s">
        <v>131</v>
      </c>
      <c r="C8" t="s">
        <v>131</v>
      </c>
      <c r="D8" t="s">
        <v>127</v>
      </c>
      <c r="E8" t="s">
        <v>112</v>
      </c>
      <c r="F8" t="s">
        <v>132</v>
      </c>
      <c r="G8" t="s">
        <v>806</v>
      </c>
      <c r="H8" t="s">
        <v>131</v>
      </c>
      <c r="I8">
        <v>4</v>
      </c>
      <c r="J8">
        <v>1</v>
      </c>
      <c r="K8" t="s">
        <v>131</v>
      </c>
      <c r="L8" t="s">
        <v>123</v>
      </c>
      <c r="M8" t="s">
        <v>131</v>
      </c>
      <c r="N8" t="s">
        <v>206</v>
      </c>
      <c r="O8">
        <v>2</v>
      </c>
      <c r="P8" t="s">
        <v>39</v>
      </c>
      <c r="Q8" t="s">
        <v>131</v>
      </c>
      <c r="R8" t="s">
        <v>131</v>
      </c>
      <c r="S8" t="s">
        <v>39</v>
      </c>
      <c r="T8" t="s">
        <v>110</v>
      </c>
      <c r="U8" t="s">
        <v>807</v>
      </c>
      <c r="V8" t="s">
        <v>27</v>
      </c>
    </row>
    <row r="9" spans="1:22">
      <c r="A9" t="s">
        <v>341</v>
      </c>
      <c r="B9" t="s">
        <v>131</v>
      </c>
      <c r="C9" t="s">
        <v>131</v>
      </c>
      <c r="D9" t="s">
        <v>115</v>
      </c>
      <c r="E9" t="s">
        <v>157</v>
      </c>
      <c r="F9" t="s">
        <v>132</v>
      </c>
      <c r="G9" t="s">
        <v>808</v>
      </c>
      <c r="H9" t="s">
        <v>131</v>
      </c>
      <c r="I9">
        <v>37</v>
      </c>
      <c r="J9">
        <v>3</v>
      </c>
      <c r="K9" t="s">
        <v>129</v>
      </c>
      <c r="L9" t="s">
        <v>102</v>
      </c>
      <c r="M9" t="s">
        <v>760</v>
      </c>
      <c r="N9" t="s">
        <v>192</v>
      </c>
      <c r="O9">
        <v>3</v>
      </c>
      <c r="P9" t="s">
        <v>107</v>
      </c>
      <c r="Q9" t="s">
        <v>131</v>
      </c>
      <c r="R9" t="s">
        <v>131</v>
      </c>
      <c r="S9" t="s">
        <v>31</v>
      </c>
      <c r="T9" t="s">
        <v>107</v>
      </c>
      <c r="U9" t="s">
        <v>220</v>
      </c>
      <c r="V9" t="s">
        <v>107</v>
      </c>
    </row>
    <row r="10" spans="1:22">
      <c r="A10" t="s">
        <v>342</v>
      </c>
      <c r="B10" t="s">
        <v>197</v>
      </c>
      <c r="D10" t="s">
        <v>46</v>
      </c>
      <c r="E10" t="s">
        <v>22</v>
      </c>
      <c r="G10" t="s">
        <v>809</v>
      </c>
      <c r="I10">
        <v>3</v>
      </c>
      <c r="J10">
        <v>0</v>
      </c>
      <c r="L10" t="s">
        <v>647</v>
      </c>
      <c r="N10" t="s">
        <v>146</v>
      </c>
      <c r="O10">
        <v>1</v>
      </c>
      <c r="P10" t="s">
        <v>31</v>
      </c>
      <c r="Q10" t="s">
        <v>39</v>
      </c>
      <c r="R10" t="s">
        <v>31</v>
      </c>
      <c r="V10" t="s">
        <v>27</v>
      </c>
    </row>
    <row r="11" spans="1:22">
      <c r="A11" t="s">
        <v>343</v>
      </c>
      <c r="B11" t="s">
        <v>197</v>
      </c>
      <c r="D11" t="s">
        <v>36</v>
      </c>
      <c r="E11" t="s">
        <v>108</v>
      </c>
      <c r="I11">
        <v>2</v>
      </c>
      <c r="J11">
        <v>0</v>
      </c>
      <c r="L11" t="s">
        <v>120</v>
      </c>
      <c r="M11" t="s">
        <v>740</v>
      </c>
      <c r="N11" t="s">
        <v>221</v>
      </c>
      <c r="O11">
        <v>1</v>
      </c>
      <c r="T11" t="s">
        <v>761</v>
      </c>
    </row>
    <row r="12" spans="1:22">
      <c r="A12" t="s">
        <v>344</v>
      </c>
      <c r="B12" t="s">
        <v>810</v>
      </c>
      <c r="D12" t="s">
        <v>127</v>
      </c>
      <c r="E12" t="s">
        <v>112</v>
      </c>
      <c r="F12" t="s">
        <v>132</v>
      </c>
      <c r="I12">
        <v>20</v>
      </c>
      <c r="J12">
        <v>0</v>
      </c>
      <c r="L12" t="s">
        <v>102</v>
      </c>
      <c r="M12" t="s">
        <v>811</v>
      </c>
      <c r="N12" t="s">
        <v>128</v>
      </c>
      <c r="O12">
        <v>1</v>
      </c>
      <c r="P12" t="s">
        <v>31</v>
      </c>
      <c r="Q12" t="s">
        <v>810</v>
      </c>
      <c r="R12" t="s">
        <v>810</v>
      </c>
      <c r="S12" t="s">
        <v>39</v>
      </c>
      <c r="T12" t="s">
        <v>810</v>
      </c>
      <c r="U12" t="s">
        <v>810</v>
      </c>
      <c r="V12" t="s">
        <v>27</v>
      </c>
    </row>
    <row r="13" spans="1:22">
      <c r="A13" t="s">
        <v>345</v>
      </c>
      <c r="B13" t="s">
        <v>197</v>
      </c>
      <c r="D13" t="s">
        <v>105</v>
      </c>
      <c r="E13" t="s">
        <v>119</v>
      </c>
      <c r="F13" t="s">
        <v>132</v>
      </c>
      <c r="I13">
        <v>0</v>
      </c>
      <c r="J13">
        <v>0</v>
      </c>
      <c r="L13" t="s">
        <v>123</v>
      </c>
      <c r="N13" t="s">
        <v>222</v>
      </c>
      <c r="O13">
        <v>2</v>
      </c>
      <c r="P13" t="s">
        <v>39</v>
      </c>
      <c r="R13" t="s">
        <v>752</v>
      </c>
      <c r="S13" t="s">
        <v>39</v>
      </c>
      <c r="T13" t="s">
        <v>812</v>
      </c>
      <c r="U13" t="s">
        <v>813</v>
      </c>
      <c r="V13" t="s">
        <v>27</v>
      </c>
    </row>
    <row r="14" spans="1:22">
      <c r="A14" t="s">
        <v>346</v>
      </c>
      <c r="B14" t="s">
        <v>131</v>
      </c>
      <c r="C14" t="s">
        <v>131</v>
      </c>
      <c r="D14" t="s">
        <v>46</v>
      </c>
      <c r="E14" t="s">
        <v>35</v>
      </c>
      <c r="F14" t="s">
        <v>132</v>
      </c>
      <c r="G14" t="s">
        <v>814</v>
      </c>
      <c r="H14" t="s">
        <v>131</v>
      </c>
      <c r="I14">
        <v>9</v>
      </c>
      <c r="J14">
        <v>3</v>
      </c>
      <c r="K14" t="s">
        <v>815</v>
      </c>
      <c r="L14" t="s">
        <v>102</v>
      </c>
      <c r="M14" t="s">
        <v>229</v>
      </c>
      <c r="N14" t="s">
        <v>114</v>
      </c>
      <c r="O14">
        <v>2</v>
      </c>
      <c r="P14" t="s">
        <v>18</v>
      </c>
      <c r="Q14" t="s">
        <v>131</v>
      </c>
      <c r="R14" t="s">
        <v>816</v>
      </c>
      <c r="S14" t="s">
        <v>39</v>
      </c>
      <c r="T14" t="s">
        <v>131</v>
      </c>
      <c r="U14" t="s">
        <v>131</v>
      </c>
      <c r="V14" t="s">
        <v>27</v>
      </c>
    </row>
    <row r="15" spans="1:22">
      <c r="A15" t="s">
        <v>347</v>
      </c>
      <c r="B15" t="s">
        <v>131</v>
      </c>
      <c r="C15" t="s">
        <v>131</v>
      </c>
      <c r="D15" t="s">
        <v>115</v>
      </c>
      <c r="E15" t="s">
        <v>112</v>
      </c>
      <c r="F15" t="s">
        <v>132</v>
      </c>
      <c r="I15">
        <v>0</v>
      </c>
      <c r="J15">
        <v>0</v>
      </c>
      <c r="L15" t="s">
        <v>123</v>
      </c>
      <c r="N15" t="s">
        <v>224</v>
      </c>
      <c r="O15">
        <v>2</v>
      </c>
      <c r="P15" t="s">
        <v>39</v>
      </c>
      <c r="R15" t="s">
        <v>131</v>
      </c>
      <c r="S15" t="s">
        <v>39</v>
      </c>
      <c r="T15" t="s">
        <v>131</v>
      </c>
      <c r="V15" t="s">
        <v>27</v>
      </c>
    </row>
    <row r="16" spans="1:22">
      <c r="A16" t="s">
        <v>348</v>
      </c>
      <c r="B16" t="s">
        <v>131</v>
      </c>
      <c r="C16" t="s">
        <v>131</v>
      </c>
      <c r="D16" t="s">
        <v>817</v>
      </c>
      <c r="E16" t="s">
        <v>116</v>
      </c>
      <c r="F16" t="s">
        <v>132</v>
      </c>
      <c r="G16" t="s">
        <v>803</v>
      </c>
      <c r="H16" t="s">
        <v>131</v>
      </c>
      <c r="I16">
        <v>6</v>
      </c>
      <c r="J16">
        <v>2</v>
      </c>
      <c r="K16" t="s">
        <v>131</v>
      </c>
      <c r="L16" t="s">
        <v>102</v>
      </c>
      <c r="M16" t="s">
        <v>124</v>
      </c>
      <c r="N16" t="s">
        <v>145</v>
      </c>
      <c r="O16">
        <v>2</v>
      </c>
      <c r="P16" t="s">
        <v>107</v>
      </c>
      <c r="Q16" t="s">
        <v>131</v>
      </c>
      <c r="R16" t="s">
        <v>131</v>
      </c>
      <c r="S16" t="s">
        <v>31</v>
      </c>
      <c r="T16" t="s">
        <v>131</v>
      </c>
      <c r="U16" t="s">
        <v>131</v>
      </c>
      <c r="V16" t="s">
        <v>27</v>
      </c>
    </row>
    <row r="17" spans="1:22">
      <c r="A17" t="s">
        <v>349</v>
      </c>
      <c r="B17" t="s">
        <v>131</v>
      </c>
      <c r="C17" t="s">
        <v>131</v>
      </c>
      <c r="D17" t="s">
        <v>36</v>
      </c>
      <c r="E17" t="s">
        <v>35</v>
      </c>
      <c r="F17" t="s">
        <v>132</v>
      </c>
      <c r="G17" t="s">
        <v>814</v>
      </c>
      <c r="H17" t="s">
        <v>131</v>
      </c>
      <c r="I17">
        <v>16</v>
      </c>
      <c r="J17">
        <v>1</v>
      </c>
      <c r="K17" t="s">
        <v>131</v>
      </c>
      <c r="L17" t="s">
        <v>102</v>
      </c>
      <c r="M17" t="s">
        <v>131</v>
      </c>
      <c r="N17" t="s">
        <v>150</v>
      </c>
      <c r="O17">
        <v>3</v>
      </c>
      <c r="P17" t="s">
        <v>39</v>
      </c>
      <c r="Q17" t="s">
        <v>131</v>
      </c>
      <c r="R17" t="s">
        <v>107</v>
      </c>
      <c r="S17" t="s">
        <v>818</v>
      </c>
      <c r="T17" t="s">
        <v>225</v>
      </c>
      <c r="U17" t="s">
        <v>198</v>
      </c>
      <c r="V17" t="s">
        <v>27</v>
      </c>
    </row>
    <row r="18" spans="1:22">
      <c r="A18" t="s">
        <v>350</v>
      </c>
      <c r="B18" t="s">
        <v>762</v>
      </c>
      <c r="D18" t="s">
        <v>115</v>
      </c>
      <c r="E18" t="s">
        <v>116</v>
      </c>
      <c r="F18" t="s">
        <v>21</v>
      </c>
      <c r="G18" t="s">
        <v>201</v>
      </c>
      <c r="I18">
        <v>3</v>
      </c>
      <c r="J18">
        <v>3</v>
      </c>
      <c r="K18" t="s">
        <v>762</v>
      </c>
      <c r="L18" t="s">
        <v>102</v>
      </c>
      <c r="M18" t="s">
        <v>737</v>
      </c>
      <c r="N18" t="s">
        <v>224</v>
      </c>
      <c r="O18">
        <v>1</v>
      </c>
      <c r="P18" t="s">
        <v>31</v>
      </c>
      <c r="Q18" t="s">
        <v>819</v>
      </c>
      <c r="R18" t="s">
        <v>107</v>
      </c>
      <c r="S18" t="s">
        <v>820</v>
      </c>
      <c r="T18" t="s">
        <v>821</v>
      </c>
      <c r="U18" t="s">
        <v>822</v>
      </c>
      <c r="V18" t="s">
        <v>107</v>
      </c>
    </row>
    <row r="19" spans="1:22">
      <c r="A19" t="s">
        <v>351</v>
      </c>
      <c r="B19" t="s">
        <v>131</v>
      </c>
      <c r="C19" t="s">
        <v>131</v>
      </c>
      <c r="D19" t="s">
        <v>41</v>
      </c>
      <c r="E19" t="s">
        <v>22</v>
      </c>
      <c r="F19" t="s">
        <v>21</v>
      </c>
      <c r="I19">
        <v>9</v>
      </c>
      <c r="J19">
        <v>0</v>
      </c>
      <c r="L19" t="s">
        <v>102</v>
      </c>
      <c r="M19" t="s">
        <v>823</v>
      </c>
      <c r="N19" t="s">
        <v>128</v>
      </c>
      <c r="O19">
        <v>2</v>
      </c>
      <c r="P19" t="s">
        <v>25</v>
      </c>
      <c r="R19" t="s">
        <v>131</v>
      </c>
      <c r="T19" t="s">
        <v>824</v>
      </c>
      <c r="U19" t="s">
        <v>825</v>
      </c>
      <c r="V19" t="s">
        <v>27</v>
      </c>
    </row>
    <row r="20" spans="1:22">
      <c r="A20" t="s">
        <v>352</v>
      </c>
      <c r="B20" t="s">
        <v>131</v>
      </c>
      <c r="C20" t="s">
        <v>131</v>
      </c>
      <c r="D20" t="s">
        <v>115</v>
      </c>
      <c r="E20" t="s">
        <v>108</v>
      </c>
      <c r="F20" t="s">
        <v>132</v>
      </c>
      <c r="I20" t="s">
        <v>131</v>
      </c>
      <c r="J20" t="s">
        <v>131</v>
      </c>
      <c r="L20" t="s">
        <v>102</v>
      </c>
      <c r="M20" t="s">
        <v>826</v>
      </c>
      <c r="N20" t="s">
        <v>226</v>
      </c>
      <c r="O20">
        <v>2</v>
      </c>
      <c r="P20" t="s">
        <v>107</v>
      </c>
      <c r="Q20" t="s">
        <v>227</v>
      </c>
      <c r="R20" t="s">
        <v>763</v>
      </c>
      <c r="S20" t="s">
        <v>39</v>
      </c>
      <c r="T20" t="s">
        <v>827</v>
      </c>
      <c r="V20" t="s">
        <v>828</v>
      </c>
    </row>
    <row r="21" spans="1:22">
      <c r="A21" t="s">
        <v>353</v>
      </c>
      <c r="B21" t="s">
        <v>131</v>
      </c>
      <c r="D21" t="s">
        <v>127</v>
      </c>
      <c r="E21" t="s">
        <v>112</v>
      </c>
      <c r="F21" t="s">
        <v>132</v>
      </c>
      <c r="I21">
        <v>2</v>
      </c>
      <c r="J21">
        <v>0</v>
      </c>
      <c r="L21" t="s">
        <v>102</v>
      </c>
      <c r="M21" t="s">
        <v>738</v>
      </c>
      <c r="N21" t="s">
        <v>206</v>
      </c>
      <c r="O21">
        <v>2</v>
      </c>
      <c r="P21" t="s">
        <v>31</v>
      </c>
      <c r="Q21" t="s">
        <v>39</v>
      </c>
      <c r="S21" t="s">
        <v>39</v>
      </c>
      <c r="T21" t="s">
        <v>829</v>
      </c>
      <c r="U21" t="s">
        <v>198</v>
      </c>
      <c r="V21" t="s">
        <v>27</v>
      </c>
    </row>
    <row r="22" spans="1:22">
      <c r="A22" t="s">
        <v>354</v>
      </c>
      <c r="B22" t="s">
        <v>131</v>
      </c>
      <c r="D22" t="s">
        <v>105</v>
      </c>
      <c r="E22" t="s">
        <v>112</v>
      </c>
      <c r="F22" t="s">
        <v>132</v>
      </c>
      <c r="I22">
        <v>11</v>
      </c>
      <c r="J22">
        <v>0</v>
      </c>
      <c r="L22" t="s">
        <v>123</v>
      </c>
      <c r="N22" t="s">
        <v>830</v>
      </c>
      <c r="O22">
        <v>1</v>
      </c>
      <c r="P22" t="s">
        <v>39</v>
      </c>
      <c r="R22" t="s">
        <v>831</v>
      </c>
      <c r="S22" t="s">
        <v>39</v>
      </c>
      <c r="T22" t="s">
        <v>832</v>
      </c>
      <c r="V22" t="s">
        <v>27</v>
      </c>
    </row>
    <row r="23" spans="1:22">
      <c r="A23" t="s">
        <v>355</v>
      </c>
      <c r="B23" t="s">
        <v>791</v>
      </c>
      <c r="C23" t="s">
        <v>791</v>
      </c>
      <c r="D23" t="s">
        <v>115</v>
      </c>
      <c r="E23" t="s">
        <v>112</v>
      </c>
      <c r="F23" t="s">
        <v>132</v>
      </c>
      <c r="I23">
        <v>1</v>
      </c>
      <c r="J23">
        <v>0</v>
      </c>
      <c r="L23" t="s">
        <v>102</v>
      </c>
      <c r="M23" t="s">
        <v>741</v>
      </c>
      <c r="N23" t="s">
        <v>128</v>
      </c>
      <c r="O23" t="s">
        <v>742</v>
      </c>
      <c r="P23" t="s">
        <v>743</v>
      </c>
      <c r="Q23" t="s">
        <v>791</v>
      </c>
      <c r="R23" t="s">
        <v>107</v>
      </c>
      <c r="S23" t="s">
        <v>833</v>
      </c>
      <c r="T23" t="s">
        <v>834</v>
      </c>
      <c r="U23" t="s">
        <v>835</v>
      </c>
      <c r="V23" t="s">
        <v>32</v>
      </c>
    </row>
    <row r="24" spans="1:22">
      <c r="A24" t="s">
        <v>356</v>
      </c>
      <c r="B24" t="s">
        <v>131</v>
      </c>
      <c r="D24" t="s">
        <v>105</v>
      </c>
      <c r="E24" t="s">
        <v>119</v>
      </c>
      <c r="L24" t="s">
        <v>17</v>
      </c>
      <c r="N24" t="s">
        <v>230</v>
      </c>
      <c r="O24">
        <v>1</v>
      </c>
      <c r="P24" t="s">
        <v>25</v>
      </c>
      <c r="R24" t="s">
        <v>131</v>
      </c>
      <c r="S24" t="s">
        <v>39</v>
      </c>
      <c r="T24" t="s">
        <v>836</v>
      </c>
      <c r="U24" t="s">
        <v>204</v>
      </c>
      <c r="V24" t="s">
        <v>27</v>
      </c>
    </row>
    <row r="25" spans="1:22">
      <c r="A25" t="s">
        <v>357</v>
      </c>
      <c r="B25" t="s">
        <v>131</v>
      </c>
      <c r="C25" t="s">
        <v>131</v>
      </c>
      <c r="D25" t="s">
        <v>115</v>
      </c>
      <c r="E25" t="s">
        <v>157</v>
      </c>
      <c r="F25" t="s">
        <v>132</v>
      </c>
      <c r="G25" t="s">
        <v>733</v>
      </c>
      <c r="H25" t="s">
        <v>131</v>
      </c>
      <c r="I25">
        <v>42</v>
      </c>
      <c r="J25">
        <v>6</v>
      </c>
      <c r="K25" t="s">
        <v>131</v>
      </c>
      <c r="L25" t="s">
        <v>102</v>
      </c>
      <c r="M25" t="s">
        <v>229</v>
      </c>
      <c r="N25" t="s">
        <v>118</v>
      </c>
      <c r="O25" t="s">
        <v>231</v>
      </c>
      <c r="P25" t="s">
        <v>31</v>
      </c>
      <c r="Q25" t="s">
        <v>227</v>
      </c>
      <c r="R25" t="s">
        <v>131</v>
      </c>
      <c r="S25" t="s">
        <v>31</v>
      </c>
      <c r="T25" t="s">
        <v>131</v>
      </c>
      <c r="U25" t="s">
        <v>131</v>
      </c>
      <c r="V25" t="s">
        <v>107</v>
      </c>
    </row>
    <row r="26" spans="1:22">
      <c r="A26" t="s">
        <v>358</v>
      </c>
      <c r="B26" t="s">
        <v>131</v>
      </c>
      <c r="C26" t="s">
        <v>131</v>
      </c>
      <c r="D26" t="s">
        <v>127</v>
      </c>
      <c r="E26" t="s">
        <v>108</v>
      </c>
      <c r="F26" t="s">
        <v>132</v>
      </c>
      <c r="I26" t="s">
        <v>131</v>
      </c>
      <c r="J26" t="s">
        <v>131</v>
      </c>
      <c r="L26" t="s">
        <v>123</v>
      </c>
      <c r="M26" t="s">
        <v>131</v>
      </c>
      <c r="N26" t="s">
        <v>206</v>
      </c>
      <c r="O26">
        <v>1</v>
      </c>
      <c r="P26" t="s">
        <v>47</v>
      </c>
      <c r="R26" t="s">
        <v>39</v>
      </c>
      <c r="S26" t="s">
        <v>39</v>
      </c>
      <c r="T26" t="s">
        <v>131</v>
      </c>
      <c r="U26" t="s">
        <v>131</v>
      </c>
      <c r="V26" t="s">
        <v>27</v>
      </c>
    </row>
    <row r="27" spans="1:22">
      <c r="A27" t="s">
        <v>359</v>
      </c>
      <c r="D27" t="s">
        <v>23</v>
      </c>
      <c r="E27" t="s">
        <v>22</v>
      </c>
      <c r="F27" t="s">
        <v>132</v>
      </c>
      <c r="I27">
        <v>6</v>
      </c>
      <c r="J27">
        <v>0</v>
      </c>
      <c r="L27" t="s">
        <v>622</v>
      </c>
      <c r="N27" t="s">
        <v>121</v>
      </c>
      <c r="O27">
        <v>1</v>
      </c>
      <c r="P27" t="s">
        <v>39</v>
      </c>
      <c r="R27" t="s">
        <v>107</v>
      </c>
      <c r="S27" t="s">
        <v>31</v>
      </c>
      <c r="V27" t="s">
        <v>801</v>
      </c>
    </row>
    <row r="28" spans="1:22">
      <c r="A28" t="s">
        <v>360</v>
      </c>
      <c r="D28" t="s">
        <v>115</v>
      </c>
      <c r="E28" t="s">
        <v>108</v>
      </c>
      <c r="F28" t="s">
        <v>132</v>
      </c>
      <c r="I28">
        <v>0</v>
      </c>
      <c r="J28">
        <v>0</v>
      </c>
      <c r="L28" t="s">
        <v>44</v>
      </c>
      <c r="M28" t="s">
        <v>837</v>
      </c>
      <c r="N28" t="s">
        <v>128</v>
      </c>
      <c r="O28" t="s">
        <v>764</v>
      </c>
      <c r="P28" t="s">
        <v>39</v>
      </c>
      <c r="R28" t="s">
        <v>31</v>
      </c>
      <c r="S28" t="s">
        <v>31</v>
      </c>
      <c r="T28" t="s">
        <v>110</v>
      </c>
      <c r="U28" t="s">
        <v>110</v>
      </c>
      <c r="V28" t="s">
        <v>195</v>
      </c>
    </row>
    <row r="29" spans="1:22">
      <c r="A29" t="s">
        <v>361</v>
      </c>
      <c r="B29" t="s">
        <v>131</v>
      </c>
      <c r="C29" t="s">
        <v>131</v>
      </c>
      <c r="D29" t="s">
        <v>36</v>
      </c>
      <c r="E29" t="s">
        <v>35</v>
      </c>
      <c r="F29" t="s">
        <v>132</v>
      </c>
      <c r="G29" t="s">
        <v>803</v>
      </c>
      <c r="H29" t="s">
        <v>131</v>
      </c>
      <c r="I29">
        <v>7</v>
      </c>
      <c r="J29">
        <v>7</v>
      </c>
      <c r="K29" t="s">
        <v>131</v>
      </c>
      <c r="L29" t="s">
        <v>102</v>
      </c>
      <c r="M29" t="s">
        <v>185</v>
      </c>
      <c r="N29" t="s">
        <v>190</v>
      </c>
      <c r="O29">
        <v>1</v>
      </c>
      <c r="P29" t="s">
        <v>107</v>
      </c>
      <c r="Q29" t="s">
        <v>131</v>
      </c>
      <c r="R29" t="s">
        <v>107</v>
      </c>
      <c r="S29" t="s">
        <v>838</v>
      </c>
      <c r="T29" t="s">
        <v>131</v>
      </c>
      <c r="U29" t="s">
        <v>131</v>
      </c>
      <c r="V29" t="s">
        <v>107</v>
      </c>
    </row>
    <row r="30" spans="1:22">
      <c r="A30" t="s">
        <v>362</v>
      </c>
      <c r="B30" t="s">
        <v>131</v>
      </c>
      <c r="C30" t="s">
        <v>131</v>
      </c>
      <c r="D30" t="s">
        <v>105</v>
      </c>
      <c r="E30" t="s">
        <v>112</v>
      </c>
      <c r="F30" t="s">
        <v>132</v>
      </c>
      <c r="H30" t="s">
        <v>131</v>
      </c>
      <c r="I30">
        <v>1</v>
      </c>
      <c r="J30">
        <v>0</v>
      </c>
      <c r="L30" t="s">
        <v>123</v>
      </c>
      <c r="N30" t="s">
        <v>121</v>
      </c>
      <c r="O30">
        <v>1</v>
      </c>
      <c r="P30" t="s">
        <v>18</v>
      </c>
      <c r="R30" t="s">
        <v>839</v>
      </c>
      <c r="S30" t="s">
        <v>39</v>
      </c>
      <c r="V30" t="s">
        <v>27</v>
      </c>
    </row>
    <row r="31" spans="1:22">
      <c r="A31" t="s">
        <v>363</v>
      </c>
      <c r="B31" t="s">
        <v>131</v>
      </c>
      <c r="C31" t="s">
        <v>131</v>
      </c>
      <c r="D31" t="s">
        <v>52</v>
      </c>
      <c r="E31" t="s">
        <v>22</v>
      </c>
      <c r="F31" t="s">
        <v>132</v>
      </c>
      <c r="G31" t="s">
        <v>131</v>
      </c>
      <c r="H31" t="s">
        <v>131</v>
      </c>
      <c r="I31">
        <v>4</v>
      </c>
      <c r="J31">
        <v>0</v>
      </c>
      <c r="K31" t="s">
        <v>131</v>
      </c>
      <c r="L31" t="s">
        <v>102</v>
      </c>
      <c r="M31" t="s">
        <v>649</v>
      </c>
      <c r="N31" t="s">
        <v>147</v>
      </c>
      <c r="O31">
        <v>1</v>
      </c>
      <c r="P31" t="s">
        <v>107</v>
      </c>
      <c r="Q31" t="s">
        <v>131</v>
      </c>
      <c r="R31" t="s">
        <v>131</v>
      </c>
      <c r="S31" t="s">
        <v>47</v>
      </c>
      <c r="T31" t="s">
        <v>107</v>
      </c>
      <c r="U31" t="s">
        <v>39</v>
      </c>
      <c r="V31" t="s">
        <v>27</v>
      </c>
    </row>
    <row r="32" spans="1:22">
      <c r="A32" t="s">
        <v>364</v>
      </c>
      <c r="B32" t="s">
        <v>131</v>
      </c>
      <c r="C32" t="s">
        <v>131</v>
      </c>
      <c r="D32" t="s">
        <v>105</v>
      </c>
      <c r="E32" t="s">
        <v>116</v>
      </c>
      <c r="F32" t="s">
        <v>132</v>
      </c>
      <c r="G32" t="s">
        <v>803</v>
      </c>
      <c r="H32" t="s">
        <v>131</v>
      </c>
      <c r="I32">
        <v>7</v>
      </c>
      <c r="J32">
        <v>4</v>
      </c>
      <c r="K32" t="s">
        <v>131</v>
      </c>
      <c r="L32" t="s">
        <v>123</v>
      </c>
      <c r="M32" t="s">
        <v>131</v>
      </c>
      <c r="N32" t="s">
        <v>121</v>
      </c>
      <c r="O32">
        <v>2</v>
      </c>
      <c r="P32" t="s">
        <v>31</v>
      </c>
      <c r="Q32" t="s">
        <v>131</v>
      </c>
      <c r="R32" t="s">
        <v>840</v>
      </c>
      <c r="S32" t="s">
        <v>47</v>
      </c>
      <c r="T32" t="s">
        <v>131</v>
      </c>
      <c r="U32" t="s">
        <v>131</v>
      </c>
      <c r="V32" t="s">
        <v>27</v>
      </c>
    </row>
    <row r="33" spans="1:22">
      <c r="A33" t="s">
        <v>365</v>
      </c>
      <c r="B33" t="s">
        <v>791</v>
      </c>
      <c r="C33" t="s">
        <v>791</v>
      </c>
      <c r="D33" t="s">
        <v>115</v>
      </c>
      <c r="E33" t="s">
        <v>108</v>
      </c>
      <c r="F33" t="s">
        <v>132</v>
      </c>
      <c r="G33" t="s">
        <v>201</v>
      </c>
      <c r="H33" t="s">
        <v>791</v>
      </c>
      <c r="I33" t="s">
        <v>791</v>
      </c>
      <c r="J33" t="s">
        <v>841</v>
      </c>
      <c r="K33" t="s">
        <v>842</v>
      </c>
      <c r="L33" t="s">
        <v>102</v>
      </c>
      <c r="M33" t="s">
        <v>738</v>
      </c>
      <c r="N33" t="s">
        <v>843</v>
      </c>
      <c r="O33" t="s">
        <v>844</v>
      </c>
      <c r="P33" t="s">
        <v>31</v>
      </c>
      <c r="Q33" t="s">
        <v>791</v>
      </c>
      <c r="R33" t="s">
        <v>791</v>
      </c>
      <c r="S33" t="s">
        <v>31</v>
      </c>
      <c r="T33" t="s">
        <v>845</v>
      </c>
      <c r="U33" t="s">
        <v>846</v>
      </c>
      <c r="V33" t="s">
        <v>107</v>
      </c>
    </row>
    <row r="34" spans="1:22">
      <c r="A34" t="s">
        <v>366</v>
      </c>
      <c r="B34" t="s">
        <v>131</v>
      </c>
      <c r="C34" t="s">
        <v>131</v>
      </c>
      <c r="D34" t="s">
        <v>115</v>
      </c>
      <c r="E34" t="s">
        <v>112</v>
      </c>
      <c r="F34" t="s">
        <v>132</v>
      </c>
      <c r="G34" t="s">
        <v>131</v>
      </c>
      <c r="H34" t="s">
        <v>131</v>
      </c>
      <c r="I34">
        <v>6</v>
      </c>
      <c r="J34">
        <v>0</v>
      </c>
      <c r="K34" t="s">
        <v>131</v>
      </c>
      <c r="L34" t="s">
        <v>102</v>
      </c>
      <c r="M34" t="s">
        <v>124</v>
      </c>
      <c r="N34" t="s">
        <v>142</v>
      </c>
      <c r="O34" t="s">
        <v>847</v>
      </c>
      <c r="P34" t="s">
        <v>39</v>
      </c>
      <c r="Q34" t="s">
        <v>131</v>
      </c>
      <c r="R34" t="s">
        <v>107</v>
      </c>
      <c r="S34" t="s">
        <v>31</v>
      </c>
      <c r="T34" t="s">
        <v>107</v>
      </c>
      <c r="U34" t="s">
        <v>848</v>
      </c>
      <c r="V34" t="s">
        <v>107</v>
      </c>
    </row>
    <row r="35" spans="1:22">
      <c r="A35" t="s">
        <v>367</v>
      </c>
      <c r="B35" t="s">
        <v>131</v>
      </c>
      <c r="C35" t="s">
        <v>131</v>
      </c>
      <c r="D35" t="s">
        <v>52</v>
      </c>
      <c r="E35" t="s">
        <v>35</v>
      </c>
      <c r="F35" t="s">
        <v>132</v>
      </c>
      <c r="G35" t="s">
        <v>849</v>
      </c>
      <c r="H35" t="s">
        <v>131</v>
      </c>
      <c r="I35">
        <v>2</v>
      </c>
      <c r="J35">
        <v>1</v>
      </c>
      <c r="K35" t="s">
        <v>131</v>
      </c>
      <c r="L35" t="s">
        <v>650</v>
      </c>
      <c r="M35" t="s">
        <v>131</v>
      </c>
      <c r="N35" t="s">
        <v>193</v>
      </c>
      <c r="O35">
        <v>1</v>
      </c>
      <c r="P35" t="s">
        <v>31</v>
      </c>
      <c r="Q35" t="s">
        <v>131</v>
      </c>
      <c r="R35" t="s">
        <v>131</v>
      </c>
      <c r="S35" t="s">
        <v>47</v>
      </c>
      <c r="T35" t="s">
        <v>850</v>
      </c>
      <c r="U35" t="s">
        <v>709</v>
      </c>
      <c r="V35" t="s">
        <v>27</v>
      </c>
    </row>
    <row r="36" spans="1:22">
      <c r="A36" t="s">
        <v>368</v>
      </c>
      <c r="B36" t="s">
        <v>131</v>
      </c>
      <c r="D36" t="s">
        <v>105</v>
      </c>
      <c r="E36" t="s">
        <v>112</v>
      </c>
      <c r="F36" t="s">
        <v>132</v>
      </c>
      <c r="I36">
        <v>8</v>
      </c>
      <c r="J36">
        <v>0</v>
      </c>
      <c r="L36" t="s">
        <v>44</v>
      </c>
      <c r="M36" t="s">
        <v>131</v>
      </c>
      <c r="N36" t="s">
        <v>233</v>
      </c>
      <c r="O36">
        <v>2</v>
      </c>
      <c r="P36" t="s">
        <v>39</v>
      </c>
      <c r="R36" t="s">
        <v>234</v>
      </c>
      <c r="S36" t="s">
        <v>39</v>
      </c>
      <c r="T36" t="s">
        <v>131</v>
      </c>
      <c r="V36" t="s">
        <v>27</v>
      </c>
    </row>
    <row r="37" spans="1:22">
      <c r="A37" t="s">
        <v>369</v>
      </c>
      <c r="B37" t="s">
        <v>131</v>
      </c>
      <c r="C37" t="s">
        <v>131</v>
      </c>
      <c r="D37" t="s">
        <v>115</v>
      </c>
      <c r="E37" t="s">
        <v>116</v>
      </c>
      <c r="F37" t="s">
        <v>132</v>
      </c>
      <c r="G37" t="s">
        <v>851</v>
      </c>
      <c r="H37" t="s">
        <v>131</v>
      </c>
      <c r="I37">
        <v>14</v>
      </c>
      <c r="J37">
        <v>6</v>
      </c>
      <c r="K37" t="s">
        <v>852</v>
      </c>
      <c r="L37" t="s">
        <v>102</v>
      </c>
      <c r="M37" t="s">
        <v>853</v>
      </c>
      <c r="N37" t="s">
        <v>128</v>
      </c>
      <c r="O37">
        <v>2</v>
      </c>
      <c r="P37" t="s">
        <v>25</v>
      </c>
      <c r="Q37" t="s">
        <v>131</v>
      </c>
      <c r="R37" t="s">
        <v>131</v>
      </c>
      <c r="S37" t="s">
        <v>854</v>
      </c>
      <c r="T37" t="s">
        <v>107</v>
      </c>
      <c r="U37" t="s">
        <v>220</v>
      </c>
      <c r="V37" t="s">
        <v>27</v>
      </c>
    </row>
    <row r="38" spans="1:22">
      <c r="A38" t="s">
        <v>370</v>
      </c>
      <c r="B38" t="s">
        <v>131</v>
      </c>
      <c r="C38" t="s">
        <v>131</v>
      </c>
      <c r="D38" t="s">
        <v>105</v>
      </c>
      <c r="E38" t="s">
        <v>112</v>
      </c>
      <c r="F38" t="s">
        <v>132</v>
      </c>
      <c r="G38" t="s">
        <v>201</v>
      </c>
      <c r="H38" t="s">
        <v>131</v>
      </c>
      <c r="I38">
        <v>8</v>
      </c>
      <c r="J38">
        <v>0</v>
      </c>
      <c r="K38" t="s">
        <v>131</v>
      </c>
      <c r="L38" t="s">
        <v>123</v>
      </c>
      <c r="M38" t="s">
        <v>131</v>
      </c>
      <c r="N38" t="s">
        <v>235</v>
      </c>
      <c r="O38">
        <v>1</v>
      </c>
      <c r="P38" t="s">
        <v>47</v>
      </c>
      <c r="Q38" t="s">
        <v>131</v>
      </c>
      <c r="R38" t="s">
        <v>855</v>
      </c>
      <c r="S38" t="s">
        <v>47</v>
      </c>
      <c r="T38" t="s">
        <v>850</v>
      </c>
      <c r="U38" t="s">
        <v>710</v>
      </c>
      <c r="V38" t="s">
        <v>27</v>
      </c>
    </row>
    <row r="39" spans="1:22">
      <c r="A39" t="s">
        <v>371</v>
      </c>
      <c r="B39" t="s">
        <v>131</v>
      </c>
      <c r="D39" t="s">
        <v>23</v>
      </c>
      <c r="E39" t="s">
        <v>35</v>
      </c>
      <c r="F39" t="s">
        <v>113</v>
      </c>
      <c r="G39" t="s">
        <v>856</v>
      </c>
      <c r="I39">
        <v>10</v>
      </c>
      <c r="J39">
        <v>5</v>
      </c>
      <c r="K39" t="s">
        <v>236</v>
      </c>
      <c r="L39" t="s">
        <v>857</v>
      </c>
      <c r="N39" t="s">
        <v>765</v>
      </c>
      <c r="O39">
        <v>1</v>
      </c>
      <c r="P39" t="s">
        <v>39</v>
      </c>
      <c r="R39" t="s">
        <v>131</v>
      </c>
      <c r="S39" t="s">
        <v>131</v>
      </c>
      <c r="T39" t="s">
        <v>131</v>
      </c>
      <c r="V39" t="s">
        <v>858</v>
      </c>
    </row>
    <row r="40" spans="1:22">
      <c r="A40" t="s">
        <v>372</v>
      </c>
      <c r="B40" t="s">
        <v>791</v>
      </c>
      <c r="C40" t="s">
        <v>791</v>
      </c>
      <c r="D40" t="s">
        <v>23</v>
      </c>
      <c r="E40" t="s">
        <v>42</v>
      </c>
      <c r="F40" t="s">
        <v>21</v>
      </c>
      <c r="I40" t="s">
        <v>188</v>
      </c>
      <c r="J40">
        <v>0</v>
      </c>
      <c r="L40" t="s">
        <v>857</v>
      </c>
      <c r="M40" t="s">
        <v>728</v>
      </c>
      <c r="N40" t="s">
        <v>237</v>
      </c>
      <c r="O40">
        <v>1</v>
      </c>
      <c r="P40" t="s">
        <v>26</v>
      </c>
      <c r="R40" t="s">
        <v>26</v>
      </c>
      <c r="S40" t="s">
        <v>26</v>
      </c>
      <c r="T40" t="s">
        <v>791</v>
      </c>
      <c r="V40" t="s">
        <v>859</v>
      </c>
    </row>
    <row r="41" spans="1:22">
      <c r="A41" t="s">
        <v>373</v>
      </c>
      <c r="B41" t="s">
        <v>131</v>
      </c>
      <c r="C41" t="s">
        <v>131</v>
      </c>
      <c r="D41" t="s">
        <v>36</v>
      </c>
      <c r="E41" t="s">
        <v>15</v>
      </c>
      <c r="F41" t="s">
        <v>21</v>
      </c>
      <c r="G41" t="s">
        <v>744</v>
      </c>
      <c r="I41">
        <v>9</v>
      </c>
      <c r="J41">
        <v>5</v>
      </c>
      <c r="K41">
        <v>0.6</v>
      </c>
      <c r="L41" t="s">
        <v>651</v>
      </c>
      <c r="M41" t="s">
        <v>652</v>
      </c>
      <c r="N41" t="s">
        <v>224</v>
      </c>
      <c r="O41">
        <v>1</v>
      </c>
      <c r="P41" t="s">
        <v>39</v>
      </c>
      <c r="R41" t="s">
        <v>132</v>
      </c>
      <c r="S41" t="s">
        <v>860</v>
      </c>
      <c r="T41" t="s">
        <v>131</v>
      </c>
      <c r="V41" t="s">
        <v>653</v>
      </c>
    </row>
    <row r="42" spans="1:22">
      <c r="A42" t="s">
        <v>374</v>
      </c>
      <c r="B42" t="s">
        <v>791</v>
      </c>
      <c r="C42" t="s">
        <v>791</v>
      </c>
      <c r="D42" t="s">
        <v>23</v>
      </c>
      <c r="E42" t="s">
        <v>42</v>
      </c>
      <c r="F42" t="s">
        <v>21</v>
      </c>
      <c r="I42" t="s">
        <v>188</v>
      </c>
      <c r="J42">
        <v>0</v>
      </c>
      <c r="L42" t="s">
        <v>148</v>
      </c>
      <c r="M42" t="s">
        <v>766</v>
      </c>
      <c r="N42" t="s">
        <v>136</v>
      </c>
      <c r="O42">
        <v>2</v>
      </c>
      <c r="P42" t="s">
        <v>31</v>
      </c>
      <c r="Q42" t="s">
        <v>861</v>
      </c>
      <c r="R42" t="s">
        <v>711</v>
      </c>
      <c r="S42" t="s">
        <v>39</v>
      </c>
      <c r="T42" t="s">
        <v>862</v>
      </c>
      <c r="V42" t="s">
        <v>238</v>
      </c>
    </row>
    <row r="43" spans="1:22">
      <c r="A43" t="s">
        <v>375</v>
      </c>
      <c r="B43" t="s">
        <v>791</v>
      </c>
      <c r="D43" t="s">
        <v>36</v>
      </c>
      <c r="E43" t="s">
        <v>654</v>
      </c>
      <c r="F43" t="s">
        <v>21</v>
      </c>
      <c r="I43">
        <v>8</v>
      </c>
      <c r="J43">
        <v>7</v>
      </c>
      <c r="L43" t="s">
        <v>148</v>
      </c>
      <c r="M43" t="s">
        <v>767</v>
      </c>
      <c r="N43" t="s">
        <v>239</v>
      </c>
      <c r="O43">
        <v>1</v>
      </c>
      <c r="P43" t="s">
        <v>31</v>
      </c>
      <c r="Q43" t="s">
        <v>205</v>
      </c>
      <c r="R43" t="s">
        <v>240</v>
      </c>
      <c r="S43" t="s">
        <v>241</v>
      </c>
      <c r="V43" t="s">
        <v>242</v>
      </c>
    </row>
    <row r="44" spans="1:22">
      <c r="A44" t="s">
        <v>376</v>
      </c>
      <c r="B44" t="s">
        <v>791</v>
      </c>
      <c r="C44" t="s">
        <v>791</v>
      </c>
      <c r="D44" t="s">
        <v>36</v>
      </c>
      <c r="E44" t="s">
        <v>15</v>
      </c>
      <c r="F44" t="s">
        <v>14</v>
      </c>
      <c r="G44" t="s">
        <v>863</v>
      </c>
      <c r="I44">
        <v>1</v>
      </c>
      <c r="J44">
        <v>1</v>
      </c>
      <c r="K44" t="s">
        <v>243</v>
      </c>
      <c r="L44" t="s">
        <v>53</v>
      </c>
      <c r="N44" t="s">
        <v>244</v>
      </c>
      <c r="O44">
        <v>1</v>
      </c>
      <c r="P44" t="s">
        <v>39</v>
      </c>
      <c r="R44" t="s">
        <v>245</v>
      </c>
      <c r="S44" t="s">
        <v>246</v>
      </c>
      <c r="T44" t="s">
        <v>791</v>
      </c>
      <c r="V44" t="s">
        <v>864</v>
      </c>
    </row>
    <row r="45" spans="1:22">
      <c r="A45" t="s">
        <v>377</v>
      </c>
      <c r="D45" t="s">
        <v>36</v>
      </c>
      <c r="E45" t="s">
        <v>15</v>
      </c>
      <c r="G45" t="s">
        <v>768</v>
      </c>
      <c r="I45">
        <v>41</v>
      </c>
      <c r="J45">
        <v>9</v>
      </c>
      <c r="K45" t="s">
        <v>117</v>
      </c>
      <c r="L45" t="s">
        <v>857</v>
      </c>
      <c r="N45" t="s">
        <v>865</v>
      </c>
      <c r="O45">
        <v>2</v>
      </c>
      <c r="P45" t="s">
        <v>50</v>
      </c>
      <c r="S45" t="s">
        <v>866</v>
      </c>
      <c r="V45" t="s">
        <v>867</v>
      </c>
    </row>
    <row r="46" spans="1:22">
      <c r="A46" t="s">
        <v>378</v>
      </c>
      <c r="B46" t="s">
        <v>131</v>
      </c>
      <c r="D46" t="s">
        <v>23</v>
      </c>
      <c r="E46" t="s">
        <v>42</v>
      </c>
      <c r="F46" t="s">
        <v>14</v>
      </c>
      <c r="I46" t="s">
        <v>188</v>
      </c>
      <c r="J46">
        <v>0</v>
      </c>
      <c r="L46" t="s">
        <v>857</v>
      </c>
      <c r="M46" t="s">
        <v>61</v>
      </c>
      <c r="N46" t="s">
        <v>717</v>
      </c>
      <c r="O46">
        <v>2</v>
      </c>
      <c r="P46" t="s">
        <v>39</v>
      </c>
      <c r="R46" t="s">
        <v>868</v>
      </c>
      <c r="S46" t="s">
        <v>39</v>
      </c>
      <c r="T46" t="s">
        <v>131</v>
      </c>
      <c r="V46" t="s">
        <v>745</v>
      </c>
    </row>
    <row r="47" spans="1:22">
      <c r="A47" t="s">
        <v>379</v>
      </c>
      <c r="B47" t="s">
        <v>791</v>
      </c>
      <c r="C47" t="s">
        <v>791</v>
      </c>
      <c r="D47" t="s">
        <v>41</v>
      </c>
      <c r="E47" t="s">
        <v>108</v>
      </c>
      <c r="F47" t="s">
        <v>14</v>
      </c>
      <c r="I47">
        <v>12</v>
      </c>
      <c r="J47">
        <v>2</v>
      </c>
      <c r="L47" t="s">
        <v>102</v>
      </c>
      <c r="M47" t="s">
        <v>37</v>
      </c>
      <c r="N47" t="s">
        <v>206</v>
      </c>
      <c r="O47">
        <v>1</v>
      </c>
      <c r="P47" t="s">
        <v>39</v>
      </c>
      <c r="R47" t="s">
        <v>138</v>
      </c>
      <c r="S47" t="s">
        <v>247</v>
      </c>
      <c r="T47" t="s">
        <v>791</v>
      </c>
      <c r="V47" t="s">
        <v>51</v>
      </c>
    </row>
    <row r="48" spans="1:22">
      <c r="A48" t="s">
        <v>380</v>
      </c>
      <c r="B48" t="s">
        <v>791</v>
      </c>
      <c r="C48" t="s">
        <v>791</v>
      </c>
      <c r="D48" t="s">
        <v>23</v>
      </c>
      <c r="E48" t="s">
        <v>108</v>
      </c>
      <c r="F48" t="s">
        <v>14</v>
      </c>
      <c r="G48" t="s">
        <v>869</v>
      </c>
      <c r="I48">
        <v>5</v>
      </c>
      <c r="J48">
        <v>1</v>
      </c>
      <c r="L48" t="s">
        <v>44</v>
      </c>
      <c r="M48" t="s">
        <v>749</v>
      </c>
      <c r="N48" t="s">
        <v>144</v>
      </c>
      <c r="O48">
        <v>1</v>
      </c>
      <c r="P48" t="s">
        <v>47</v>
      </c>
      <c r="R48" t="s">
        <v>75</v>
      </c>
      <c r="S48" t="s">
        <v>47</v>
      </c>
      <c r="T48" t="s">
        <v>791</v>
      </c>
      <c r="V48" t="s">
        <v>51</v>
      </c>
    </row>
    <row r="49" spans="1:22">
      <c r="A49" t="s">
        <v>381</v>
      </c>
      <c r="B49" t="s">
        <v>791</v>
      </c>
      <c r="C49" t="s">
        <v>791</v>
      </c>
      <c r="D49" t="s">
        <v>41</v>
      </c>
      <c r="E49" t="s">
        <v>108</v>
      </c>
      <c r="F49" t="s">
        <v>14</v>
      </c>
      <c r="G49" t="s">
        <v>214</v>
      </c>
      <c r="I49">
        <v>6</v>
      </c>
      <c r="J49">
        <v>2</v>
      </c>
      <c r="K49" t="s">
        <v>128</v>
      </c>
      <c r="L49" t="s">
        <v>102</v>
      </c>
      <c r="M49" t="s">
        <v>870</v>
      </c>
      <c r="N49" t="s">
        <v>248</v>
      </c>
      <c r="O49">
        <v>1</v>
      </c>
      <c r="P49" t="s">
        <v>39</v>
      </c>
      <c r="R49" t="s">
        <v>75</v>
      </c>
      <c r="S49" t="s">
        <v>39</v>
      </c>
      <c r="T49" t="s">
        <v>791</v>
      </c>
      <c r="V49" t="s">
        <v>51</v>
      </c>
    </row>
    <row r="50" spans="1:22">
      <c r="A50" t="s">
        <v>382</v>
      </c>
      <c r="B50" t="s">
        <v>791</v>
      </c>
      <c r="C50" t="s">
        <v>791</v>
      </c>
      <c r="D50" t="s">
        <v>249</v>
      </c>
      <c r="E50">
        <v>0</v>
      </c>
      <c r="F50" t="s">
        <v>14</v>
      </c>
      <c r="I50">
        <v>2</v>
      </c>
      <c r="J50">
        <v>0</v>
      </c>
      <c r="L50" t="s">
        <v>656</v>
      </c>
      <c r="M50" t="s">
        <v>749</v>
      </c>
      <c r="N50" t="s">
        <v>249</v>
      </c>
      <c r="O50" t="s">
        <v>871</v>
      </c>
      <c r="P50" t="s">
        <v>47</v>
      </c>
      <c r="R50" t="s">
        <v>39</v>
      </c>
      <c r="S50" t="s">
        <v>47</v>
      </c>
      <c r="V50" t="s">
        <v>51</v>
      </c>
    </row>
    <row r="51" spans="1:22">
      <c r="A51" t="s">
        <v>383</v>
      </c>
      <c r="B51" t="s">
        <v>131</v>
      </c>
      <c r="C51" t="s">
        <v>131</v>
      </c>
      <c r="D51" t="s">
        <v>41</v>
      </c>
      <c r="E51" t="s">
        <v>108</v>
      </c>
      <c r="F51" t="s">
        <v>14</v>
      </c>
      <c r="I51">
        <v>4</v>
      </c>
      <c r="J51" t="s">
        <v>131</v>
      </c>
      <c r="L51" t="s">
        <v>102</v>
      </c>
      <c r="M51" t="s">
        <v>33</v>
      </c>
      <c r="N51" t="s">
        <v>149</v>
      </c>
      <c r="O51">
        <v>1</v>
      </c>
      <c r="P51" t="s">
        <v>39</v>
      </c>
      <c r="R51" t="s">
        <v>39</v>
      </c>
      <c r="S51" t="s">
        <v>39</v>
      </c>
      <c r="T51" t="s">
        <v>131</v>
      </c>
      <c r="U51" t="s">
        <v>131</v>
      </c>
      <c r="V51" t="s">
        <v>51</v>
      </c>
    </row>
    <row r="52" spans="1:22">
      <c r="A52" t="s">
        <v>384</v>
      </c>
      <c r="B52" t="s">
        <v>791</v>
      </c>
      <c r="C52" t="s">
        <v>791</v>
      </c>
      <c r="D52" t="s">
        <v>23</v>
      </c>
      <c r="E52" t="s">
        <v>108</v>
      </c>
      <c r="F52" t="s">
        <v>21</v>
      </c>
      <c r="G52" t="s">
        <v>872</v>
      </c>
      <c r="I52">
        <v>2</v>
      </c>
      <c r="J52">
        <v>0</v>
      </c>
      <c r="L52" t="s">
        <v>102</v>
      </c>
      <c r="M52" t="s">
        <v>48</v>
      </c>
      <c r="N52" t="s">
        <v>134</v>
      </c>
      <c r="O52">
        <v>1</v>
      </c>
      <c r="P52" t="s">
        <v>250</v>
      </c>
      <c r="R52" t="s">
        <v>251</v>
      </c>
      <c r="S52" t="s">
        <v>39</v>
      </c>
      <c r="T52" t="s">
        <v>791</v>
      </c>
      <c r="V52" t="s">
        <v>51</v>
      </c>
    </row>
    <row r="53" spans="1:22">
      <c r="A53" t="s">
        <v>385</v>
      </c>
      <c r="B53" t="s">
        <v>791</v>
      </c>
      <c r="C53" t="s">
        <v>791</v>
      </c>
      <c r="D53" t="s">
        <v>41</v>
      </c>
      <c r="E53" t="s">
        <v>108</v>
      </c>
      <c r="F53" t="s">
        <v>14</v>
      </c>
      <c r="I53" t="s">
        <v>791</v>
      </c>
      <c r="J53">
        <v>1</v>
      </c>
      <c r="K53" t="s">
        <v>791</v>
      </c>
      <c r="L53" t="s">
        <v>102</v>
      </c>
      <c r="M53" t="s">
        <v>48</v>
      </c>
      <c r="N53" t="s">
        <v>248</v>
      </c>
      <c r="O53">
        <v>1</v>
      </c>
      <c r="P53" t="s">
        <v>107</v>
      </c>
      <c r="Q53" t="s">
        <v>712</v>
      </c>
      <c r="R53" t="s">
        <v>791</v>
      </c>
      <c r="S53" t="s">
        <v>252</v>
      </c>
      <c r="T53" t="s">
        <v>791</v>
      </c>
      <c r="U53" t="s">
        <v>791</v>
      </c>
      <c r="V53" t="s">
        <v>624</v>
      </c>
    </row>
    <row r="54" spans="1:22">
      <c r="A54" t="s">
        <v>386</v>
      </c>
      <c r="B54" t="s">
        <v>131</v>
      </c>
      <c r="D54" t="s">
        <v>23</v>
      </c>
      <c r="E54" t="s">
        <v>35</v>
      </c>
      <c r="F54" t="s">
        <v>14</v>
      </c>
      <c r="G54" t="s">
        <v>873</v>
      </c>
      <c r="I54">
        <v>10</v>
      </c>
      <c r="J54">
        <v>4</v>
      </c>
      <c r="K54" t="s">
        <v>206</v>
      </c>
      <c r="L54" t="s">
        <v>133</v>
      </c>
      <c r="M54" t="s">
        <v>131</v>
      </c>
      <c r="N54" t="s">
        <v>237</v>
      </c>
      <c r="O54">
        <v>1</v>
      </c>
      <c r="P54" t="s">
        <v>39</v>
      </c>
      <c r="R54" t="s">
        <v>135</v>
      </c>
      <c r="S54" t="s">
        <v>625</v>
      </c>
      <c r="T54" t="s">
        <v>131</v>
      </c>
      <c r="V54" t="s">
        <v>626</v>
      </c>
    </row>
    <row r="55" spans="1:22">
      <c r="A55" t="s">
        <v>387</v>
      </c>
      <c r="D55" t="s">
        <v>23</v>
      </c>
      <c r="E55" t="s">
        <v>22</v>
      </c>
      <c r="F55" t="s">
        <v>14</v>
      </c>
      <c r="G55" t="s">
        <v>657</v>
      </c>
      <c r="I55">
        <v>3</v>
      </c>
      <c r="J55" t="s">
        <v>874</v>
      </c>
      <c r="L55" t="s">
        <v>44</v>
      </c>
      <c r="M55" t="s">
        <v>749</v>
      </c>
      <c r="N55" t="s">
        <v>144</v>
      </c>
      <c r="O55" t="s">
        <v>875</v>
      </c>
      <c r="P55" t="s">
        <v>39</v>
      </c>
      <c r="R55" t="s">
        <v>39</v>
      </c>
      <c r="S55" t="s">
        <v>47</v>
      </c>
      <c r="V55" t="s">
        <v>51</v>
      </c>
    </row>
    <row r="56" spans="1:22">
      <c r="A56" t="s">
        <v>388</v>
      </c>
      <c r="B56" t="s">
        <v>791</v>
      </c>
      <c r="C56" t="s">
        <v>791</v>
      </c>
      <c r="D56" t="s">
        <v>207</v>
      </c>
      <c r="E56" t="s">
        <v>22</v>
      </c>
      <c r="F56" t="s">
        <v>14</v>
      </c>
      <c r="G56" t="s">
        <v>658</v>
      </c>
      <c r="I56">
        <v>1</v>
      </c>
      <c r="J56">
        <v>0</v>
      </c>
      <c r="L56" t="s">
        <v>44</v>
      </c>
      <c r="M56" t="s">
        <v>749</v>
      </c>
      <c r="N56" t="s">
        <v>103</v>
      </c>
      <c r="O56">
        <v>1</v>
      </c>
      <c r="P56" t="s">
        <v>39</v>
      </c>
      <c r="R56" t="s">
        <v>75</v>
      </c>
      <c r="S56" t="s">
        <v>39</v>
      </c>
      <c r="T56" t="s">
        <v>791</v>
      </c>
      <c r="V56" t="s">
        <v>51</v>
      </c>
    </row>
    <row r="57" spans="1:22">
      <c r="A57" t="s">
        <v>389</v>
      </c>
      <c r="B57" t="s">
        <v>131</v>
      </c>
      <c r="C57" t="s">
        <v>131</v>
      </c>
      <c r="D57">
        <v>2</v>
      </c>
      <c r="E57">
        <v>0</v>
      </c>
      <c r="F57" t="s">
        <v>14</v>
      </c>
      <c r="G57" t="s">
        <v>326</v>
      </c>
      <c r="I57">
        <v>4</v>
      </c>
      <c r="J57">
        <v>1</v>
      </c>
      <c r="L57" t="s">
        <v>623</v>
      </c>
      <c r="M57" t="s">
        <v>753</v>
      </c>
      <c r="N57" t="s">
        <v>659</v>
      </c>
      <c r="O57">
        <v>4</v>
      </c>
      <c r="P57" t="s">
        <v>39</v>
      </c>
      <c r="R57" t="s">
        <v>794</v>
      </c>
      <c r="S57" t="s">
        <v>39</v>
      </c>
      <c r="T57" t="s">
        <v>131</v>
      </c>
      <c r="V57" t="s">
        <v>51</v>
      </c>
    </row>
    <row r="58" spans="1:22">
      <c r="A58" t="s">
        <v>390</v>
      </c>
      <c r="B58" t="s">
        <v>131</v>
      </c>
      <c r="C58" t="s">
        <v>131</v>
      </c>
      <c r="D58" t="s">
        <v>876</v>
      </c>
      <c r="E58" t="s">
        <v>877</v>
      </c>
      <c r="F58" t="s">
        <v>131</v>
      </c>
      <c r="G58" t="s">
        <v>878</v>
      </c>
      <c r="H58" t="s">
        <v>131</v>
      </c>
      <c r="I58">
        <v>7</v>
      </c>
      <c r="J58">
        <v>6</v>
      </c>
      <c r="K58" t="s">
        <v>59</v>
      </c>
      <c r="L58" t="s">
        <v>102</v>
      </c>
      <c r="M58" t="s">
        <v>124</v>
      </c>
      <c r="N58" t="s">
        <v>879</v>
      </c>
      <c r="O58">
        <v>1</v>
      </c>
      <c r="P58" t="s">
        <v>39</v>
      </c>
      <c r="Q58" t="s">
        <v>131</v>
      </c>
      <c r="R58" t="s">
        <v>627</v>
      </c>
      <c r="S58" t="s">
        <v>660</v>
      </c>
      <c r="T58" t="s">
        <v>131</v>
      </c>
      <c r="U58" t="s">
        <v>131</v>
      </c>
      <c r="V58" t="s">
        <v>627</v>
      </c>
    </row>
    <row r="59" spans="1:22">
      <c r="A59" t="s">
        <v>391</v>
      </c>
      <c r="B59" t="s">
        <v>791</v>
      </c>
      <c r="C59" t="s">
        <v>791</v>
      </c>
      <c r="D59" t="s">
        <v>23</v>
      </c>
      <c r="E59" t="s">
        <v>108</v>
      </c>
      <c r="F59" t="s">
        <v>14</v>
      </c>
      <c r="I59">
        <v>7</v>
      </c>
      <c r="J59">
        <v>1</v>
      </c>
      <c r="L59" t="s">
        <v>44</v>
      </c>
      <c r="M59" t="s">
        <v>749</v>
      </c>
      <c r="N59" t="s">
        <v>134</v>
      </c>
      <c r="O59">
        <v>1</v>
      </c>
      <c r="P59" t="s">
        <v>47</v>
      </c>
      <c r="R59" t="s">
        <v>39</v>
      </c>
      <c r="S59" t="s">
        <v>39</v>
      </c>
      <c r="V59" t="s">
        <v>51</v>
      </c>
    </row>
    <row r="60" spans="1:22">
      <c r="A60" t="s">
        <v>392</v>
      </c>
      <c r="B60" t="s">
        <v>791</v>
      </c>
      <c r="C60" t="s">
        <v>791</v>
      </c>
      <c r="D60" t="s">
        <v>41</v>
      </c>
      <c r="E60" t="s">
        <v>22</v>
      </c>
      <c r="F60" t="s">
        <v>14</v>
      </c>
      <c r="G60" t="s">
        <v>139</v>
      </c>
      <c r="I60">
        <v>2</v>
      </c>
      <c r="J60">
        <v>0</v>
      </c>
      <c r="L60" t="s">
        <v>880</v>
      </c>
      <c r="M60" t="s">
        <v>881</v>
      </c>
      <c r="N60" t="s">
        <v>122</v>
      </c>
      <c r="O60">
        <v>1</v>
      </c>
      <c r="P60" t="s">
        <v>39</v>
      </c>
      <c r="R60" t="s">
        <v>138</v>
      </c>
      <c r="S60" t="s">
        <v>39</v>
      </c>
      <c r="T60" t="s">
        <v>791</v>
      </c>
      <c r="V60" t="s">
        <v>51</v>
      </c>
    </row>
    <row r="61" spans="1:22">
      <c r="A61" t="s">
        <v>393</v>
      </c>
      <c r="B61" t="s">
        <v>131</v>
      </c>
      <c r="D61" t="s">
        <v>52</v>
      </c>
      <c r="E61" t="s">
        <v>108</v>
      </c>
      <c r="F61" t="s">
        <v>14</v>
      </c>
      <c r="I61">
        <v>3</v>
      </c>
      <c r="J61">
        <v>3</v>
      </c>
      <c r="K61" t="s">
        <v>122</v>
      </c>
      <c r="L61" t="s">
        <v>17</v>
      </c>
      <c r="M61" t="s">
        <v>882</v>
      </c>
      <c r="N61" t="s">
        <v>223</v>
      </c>
      <c r="O61">
        <v>3</v>
      </c>
      <c r="P61" t="s">
        <v>47</v>
      </c>
      <c r="R61" t="s">
        <v>628</v>
      </c>
      <c r="S61" t="s">
        <v>39</v>
      </c>
      <c r="T61" t="s">
        <v>131</v>
      </c>
      <c r="U61" t="s">
        <v>131</v>
      </c>
      <c r="V61" t="s">
        <v>51</v>
      </c>
    </row>
    <row r="62" spans="1:22">
      <c r="A62" t="s">
        <v>394</v>
      </c>
      <c r="D62" t="s">
        <v>23</v>
      </c>
      <c r="E62" t="s">
        <v>108</v>
      </c>
      <c r="F62" t="s">
        <v>21</v>
      </c>
      <c r="I62">
        <v>1</v>
      </c>
      <c r="J62">
        <v>0</v>
      </c>
      <c r="L62" t="s">
        <v>655</v>
      </c>
      <c r="N62" t="s">
        <v>134</v>
      </c>
      <c r="O62">
        <v>1</v>
      </c>
      <c r="P62" t="s">
        <v>39</v>
      </c>
      <c r="R62" t="s">
        <v>135</v>
      </c>
      <c r="S62" t="s">
        <v>253</v>
      </c>
      <c r="V62" t="s">
        <v>254</v>
      </c>
    </row>
    <row r="63" spans="1:22">
      <c r="A63" t="s">
        <v>395</v>
      </c>
      <c r="B63" t="s">
        <v>131</v>
      </c>
      <c r="D63" t="s">
        <v>36</v>
      </c>
      <c r="E63" t="s">
        <v>22</v>
      </c>
      <c r="F63" t="s">
        <v>21</v>
      </c>
      <c r="I63">
        <v>1</v>
      </c>
      <c r="J63">
        <v>1</v>
      </c>
      <c r="L63" t="s">
        <v>623</v>
      </c>
      <c r="M63" t="s">
        <v>883</v>
      </c>
      <c r="N63" t="s">
        <v>884</v>
      </c>
      <c r="O63" t="s">
        <v>231</v>
      </c>
      <c r="P63" t="s">
        <v>39</v>
      </c>
      <c r="R63" t="s">
        <v>56</v>
      </c>
      <c r="S63" t="s">
        <v>718</v>
      </c>
      <c r="V63" t="s">
        <v>51</v>
      </c>
    </row>
    <row r="64" spans="1:22">
      <c r="A64" t="s">
        <v>396</v>
      </c>
      <c r="B64" t="s">
        <v>791</v>
      </c>
      <c r="C64" t="s">
        <v>791</v>
      </c>
      <c r="D64" t="s">
        <v>41</v>
      </c>
      <c r="E64" t="s">
        <v>108</v>
      </c>
      <c r="F64" t="s">
        <v>14</v>
      </c>
      <c r="I64" t="s">
        <v>791</v>
      </c>
      <c r="J64" t="s">
        <v>791</v>
      </c>
      <c r="L64" t="s">
        <v>102</v>
      </c>
      <c r="M64" t="s">
        <v>48</v>
      </c>
      <c r="N64" t="s">
        <v>114</v>
      </c>
      <c r="O64">
        <v>1</v>
      </c>
      <c r="P64" t="s">
        <v>39</v>
      </c>
      <c r="R64" t="s">
        <v>135</v>
      </c>
      <c r="S64" t="s">
        <v>39</v>
      </c>
      <c r="T64" t="s">
        <v>791</v>
      </c>
      <c r="V64" t="s">
        <v>51</v>
      </c>
    </row>
    <row r="65" spans="1:22">
      <c r="A65" t="s">
        <v>397</v>
      </c>
      <c r="B65" t="s">
        <v>791</v>
      </c>
      <c r="C65" t="s">
        <v>791</v>
      </c>
      <c r="D65">
        <v>3.6</v>
      </c>
      <c r="E65">
        <v>0</v>
      </c>
      <c r="F65" t="s">
        <v>14</v>
      </c>
      <c r="I65">
        <v>3</v>
      </c>
      <c r="J65">
        <v>0</v>
      </c>
      <c r="L65" t="s">
        <v>656</v>
      </c>
      <c r="M65" t="s">
        <v>749</v>
      </c>
      <c r="N65" t="s">
        <v>192</v>
      </c>
      <c r="O65" t="s">
        <v>885</v>
      </c>
      <c r="P65" t="s">
        <v>39</v>
      </c>
      <c r="R65" t="s">
        <v>39</v>
      </c>
      <c r="S65" t="s">
        <v>47</v>
      </c>
      <c r="T65" t="s">
        <v>791</v>
      </c>
      <c r="V65" t="s">
        <v>51</v>
      </c>
    </row>
    <row r="66" spans="1:22">
      <c r="A66" t="s">
        <v>398</v>
      </c>
      <c r="B66" t="s">
        <v>791</v>
      </c>
      <c r="C66" t="s">
        <v>791</v>
      </c>
      <c r="D66" t="s">
        <v>36</v>
      </c>
      <c r="E66" t="s">
        <v>200</v>
      </c>
      <c r="F66" t="s">
        <v>14</v>
      </c>
      <c r="G66" t="s">
        <v>769</v>
      </c>
      <c r="H66" t="s">
        <v>791</v>
      </c>
      <c r="I66">
        <v>12</v>
      </c>
      <c r="J66">
        <v>7</v>
      </c>
      <c r="K66" t="s">
        <v>118</v>
      </c>
      <c r="L66" t="s">
        <v>133</v>
      </c>
      <c r="M66" t="s">
        <v>791</v>
      </c>
      <c r="N66" t="s">
        <v>106</v>
      </c>
      <c r="O66">
        <v>1</v>
      </c>
      <c r="P66" t="s">
        <v>47</v>
      </c>
      <c r="Q66" t="s">
        <v>791</v>
      </c>
      <c r="R66" t="s">
        <v>255</v>
      </c>
      <c r="S66" t="s">
        <v>47</v>
      </c>
      <c r="T66" t="s">
        <v>791</v>
      </c>
      <c r="U66" t="s">
        <v>791</v>
      </c>
      <c r="V66" t="s">
        <v>51</v>
      </c>
    </row>
    <row r="67" spans="1:22">
      <c r="A67" t="s">
        <v>399</v>
      </c>
      <c r="B67" t="s">
        <v>791</v>
      </c>
      <c r="D67" t="s">
        <v>41</v>
      </c>
      <c r="E67" t="s">
        <v>200</v>
      </c>
      <c r="F67" t="s">
        <v>14</v>
      </c>
      <c r="G67" t="s">
        <v>153</v>
      </c>
      <c r="H67" t="s">
        <v>791</v>
      </c>
      <c r="I67">
        <v>12</v>
      </c>
      <c r="J67">
        <v>6</v>
      </c>
      <c r="K67" t="s">
        <v>184</v>
      </c>
      <c r="L67" t="s">
        <v>623</v>
      </c>
      <c r="M67" t="s">
        <v>48</v>
      </c>
      <c r="N67" t="s">
        <v>146</v>
      </c>
      <c r="O67" t="s">
        <v>886</v>
      </c>
      <c r="P67" t="s">
        <v>39</v>
      </c>
      <c r="R67" t="s">
        <v>75</v>
      </c>
      <c r="S67" t="s">
        <v>887</v>
      </c>
      <c r="T67" t="s">
        <v>791</v>
      </c>
      <c r="V67" t="s">
        <v>51</v>
      </c>
    </row>
    <row r="68" spans="1:22">
      <c r="A68" t="s">
        <v>400</v>
      </c>
      <c r="B68" t="s">
        <v>791</v>
      </c>
      <c r="D68" t="s">
        <v>36</v>
      </c>
      <c r="E68" t="s">
        <v>200</v>
      </c>
      <c r="F68" t="s">
        <v>21</v>
      </c>
      <c r="G68" t="s">
        <v>791</v>
      </c>
      <c r="I68">
        <v>2</v>
      </c>
      <c r="J68">
        <v>1</v>
      </c>
      <c r="K68" t="s">
        <v>256</v>
      </c>
      <c r="L68" t="s">
        <v>17</v>
      </c>
      <c r="M68" t="s">
        <v>888</v>
      </c>
      <c r="N68" t="s">
        <v>248</v>
      </c>
      <c r="O68">
        <v>3</v>
      </c>
      <c r="P68" t="s">
        <v>47</v>
      </c>
      <c r="R68" t="s">
        <v>686</v>
      </c>
      <c r="S68" t="s">
        <v>661</v>
      </c>
      <c r="V68" t="s">
        <v>51</v>
      </c>
    </row>
    <row r="69" spans="1:22">
      <c r="A69" t="s">
        <v>401</v>
      </c>
      <c r="B69" t="s">
        <v>131</v>
      </c>
      <c r="C69">
        <v>1.5</v>
      </c>
      <c r="D69" t="s">
        <v>36</v>
      </c>
      <c r="E69" t="s">
        <v>22</v>
      </c>
      <c r="F69" t="s">
        <v>14</v>
      </c>
      <c r="G69" t="s">
        <v>889</v>
      </c>
      <c r="I69">
        <v>7</v>
      </c>
      <c r="J69">
        <v>1</v>
      </c>
      <c r="K69" t="s">
        <v>141</v>
      </c>
      <c r="L69" t="s">
        <v>102</v>
      </c>
      <c r="M69" t="s">
        <v>48</v>
      </c>
      <c r="N69" t="s">
        <v>222</v>
      </c>
      <c r="O69">
        <v>1</v>
      </c>
      <c r="P69" t="s">
        <v>39</v>
      </c>
      <c r="R69" t="s">
        <v>75</v>
      </c>
      <c r="S69" t="s">
        <v>47</v>
      </c>
      <c r="V69" t="s">
        <v>51</v>
      </c>
    </row>
    <row r="70" spans="1:22">
      <c r="A70" t="s">
        <v>402</v>
      </c>
      <c r="B70" t="s">
        <v>131</v>
      </c>
      <c r="D70" t="s">
        <v>23</v>
      </c>
      <c r="E70" t="s">
        <v>200</v>
      </c>
      <c r="F70" t="s">
        <v>14</v>
      </c>
      <c r="G70" t="s">
        <v>890</v>
      </c>
      <c r="I70">
        <v>1</v>
      </c>
      <c r="J70">
        <v>1</v>
      </c>
      <c r="L70" t="s">
        <v>133</v>
      </c>
      <c r="M70" t="s">
        <v>131</v>
      </c>
      <c r="N70" t="s">
        <v>770</v>
      </c>
      <c r="O70" t="s">
        <v>231</v>
      </c>
      <c r="P70" t="s">
        <v>39</v>
      </c>
      <c r="R70" t="s">
        <v>31</v>
      </c>
      <c r="S70" t="s">
        <v>39</v>
      </c>
      <c r="T70" t="s">
        <v>131</v>
      </c>
      <c r="V70" t="s">
        <v>51</v>
      </c>
    </row>
    <row r="71" spans="1:22">
      <c r="A71" t="s">
        <v>403</v>
      </c>
      <c r="B71" t="s">
        <v>791</v>
      </c>
      <c r="C71" t="s">
        <v>791</v>
      </c>
      <c r="D71" t="s">
        <v>41</v>
      </c>
      <c r="E71" t="s">
        <v>22</v>
      </c>
      <c r="F71" t="s">
        <v>14</v>
      </c>
      <c r="I71">
        <v>4</v>
      </c>
      <c r="J71">
        <v>0</v>
      </c>
      <c r="L71" t="s">
        <v>102</v>
      </c>
      <c r="M71" t="s">
        <v>185</v>
      </c>
      <c r="N71" t="s">
        <v>145</v>
      </c>
      <c r="O71">
        <v>1</v>
      </c>
      <c r="P71" t="s">
        <v>47</v>
      </c>
      <c r="R71" t="s">
        <v>75</v>
      </c>
      <c r="S71" t="s">
        <v>47</v>
      </c>
      <c r="T71" t="s">
        <v>791</v>
      </c>
      <c r="V71" t="s">
        <v>51</v>
      </c>
    </row>
    <row r="72" spans="1:22">
      <c r="A72" t="s">
        <v>404</v>
      </c>
      <c r="B72" t="s">
        <v>791</v>
      </c>
      <c r="C72" t="s">
        <v>791</v>
      </c>
      <c r="D72" t="s">
        <v>121</v>
      </c>
      <c r="E72">
        <v>1</v>
      </c>
      <c r="F72" t="s">
        <v>791</v>
      </c>
      <c r="G72" t="s">
        <v>891</v>
      </c>
      <c r="I72">
        <v>3</v>
      </c>
      <c r="J72">
        <v>1</v>
      </c>
      <c r="K72" t="s">
        <v>257</v>
      </c>
      <c r="L72" t="s">
        <v>655</v>
      </c>
      <c r="M72" t="s">
        <v>791</v>
      </c>
      <c r="N72" t="s">
        <v>771</v>
      </c>
      <c r="O72">
        <v>1</v>
      </c>
      <c r="P72" t="s">
        <v>258</v>
      </c>
      <c r="R72" t="s">
        <v>135</v>
      </c>
      <c r="S72" t="s">
        <v>259</v>
      </c>
      <c r="T72" t="s">
        <v>791</v>
      </c>
      <c r="U72" t="s">
        <v>791</v>
      </c>
      <c r="V72" t="s">
        <v>51</v>
      </c>
    </row>
    <row r="73" spans="1:22">
      <c r="A73" t="s">
        <v>405</v>
      </c>
      <c r="B73" t="s">
        <v>131</v>
      </c>
      <c r="C73" t="s">
        <v>131</v>
      </c>
      <c r="D73" t="s">
        <v>725</v>
      </c>
      <c r="E73" t="s">
        <v>108</v>
      </c>
      <c r="F73" t="s">
        <v>21</v>
      </c>
      <c r="G73" t="s">
        <v>153</v>
      </c>
      <c r="H73" t="s">
        <v>131</v>
      </c>
      <c r="I73">
        <v>1</v>
      </c>
      <c r="J73">
        <v>1</v>
      </c>
      <c r="K73" t="s">
        <v>193</v>
      </c>
      <c r="L73" t="s">
        <v>133</v>
      </c>
      <c r="M73" t="s">
        <v>131</v>
      </c>
      <c r="N73" t="s">
        <v>158</v>
      </c>
      <c r="O73">
        <v>1</v>
      </c>
      <c r="P73" t="s">
        <v>260</v>
      </c>
      <c r="Q73" t="s">
        <v>131</v>
      </c>
      <c r="R73" t="s">
        <v>135</v>
      </c>
      <c r="S73" t="s">
        <v>662</v>
      </c>
      <c r="T73" t="s">
        <v>131</v>
      </c>
      <c r="U73" t="s">
        <v>131</v>
      </c>
      <c r="V73" t="s">
        <v>51</v>
      </c>
    </row>
    <row r="74" spans="1:22">
      <c r="A74" t="s">
        <v>406</v>
      </c>
      <c r="B74" t="s">
        <v>131</v>
      </c>
      <c r="C74" t="s">
        <v>131</v>
      </c>
      <c r="D74" t="s">
        <v>23</v>
      </c>
      <c r="E74" t="s">
        <v>108</v>
      </c>
      <c r="F74" t="s">
        <v>21</v>
      </c>
      <c r="G74" t="s">
        <v>892</v>
      </c>
      <c r="I74">
        <v>4</v>
      </c>
      <c r="J74">
        <v>0</v>
      </c>
      <c r="L74" t="s">
        <v>772</v>
      </c>
      <c r="M74" t="s">
        <v>131</v>
      </c>
      <c r="N74" t="s">
        <v>109</v>
      </c>
      <c r="O74">
        <v>1</v>
      </c>
      <c r="P74" t="s">
        <v>39</v>
      </c>
      <c r="R74" t="s">
        <v>261</v>
      </c>
      <c r="S74" t="s">
        <v>39</v>
      </c>
      <c r="T74" t="s">
        <v>131</v>
      </c>
      <c r="V74" t="s">
        <v>51</v>
      </c>
    </row>
    <row r="75" spans="1:22">
      <c r="A75" t="s">
        <v>407</v>
      </c>
      <c r="D75" t="s">
        <v>41</v>
      </c>
      <c r="G75" t="s">
        <v>893</v>
      </c>
      <c r="H75" t="s">
        <v>131</v>
      </c>
      <c r="I75">
        <v>27</v>
      </c>
      <c r="J75">
        <v>5</v>
      </c>
      <c r="K75" t="s">
        <v>34</v>
      </c>
      <c r="L75" t="s">
        <v>133</v>
      </c>
      <c r="M75" t="s">
        <v>131</v>
      </c>
      <c r="N75" t="s">
        <v>183</v>
      </c>
      <c r="O75">
        <v>1</v>
      </c>
      <c r="P75" t="s">
        <v>39</v>
      </c>
      <c r="R75" t="s">
        <v>135</v>
      </c>
      <c r="S75" t="s">
        <v>131</v>
      </c>
      <c r="T75" t="s">
        <v>131</v>
      </c>
      <c r="U75" t="s">
        <v>131</v>
      </c>
      <c r="V75" t="s">
        <v>629</v>
      </c>
    </row>
    <row r="76" spans="1:22">
      <c r="A76" t="s">
        <v>408</v>
      </c>
      <c r="B76" t="s">
        <v>791</v>
      </c>
      <c r="D76" t="s">
        <v>41</v>
      </c>
      <c r="E76" t="s">
        <v>108</v>
      </c>
      <c r="F76" t="s">
        <v>21</v>
      </c>
      <c r="I76">
        <v>1</v>
      </c>
      <c r="J76">
        <v>0</v>
      </c>
      <c r="L76" t="s">
        <v>102</v>
      </c>
      <c r="M76" t="s">
        <v>33</v>
      </c>
      <c r="N76" t="s">
        <v>262</v>
      </c>
      <c r="O76">
        <v>1</v>
      </c>
      <c r="P76" t="s">
        <v>47</v>
      </c>
      <c r="R76" t="s">
        <v>39</v>
      </c>
      <c r="S76" t="s">
        <v>39</v>
      </c>
      <c r="V76" t="s">
        <v>51</v>
      </c>
    </row>
    <row r="77" spans="1:22">
      <c r="A77" t="s">
        <v>409</v>
      </c>
      <c r="B77" t="s">
        <v>131</v>
      </c>
      <c r="C77" t="s">
        <v>131</v>
      </c>
      <c r="D77" t="s">
        <v>41</v>
      </c>
      <c r="E77" t="s">
        <v>108</v>
      </c>
      <c r="F77" t="s">
        <v>14</v>
      </c>
      <c r="G77" t="s">
        <v>894</v>
      </c>
      <c r="I77">
        <v>3</v>
      </c>
      <c r="J77">
        <v>1</v>
      </c>
      <c r="K77" t="s">
        <v>263</v>
      </c>
      <c r="L77" t="s">
        <v>102</v>
      </c>
      <c r="M77" t="s">
        <v>37</v>
      </c>
      <c r="N77" t="s">
        <v>141</v>
      </c>
      <c r="O77">
        <v>1</v>
      </c>
      <c r="P77" t="s">
        <v>39</v>
      </c>
      <c r="R77" t="s">
        <v>138</v>
      </c>
      <c r="S77" t="s">
        <v>264</v>
      </c>
      <c r="T77" t="s">
        <v>131</v>
      </c>
      <c r="V77" t="s">
        <v>51</v>
      </c>
    </row>
    <row r="78" spans="1:22">
      <c r="A78" t="s">
        <v>410</v>
      </c>
      <c r="D78" t="s">
        <v>207</v>
      </c>
      <c r="E78" t="s">
        <v>200</v>
      </c>
      <c r="F78" t="s">
        <v>14</v>
      </c>
      <c r="G78" t="s">
        <v>895</v>
      </c>
      <c r="I78">
        <v>5</v>
      </c>
      <c r="J78">
        <v>1</v>
      </c>
      <c r="K78" t="s">
        <v>54</v>
      </c>
      <c r="L78" t="s">
        <v>53</v>
      </c>
      <c r="M78" t="s">
        <v>189</v>
      </c>
      <c r="N78" t="s">
        <v>265</v>
      </c>
      <c r="O78">
        <v>1</v>
      </c>
      <c r="P78" t="s">
        <v>39</v>
      </c>
      <c r="R78" t="s">
        <v>135</v>
      </c>
      <c r="S78" t="s">
        <v>39</v>
      </c>
      <c r="V78" t="s">
        <v>51</v>
      </c>
    </row>
    <row r="79" spans="1:22">
      <c r="A79" t="s">
        <v>411</v>
      </c>
      <c r="D79" t="s">
        <v>178</v>
      </c>
      <c r="E79" t="s">
        <v>200</v>
      </c>
      <c r="F79" t="s">
        <v>28</v>
      </c>
      <c r="G79" t="s">
        <v>896</v>
      </c>
      <c r="I79">
        <v>16</v>
      </c>
      <c r="J79">
        <v>15</v>
      </c>
      <c r="K79" t="s">
        <v>266</v>
      </c>
      <c r="L79" t="s">
        <v>53</v>
      </c>
      <c r="M79" t="s">
        <v>746</v>
      </c>
      <c r="N79" t="s">
        <v>248</v>
      </c>
      <c r="O79" t="s">
        <v>897</v>
      </c>
      <c r="P79" t="s">
        <v>39</v>
      </c>
      <c r="R79" t="s">
        <v>138</v>
      </c>
      <c r="S79" t="s">
        <v>898</v>
      </c>
      <c r="V79" t="s">
        <v>51</v>
      </c>
    </row>
    <row r="80" spans="1:22">
      <c r="A80" t="s">
        <v>412</v>
      </c>
      <c r="B80" t="s">
        <v>131</v>
      </c>
      <c r="D80" t="s">
        <v>41</v>
      </c>
      <c r="E80" t="s">
        <v>200</v>
      </c>
      <c r="F80" t="s">
        <v>14</v>
      </c>
      <c r="G80" t="s">
        <v>267</v>
      </c>
      <c r="I80">
        <v>2</v>
      </c>
      <c r="J80">
        <v>2</v>
      </c>
      <c r="K80" t="s">
        <v>140</v>
      </c>
      <c r="L80" t="s">
        <v>133</v>
      </c>
      <c r="N80" t="s">
        <v>121</v>
      </c>
      <c r="O80">
        <v>1</v>
      </c>
      <c r="P80" t="s">
        <v>39</v>
      </c>
      <c r="R80" t="s">
        <v>138</v>
      </c>
      <c r="S80" t="s">
        <v>773</v>
      </c>
      <c r="V80" t="s">
        <v>630</v>
      </c>
    </row>
    <row r="81" spans="1:22">
      <c r="A81" t="s">
        <v>413</v>
      </c>
      <c r="B81" t="s">
        <v>791</v>
      </c>
      <c r="C81" t="s">
        <v>791</v>
      </c>
      <c r="D81" t="s">
        <v>41</v>
      </c>
      <c r="E81" t="s">
        <v>108</v>
      </c>
      <c r="F81" t="s">
        <v>14</v>
      </c>
      <c r="G81" t="s">
        <v>899</v>
      </c>
      <c r="I81">
        <v>1</v>
      </c>
      <c r="J81">
        <v>0</v>
      </c>
      <c r="L81" t="s">
        <v>17</v>
      </c>
      <c r="M81" t="s">
        <v>882</v>
      </c>
      <c r="N81" t="s">
        <v>269</v>
      </c>
      <c r="O81">
        <v>1</v>
      </c>
      <c r="P81" t="s">
        <v>39</v>
      </c>
      <c r="R81" t="s">
        <v>135</v>
      </c>
      <c r="S81" t="s">
        <v>39</v>
      </c>
      <c r="T81" t="s">
        <v>791</v>
      </c>
      <c r="V81" t="s">
        <v>51</v>
      </c>
    </row>
    <row r="82" spans="1:22">
      <c r="A82" t="s">
        <v>414</v>
      </c>
      <c r="B82" t="s">
        <v>131</v>
      </c>
      <c r="C82" t="s">
        <v>131</v>
      </c>
      <c r="D82">
        <v>2</v>
      </c>
      <c r="E82" t="s">
        <v>900</v>
      </c>
      <c r="F82" t="s">
        <v>131</v>
      </c>
      <c r="G82" t="s">
        <v>901</v>
      </c>
      <c r="H82" t="s">
        <v>131</v>
      </c>
      <c r="I82">
        <v>1</v>
      </c>
      <c r="J82">
        <v>0</v>
      </c>
      <c r="L82" t="s">
        <v>44</v>
      </c>
      <c r="M82" t="s">
        <v>902</v>
      </c>
      <c r="N82" t="s">
        <v>114</v>
      </c>
      <c r="O82" t="s">
        <v>903</v>
      </c>
      <c r="P82" t="s">
        <v>39</v>
      </c>
      <c r="R82" t="s">
        <v>138</v>
      </c>
      <c r="S82" t="s">
        <v>631</v>
      </c>
      <c r="T82" t="s">
        <v>131</v>
      </c>
      <c r="V82" t="s">
        <v>51</v>
      </c>
    </row>
    <row r="83" spans="1:22">
      <c r="A83" t="s">
        <v>415</v>
      </c>
      <c r="D83" t="s">
        <v>131</v>
      </c>
      <c r="E83" t="s">
        <v>131</v>
      </c>
      <c r="F83" t="s">
        <v>131</v>
      </c>
      <c r="G83" t="s">
        <v>904</v>
      </c>
      <c r="I83" t="s">
        <v>905</v>
      </c>
      <c r="J83" t="s">
        <v>906</v>
      </c>
      <c r="K83" t="s">
        <v>907</v>
      </c>
      <c r="L83" t="s">
        <v>102</v>
      </c>
      <c r="M83" t="s">
        <v>908</v>
      </c>
      <c r="N83" t="s">
        <v>909</v>
      </c>
      <c r="O83" t="s">
        <v>187</v>
      </c>
      <c r="P83" t="s">
        <v>47</v>
      </c>
      <c r="R83" t="s">
        <v>910</v>
      </c>
      <c r="S83" t="s">
        <v>143</v>
      </c>
      <c r="T83" t="s">
        <v>131</v>
      </c>
      <c r="U83" t="s">
        <v>131</v>
      </c>
      <c r="V83" t="s">
        <v>270</v>
      </c>
    </row>
    <row r="84" spans="1:22">
      <c r="A84" t="s">
        <v>416</v>
      </c>
      <c r="B84" t="s">
        <v>791</v>
      </c>
      <c r="C84" t="s">
        <v>791</v>
      </c>
      <c r="D84" t="s">
        <v>233</v>
      </c>
      <c r="E84" t="s">
        <v>791</v>
      </c>
      <c r="F84" t="s">
        <v>791</v>
      </c>
      <c r="G84" t="s">
        <v>739</v>
      </c>
      <c r="H84" t="s">
        <v>791</v>
      </c>
      <c r="I84">
        <v>3</v>
      </c>
      <c r="J84">
        <v>2</v>
      </c>
      <c r="K84" t="s">
        <v>233</v>
      </c>
      <c r="L84" t="s">
        <v>133</v>
      </c>
      <c r="M84" t="s">
        <v>791</v>
      </c>
      <c r="N84" t="s">
        <v>233</v>
      </c>
      <c r="O84">
        <v>1</v>
      </c>
      <c r="P84" t="s">
        <v>39</v>
      </c>
      <c r="Q84" t="s">
        <v>791</v>
      </c>
      <c r="R84" t="s">
        <v>39</v>
      </c>
      <c r="S84" t="s">
        <v>791</v>
      </c>
      <c r="T84" t="s">
        <v>791</v>
      </c>
      <c r="U84" t="s">
        <v>791</v>
      </c>
      <c r="V84" t="s">
        <v>51</v>
      </c>
    </row>
    <row r="85" spans="1:22">
      <c r="A85" t="s">
        <v>417</v>
      </c>
      <c r="D85" t="s">
        <v>41</v>
      </c>
      <c r="E85" t="s">
        <v>22</v>
      </c>
      <c r="F85" t="s">
        <v>14</v>
      </c>
      <c r="I85">
        <v>2</v>
      </c>
      <c r="J85">
        <v>1</v>
      </c>
      <c r="L85" t="s">
        <v>102</v>
      </c>
      <c r="M85" t="s">
        <v>48</v>
      </c>
      <c r="N85" t="s">
        <v>128</v>
      </c>
      <c r="O85">
        <v>1</v>
      </c>
      <c r="P85" t="s">
        <v>39</v>
      </c>
      <c r="R85" t="s">
        <v>39</v>
      </c>
      <c r="S85" t="s">
        <v>39</v>
      </c>
      <c r="V85" t="s">
        <v>51</v>
      </c>
    </row>
    <row r="86" spans="1:22">
      <c r="A86" t="s">
        <v>418</v>
      </c>
      <c r="B86" t="s">
        <v>791</v>
      </c>
      <c r="C86" t="s">
        <v>791</v>
      </c>
      <c r="D86" t="s">
        <v>41</v>
      </c>
      <c r="E86" t="s">
        <v>22</v>
      </c>
      <c r="F86" t="s">
        <v>14</v>
      </c>
      <c r="I86">
        <v>3</v>
      </c>
      <c r="J86">
        <v>0</v>
      </c>
      <c r="L86" t="s">
        <v>655</v>
      </c>
      <c r="N86" t="s">
        <v>114</v>
      </c>
      <c r="O86">
        <v>1</v>
      </c>
      <c r="P86" t="s">
        <v>39</v>
      </c>
      <c r="R86" t="s">
        <v>39</v>
      </c>
      <c r="S86" t="s">
        <v>39</v>
      </c>
      <c r="V86" t="s">
        <v>51</v>
      </c>
    </row>
    <row r="87" spans="1:22">
      <c r="A87" t="s">
        <v>419</v>
      </c>
      <c r="B87" t="s">
        <v>131</v>
      </c>
      <c r="D87" t="s">
        <v>41</v>
      </c>
      <c r="E87" t="s">
        <v>22</v>
      </c>
      <c r="F87" t="s">
        <v>14</v>
      </c>
      <c r="I87">
        <v>1</v>
      </c>
      <c r="J87">
        <v>2</v>
      </c>
      <c r="L87" t="s">
        <v>102</v>
      </c>
      <c r="M87" t="s">
        <v>217</v>
      </c>
      <c r="N87" t="s">
        <v>145</v>
      </c>
      <c r="O87" t="s">
        <v>191</v>
      </c>
      <c r="P87" t="s">
        <v>47</v>
      </c>
      <c r="R87" t="s">
        <v>75</v>
      </c>
      <c r="S87" t="s">
        <v>39</v>
      </c>
      <c r="V87" t="s">
        <v>51</v>
      </c>
    </row>
    <row r="88" spans="1:22">
      <c r="A88" t="s">
        <v>420</v>
      </c>
      <c r="B88" t="s">
        <v>131</v>
      </c>
      <c r="D88" t="s">
        <v>207</v>
      </c>
      <c r="E88" t="s">
        <v>200</v>
      </c>
      <c r="F88" t="s">
        <v>14</v>
      </c>
      <c r="G88" t="s">
        <v>911</v>
      </c>
      <c r="I88">
        <v>13</v>
      </c>
      <c r="J88">
        <v>5</v>
      </c>
      <c r="K88" t="s">
        <v>271</v>
      </c>
      <c r="L88" t="s">
        <v>133</v>
      </c>
      <c r="N88" t="s">
        <v>912</v>
      </c>
      <c r="O88">
        <v>2</v>
      </c>
      <c r="P88" t="s">
        <v>663</v>
      </c>
      <c r="R88" t="s">
        <v>138</v>
      </c>
      <c r="S88" t="s">
        <v>272</v>
      </c>
      <c r="V88" t="s">
        <v>51</v>
      </c>
    </row>
    <row r="89" spans="1:22">
      <c r="A89" t="s">
        <v>421</v>
      </c>
      <c r="B89" t="s">
        <v>131</v>
      </c>
      <c r="D89" t="s">
        <v>41</v>
      </c>
      <c r="E89" t="s">
        <v>200</v>
      </c>
      <c r="F89" t="s">
        <v>14</v>
      </c>
      <c r="G89" t="s">
        <v>913</v>
      </c>
      <c r="I89">
        <v>6</v>
      </c>
      <c r="J89">
        <v>3</v>
      </c>
      <c r="K89" t="s">
        <v>184</v>
      </c>
      <c r="L89" t="s">
        <v>17</v>
      </c>
      <c r="M89" t="s">
        <v>914</v>
      </c>
      <c r="N89" t="s">
        <v>141</v>
      </c>
      <c r="O89">
        <v>1</v>
      </c>
      <c r="P89" t="s">
        <v>273</v>
      </c>
      <c r="R89" t="s">
        <v>138</v>
      </c>
      <c r="S89" t="s">
        <v>143</v>
      </c>
      <c r="V89" t="s">
        <v>51</v>
      </c>
    </row>
    <row r="90" spans="1:22">
      <c r="A90" t="s">
        <v>422</v>
      </c>
      <c r="B90" t="s">
        <v>131</v>
      </c>
      <c r="D90" t="s">
        <v>207</v>
      </c>
      <c r="E90" t="s">
        <v>15</v>
      </c>
      <c r="F90" t="s">
        <v>28</v>
      </c>
      <c r="G90" t="s">
        <v>915</v>
      </c>
      <c r="I90">
        <v>3</v>
      </c>
      <c r="J90">
        <v>2</v>
      </c>
      <c r="K90" t="s">
        <v>147</v>
      </c>
      <c r="L90" t="s">
        <v>17</v>
      </c>
      <c r="M90" t="s">
        <v>916</v>
      </c>
      <c r="N90" t="s">
        <v>150</v>
      </c>
      <c r="O90">
        <v>4</v>
      </c>
      <c r="P90" t="s">
        <v>39</v>
      </c>
      <c r="R90" t="s">
        <v>664</v>
      </c>
      <c r="S90" t="s">
        <v>665</v>
      </c>
      <c r="T90" t="s">
        <v>131</v>
      </c>
      <c r="V90" t="s">
        <v>51</v>
      </c>
    </row>
    <row r="91" spans="1:22">
      <c r="A91" t="s">
        <v>423</v>
      </c>
      <c r="B91" t="s">
        <v>791</v>
      </c>
      <c r="C91" t="s">
        <v>791</v>
      </c>
      <c r="D91" t="s">
        <v>41</v>
      </c>
      <c r="E91" t="s">
        <v>108</v>
      </c>
      <c r="F91" t="s">
        <v>14</v>
      </c>
      <c r="I91">
        <v>1</v>
      </c>
      <c r="J91">
        <v>1</v>
      </c>
      <c r="K91" t="s">
        <v>128</v>
      </c>
      <c r="L91" t="s">
        <v>102</v>
      </c>
      <c r="M91" t="s">
        <v>48</v>
      </c>
      <c r="N91" t="s">
        <v>128</v>
      </c>
      <c r="O91">
        <v>1</v>
      </c>
      <c r="P91" t="s">
        <v>39</v>
      </c>
      <c r="R91" t="s">
        <v>135</v>
      </c>
      <c r="S91" t="s">
        <v>39</v>
      </c>
      <c r="V91" t="s">
        <v>51</v>
      </c>
    </row>
    <row r="92" spans="1:22">
      <c r="A92" t="s">
        <v>424</v>
      </c>
      <c r="B92" t="s">
        <v>791</v>
      </c>
      <c r="C92" t="s">
        <v>791</v>
      </c>
      <c r="D92" t="s">
        <v>41</v>
      </c>
      <c r="E92" t="s">
        <v>108</v>
      </c>
      <c r="F92" t="s">
        <v>14</v>
      </c>
      <c r="I92" t="s">
        <v>791</v>
      </c>
      <c r="J92" t="s">
        <v>791</v>
      </c>
      <c r="L92" t="s">
        <v>53</v>
      </c>
      <c r="M92" t="s">
        <v>268</v>
      </c>
      <c r="N92" t="s">
        <v>917</v>
      </c>
      <c r="O92" t="s">
        <v>231</v>
      </c>
      <c r="P92" t="s">
        <v>39</v>
      </c>
      <c r="R92" t="s">
        <v>791</v>
      </c>
      <c r="S92" t="s">
        <v>47</v>
      </c>
      <c r="T92" t="s">
        <v>791</v>
      </c>
      <c r="V92" t="s">
        <v>51</v>
      </c>
    </row>
    <row r="93" spans="1:22">
      <c r="A93" t="s">
        <v>425</v>
      </c>
      <c r="B93" t="s">
        <v>791</v>
      </c>
      <c r="C93" t="s">
        <v>791</v>
      </c>
      <c r="D93" t="s">
        <v>41</v>
      </c>
      <c r="E93" t="s">
        <v>108</v>
      </c>
      <c r="F93" t="s">
        <v>14</v>
      </c>
      <c r="G93" t="s">
        <v>918</v>
      </c>
      <c r="H93" t="s">
        <v>919</v>
      </c>
      <c r="I93">
        <v>2</v>
      </c>
      <c r="J93">
        <v>0</v>
      </c>
      <c r="L93" t="s">
        <v>133</v>
      </c>
      <c r="M93" t="s">
        <v>791</v>
      </c>
      <c r="N93" t="s">
        <v>248</v>
      </c>
      <c r="O93" t="s">
        <v>920</v>
      </c>
      <c r="P93" t="s">
        <v>47</v>
      </c>
      <c r="R93" t="s">
        <v>138</v>
      </c>
      <c r="S93" t="s">
        <v>274</v>
      </c>
      <c r="T93" t="s">
        <v>791</v>
      </c>
      <c r="V93" t="s">
        <v>55</v>
      </c>
    </row>
    <row r="94" spans="1:22">
      <c r="A94" t="s">
        <v>426</v>
      </c>
      <c r="B94" t="s">
        <v>791</v>
      </c>
      <c r="C94" t="s">
        <v>791</v>
      </c>
      <c r="D94" t="s">
        <v>41</v>
      </c>
      <c r="E94" t="s">
        <v>22</v>
      </c>
      <c r="F94" t="s">
        <v>14</v>
      </c>
      <c r="G94" t="s">
        <v>869</v>
      </c>
      <c r="I94">
        <v>1</v>
      </c>
      <c r="J94">
        <v>1</v>
      </c>
      <c r="L94" t="s">
        <v>102</v>
      </c>
      <c r="M94" t="s">
        <v>48</v>
      </c>
      <c r="N94" t="s">
        <v>126</v>
      </c>
      <c r="O94">
        <v>1</v>
      </c>
      <c r="P94" t="s">
        <v>58</v>
      </c>
      <c r="Q94" t="s">
        <v>666</v>
      </c>
      <c r="R94" t="s">
        <v>135</v>
      </c>
      <c r="S94" t="s">
        <v>39</v>
      </c>
      <c r="V94" t="s">
        <v>51</v>
      </c>
    </row>
    <row r="95" spans="1:22">
      <c r="A95" t="s">
        <v>427</v>
      </c>
      <c r="B95" t="s">
        <v>131</v>
      </c>
      <c r="D95" t="s">
        <v>52</v>
      </c>
      <c r="E95" t="s">
        <v>22</v>
      </c>
      <c r="F95" t="s">
        <v>14</v>
      </c>
      <c r="I95">
        <v>3</v>
      </c>
      <c r="J95">
        <v>0</v>
      </c>
      <c r="L95" t="s">
        <v>880</v>
      </c>
      <c r="N95" t="s">
        <v>147</v>
      </c>
      <c r="O95">
        <v>1</v>
      </c>
      <c r="P95" t="s">
        <v>39</v>
      </c>
      <c r="R95" t="s">
        <v>275</v>
      </c>
      <c r="S95" t="s">
        <v>39</v>
      </c>
      <c r="V95" t="s">
        <v>51</v>
      </c>
    </row>
    <row r="96" spans="1:22">
      <c r="A96" t="s">
        <v>428</v>
      </c>
      <c r="B96" t="s">
        <v>791</v>
      </c>
      <c r="C96" t="s">
        <v>791</v>
      </c>
      <c r="D96" t="s">
        <v>41</v>
      </c>
      <c r="E96" t="s">
        <v>108</v>
      </c>
      <c r="F96" t="s">
        <v>14</v>
      </c>
      <c r="I96" t="s">
        <v>791</v>
      </c>
      <c r="J96" t="s">
        <v>791</v>
      </c>
      <c r="L96" t="s">
        <v>133</v>
      </c>
      <c r="M96" t="s">
        <v>791</v>
      </c>
      <c r="N96" t="s">
        <v>145</v>
      </c>
      <c r="O96">
        <v>1</v>
      </c>
      <c r="P96" t="s">
        <v>39</v>
      </c>
      <c r="R96" t="s">
        <v>135</v>
      </c>
      <c r="S96" t="s">
        <v>39</v>
      </c>
      <c r="T96" t="s">
        <v>791</v>
      </c>
      <c r="V96" t="s">
        <v>51</v>
      </c>
    </row>
    <row r="97" spans="1:22">
      <c r="A97" t="s">
        <v>429</v>
      </c>
      <c r="B97" t="s">
        <v>131</v>
      </c>
      <c r="D97" t="s">
        <v>207</v>
      </c>
      <c r="E97" t="s">
        <v>22</v>
      </c>
      <c r="F97" t="s">
        <v>21</v>
      </c>
      <c r="H97" t="s">
        <v>796</v>
      </c>
      <c r="I97">
        <v>2</v>
      </c>
      <c r="J97">
        <v>1</v>
      </c>
      <c r="L97" t="s">
        <v>623</v>
      </c>
      <c r="M97" t="s">
        <v>921</v>
      </c>
      <c r="N97" t="s">
        <v>248</v>
      </c>
      <c r="O97">
        <v>5</v>
      </c>
      <c r="P97" t="s">
        <v>39</v>
      </c>
      <c r="R97" t="s">
        <v>632</v>
      </c>
      <c r="S97" t="s">
        <v>276</v>
      </c>
      <c r="T97" t="s">
        <v>131</v>
      </c>
      <c r="V97" t="s">
        <v>51</v>
      </c>
    </row>
    <row r="98" spans="1:22">
      <c r="A98" t="s">
        <v>430</v>
      </c>
      <c r="B98" t="s">
        <v>791</v>
      </c>
      <c r="C98" t="s">
        <v>791</v>
      </c>
      <c r="D98" t="s">
        <v>23</v>
      </c>
      <c r="E98" t="s">
        <v>200</v>
      </c>
      <c r="F98" t="s">
        <v>14</v>
      </c>
      <c r="G98" t="s">
        <v>922</v>
      </c>
      <c r="I98">
        <v>4</v>
      </c>
      <c r="J98">
        <v>1</v>
      </c>
      <c r="K98" t="s">
        <v>269</v>
      </c>
      <c r="L98" t="s">
        <v>133</v>
      </c>
      <c r="M98" t="s">
        <v>791</v>
      </c>
      <c r="N98" t="s">
        <v>142</v>
      </c>
      <c r="O98" t="s">
        <v>923</v>
      </c>
      <c r="P98" t="s">
        <v>273</v>
      </c>
      <c r="Q98" t="s">
        <v>791</v>
      </c>
      <c r="R98" t="s">
        <v>135</v>
      </c>
      <c r="S98" t="s">
        <v>47</v>
      </c>
      <c r="T98" t="s">
        <v>791</v>
      </c>
      <c r="U98" t="s">
        <v>791</v>
      </c>
      <c r="V98" t="s">
        <v>51</v>
      </c>
    </row>
    <row r="99" spans="1:22">
      <c r="A99" t="s">
        <v>431</v>
      </c>
      <c r="D99" t="s">
        <v>23</v>
      </c>
      <c r="E99" t="s">
        <v>108</v>
      </c>
      <c r="F99" t="s">
        <v>14</v>
      </c>
      <c r="I99">
        <v>14</v>
      </c>
      <c r="J99">
        <v>2</v>
      </c>
      <c r="L99" t="s">
        <v>102</v>
      </c>
      <c r="M99" t="s">
        <v>48</v>
      </c>
      <c r="N99" t="s">
        <v>118</v>
      </c>
      <c r="O99">
        <v>3</v>
      </c>
      <c r="P99" t="s">
        <v>47</v>
      </c>
      <c r="R99" t="s">
        <v>135</v>
      </c>
      <c r="S99" t="s">
        <v>39</v>
      </c>
      <c r="V99" t="s">
        <v>51</v>
      </c>
    </row>
    <row r="100" spans="1:22">
      <c r="A100" t="s">
        <v>432</v>
      </c>
      <c r="B100" t="s">
        <v>131</v>
      </c>
      <c r="C100" t="s">
        <v>131</v>
      </c>
      <c r="D100" t="s">
        <v>924</v>
      </c>
      <c r="E100" t="s">
        <v>108</v>
      </c>
      <c r="F100" t="s">
        <v>21</v>
      </c>
      <c r="G100" t="s">
        <v>925</v>
      </c>
      <c r="I100">
        <v>1</v>
      </c>
      <c r="J100">
        <v>0</v>
      </c>
      <c r="L100" t="s">
        <v>102</v>
      </c>
      <c r="M100" t="s">
        <v>37</v>
      </c>
      <c r="N100" t="s">
        <v>206</v>
      </c>
      <c r="O100">
        <v>1</v>
      </c>
      <c r="P100" t="s">
        <v>39</v>
      </c>
      <c r="R100" t="s">
        <v>138</v>
      </c>
      <c r="S100" t="s">
        <v>143</v>
      </c>
      <c r="T100" t="s">
        <v>131</v>
      </c>
      <c r="V100" t="s">
        <v>277</v>
      </c>
    </row>
    <row r="101" spans="1:22">
      <c r="A101" t="s">
        <v>433</v>
      </c>
      <c r="B101" t="s">
        <v>791</v>
      </c>
      <c r="D101" t="s">
        <v>41</v>
      </c>
      <c r="E101" t="s">
        <v>108</v>
      </c>
      <c r="F101" t="s">
        <v>21</v>
      </c>
      <c r="G101" t="s">
        <v>926</v>
      </c>
      <c r="I101" t="s">
        <v>791</v>
      </c>
      <c r="J101" t="s">
        <v>875</v>
      </c>
      <c r="K101" t="s">
        <v>149</v>
      </c>
      <c r="L101" t="s">
        <v>102</v>
      </c>
      <c r="M101" t="s">
        <v>37</v>
      </c>
      <c r="N101" t="s">
        <v>927</v>
      </c>
      <c r="O101" t="s">
        <v>928</v>
      </c>
      <c r="P101" t="s">
        <v>39</v>
      </c>
      <c r="R101" t="s">
        <v>39</v>
      </c>
      <c r="S101" t="s">
        <v>278</v>
      </c>
      <c r="T101" t="s">
        <v>791</v>
      </c>
      <c r="V101" t="s">
        <v>51</v>
      </c>
    </row>
    <row r="102" spans="1:22">
      <c r="A102" t="s">
        <v>434</v>
      </c>
      <c r="B102" t="s">
        <v>131</v>
      </c>
      <c r="C102" t="s">
        <v>131</v>
      </c>
      <c r="D102" t="s">
        <v>23</v>
      </c>
      <c r="E102" t="s">
        <v>35</v>
      </c>
      <c r="F102" t="s">
        <v>14</v>
      </c>
      <c r="G102" t="s">
        <v>929</v>
      </c>
      <c r="H102" t="s">
        <v>131</v>
      </c>
      <c r="I102">
        <v>10</v>
      </c>
      <c r="J102">
        <v>2</v>
      </c>
      <c r="K102" t="s">
        <v>67</v>
      </c>
      <c r="L102" t="s">
        <v>102</v>
      </c>
      <c r="M102" t="s">
        <v>37</v>
      </c>
      <c r="N102" t="s">
        <v>121</v>
      </c>
      <c r="O102">
        <v>1</v>
      </c>
      <c r="P102" t="s">
        <v>39</v>
      </c>
      <c r="Q102" t="s">
        <v>131</v>
      </c>
      <c r="R102" t="s">
        <v>135</v>
      </c>
      <c r="S102" t="s">
        <v>186</v>
      </c>
      <c r="T102" t="s">
        <v>131</v>
      </c>
      <c r="U102" t="s">
        <v>131</v>
      </c>
      <c r="V102" t="s">
        <v>633</v>
      </c>
    </row>
    <row r="103" spans="1:22">
      <c r="A103" t="s">
        <v>435</v>
      </c>
      <c r="B103" t="s">
        <v>131</v>
      </c>
      <c r="D103" t="s">
        <v>207</v>
      </c>
      <c r="E103" t="s">
        <v>200</v>
      </c>
      <c r="F103" t="s">
        <v>28</v>
      </c>
      <c r="G103" t="s">
        <v>793</v>
      </c>
      <c r="I103">
        <v>30</v>
      </c>
      <c r="J103">
        <v>18</v>
      </c>
      <c r="K103" t="s">
        <v>57</v>
      </c>
      <c r="L103" t="s">
        <v>17</v>
      </c>
      <c r="M103" t="s">
        <v>754</v>
      </c>
      <c r="N103" t="s">
        <v>233</v>
      </c>
      <c r="O103" t="s">
        <v>228</v>
      </c>
      <c r="P103" t="s">
        <v>39</v>
      </c>
      <c r="R103" t="s">
        <v>135</v>
      </c>
      <c r="S103" t="s">
        <v>39</v>
      </c>
      <c r="V103" t="s">
        <v>51</v>
      </c>
    </row>
    <row r="104" spans="1:22">
      <c r="A104" t="s">
        <v>436</v>
      </c>
      <c r="B104" t="s">
        <v>131</v>
      </c>
      <c r="D104" t="s">
        <v>207</v>
      </c>
      <c r="E104" t="s">
        <v>200</v>
      </c>
      <c r="F104" t="s">
        <v>14</v>
      </c>
      <c r="G104" t="s">
        <v>930</v>
      </c>
      <c r="I104">
        <v>1</v>
      </c>
      <c r="J104">
        <v>1</v>
      </c>
      <c r="K104" t="s">
        <v>279</v>
      </c>
      <c r="L104" t="s">
        <v>102</v>
      </c>
      <c r="M104" t="s">
        <v>124</v>
      </c>
      <c r="N104" t="s">
        <v>280</v>
      </c>
      <c r="O104">
        <v>3</v>
      </c>
      <c r="P104" t="s">
        <v>39</v>
      </c>
      <c r="R104" t="s">
        <v>931</v>
      </c>
      <c r="S104" t="s">
        <v>931</v>
      </c>
      <c r="T104" t="s">
        <v>131</v>
      </c>
      <c r="V104" t="s">
        <v>51</v>
      </c>
    </row>
    <row r="105" spans="1:22">
      <c r="A105" t="s">
        <v>437</v>
      </c>
      <c r="B105" t="s">
        <v>131</v>
      </c>
      <c r="D105" t="s">
        <v>41</v>
      </c>
      <c r="E105" t="s">
        <v>108</v>
      </c>
      <c r="F105" t="s">
        <v>14</v>
      </c>
      <c r="G105" t="s">
        <v>667</v>
      </c>
      <c r="I105">
        <v>12</v>
      </c>
      <c r="J105">
        <v>6</v>
      </c>
      <c r="K105" t="s">
        <v>271</v>
      </c>
      <c r="L105" t="s">
        <v>17</v>
      </c>
      <c r="M105" t="s">
        <v>882</v>
      </c>
      <c r="N105" t="s">
        <v>774</v>
      </c>
      <c r="O105">
        <v>1</v>
      </c>
      <c r="P105" t="s">
        <v>47</v>
      </c>
      <c r="R105" t="s">
        <v>138</v>
      </c>
      <c r="S105" t="s">
        <v>47</v>
      </c>
      <c r="V105" t="s">
        <v>51</v>
      </c>
    </row>
    <row r="106" spans="1:22">
      <c r="A106" t="s">
        <v>438</v>
      </c>
      <c r="B106" t="s">
        <v>791</v>
      </c>
      <c r="C106" t="s">
        <v>791</v>
      </c>
      <c r="D106" t="s">
        <v>725</v>
      </c>
      <c r="E106" t="s">
        <v>108</v>
      </c>
      <c r="F106" t="s">
        <v>14</v>
      </c>
      <c r="G106" t="s">
        <v>932</v>
      </c>
      <c r="H106" t="s">
        <v>791</v>
      </c>
      <c r="I106">
        <v>1</v>
      </c>
      <c r="J106">
        <v>1</v>
      </c>
      <c r="K106" t="s">
        <v>158</v>
      </c>
      <c r="L106" t="s">
        <v>102</v>
      </c>
      <c r="M106" t="s">
        <v>217</v>
      </c>
      <c r="N106" t="s">
        <v>158</v>
      </c>
      <c r="O106">
        <v>1</v>
      </c>
      <c r="P106" t="s">
        <v>39</v>
      </c>
      <c r="Q106" t="s">
        <v>791</v>
      </c>
      <c r="R106" t="s">
        <v>135</v>
      </c>
      <c r="S106" t="s">
        <v>39</v>
      </c>
      <c r="T106" t="s">
        <v>791</v>
      </c>
      <c r="U106" t="s">
        <v>791</v>
      </c>
      <c r="V106" t="s">
        <v>51</v>
      </c>
    </row>
    <row r="107" spans="1:22">
      <c r="A107" t="s">
        <v>439</v>
      </c>
      <c r="B107" t="s">
        <v>131</v>
      </c>
      <c r="D107" t="s">
        <v>41</v>
      </c>
      <c r="E107" t="s">
        <v>200</v>
      </c>
      <c r="F107" t="s">
        <v>14</v>
      </c>
      <c r="G107" t="s">
        <v>775</v>
      </c>
      <c r="I107">
        <v>10</v>
      </c>
      <c r="J107">
        <v>2</v>
      </c>
      <c r="K107" t="s">
        <v>184</v>
      </c>
      <c r="L107" t="s">
        <v>102</v>
      </c>
      <c r="M107" t="s">
        <v>37</v>
      </c>
      <c r="N107" t="s">
        <v>126</v>
      </c>
      <c r="O107">
        <v>1</v>
      </c>
      <c r="P107" t="s">
        <v>39</v>
      </c>
      <c r="R107" t="s">
        <v>138</v>
      </c>
      <c r="S107" t="s">
        <v>281</v>
      </c>
      <c r="T107" t="s">
        <v>131</v>
      </c>
      <c r="V107" t="s">
        <v>51</v>
      </c>
    </row>
    <row r="108" spans="1:22">
      <c r="A108" t="s">
        <v>440</v>
      </c>
      <c r="B108" t="s">
        <v>791</v>
      </c>
      <c r="D108" t="s">
        <v>41</v>
      </c>
      <c r="E108" t="s">
        <v>108</v>
      </c>
      <c r="F108" t="s">
        <v>14</v>
      </c>
      <c r="G108" t="s">
        <v>933</v>
      </c>
      <c r="I108">
        <v>2</v>
      </c>
      <c r="J108">
        <v>1</v>
      </c>
      <c r="K108" t="s">
        <v>248</v>
      </c>
      <c r="L108" t="s">
        <v>44</v>
      </c>
      <c r="M108" t="s">
        <v>749</v>
      </c>
      <c r="N108" t="s">
        <v>248</v>
      </c>
      <c r="O108">
        <v>2</v>
      </c>
      <c r="P108" t="s">
        <v>39</v>
      </c>
      <c r="R108" t="s">
        <v>39</v>
      </c>
      <c r="S108" t="s">
        <v>47</v>
      </c>
      <c r="T108" t="s">
        <v>791</v>
      </c>
      <c r="V108" t="s">
        <v>51</v>
      </c>
    </row>
    <row r="109" spans="1:22">
      <c r="A109" t="s">
        <v>441</v>
      </c>
      <c r="B109" t="s">
        <v>131</v>
      </c>
      <c r="D109">
        <v>5</v>
      </c>
      <c r="E109" t="s">
        <v>934</v>
      </c>
      <c r="G109" t="s">
        <v>935</v>
      </c>
      <c r="I109">
        <v>6</v>
      </c>
      <c r="J109">
        <v>4</v>
      </c>
      <c r="K109" t="s">
        <v>43</v>
      </c>
      <c r="L109" t="s">
        <v>936</v>
      </c>
      <c r="N109" t="s">
        <v>144</v>
      </c>
      <c r="O109">
        <v>1</v>
      </c>
      <c r="P109" t="s">
        <v>255</v>
      </c>
      <c r="Q109" t="s">
        <v>131</v>
      </c>
      <c r="R109" t="s">
        <v>135</v>
      </c>
      <c r="S109" t="s">
        <v>282</v>
      </c>
      <c r="V109" t="s">
        <v>51</v>
      </c>
    </row>
    <row r="110" spans="1:22">
      <c r="A110" t="s">
        <v>442</v>
      </c>
      <c r="B110" t="s">
        <v>131</v>
      </c>
      <c r="D110" t="s">
        <v>41</v>
      </c>
      <c r="E110" t="s">
        <v>22</v>
      </c>
      <c r="F110" t="s">
        <v>21</v>
      </c>
      <c r="G110" t="s">
        <v>937</v>
      </c>
      <c r="I110">
        <v>1</v>
      </c>
      <c r="J110">
        <v>1</v>
      </c>
      <c r="K110" t="s">
        <v>141</v>
      </c>
      <c r="L110" t="s">
        <v>44</v>
      </c>
      <c r="N110" t="s">
        <v>126</v>
      </c>
      <c r="O110">
        <v>3</v>
      </c>
      <c r="P110" t="s">
        <v>39</v>
      </c>
      <c r="R110" t="s">
        <v>135</v>
      </c>
      <c r="S110" t="s">
        <v>283</v>
      </c>
      <c r="V110" t="s">
        <v>51</v>
      </c>
    </row>
    <row r="111" spans="1:22">
      <c r="A111" t="s">
        <v>443</v>
      </c>
      <c r="B111" t="s">
        <v>131</v>
      </c>
      <c r="C111" t="s">
        <v>131</v>
      </c>
      <c r="D111" t="s">
        <v>23</v>
      </c>
      <c r="E111" t="s">
        <v>22</v>
      </c>
      <c r="F111" t="s">
        <v>14</v>
      </c>
      <c r="G111" t="s">
        <v>938</v>
      </c>
      <c r="H111" t="s">
        <v>131</v>
      </c>
      <c r="I111">
        <v>1</v>
      </c>
      <c r="J111">
        <v>0</v>
      </c>
      <c r="L111" t="s">
        <v>880</v>
      </c>
      <c r="M111" t="s">
        <v>131</v>
      </c>
      <c r="N111" t="s">
        <v>939</v>
      </c>
      <c r="O111">
        <v>1</v>
      </c>
      <c r="P111" t="s">
        <v>39</v>
      </c>
      <c r="R111" t="s">
        <v>131</v>
      </c>
      <c r="S111" t="s">
        <v>39</v>
      </c>
      <c r="T111" t="s">
        <v>131</v>
      </c>
      <c r="U111" t="s">
        <v>131</v>
      </c>
      <c r="V111" t="s">
        <v>51</v>
      </c>
    </row>
    <row r="112" spans="1:22">
      <c r="A112" t="s">
        <v>444</v>
      </c>
      <c r="B112" t="s">
        <v>791</v>
      </c>
      <c r="C112" t="s">
        <v>791</v>
      </c>
      <c r="D112" t="s">
        <v>41</v>
      </c>
      <c r="E112" t="s">
        <v>108</v>
      </c>
      <c r="F112" t="s">
        <v>21</v>
      </c>
      <c r="I112">
        <v>8</v>
      </c>
      <c r="J112">
        <v>2</v>
      </c>
      <c r="L112" t="s">
        <v>656</v>
      </c>
      <c r="M112" t="s">
        <v>791</v>
      </c>
      <c r="N112" t="s">
        <v>125</v>
      </c>
      <c r="O112">
        <v>1</v>
      </c>
      <c r="P112" t="s">
        <v>107</v>
      </c>
      <c r="Q112" t="s">
        <v>211</v>
      </c>
      <c r="R112" t="s">
        <v>39</v>
      </c>
      <c r="S112" t="s">
        <v>47</v>
      </c>
      <c r="V112" t="s">
        <v>51</v>
      </c>
    </row>
    <row r="113" spans="1:22">
      <c r="A113" t="s">
        <v>445</v>
      </c>
      <c r="B113" t="s">
        <v>131</v>
      </c>
      <c r="D113" t="s">
        <v>41</v>
      </c>
      <c r="E113" t="s">
        <v>22</v>
      </c>
      <c r="F113" t="s">
        <v>21</v>
      </c>
      <c r="G113" t="s">
        <v>755</v>
      </c>
      <c r="I113">
        <v>3</v>
      </c>
      <c r="J113">
        <v>1</v>
      </c>
      <c r="L113" t="s">
        <v>102</v>
      </c>
      <c r="M113" t="s">
        <v>48</v>
      </c>
      <c r="N113" t="s">
        <v>248</v>
      </c>
      <c r="O113">
        <v>2</v>
      </c>
      <c r="P113" t="s">
        <v>39</v>
      </c>
      <c r="R113" t="s">
        <v>138</v>
      </c>
      <c r="S113" t="s">
        <v>47</v>
      </c>
      <c r="T113" t="s">
        <v>131</v>
      </c>
      <c r="V113" t="s">
        <v>284</v>
      </c>
    </row>
    <row r="114" spans="1:22">
      <c r="A114" t="s">
        <v>446</v>
      </c>
      <c r="B114" t="s">
        <v>131</v>
      </c>
      <c r="C114" t="s">
        <v>131</v>
      </c>
      <c r="D114" t="s">
        <v>940</v>
      </c>
      <c r="G114" t="s">
        <v>941</v>
      </c>
      <c r="H114" t="s">
        <v>131</v>
      </c>
      <c r="I114" t="s">
        <v>942</v>
      </c>
      <c r="J114" t="s">
        <v>943</v>
      </c>
      <c r="K114" t="s">
        <v>944</v>
      </c>
      <c r="L114" t="s">
        <v>102</v>
      </c>
      <c r="M114" t="s">
        <v>945</v>
      </c>
      <c r="N114" t="s">
        <v>946</v>
      </c>
      <c r="O114" t="s">
        <v>947</v>
      </c>
      <c r="P114" t="s">
        <v>948</v>
      </c>
      <c r="Q114" t="s">
        <v>949</v>
      </c>
      <c r="R114" t="s">
        <v>950</v>
      </c>
      <c r="S114" t="s">
        <v>949</v>
      </c>
      <c r="V114" t="s">
        <v>951</v>
      </c>
    </row>
    <row r="115" spans="1:22">
      <c r="A115" t="s">
        <v>447</v>
      </c>
      <c r="B115" t="s">
        <v>131</v>
      </c>
      <c r="C115" t="s">
        <v>131</v>
      </c>
      <c r="G115" t="s">
        <v>952</v>
      </c>
      <c r="H115" t="s">
        <v>131</v>
      </c>
      <c r="I115">
        <v>15</v>
      </c>
      <c r="J115">
        <v>9</v>
      </c>
      <c r="K115" t="s">
        <v>150</v>
      </c>
      <c r="L115" t="s">
        <v>53</v>
      </c>
      <c r="M115" t="s">
        <v>953</v>
      </c>
      <c r="N115" t="s">
        <v>131</v>
      </c>
      <c r="O115" t="s">
        <v>159</v>
      </c>
      <c r="P115" t="s">
        <v>39</v>
      </c>
      <c r="Q115" t="s">
        <v>131</v>
      </c>
      <c r="R115" t="s">
        <v>131</v>
      </c>
      <c r="S115" t="s">
        <v>131</v>
      </c>
      <c r="T115" t="s">
        <v>131</v>
      </c>
      <c r="U115" t="s">
        <v>131</v>
      </c>
      <c r="V115" t="s">
        <v>634</v>
      </c>
    </row>
    <row r="116" spans="1:22">
      <c r="A116" t="s">
        <v>448</v>
      </c>
      <c r="B116" t="s">
        <v>791</v>
      </c>
      <c r="C116" t="s">
        <v>791</v>
      </c>
      <c r="D116" t="s">
        <v>41</v>
      </c>
      <c r="E116" t="s">
        <v>108</v>
      </c>
      <c r="F116" t="s">
        <v>14</v>
      </c>
      <c r="I116" t="s">
        <v>791</v>
      </c>
      <c r="J116" t="s">
        <v>791</v>
      </c>
      <c r="L116" t="s">
        <v>102</v>
      </c>
      <c r="M116" t="s">
        <v>48</v>
      </c>
      <c r="N116" t="s">
        <v>142</v>
      </c>
      <c r="O116">
        <v>1</v>
      </c>
      <c r="P116" t="s">
        <v>39</v>
      </c>
      <c r="R116" t="s">
        <v>135</v>
      </c>
      <c r="S116" t="s">
        <v>39</v>
      </c>
      <c r="T116" t="s">
        <v>791</v>
      </c>
      <c r="V116" t="s">
        <v>51</v>
      </c>
    </row>
    <row r="117" spans="1:22">
      <c r="A117" t="s">
        <v>449</v>
      </c>
      <c r="B117" t="s">
        <v>131</v>
      </c>
      <c r="D117" t="s">
        <v>36</v>
      </c>
      <c r="E117" t="s">
        <v>22</v>
      </c>
      <c r="F117" t="s">
        <v>21</v>
      </c>
      <c r="I117">
        <v>1</v>
      </c>
      <c r="J117">
        <v>0</v>
      </c>
      <c r="L117" t="s">
        <v>133</v>
      </c>
      <c r="N117" t="s">
        <v>136</v>
      </c>
      <c r="O117">
        <v>1</v>
      </c>
      <c r="P117" t="s">
        <v>39</v>
      </c>
      <c r="R117" t="s">
        <v>39</v>
      </c>
      <c r="S117" t="s">
        <v>39</v>
      </c>
      <c r="V117" t="s">
        <v>51</v>
      </c>
    </row>
    <row r="118" spans="1:22">
      <c r="A118" t="s">
        <v>450</v>
      </c>
      <c r="B118" t="s">
        <v>791</v>
      </c>
      <c r="D118" t="s">
        <v>41</v>
      </c>
      <c r="E118" t="s">
        <v>108</v>
      </c>
      <c r="F118" t="s">
        <v>14</v>
      </c>
      <c r="I118">
        <v>3</v>
      </c>
      <c r="J118">
        <v>1</v>
      </c>
      <c r="K118" t="s">
        <v>269</v>
      </c>
      <c r="L118" t="s">
        <v>17</v>
      </c>
      <c r="M118" t="s">
        <v>268</v>
      </c>
      <c r="N118" t="s">
        <v>954</v>
      </c>
      <c r="O118">
        <v>2</v>
      </c>
      <c r="P118" t="s">
        <v>47</v>
      </c>
      <c r="R118" t="s">
        <v>138</v>
      </c>
      <c r="S118" t="s">
        <v>39</v>
      </c>
      <c r="T118" t="s">
        <v>791</v>
      </c>
      <c r="V118" t="s">
        <v>51</v>
      </c>
    </row>
    <row r="119" spans="1:22">
      <c r="A119" t="s">
        <v>451</v>
      </c>
      <c r="B119" t="s">
        <v>131</v>
      </c>
      <c r="D119" t="s">
        <v>955</v>
      </c>
      <c r="E119" t="s">
        <v>15</v>
      </c>
      <c r="F119" t="s">
        <v>14</v>
      </c>
      <c r="G119" t="s">
        <v>956</v>
      </c>
      <c r="I119">
        <v>8</v>
      </c>
      <c r="J119">
        <v>8</v>
      </c>
      <c r="K119" t="s">
        <v>269</v>
      </c>
      <c r="L119" t="s">
        <v>133</v>
      </c>
      <c r="M119" t="s">
        <v>131</v>
      </c>
      <c r="N119" t="s">
        <v>248</v>
      </c>
      <c r="O119">
        <v>1</v>
      </c>
      <c r="P119" t="s">
        <v>47</v>
      </c>
      <c r="R119" t="s">
        <v>138</v>
      </c>
      <c r="S119" t="s">
        <v>756</v>
      </c>
      <c r="T119" t="s">
        <v>131</v>
      </c>
      <c r="V119" t="s">
        <v>285</v>
      </c>
    </row>
    <row r="120" spans="1:22">
      <c r="A120" t="s">
        <v>452</v>
      </c>
      <c r="B120" t="s">
        <v>131</v>
      </c>
      <c r="C120">
        <v>1</v>
      </c>
      <c r="D120" t="s">
        <v>36</v>
      </c>
      <c r="E120" t="s">
        <v>15</v>
      </c>
      <c r="F120" t="s">
        <v>132</v>
      </c>
      <c r="G120" t="s">
        <v>957</v>
      </c>
      <c r="I120">
        <v>14</v>
      </c>
      <c r="J120">
        <v>9</v>
      </c>
      <c r="K120" t="s">
        <v>131</v>
      </c>
      <c r="L120" t="s">
        <v>102</v>
      </c>
      <c r="M120" t="s">
        <v>213</v>
      </c>
      <c r="N120" t="s">
        <v>239</v>
      </c>
      <c r="O120">
        <v>2</v>
      </c>
      <c r="P120" t="s">
        <v>39</v>
      </c>
      <c r="R120" t="s">
        <v>131</v>
      </c>
      <c r="S120" t="s">
        <v>155</v>
      </c>
      <c r="T120" t="s">
        <v>131</v>
      </c>
      <c r="V120" t="s">
        <v>27</v>
      </c>
    </row>
    <row r="121" spans="1:22">
      <c r="A121" t="s">
        <v>453</v>
      </c>
      <c r="B121" t="s">
        <v>791</v>
      </c>
      <c r="C121" t="s">
        <v>791</v>
      </c>
      <c r="D121" t="s">
        <v>36</v>
      </c>
      <c r="E121" t="s">
        <v>22</v>
      </c>
      <c r="F121" t="s">
        <v>21</v>
      </c>
      <c r="H121" t="s">
        <v>791</v>
      </c>
      <c r="I121">
        <v>1</v>
      </c>
      <c r="J121">
        <v>0</v>
      </c>
      <c r="L121" t="s">
        <v>729</v>
      </c>
      <c r="M121" t="s">
        <v>791</v>
      </c>
      <c r="N121" t="s">
        <v>249</v>
      </c>
      <c r="O121">
        <v>1</v>
      </c>
      <c r="P121" t="s">
        <v>25</v>
      </c>
      <c r="R121" t="s">
        <v>791</v>
      </c>
      <c r="S121" t="s">
        <v>958</v>
      </c>
      <c r="T121" t="s">
        <v>791</v>
      </c>
      <c r="V121" t="s">
        <v>27</v>
      </c>
    </row>
    <row r="122" spans="1:22">
      <c r="A122" t="s">
        <v>454</v>
      </c>
      <c r="B122" t="s">
        <v>131</v>
      </c>
      <c r="C122" t="s">
        <v>131</v>
      </c>
      <c r="D122" t="s">
        <v>23</v>
      </c>
      <c r="E122" t="s">
        <v>42</v>
      </c>
      <c r="F122" t="s">
        <v>113</v>
      </c>
      <c r="G122" t="s">
        <v>214</v>
      </c>
      <c r="H122" t="s">
        <v>131</v>
      </c>
      <c r="I122">
        <v>1</v>
      </c>
      <c r="J122">
        <v>0</v>
      </c>
      <c r="L122" t="s">
        <v>120</v>
      </c>
      <c r="M122" t="s">
        <v>131</v>
      </c>
      <c r="N122" t="s">
        <v>109</v>
      </c>
      <c r="O122">
        <v>1</v>
      </c>
      <c r="P122" t="s">
        <v>25</v>
      </c>
      <c r="R122" t="s">
        <v>107</v>
      </c>
      <c r="S122" t="s">
        <v>131</v>
      </c>
      <c r="T122" t="s">
        <v>131</v>
      </c>
      <c r="V122" t="s">
        <v>27</v>
      </c>
    </row>
    <row r="123" spans="1:22">
      <c r="A123" t="s">
        <v>455</v>
      </c>
      <c r="B123" s="12">
        <v>40620</v>
      </c>
      <c r="D123" t="s">
        <v>36</v>
      </c>
      <c r="E123" t="s">
        <v>22</v>
      </c>
      <c r="F123" t="s">
        <v>113</v>
      </c>
      <c r="J123">
        <v>0</v>
      </c>
      <c r="L123" t="s">
        <v>17</v>
      </c>
      <c r="N123" t="s">
        <v>286</v>
      </c>
      <c r="O123">
        <v>1</v>
      </c>
      <c r="P123" t="s">
        <v>107</v>
      </c>
      <c r="R123" t="s">
        <v>107</v>
      </c>
      <c r="S123" t="s">
        <v>107</v>
      </c>
      <c r="V123" t="s">
        <v>687</v>
      </c>
    </row>
    <row r="124" spans="1:22">
      <c r="A124" t="s">
        <v>456</v>
      </c>
      <c r="B124" t="s">
        <v>791</v>
      </c>
      <c r="C124" t="s">
        <v>791</v>
      </c>
      <c r="D124" t="s">
        <v>36</v>
      </c>
      <c r="E124" t="s">
        <v>35</v>
      </c>
      <c r="F124" t="s">
        <v>113</v>
      </c>
      <c r="G124" t="s">
        <v>959</v>
      </c>
      <c r="H124" t="s">
        <v>791</v>
      </c>
      <c r="I124">
        <v>14</v>
      </c>
      <c r="J124">
        <v>11</v>
      </c>
      <c r="K124" t="s">
        <v>791</v>
      </c>
      <c r="L124" t="s">
        <v>17</v>
      </c>
      <c r="M124" t="s">
        <v>791</v>
      </c>
      <c r="N124" t="s">
        <v>287</v>
      </c>
      <c r="O124">
        <v>1</v>
      </c>
      <c r="P124" t="s">
        <v>107</v>
      </c>
      <c r="Q124" t="s">
        <v>791</v>
      </c>
      <c r="R124" t="s">
        <v>791</v>
      </c>
      <c r="S124" t="s">
        <v>107</v>
      </c>
      <c r="T124" t="s">
        <v>791</v>
      </c>
      <c r="U124" t="s">
        <v>791</v>
      </c>
      <c r="V124" t="s">
        <v>51</v>
      </c>
    </row>
    <row r="125" spans="1:22">
      <c r="A125" t="s">
        <v>561</v>
      </c>
      <c r="B125" t="s">
        <v>459</v>
      </c>
      <c r="D125" t="s">
        <v>41</v>
      </c>
      <c r="E125" t="s">
        <v>108</v>
      </c>
      <c r="F125" t="s">
        <v>21</v>
      </c>
      <c r="L125" t="s">
        <v>102</v>
      </c>
      <c r="N125" t="s">
        <v>128</v>
      </c>
      <c r="O125">
        <v>1</v>
      </c>
      <c r="P125" t="s">
        <v>20</v>
      </c>
      <c r="R125" t="s">
        <v>20</v>
      </c>
    </row>
    <row r="126" spans="1:22">
      <c r="A126" t="s">
        <v>562</v>
      </c>
      <c r="B126" t="s">
        <v>459</v>
      </c>
      <c r="D126" t="s">
        <v>207</v>
      </c>
      <c r="E126" t="s">
        <v>108</v>
      </c>
      <c r="F126" t="s">
        <v>21</v>
      </c>
      <c r="L126" t="s">
        <v>102</v>
      </c>
      <c r="N126" t="s">
        <v>688</v>
      </c>
      <c r="O126">
        <v>1</v>
      </c>
      <c r="P126" t="s">
        <v>107</v>
      </c>
      <c r="R126" t="s">
        <v>107</v>
      </c>
    </row>
    <row r="127" spans="1:22">
      <c r="A127" t="s">
        <v>563</v>
      </c>
      <c r="B127" t="s">
        <v>791</v>
      </c>
      <c r="C127" t="s">
        <v>791</v>
      </c>
      <c r="D127" t="s">
        <v>41</v>
      </c>
      <c r="E127" t="s">
        <v>108</v>
      </c>
      <c r="F127" t="s">
        <v>14</v>
      </c>
      <c r="I127" t="s">
        <v>791</v>
      </c>
      <c r="J127" t="s">
        <v>791</v>
      </c>
      <c r="L127" t="s">
        <v>102</v>
      </c>
      <c r="N127" t="s">
        <v>689</v>
      </c>
      <c r="O127">
        <v>1</v>
      </c>
      <c r="P127" t="s">
        <v>107</v>
      </c>
      <c r="Q127" t="s">
        <v>791</v>
      </c>
      <c r="R127" t="s">
        <v>107</v>
      </c>
      <c r="T127" t="s">
        <v>791</v>
      </c>
      <c r="V127" t="s">
        <v>791</v>
      </c>
    </row>
    <row r="128" spans="1:22">
      <c r="A128" t="s">
        <v>564</v>
      </c>
      <c r="B128" t="s">
        <v>459</v>
      </c>
      <c r="D128" t="s">
        <v>207</v>
      </c>
      <c r="E128" t="s">
        <v>108</v>
      </c>
      <c r="F128" t="s">
        <v>21</v>
      </c>
      <c r="L128" t="s">
        <v>102</v>
      </c>
      <c r="N128" t="s">
        <v>690</v>
      </c>
      <c r="O128">
        <v>1</v>
      </c>
      <c r="P128" t="s">
        <v>107</v>
      </c>
      <c r="Q128" t="s">
        <v>648</v>
      </c>
      <c r="R128" t="s">
        <v>107</v>
      </c>
      <c r="V128" t="s">
        <v>648</v>
      </c>
    </row>
    <row r="129" spans="1:22">
      <c r="A129" t="s">
        <v>457</v>
      </c>
      <c r="B129" t="s">
        <v>459</v>
      </c>
      <c r="D129" t="s">
        <v>23</v>
      </c>
      <c r="L129" t="s">
        <v>17</v>
      </c>
      <c r="N129" t="s">
        <v>669</v>
      </c>
      <c r="O129">
        <v>1</v>
      </c>
    </row>
    <row r="130" spans="1:22">
      <c r="A130" t="s">
        <v>458</v>
      </c>
      <c r="B130" t="s">
        <v>459</v>
      </c>
      <c r="D130" t="s">
        <v>41</v>
      </c>
      <c r="E130" t="s">
        <v>108</v>
      </c>
      <c r="F130" t="s">
        <v>14</v>
      </c>
      <c r="L130" t="s">
        <v>102</v>
      </c>
      <c r="N130" t="s">
        <v>288</v>
      </c>
      <c r="O130">
        <v>1</v>
      </c>
      <c r="P130" t="s">
        <v>19</v>
      </c>
      <c r="S130" t="s">
        <v>19</v>
      </c>
    </row>
    <row r="131" spans="1:22">
      <c r="A131" t="s">
        <v>565</v>
      </c>
      <c r="B131" t="s">
        <v>459</v>
      </c>
      <c r="D131" t="s">
        <v>41</v>
      </c>
      <c r="L131" t="s">
        <v>102</v>
      </c>
      <c r="N131" t="s">
        <v>691</v>
      </c>
      <c r="O131">
        <v>1</v>
      </c>
      <c r="P131" t="s">
        <v>719</v>
      </c>
      <c r="S131" t="s">
        <v>19</v>
      </c>
    </row>
    <row r="132" spans="1:22">
      <c r="A132" t="s">
        <v>566</v>
      </c>
      <c r="B132" t="s">
        <v>459</v>
      </c>
      <c r="D132" t="s">
        <v>41</v>
      </c>
      <c r="E132" t="s">
        <v>108</v>
      </c>
      <c r="F132" t="s">
        <v>14</v>
      </c>
      <c r="I132">
        <v>0</v>
      </c>
      <c r="J132">
        <v>0</v>
      </c>
      <c r="L132" t="s">
        <v>102</v>
      </c>
      <c r="N132" t="s">
        <v>716</v>
      </c>
      <c r="O132">
        <v>1</v>
      </c>
      <c r="P132" t="s">
        <v>19</v>
      </c>
      <c r="S132" t="s">
        <v>19</v>
      </c>
      <c r="V132" t="s">
        <v>961</v>
      </c>
    </row>
    <row r="133" spans="1:22">
      <c r="A133" t="s">
        <v>567</v>
      </c>
      <c r="B133" t="s">
        <v>791</v>
      </c>
      <c r="C133" t="s">
        <v>791</v>
      </c>
      <c r="D133" t="s">
        <v>962</v>
      </c>
      <c r="E133" t="s">
        <v>791</v>
      </c>
      <c r="F133" t="s">
        <v>791</v>
      </c>
      <c r="G133" t="s">
        <v>791</v>
      </c>
      <c r="H133" t="s">
        <v>791</v>
      </c>
      <c r="I133" t="s">
        <v>791</v>
      </c>
      <c r="J133" t="s">
        <v>791</v>
      </c>
      <c r="K133" t="s">
        <v>791</v>
      </c>
      <c r="L133" t="s">
        <v>102</v>
      </c>
      <c r="M133" t="s">
        <v>791</v>
      </c>
      <c r="N133" t="s">
        <v>962</v>
      </c>
      <c r="O133" t="s">
        <v>963</v>
      </c>
      <c r="P133" t="s">
        <v>791</v>
      </c>
      <c r="Q133" t="s">
        <v>791</v>
      </c>
      <c r="R133" t="s">
        <v>791</v>
      </c>
      <c r="S133" t="s">
        <v>19</v>
      </c>
      <c r="T133" t="s">
        <v>791</v>
      </c>
      <c r="U133" t="s">
        <v>791</v>
      </c>
      <c r="V133" t="s">
        <v>791</v>
      </c>
    </row>
    <row r="134" spans="1:22">
      <c r="A134" t="s">
        <v>568</v>
      </c>
      <c r="B134" t="s">
        <v>791</v>
      </c>
      <c r="C134" t="s">
        <v>791</v>
      </c>
      <c r="D134" t="s">
        <v>41</v>
      </c>
      <c r="E134" t="s">
        <v>22</v>
      </c>
      <c r="F134" t="s">
        <v>14</v>
      </c>
      <c r="G134" t="s">
        <v>791</v>
      </c>
      <c r="H134" t="s">
        <v>791</v>
      </c>
      <c r="I134" t="s">
        <v>791</v>
      </c>
      <c r="J134">
        <v>0</v>
      </c>
      <c r="K134" t="s">
        <v>791</v>
      </c>
      <c r="L134" t="s">
        <v>17</v>
      </c>
      <c r="M134" t="s">
        <v>791</v>
      </c>
      <c r="N134" t="s">
        <v>128</v>
      </c>
      <c r="O134">
        <v>1</v>
      </c>
      <c r="P134" t="s">
        <v>19</v>
      </c>
      <c r="Q134" t="s">
        <v>791</v>
      </c>
      <c r="R134" t="s">
        <v>19</v>
      </c>
      <c r="S134" t="s">
        <v>791</v>
      </c>
      <c r="T134" t="s">
        <v>791</v>
      </c>
      <c r="U134" t="s">
        <v>791</v>
      </c>
      <c r="V134" t="s">
        <v>19</v>
      </c>
    </row>
    <row r="135" spans="1:22">
      <c r="A135" t="s">
        <v>569</v>
      </c>
      <c r="B135" t="s">
        <v>131</v>
      </c>
      <c r="C135" t="s">
        <v>131</v>
      </c>
      <c r="D135" t="s">
        <v>41</v>
      </c>
      <c r="E135" t="s">
        <v>22</v>
      </c>
      <c r="F135" t="s">
        <v>14</v>
      </c>
      <c r="G135" t="s">
        <v>131</v>
      </c>
      <c r="H135" t="s">
        <v>131</v>
      </c>
      <c r="I135">
        <v>3</v>
      </c>
      <c r="J135">
        <v>0</v>
      </c>
      <c r="L135" t="s">
        <v>964</v>
      </c>
      <c r="N135" t="s">
        <v>233</v>
      </c>
      <c r="O135">
        <v>1</v>
      </c>
      <c r="P135" t="s">
        <v>25</v>
      </c>
      <c r="R135" t="s">
        <v>25</v>
      </c>
      <c r="S135" t="s">
        <v>25</v>
      </c>
      <c r="T135" t="s">
        <v>131</v>
      </c>
      <c r="V135" t="s">
        <v>45</v>
      </c>
    </row>
    <row r="136" spans="1:22">
      <c r="A136" t="s">
        <v>570</v>
      </c>
      <c r="B136" t="s">
        <v>131</v>
      </c>
      <c r="C136" t="s">
        <v>131</v>
      </c>
      <c r="D136" t="s">
        <v>41</v>
      </c>
      <c r="E136" t="s">
        <v>108</v>
      </c>
      <c r="F136" t="s">
        <v>14</v>
      </c>
      <c r="I136" t="s">
        <v>131</v>
      </c>
      <c r="J136" t="s">
        <v>131</v>
      </c>
      <c r="L136" t="s">
        <v>102</v>
      </c>
      <c r="N136" t="s">
        <v>692</v>
      </c>
      <c r="O136">
        <v>1</v>
      </c>
      <c r="P136" t="s">
        <v>107</v>
      </c>
      <c r="Q136" t="s">
        <v>131</v>
      </c>
      <c r="R136" t="s">
        <v>107</v>
      </c>
      <c r="S136" t="s">
        <v>19</v>
      </c>
      <c r="T136" t="s">
        <v>188</v>
      </c>
      <c r="V136" t="s">
        <v>131</v>
      </c>
    </row>
    <row r="137" spans="1:22">
      <c r="A137" t="s">
        <v>571</v>
      </c>
      <c r="B137" t="s">
        <v>459</v>
      </c>
      <c r="D137" t="s">
        <v>41</v>
      </c>
      <c r="E137" t="s">
        <v>108</v>
      </c>
      <c r="F137" t="s">
        <v>21</v>
      </c>
      <c r="L137" t="s">
        <v>102</v>
      </c>
      <c r="N137" t="s">
        <v>693</v>
      </c>
      <c r="O137">
        <v>1</v>
      </c>
      <c r="P137" t="s">
        <v>107</v>
      </c>
      <c r="R137" t="s">
        <v>107</v>
      </c>
      <c r="T137" t="s">
        <v>188</v>
      </c>
    </row>
    <row r="138" spans="1:22">
      <c r="A138" t="s">
        <v>460</v>
      </c>
      <c r="B138" t="s">
        <v>131</v>
      </c>
      <c r="C138" t="s">
        <v>131</v>
      </c>
      <c r="G138" t="s">
        <v>965</v>
      </c>
      <c r="H138" t="s">
        <v>131</v>
      </c>
      <c r="I138">
        <v>19</v>
      </c>
      <c r="J138" s="13">
        <v>45584</v>
      </c>
      <c r="K138" t="s">
        <v>131</v>
      </c>
      <c r="L138" t="s">
        <v>120</v>
      </c>
      <c r="M138" t="s">
        <v>966</v>
      </c>
      <c r="N138" t="s">
        <v>121</v>
      </c>
      <c r="O138">
        <v>2</v>
      </c>
      <c r="P138" t="s">
        <v>31</v>
      </c>
      <c r="Q138" t="s">
        <v>967</v>
      </c>
      <c r="R138" t="s">
        <v>131</v>
      </c>
      <c r="S138" t="s">
        <v>31</v>
      </c>
      <c r="T138" t="s">
        <v>131</v>
      </c>
      <c r="U138" t="s">
        <v>131</v>
      </c>
      <c r="V138" t="s">
        <v>45</v>
      </c>
    </row>
    <row r="139" spans="1:22">
      <c r="A139" t="s">
        <v>461</v>
      </c>
      <c r="B139" t="s">
        <v>791</v>
      </c>
      <c r="C139" t="s">
        <v>791</v>
      </c>
      <c r="D139" t="s">
        <v>41</v>
      </c>
      <c r="E139" t="s">
        <v>22</v>
      </c>
      <c r="F139" t="s">
        <v>14</v>
      </c>
      <c r="G139" t="s">
        <v>214</v>
      </c>
      <c r="H139" t="s">
        <v>791</v>
      </c>
      <c r="I139">
        <v>1</v>
      </c>
      <c r="J139">
        <v>0</v>
      </c>
      <c r="L139" t="s">
        <v>968</v>
      </c>
      <c r="M139" t="s">
        <v>29</v>
      </c>
      <c r="N139" t="s">
        <v>114</v>
      </c>
      <c r="O139">
        <v>1</v>
      </c>
      <c r="P139" t="s">
        <v>25</v>
      </c>
      <c r="R139" t="s">
        <v>791</v>
      </c>
      <c r="S139" t="s">
        <v>25</v>
      </c>
      <c r="T139" t="s">
        <v>791</v>
      </c>
      <c r="V139" t="s">
        <v>45</v>
      </c>
    </row>
    <row r="140" spans="1:22">
      <c r="A140" t="s">
        <v>462</v>
      </c>
      <c r="D140" t="s">
        <v>207</v>
      </c>
      <c r="E140" t="s">
        <v>200</v>
      </c>
      <c r="F140" t="s">
        <v>28</v>
      </c>
      <c r="G140" t="s">
        <v>289</v>
      </c>
      <c r="I140">
        <v>17</v>
      </c>
      <c r="J140">
        <v>2</v>
      </c>
      <c r="K140" t="s">
        <v>38</v>
      </c>
      <c r="L140" t="s">
        <v>120</v>
      </c>
      <c r="M140" t="s">
        <v>811</v>
      </c>
      <c r="N140" t="s">
        <v>24</v>
      </c>
      <c r="O140">
        <v>1</v>
      </c>
      <c r="P140" t="s">
        <v>31</v>
      </c>
      <c r="Q140" t="s">
        <v>969</v>
      </c>
      <c r="S140" t="s">
        <v>290</v>
      </c>
      <c r="V140" t="s">
        <v>45</v>
      </c>
    </row>
    <row r="141" spans="1:22">
      <c r="A141" t="s">
        <v>463</v>
      </c>
      <c r="D141" t="s">
        <v>41</v>
      </c>
      <c r="E141" t="s">
        <v>22</v>
      </c>
      <c r="F141" t="s">
        <v>14</v>
      </c>
      <c r="G141" t="s">
        <v>214</v>
      </c>
      <c r="I141">
        <v>1</v>
      </c>
      <c r="J141">
        <v>0</v>
      </c>
      <c r="L141" t="s">
        <v>120</v>
      </c>
      <c r="M141" t="s">
        <v>811</v>
      </c>
      <c r="N141" t="s">
        <v>248</v>
      </c>
      <c r="O141">
        <v>3</v>
      </c>
      <c r="P141" t="s">
        <v>25</v>
      </c>
      <c r="R141" t="s">
        <v>25</v>
      </c>
      <c r="S141" t="s">
        <v>25</v>
      </c>
      <c r="V141" t="s">
        <v>45</v>
      </c>
    </row>
    <row r="142" spans="1:22">
      <c r="A142" t="s">
        <v>464</v>
      </c>
      <c r="B142" t="s">
        <v>791</v>
      </c>
      <c r="C142" t="s">
        <v>791</v>
      </c>
      <c r="D142" t="s">
        <v>36</v>
      </c>
      <c r="E142" t="s">
        <v>200</v>
      </c>
      <c r="F142" t="s">
        <v>21</v>
      </c>
      <c r="G142" t="s">
        <v>970</v>
      </c>
      <c r="H142" t="s">
        <v>791</v>
      </c>
      <c r="I142">
        <v>1</v>
      </c>
      <c r="J142">
        <v>3</v>
      </c>
      <c r="K142" t="s">
        <v>101</v>
      </c>
      <c r="L142" t="s">
        <v>120</v>
      </c>
      <c r="M142" t="s">
        <v>811</v>
      </c>
      <c r="N142" t="s">
        <v>237</v>
      </c>
      <c r="O142">
        <v>1</v>
      </c>
      <c r="P142" t="s">
        <v>25</v>
      </c>
      <c r="Q142" t="s">
        <v>791</v>
      </c>
      <c r="R142" t="s">
        <v>31</v>
      </c>
      <c r="S142" t="s">
        <v>292</v>
      </c>
      <c r="T142" t="s">
        <v>791</v>
      </c>
      <c r="U142" t="s">
        <v>791</v>
      </c>
      <c r="V142" t="s">
        <v>291</v>
      </c>
    </row>
    <row r="143" spans="1:22">
      <c r="A143" t="s">
        <v>465</v>
      </c>
      <c r="D143" t="s">
        <v>41</v>
      </c>
      <c r="E143" t="s">
        <v>22</v>
      </c>
      <c r="F143" t="s">
        <v>14</v>
      </c>
      <c r="I143">
        <v>1</v>
      </c>
      <c r="J143">
        <v>0</v>
      </c>
      <c r="L143" t="s">
        <v>120</v>
      </c>
      <c r="M143" t="s">
        <v>811</v>
      </c>
      <c r="N143" t="s">
        <v>149</v>
      </c>
      <c r="O143">
        <v>1</v>
      </c>
      <c r="P143" t="s">
        <v>25</v>
      </c>
      <c r="R143" t="s">
        <v>25</v>
      </c>
      <c r="S143" t="s">
        <v>25</v>
      </c>
      <c r="V143" t="s">
        <v>45</v>
      </c>
    </row>
    <row r="144" spans="1:22">
      <c r="A144" t="s">
        <v>466</v>
      </c>
      <c r="D144" t="s">
        <v>207</v>
      </c>
      <c r="E144" t="s">
        <v>15</v>
      </c>
      <c r="F144" t="s">
        <v>28</v>
      </c>
      <c r="G144" t="s">
        <v>971</v>
      </c>
      <c r="I144">
        <v>15</v>
      </c>
      <c r="J144">
        <v>4</v>
      </c>
      <c r="K144" t="s">
        <v>134</v>
      </c>
      <c r="L144" t="s">
        <v>120</v>
      </c>
      <c r="M144" t="s">
        <v>811</v>
      </c>
      <c r="N144" t="s">
        <v>196</v>
      </c>
      <c r="O144">
        <v>1</v>
      </c>
      <c r="P144" t="s">
        <v>31</v>
      </c>
      <c r="R144" t="s">
        <v>31</v>
      </c>
      <c r="S144" t="s">
        <v>972</v>
      </c>
      <c r="V144" t="s">
        <v>204</v>
      </c>
    </row>
    <row r="145" spans="1:22">
      <c r="A145" t="s">
        <v>572</v>
      </c>
      <c r="D145" t="s">
        <v>207</v>
      </c>
      <c r="E145" t="s">
        <v>200</v>
      </c>
      <c r="F145" t="s">
        <v>28</v>
      </c>
      <c r="G145" t="s">
        <v>713</v>
      </c>
      <c r="I145">
        <v>39</v>
      </c>
      <c r="J145">
        <v>3</v>
      </c>
      <c r="K145" t="s">
        <v>206</v>
      </c>
      <c r="L145" t="s">
        <v>120</v>
      </c>
      <c r="M145" t="s">
        <v>199</v>
      </c>
      <c r="N145" t="s">
        <v>694</v>
      </c>
      <c r="O145">
        <v>1</v>
      </c>
      <c r="P145" t="s">
        <v>31</v>
      </c>
      <c r="R145" t="s">
        <v>31</v>
      </c>
      <c r="S145" t="s">
        <v>973</v>
      </c>
    </row>
    <row r="146" spans="1:22">
      <c r="A146" t="s">
        <v>467</v>
      </c>
      <c r="B146" t="s">
        <v>791</v>
      </c>
      <c r="C146" t="s">
        <v>791</v>
      </c>
      <c r="D146" t="s">
        <v>41</v>
      </c>
      <c r="E146" t="s">
        <v>108</v>
      </c>
      <c r="F146" t="s">
        <v>14</v>
      </c>
      <c r="G146" t="s">
        <v>974</v>
      </c>
      <c r="H146" t="s">
        <v>975</v>
      </c>
      <c r="I146">
        <v>12</v>
      </c>
      <c r="J146">
        <v>0</v>
      </c>
      <c r="L146" t="s">
        <v>976</v>
      </c>
      <c r="N146" t="s">
        <v>128</v>
      </c>
      <c r="O146">
        <v>1</v>
      </c>
      <c r="P146" t="s">
        <v>25</v>
      </c>
      <c r="R146" t="s">
        <v>791</v>
      </c>
      <c r="S146" t="s">
        <v>293</v>
      </c>
      <c r="T146" t="s">
        <v>791</v>
      </c>
      <c r="V146" t="s">
        <v>45</v>
      </c>
    </row>
    <row r="147" spans="1:22">
      <c r="A147" t="s">
        <v>468</v>
      </c>
      <c r="D147" t="s">
        <v>207</v>
      </c>
      <c r="E147" t="s">
        <v>200</v>
      </c>
      <c r="F147" t="s">
        <v>28</v>
      </c>
      <c r="G147" t="s">
        <v>977</v>
      </c>
      <c r="H147" t="s">
        <v>978</v>
      </c>
      <c r="I147">
        <v>17</v>
      </c>
      <c r="J147">
        <v>3</v>
      </c>
      <c r="L147" t="s">
        <v>120</v>
      </c>
      <c r="M147" t="s">
        <v>199</v>
      </c>
      <c r="N147" t="s">
        <v>224</v>
      </c>
      <c r="O147">
        <v>1</v>
      </c>
      <c r="P147" t="s">
        <v>25</v>
      </c>
      <c r="R147" t="s">
        <v>776</v>
      </c>
      <c r="S147" t="s">
        <v>734</v>
      </c>
      <c r="V147" t="s">
        <v>45</v>
      </c>
    </row>
    <row r="148" spans="1:22">
      <c r="A148" t="s">
        <v>469</v>
      </c>
      <c r="D148" t="s">
        <v>23</v>
      </c>
      <c r="E148" t="s">
        <v>108</v>
      </c>
      <c r="F148" t="s">
        <v>14</v>
      </c>
      <c r="G148" t="s">
        <v>979</v>
      </c>
      <c r="I148">
        <v>1</v>
      </c>
      <c r="J148">
        <v>0</v>
      </c>
      <c r="L148" t="s">
        <v>976</v>
      </c>
      <c r="N148" t="s">
        <v>146</v>
      </c>
      <c r="O148">
        <v>1</v>
      </c>
      <c r="P148" t="s">
        <v>39</v>
      </c>
      <c r="S148" t="s">
        <v>980</v>
      </c>
      <c r="V148" t="s">
        <v>45</v>
      </c>
    </row>
    <row r="149" spans="1:22">
      <c r="A149" t="s">
        <v>470</v>
      </c>
      <c r="B149" t="s">
        <v>791</v>
      </c>
      <c r="C149" t="s">
        <v>791</v>
      </c>
      <c r="D149" t="s">
        <v>41</v>
      </c>
      <c r="E149" t="s">
        <v>22</v>
      </c>
      <c r="F149" t="s">
        <v>14</v>
      </c>
      <c r="G149" t="s">
        <v>739</v>
      </c>
      <c r="H149" t="s">
        <v>791</v>
      </c>
      <c r="I149">
        <v>1</v>
      </c>
      <c r="J149">
        <v>0</v>
      </c>
      <c r="L149" t="s">
        <v>120</v>
      </c>
      <c r="M149" t="s">
        <v>199</v>
      </c>
      <c r="N149" t="s">
        <v>142</v>
      </c>
      <c r="O149" t="s">
        <v>981</v>
      </c>
      <c r="P149" t="s">
        <v>25</v>
      </c>
      <c r="R149" t="s">
        <v>791</v>
      </c>
      <c r="S149" t="s">
        <v>25</v>
      </c>
      <c r="T149" t="s">
        <v>791</v>
      </c>
      <c r="V149" t="s">
        <v>45</v>
      </c>
    </row>
    <row r="150" spans="1:22">
      <c r="A150" t="s">
        <v>471</v>
      </c>
      <c r="B150" t="s">
        <v>791</v>
      </c>
      <c r="D150" t="s">
        <v>222</v>
      </c>
      <c r="E150" t="s">
        <v>108</v>
      </c>
      <c r="F150" t="s">
        <v>21</v>
      </c>
      <c r="G150" t="s">
        <v>982</v>
      </c>
      <c r="I150">
        <v>1</v>
      </c>
      <c r="J150">
        <v>0</v>
      </c>
      <c r="L150" t="s">
        <v>120</v>
      </c>
      <c r="M150" t="s">
        <v>983</v>
      </c>
      <c r="N150" t="s">
        <v>222</v>
      </c>
      <c r="O150">
        <v>1</v>
      </c>
      <c r="P150" t="s">
        <v>31</v>
      </c>
      <c r="S150" t="s">
        <v>984</v>
      </c>
      <c r="V150" t="s">
        <v>45</v>
      </c>
    </row>
    <row r="151" spans="1:22">
      <c r="A151" t="s">
        <v>472</v>
      </c>
      <c r="B151" t="s">
        <v>985</v>
      </c>
      <c r="D151" t="s">
        <v>36</v>
      </c>
      <c r="E151" t="s">
        <v>35</v>
      </c>
      <c r="F151" t="s">
        <v>21</v>
      </c>
      <c r="G151" t="s">
        <v>162</v>
      </c>
      <c r="I151">
        <v>20</v>
      </c>
      <c r="J151">
        <v>1</v>
      </c>
      <c r="K151" t="s">
        <v>985</v>
      </c>
      <c r="L151" t="s">
        <v>133</v>
      </c>
      <c r="N151" t="s">
        <v>103</v>
      </c>
      <c r="O151">
        <v>2</v>
      </c>
      <c r="P151" t="s">
        <v>25</v>
      </c>
      <c r="R151" t="s">
        <v>986</v>
      </c>
      <c r="S151" t="s">
        <v>25</v>
      </c>
      <c r="T151" t="s">
        <v>985</v>
      </c>
      <c r="V151" t="s">
        <v>27</v>
      </c>
    </row>
    <row r="152" spans="1:22">
      <c r="A152" t="s">
        <v>473</v>
      </c>
      <c r="B152" t="s">
        <v>791</v>
      </c>
      <c r="D152" t="s">
        <v>111</v>
      </c>
      <c r="E152" t="s">
        <v>112</v>
      </c>
      <c r="F152" t="s">
        <v>132</v>
      </c>
      <c r="I152">
        <v>3</v>
      </c>
      <c r="J152">
        <v>0</v>
      </c>
      <c r="L152" t="s">
        <v>152</v>
      </c>
      <c r="M152" t="s">
        <v>185</v>
      </c>
      <c r="N152" t="s">
        <v>266</v>
      </c>
      <c r="O152">
        <v>2</v>
      </c>
      <c r="P152" t="s">
        <v>39</v>
      </c>
      <c r="R152" t="s">
        <v>154</v>
      </c>
      <c r="S152" t="s">
        <v>39</v>
      </c>
      <c r="T152" t="s">
        <v>791</v>
      </c>
      <c r="V152" t="s">
        <v>27</v>
      </c>
    </row>
    <row r="153" spans="1:22">
      <c r="A153" t="s">
        <v>474</v>
      </c>
      <c r="B153" t="s">
        <v>791</v>
      </c>
      <c r="D153" t="s">
        <v>36</v>
      </c>
      <c r="E153" t="s">
        <v>22</v>
      </c>
      <c r="F153" t="s">
        <v>21</v>
      </c>
      <c r="I153">
        <v>1</v>
      </c>
      <c r="J153">
        <v>0</v>
      </c>
      <c r="L153" t="s">
        <v>44</v>
      </c>
      <c r="N153" t="s">
        <v>224</v>
      </c>
      <c r="O153">
        <v>2</v>
      </c>
      <c r="P153" t="s">
        <v>25</v>
      </c>
      <c r="R153" t="s">
        <v>987</v>
      </c>
      <c r="S153" t="s">
        <v>25</v>
      </c>
      <c r="V153" t="s">
        <v>27</v>
      </c>
    </row>
    <row r="154" spans="1:22">
      <c r="A154" t="s">
        <v>475</v>
      </c>
      <c r="B154" t="s">
        <v>791</v>
      </c>
      <c r="D154" t="s">
        <v>23</v>
      </c>
      <c r="E154" t="s">
        <v>108</v>
      </c>
      <c r="F154" t="s">
        <v>21</v>
      </c>
      <c r="I154" t="s">
        <v>791</v>
      </c>
      <c r="J154" t="s">
        <v>791</v>
      </c>
      <c r="L154" t="s">
        <v>102</v>
      </c>
      <c r="M154" t="s">
        <v>988</v>
      </c>
      <c r="N154" t="s">
        <v>294</v>
      </c>
      <c r="O154">
        <v>1</v>
      </c>
      <c r="P154" t="s">
        <v>25</v>
      </c>
      <c r="R154" t="s">
        <v>670</v>
      </c>
      <c r="S154" t="s">
        <v>25</v>
      </c>
      <c r="T154" t="s">
        <v>791</v>
      </c>
      <c r="V154" t="s">
        <v>27</v>
      </c>
    </row>
    <row r="155" spans="1:22">
      <c r="A155" t="s">
        <v>476</v>
      </c>
      <c r="B155" t="s">
        <v>131</v>
      </c>
      <c r="C155" t="s">
        <v>131</v>
      </c>
      <c r="D155" t="s">
        <v>105</v>
      </c>
      <c r="E155" t="s">
        <v>119</v>
      </c>
      <c r="F155" t="s">
        <v>132</v>
      </c>
      <c r="I155">
        <v>0</v>
      </c>
      <c r="J155">
        <v>0</v>
      </c>
      <c r="L155" t="s">
        <v>671</v>
      </c>
      <c r="M155" t="s">
        <v>131</v>
      </c>
      <c r="N155" t="s">
        <v>296</v>
      </c>
      <c r="O155">
        <v>1</v>
      </c>
      <c r="P155" t="s">
        <v>39</v>
      </c>
      <c r="R155" t="s">
        <v>154</v>
      </c>
      <c r="S155" t="s">
        <v>39</v>
      </c>
      <c r="T155" t="s">
        <v>131</v>
      </c>
      <c r="U155" t="s">
        <v>131</v>
      </c>
      <c r="V155" t="s">
        <v>27</v>
      </c>
    </row>
    <row r="156" spans="1:22">
      <c r="A156" t="s">
        <v>477</v>
      </c>
      <c r="B156" t="s">
        <v>791</v>
      </c>
      <c r="D156" t="s">
        <v>115</v>
      </c>
      <c r="E156" t="s">
        <v>112</v>
      </c>
      <c r="I156">
        <v>1</v>
      </c>
      <c r="J156">
        <v>0</v>
      </c>
      <c r="L156" t="s">
        <v>102</v>
      </c>
      <c r="M156" t="s">
        <v>71</v>
      </c>
      <c r="N156" t="s">
        <v>142</v>
      </c>
      <c r="O156">
        <v>2</v>
      </c>
      <c r="P156" t="s">
        <v>18</v>
      </c>
      <c r="R156" t="s">
        <v>76</v>
      </c>
      <c r="S156" t="s">
        <v>72</v>
      </c>
      <c r="T156" t="s">
        <v>791</v>
      </c>
      <c r="V156" t="s">
        <v>195</v>
      </c>
    </row>
    <row r="157" spans="1:22">
      <c r="A157" t="s">
        <v>478</v>
      </c>
      <c r="B157" t="s">
        <v>131</v>
      </c>
      <c r="D157" t="s">
        <v>105</v>
      </c>
      <c r="E157" t="s">
        <v>112</v>
      </c>
      <c r="F157" t="s">
        <v>132</v>
      </c>
      <c r="I157">
        <v>1</v>
      </c>
      <c r="J157">
        <v>0</v>
      </c>
      <c r="L157" t="s">
        <v>44</v>
      </c>
      <c r="M157" t="s">
        <v>131</v>
      </c>
      <c r="N157" t="s">
        <v>38</v>
      </c>
      <c r="O157">
        <v>1</v>
      </c>
      <c r="P157" t="s">
        <v>39</v>
      </c>
      <c r="R157" t="s">
        <v>154</v>
      </c>
      <c r="S157" t="s">
        <v>39</v>
      </c>
      <c r="T157" t="s">
        <v>131</v>
      </c>
      <c r="V157" t="s">
        <v>164</v>
      </c>
    </row>
    <row r="158" spans="1:22">
      <c r="A158" t="s">
        <v>479</v>
      </c>
      <c r="B158" t="s">
        <v>131</v>
      </c>
      <c r="C158" t="s">
        <v>131</v>
      </c>
      <c r="D158" t="s">
        <v>127</v>
      </c>
      <c r="E158" t="s">
        <v>157</v>
      </c>
      <c r="F158" t="s">
        <v>132</v>
      </c>
      <c r="G158" t="s">
        <v>989</v>
      </c>
      <c r="H158" t="s">
        <v>131</v>
      </c>
      <c r="I158">
        <v>83</v>
      </c>
      <c r="J158">
        <v>10</v>
      </c>
      <c r="K158" t="s">
        <v>131</v>
      </c>
      <c r="L158" t="s">
        <v>623</v>
      </c>
      <c r="M158" t="s">
        <v>990</v>
      </c>
      <c r="N158" t="s">
        <v>248</v>
      </c>
      <c r="O158">
        <v>2</v>
      </c>
      <c r="P158" t="s">
        <v>39</v>
      </c>
      <c r="Q158" t="s">
        <v>131</v>
      </c>
      <c r="R158" t="s">
        <v>154</v>
      </c>
      <c r="S158" t="s">
        <v>39</v>
      </c>
      <c r="T158" t="s">
        <v>131</v>
      </c>
      <c r="U158" t="s">
        <v>131</v>
      </c>
      <c r="V158" t="s">
        <v>195</v>
      </c>
    </row>
    <row r="159" spans="1:22">
      <c r="A159" t="s">
        <v>480</v>
      </c>
      <c r="B159" t="s">
        <v>131</v>
      </c>
      <c r="D159" t="s">
        <v>105</v>
      </c>
      <c r="E159" t="s">
        <v>297</v>
      </c>
      <c r="F159" t="s">
        <v>132</v>
      </c>
      <c r="I159">
        <v>1</v>
      </c>
      <c r="J159">
        <v>0</v>
      </c>
      <c r="L159" t="s">
        <v>44</v>
      </c>
      <c r="M159" t="s">
        <v>131</v>
      </c>
      <c r="N159" t="s">
        <v>49</v>
      </c>
      <c r="O159">
        <v>2</v>
      </c>
      <c r="P159" t="s">
        <v>198</v>
      </c>
      <c r="R159" t="s">
        <v>298</v>
      </c>
      <c r="S159" t="s">
        <v>39</v>
      </c>
      <c r="T159" t="s">
        <v>131</v>
      </c>
      <c r="V159" t="s">
        <v>27</v>
      </c>
    </row>
    <row r="160" spans="1:22">
      <c r="A160" t="s">
        <v>481</v>
      </c>
      <c r="B160" t="s">
        <v>131</v>
      </c>
      <c r="D160" t="s">
        <v>747</v>
      </c>
      <c r="E160" t="s">
        <v>112</v>
      </c>
      <c r="F160" t="s">
        <v>132</v>
      </c>
      <c r="I160">
        <v>3</v>
      </c>
      <c r="J160">
        <v>0</v>
      </c>
      <c r="L160" t="s">
        <v>647</v>
      </c>
      <c r="M160" t="s">
        <v>131</v>
      </c>
      <c r="N160" t="s">
        <v>158</v>
      </c>
      <c r="O160">
        <v>2</v>
      </c>
      <c r="P160" t="s">
        <v>39</v>
      </c>
      <c r="R160" t="s">
        <v>76</v>
      </c>
      <c r="S160" t="s">
        <v>39</v>
      </c>
      <c r="T160" t="s">
        <v>781</v>
      </c>
      <c r="U160" t="s">
        <v>991</v>
      </c>
      <c r="V160" t="s">
        <v>27</v>
      </c>
    </row>
    <row r="161" spans="1:22">
      <c r="A161" t="s">
        <v>482</v>
      </c>
      <c r="B161" t="s">
        <v>131</v>
      </c>
      <c r="D161" t="s">
        <v>127</v>
      </c>
      <c r="E161" t="s">
        <v>299</v>
      </c>
      <c r="F161" t="s">
        <v>132</v>
      </c>
      <c r="I161">
        <v>2</v>
      </c>
      <c r="J161">
        <v>0</v>
      </c>
      <c r="L161" t="s">
        <v>44</v>
      </c>
      <c r="M161" t="s">
        <v>636</v>
      </c>
      <c r="N161" t="s">
        <v>300</v>
      </c>
      <c r="O161">
        <v>2</v>
      </c>
      <c r="P161" t="s">
        <v>39</v>
      </c>
      <c r="R161" t="s">
        <v>154</v>
      </c>
      <c r="S161" t="s">
        <v>39</v>
      </c>
      <c r="T161" t="s">
        <v>131</v>
      </c>
      <c r="V161" t="s">
        <v>27</v>
      </c>
    </row>
    <row r="162" spans="1:22">
      <c r="A162" t="s">
        <v>62</v>
      </c>
      <c r="B162" t="s">
        <v>131</v>
      </c>
      <c r="D162" t="s">
        <v>163</v>
      </c>
      <c r="E162" t="s">
        <v>116</v>
      </c>
      <c r="F162" t="s">
        <v>132</v>
      </c>
      <c r="G162" t="s">
        <v>992</v>
      </c>
      <c r="H162" t="s">
        <v>232</v>
      </c>
      <c r="I162">
        <v>1</v>
      </c>
      <c r="J162">
        <v>1</v>
      </c>
      <c r="L162" t="s">
        <v>993</v>
      </c>
      <c r="M162" t="s">
        <v>994</v>
      </c>
      <c r="N162" t="s">
        <v>720</v>
      </c>
      <c r="O162">
        <v>2</v>
      </c>
      <c r="P162" t="s">
        <v>305</v>
      </c>
      <c r="R162" t="s">
        <v>76</v>
      </c>
      <c r="S162" t="s">
        <v>104</v>
      </c>
      <c r="T162" t="s">
        <v>995</v>
      </c>
      <c r="U162" t="s">
        <v>996</v>
      </c>
      <c r="V162" t="s">
        <v>195</v>
      </c>
    </row>
    <row r="163" spans="1:22">
      <c r="A163" t="s">
        <v>483</v>
      </c>
      <c r="B163" t="s">
        <v>131</v>
      </c>
      <c r="C163" t="s">
        <v>131</v>
      </c>
      <c r="D163" t="s">
        <v>127</v>
      </c>
      <c r="E163" t="s">
        <v>157</v>
      </c>
      <c r="F163" t="s">
        <v>132</v>
      </c>
      <c r="G163" t="s">
        <v>997</v>
      </c>
      <c r="H163" t="s">
        <v>131</v>
      </c>
      <c r="I163">
        <v>28</v>
      </c>
      <c r="J163">
        <v>14</v>
      </c>
      <c r="K163" t="s">
        <v>131</v>
      </c>
      <c r="L163" t="s">
        <v>152</v>
      </c>
      <c r="M163" t="s">
        <v>131</v>
      </c>
      <c r="N163" t="s">
        <v>57</v>
      </c>
      <c r="O163">
        <v>2</v>
      </c>
      <c r="P163" t="s">
        <v>39</v>
      </c>
      <c r="Q163" t="s">
        <v>131</v>
      </c>
      <c r="R163" t="s">
        <v>76</v>
      </c>
      <c r="S163" t="s">
        <v>39</v>
      </c>
      <c r="T163" t="s">
        <v>131</v>
      </c>
      <c r="U163" t="s">
        <v>131</v>
      </c>
      <c r="V163" t="s">
        <v>672</v>
      </c>
    </row>
    <row r="164" spans="1:22">
      <c r="A164" t="s">
        <v>484</v>
      </c>
      <c r="B164" t="s">
        <v>131</v>
      </c>
      <c r="D164" t="s">
        <v>115</v>
      </c>
      <c r="E164" t="s">
        <v>112</v>
      </c>
      <c r="F164" t="s">
        <v>132</v>
      </c>
      <c r="I164">
        <v>9</v>
      </c>
      <c r="J164">
        <v>0</v>
      </c>
      <c r="L164" t="s">
        <v>44</v>
      </c>
      <c r="N164" t="s">
        <v>301</v>
      </c>
      <c r="O164">
        <v>1</v>
      </c>
      <c r="P164" t="s">
        <v>39</v>
      </c>
      <c r="R164" t="s">
        <v>154</v>
      </c>
      <c r="S164" t="s">
        <v>39</v>
      </c>
      <c r="V164" t="s">
        <v>27</v>
      </c>
    </row>
    <row r="165" spans="1:22">
      <c r="A165" t="s">
        <v>485</v>
      </c>
      <c r="B165" t="s">
        <v>131</v>
      </c>
      <c r="D165" t="s">
        <v>127</v>
      </c>
      <c r="E165" t="s">
        <v>119</v>
      </c>
      <c r="F165" t="s">
        <v>132</v>
      </c>
      <c r="I165">
        <v>0</v>
      </c>
      <c r="J165">
        <v>0</v>
      </c>
      <c r="L165" t="s">
        <v>44</v>
      </c>
      <c r="M165" t="s">
        <v>131</v>
      </c>
      <c r="N165" t="s">
        <v>57</v>
      </c>
      <c r="O165">
        <v>2</v>
      </c>
      <c r="P165" t="s">
        <v>39</v>
      </c>
      <c r="R165" t="s">
        <v>18</v>
      </c>
      <c r="S165" t="s">
        <v>39</v>
      </c>
      <c r="T165" t="s">
        <v>131</v>
      </c>
      <c r="V165" t="s">
        <v>27</v>
      </c>
    </row>
    <row r="166" spans="1:22">
      <c r="A166" t="s">
        <v>486</v>
      </c>
      <c r="B166" t="s">
        <v>131</v>
      </c>
      <c r="C166" t="s">
        <v>131</v>
      </c>
      <c r="D166" t="s">
        <v>105</v>
      </c>
      <c r="E166" t="s">
        <v>157</v>
      </c>
      <c r="F166" t="s">
        <v>132</v>
      </c>
      <c r="G166" t="s">
        <v>302</v>
      </c>
      <c r="H166" t="s">
        <v>131</v>
      </c>
      <c r="I166">
        <v>25</v>
      </c>
      <c r="J166">
        <v>6</v>
      </c>
      <c r="K166" t="s">
        <v>131</v>
      </c>
      <c r="L166" t="s">
        <v>777</v>
      </c>
      <c r="M166" t="s">
        <v>77</v>
      </c>
      <c r="N166" t="s">
        <v>233</v>
      </c>
      <c r="O166">
        <v>2</v>
      </c>
      <c r="P166" t="s">
        <v>39</v>
      </c>
      <c r="Q166" t="s">
        <v>131</v>
      </c>
      <c r="R166" t="s">
        <v>39</v>
      </c>
      <c r="S166" t="s">
        <v>39</v>
      </c>
      <c r="T166" t="s">
        <v>998</v>
      </c>
      <c r="U166" t="s">
        <v>999</v>
      </c>
      <c r="V166" t="s">
        <v>27</v>
      </c>
    </row>
    <row r="167" spans="1:22">
      <c r="A167" t="s">
        <v>487</v>
      </c>
      <c r="B167" t="s">
        <v>131</v>
      </c>
      <c r="D167" t="s">
        <v>105</v>
      </c>
      <c r="E167" t="s">
        <v>119</v>
      </c>
      <c r="F167" t="s">
        <v>132</v>
      </c>
      <c r="I167">
        <v>0</v>
      </c>
      <c r="J167">
        <v>0</v>
      </c>
      <c r="L167" t="s">
        <v>1000</v>
      </c>
      <c r="M167" t="s">
        <v>757</v>
      </c>
      <c r="N167" t="s">
        <v>38</v>
      </c>
      <c r="O167">
        <v>2</v>
      </c>
      <c r="P167" t="s">
        <v>39</v>
      </c>
      <c r="R167" t="s">
        <v>39</v>
      </c>
      <c r="S167" t="s">
        <v>39</v>
      </c>
      <c r="T167" t="s">
        <v>1001</v>
      </c>
      <c r="U167" t="s">
        <v>1002</v>
      </c>
      <c r="V167" t="s">
        <v>1003</v>
      </c>
    </row>
    <row r="168" spans="1:22">
      <c r="A168" t="s">
        <v>488</v>
      </c>
      <c r="B168" t="s">
        <v>131</v>
      </c>
      <c r="D168" t="s">
        <v>115</v>
      </c>
      <c r="E168" t="s">
        <v>112</v>
      </c>
      <c r="F168" t="s">
        <v>132</v>
      </c>
      <c r="G168" t="s">
        <v>1004</v>
      </c>
      <c r="I168">
        <v>3</v>
      </c>
      <c r="J168">
        <v>0</v>
      </c>
      <c r="L168" t="s">
        <v>637</v>
      </c>
      <c r="M168" t="s">
        <v>1005</v>
      </c>
      <c r="N168" t="s">
        <v>304</v>
      </c>
      <c r="O168">
        <v>1</v>
      </c>
      <c r="P168" t="s">
        <v>31</v>
      </c>
      <c r="Q168" t="s">
        <v>63</v>
      </c>
      <c r="R168" t="s">
        <v>76</v>
      </c>
      <c r="S168" t="s">
        <v>39</v>
      </c>
      <c r="V168" t="s">
        <v>27</v>
      </c>
    </row>
    <row r="169" spans="1:22">
      <c r="A169" t="s">
        <v>489</v>
      </c>
      <c r="B169" t="s">
        <v>131</v>
      </c>
      <c r="D169" t="s">
        <v>105</v>
      </c>
      <c r="E169" t="s">
        <v>119</v>
      </c>
      <c r="F169" t="s">
        <v>132</v>
      </c>
      <c r="I169">
        <v>0</v>
      </c>
      <c r="J169">
        <v>0</v>
      </c>
      <c r="L169" t="s">
        <v>671</v>
      </c>
      <c r="N169" t="s">
        <v>306</v>
      </c>
      <c r="O169">
        <v>1</v>
      </c>
      <c r="P169" t="s">
        <v>39</v>
      </c>
      <c r="R169" t="s">
        <v>154</v>
      </c>
      <c r="S169" t="s">
        <v>39</v>
      </c>
      <c r="V169" t="s">
        <v>27</v>
      </c>
    </row>
    <row r="170" spans="1:22">
      <c r="A170" t="s">
        <v>490</v>
      </c>
      <c r="B170" t="s">
        <v>131</v>
      </c>
      <c r="C170" t="s">
        <v>131</v>
      </c>
      <c r="D170" t="s">
        <v>105</v>
      </c>
      <c r="E170" t="s">
        <v>112</v>
      </c>
      <c r="F170" t="s">
        <v>132</v>
      </c>
      <c r="G170" t="s">
        <v>1006</v>
      </c>
      <c r="H170" t="s">
        <v>131</v>
      </c>
      <c r="I170">
        <v>27</v>
      </c>
      <c r="J170">
        <v>0</v>
      </c>
      <c r="K170" t="s">
        <v>131</v>
      </c>
      <c r="L170" t="s">
        <v>44</v>
      </c>
      <c r="M170" t="s">
        <v>131</v>
      </c>
      <c r="N170" t="s">
        <v>73</v>
      </c>
      <c r="O170">
        <v>2</v>
      </c>
      <c r="P170" t="s">
        <v>39</v>
      </c>
      <c r="Q170" t="s">
        <v>131</v>
      </c>
      <c r="R170" t="s">
        <v>76</v>
      </c>
      <c r="S170" t="s">
        <v>39</v>
      </c>
      <c r="T170" t="s">
        <v>131</v>
      </c>
      <c r="U170" t="s">
        <v>131</v>
      </c>
      <c r="V170" t="s">
        <v>27</v>
      </c>
    </row>
    <row r="171" spans="1:22">
      <c r="A171" t="s">
        <v>491</v>
      </c>
      <c r="B171" t="s">
        <v>131</v>
      </c>
      <c r="D171" t="s">
        <v>127</v>
      </c>
      <c r="E171" t="s">
        <v>116</v>
      </c>
      <c r="F171" t="s">
        <v>132</v>
      </c>
      <c r="G171" t="s">
        <v>307</v>
      </c>
      <c r="I171">
        <v>3</v>
      </c>
      <c r="J171">
        <v>1</v>
      </c>
      <c r="L171" t="s">
        <v>44</v>
      </c>
      <c r="M171" t="s">
        <v>131</v>
      </c>
      <c r="N171" t="s">
        <v>60</v>
      </c>
      <c r="O171">
        <v>2</v>
      </c>
      <c r="P171" t="s">
        <v>39</v>
      </c>
      <c r="R171" t="s">
        <v>39</v>
      </c>
      <c r="S171" t="s">
        <v>39</v>
      </c>
      <c r="T171" t="s">
        <v>781</v>
      </c>
      <c r="U171" t="s">
        <v>1007</v>
      </c>
      <c r="V171" t="s">
        <v>27</v>
      </c>
    </row>
    <row r="172" spans="1:22">
      <c r="A172" t="s">
        <v>492</v>
      </c>
      <c r="B172" t="s">
        <v>131</v>
      </c>
      <c r="D172" t="s">
        <v>115</v>
      </c>
      <c r="E172" t="s">
        <v>157</v>
      </c>
      <c r="F172" t="s">
        <v>132</v>
      </c>
      <c r="G172" t="s">
        <v>1008</v>
      </c>
      <c r="I172">
        <v>49</v>
      </c>
      <c r="J172">
        <v>35</v>
      </c>
      <c r="L172" t="s">
        <v>1009</v>
      </c>
      <c r="M172" t="s">
        <v>131</v>
      </c>
      <c r="N172" t="s">
        <v>730</v>
      </c>
      <c r="O172">
        <v>1</v>
      </c>
      <c r="P172" t="s">
        <v>305</v>
      </c>
      <c r="R172" t="s">
        <v>76</v>
      </c>
      <c r="S172" t="s">
        <v>164</v>
      </c>
      <c r="T172" t="s">
        <v>131</v>
      </c>
      <c r="U172" t="s">
        <v>131</v>
      </c>
      <c r="V172" t="s">
        <v>672</v>
      </c>
    </row>
    <row r="173" spans="1:22">
      <c r="A173" t="s">
        <v>493</v>
      </c>
      <c r="B173" t="s">
        <v>131</v>
      </c>
      <c r="D173" t="s">
        <v>127</v>
      </c>
      <c r="E173" t="s">
        <v>112</v>
      </c>
      <c r="F173" t="s">
        <v>132</v>
      </c>
      <c r="I173">
        <v>5</v>
      </c>
      <c r="J173">
        <v>0</v>
      </c>
      <c r="L173" t="s">
        <v>102</v>
      </c>
      <c r="M173" t="s">
        <v>295</v>
      </c>
      <c r="N173" t="s">
        <v>248</v>
      </c>
      <c r="O173">
        <v>1</v>
      </c>
      <c r="P173" t="s">
        <v>39</v>
      </c>
      <c r="R173" t="s">
        <v>39</v>
      </c>
      <c r="S173" t="s">
        <v>39</v>
      </c>
      <c r="T173" t="s">
        <v>131</v>
      </c>
      <c r="V173" t="s">
        <v>27</v>
      </c>
    </row>
    <row r="174" spans="1:22">
      <c r="A174" t="s">
        <v>494</v>
      </c>
      <c r="B174" t="s">
        <v>131</v>
      </c>
      <c r="D174" t="s">
        <v>105</v>
      </c>
      <c r="E174" t="s">
        <v>116</v>
      </c>
      <c r="F174" t="s">
        <v>132</v>
      </c>
      <c r="G174" t="s">
        <v>1010</v>
      </c>
      <c r="I174">
        <v>30</v>
      </c>
      <c r="J174">
        <v>4</v>
      </c>
      <c r="L174" t="s">
        <v>44</v>
      </c>
      <c r="M174" t="s">
        <v>131</v>
      </c>
      <c r="N174" t="s">
        <v>308</v>
      </c>
      <c r="O174">
        <v>1</v>
      </c>
      <c r="P174" t="s">
        <v>39</v>
      </c>
      <c r="R174" t="s">
        <v>154</v>
      </c>
      <c r="S174" t="s">
        <v>39</v>
      </c>
      <c r="T174" t="s">
        <v>131</v>
      </c>
      <c r="V174" t="s">
        <v>27</v>
      </c>
    </row>
    <row r="175" spans="1:22">
      <c r="A175" t="s">
        <v>495</v>
      </c>
      <c r="B175" t="s">
        <v>131</v>
      </c>
      <c r="D175" t="s">
        <v>105</v>
      </c>
      <c r="E175" t="s">
        <v>112</v>
      </c>
      <c r="F175" t="s">
        <v>132</v>
      </c>
      <c r="I175">
        <v>1</v>
      </c>
      <c r="J175">
        <v>0</v>
      </c>
      <c r="L175" t="s">
        <v>44</v>
      </c>
      <c r="M175" t="s">
        <v>636</v>
      </c>
      <c r="N175" t="s">
        <v>54</v>
      </c>
      <c r="O175">
        <v>2</v>
      </c>
      <c r="P175" t="s">
        <v>39</v>
      </c>
      <c r="R175" t="s">
        <v>39</v>
      </c>
      <c r="S175" t="s">
        <v>39</v>
      </c>
      <c r="T175" t="s">
        <v>131</v>
      </c>
      <c r="V175" t="s">
        <v>27</v>
      </c>
    </row>
    <row r="176" spans="1:22">
      <c r="A176" t="s">
        <v>496</v>
      </c>
      <c r="B176" t="s">
        <v>131</v>
      </c>
      <c r="D176" t="s">
        <v>127</v>
      </c>
      <c r="E176" t="s">
        <v>119</v>
      </c>
      <c r="F176" t="s">
        <v>132</v>
      </c>
      <c r="I176">
        <v>0</v>
      </c>
      <c r="J176">
        <v>0</v>
      </c>
      <c r="L176" t="s">
        <v>1011</v>
      </c>
      <c r="N176" t="s">
        <v>34</v>
      </c>
      <c r="O176">
        <v>2</v>
      </c>
      <c r="P176" t="s">
        <v>39</v>
      </c>
      <c r="R176" t="s">
        <v>39</v>
      </c>
      <c r="S176" t="s">
        <v>39</v>
      </c>
      <c r="T176" t="s">
        <v>131</v>
      </c>
      <c r="V176" t="s">
        <v>27</v>
      </c>
    </row>
    <row r="177" spans="1:22">
      <c r="A177" t="s">
        <v>497</v>
      </c>
      <c r="B177" t="s">
        <v>131</v>
      </c>
      <c r="C177" t="s">
        <v>131</v>
      </c>
      <c r="D177" t="s">
        <v>127</v>
      </c>
      <c r="E177" t="s">
        <v>157</v>
      </c>
      <c r="F177" t="s">
        <v>132</v>
      </c>
      <c r="G177" t="s">
        <v>673</v>
      </c>
      <c r="H177" t="s">
        <v>131</v>
      </c>
      <c r="I177">
        <v>9</v>
      </c>
      <c r="J177">
        <v>8</v>
      </c>
      <c r="K177" t="s">
        <v>131</v>
      </c>
      <c r="L177" t="s">
        <v>152</v>
      </c>
      <c r="M177" t="s">
        <v>1012</v>
      </c>
      <c r="N177" t="s">
        <v>149</v>
      </c>
      <c r="O177">
        <v>2</v>
      </c>
      <c r="P177" t="s">
        <v>18</v>
      </c>
      <c r="Q177" t="s">
        <v>131</v>
      </c>
      <c r="R177" t="s">
        <v>76</v>
      </c>
      <c r="S177" t="s">
        <v>39</v>
      </c>
      <c r="T177" t="s">
        <v>131</v>
      </c>
      <c r="U177" t="s">
        <v>131</v>
      </c>
      <c r="V177" t="s">
        <v>1013</v>
      </c>
    </row>
    <row r="178" spans="1:22">
      <c r="A178" t="s">
        <v>498</v>
      </c>
      <c r="B178" t="s">
        <v>131</v>
      </c>
      <c r="D178" t="s">
        <v>105</v>
      </c>
      <c r="E178" t="s">
        <v>112</v>
      </c>
      <c r="I178">
        <v>1</v>
      </c>
      <c r="J178">
        <v>0</v>
      </c>
      <c r="L178" t="s">
        <v>44</v>
      </c>
      <c r="M178" t="s">
        <v>131</v>
      </c>
      <c r="N178" t="s">
        <v>64</v>
      </c>
      <c r="O178">
        <v>2</v>
      </c>
      <c r="P178" t="s">
        <v>39</v>
      </c>
      <c r="R178" t="s">
        <v>154</v>
      </c>
      <c r="S178" t="s">
        <v>39</v>
      </c>
      <c r="T178" t="s">
        <v>131</v>
      </c>
      <c r="V178" t="s">
        <v>27</v>
      </c>
    </row>
    <row r="179" spans="1:22">
      <c r="A179" t="s">
        <v>499</v>
      </c>
      <c r="B179" t="s">
        <v>131</v>
      </c>
      <c r="D179" t="s">
        <v>127</v>
      </c>
      <c r="E179" t="s">
        <v>112</v>
      </c>
      <c r="I179">
        <v>2</v>
      </c>
      <c r="J179">
        <v>0</v>
      </c>
      <c r="L179" t="s">
        <v>102</v>
      </c>
      <c r="M179" t="s">
        <v>71</v>
      </c>
      <c r="N179" t="s">
        <v>67</v>
      </c>
      <c r="O179">
        <v>2</v>
      </c>
      <c r="P179" t="s">
        <v>39</v>
      </c>
      <c r="R179" t="s">
        <v>154</v>
      </c>
      <c r="S179" t="s">
        <v>39</v>
      </c>
      <c r="V179" t="s">
        <v>27</v>
      </c>
    </row>
    <row r="180" spans="1:22">
      <c r="A180" t="s">
        <v>500</v>
      </c>
      <c r="B180" t="s">
        <v>131</v>
      </c>
      <c r="C180" t="s">
        <v>131</v>
      </c>
      <c r="D180" t="s">
        <v>105</v>
      </c>
      <c r="E180" t="s">
        <v>157</v>
      </c>
      <c r="F180" t="s">
        <v>132</v>
      </c>
      <c r="G180" t="s">
        <v>1014</v>
      </c>
      <c r="H180" t="s">
        <v>131</v>
      </c>
      <c r="I180">
        <v>34</v>
      </c>
      <c r="J180">
        <v>9</v>
      </c>
      <c r="K180" t="s">
        <v>131</v>
      </c>
      <c r="L180" t="s">
        <v>152</v>
      </c>
      <c r="M180" t="s">
        <v>638</v>
      </c>
      <c r="N180" t="s">
        <v>142</v>
      </c>
      <c r="O180">
        <v>1</v>
      </c>
      <c r="P180" t="s">
        <v>18</v>
      </c>
      <c r="Q180" t="s">
        <v>131</v>
      </c>
      <c r="R180" t="s">
        <v>76</v>
      </c>
      <c r="S180" t="s">
        <v>39</v>
      </c>
      <c r="T180" t="s">
        <v>131</v>
      </c>
      <c r="U180" t="s">
        <v>131</v>
      </c>
      <c r="V180" t="s">
        <v>27</v>
      </c>
    </row>
    <row r="181" spans="1:22">
      <c r="A181" t="s">
        <v>501</v>
      </c>
      <c r="B181" t="s">
        <v>131</v>
      </c>
      <c r="C181" t="s">
        <v>131</v>
      </c>
      <c r="D181" t="s">
        <v>105</v>
      </c>
      <c r="E181" t="s">
        <v>157</v>
      </c>
      <c r="F181" t="s">
        <v>132</v>
      </c>
      <c r="G181" t="s">
        <v>1015</v>
      </c>
      <c r="H181" t="s">
        <v>131</v>
      </c>
      <c r="I181">
        <v>54</v>
      </c>
      <c r="J181">
        <v>15</v>
      </c>
      <c r="K181" t="s">
        <v>130</v>
      </c>
      <c r="L181" t="s">
        <v>778</v>
      </c>
      <c r="M181" t="s">
        <v>779</v>
      </c>
      <c r="N181" t="s">
        <v>130</v>
      </c>
      <c r="O181">
        <v>1</v>
      </c>
      <c r="P181" t="s">
        <v>18</v>
      </c>
      <c r="Q181" t="s">
        <v>131</v>
      </c>
      <c r="R181" t="s">
        <v>76</v>
      </c>
      <c r="S181" t="s">
        <v>39</v>
      </c>
      <c r="T181" t="s">
        <v>131</v>
      </c>
      <c r="U181" t="s">
        <v>131</v>
      </c>
      <c r="V181" t="s">
        <v>27</v>
      </c>
    </row>
    <row r="182" spans="1:22" ht="199.5">
      <c r="A182" t="s">
        <v>502</v>
      </c>
      <c r="B182" t="s">
        <v>131</v>
      </c>
      <c r="D182" t="s">
        <v>115</v>
      </c>
      <c r="E182" t="s">
        <v>112</v>
      </c>
      <c r="F182" t="s">
        <v>132</v>
      </c>
      <c r="I182">
        <v>5</v>
      </c>
      <c r="J182">
        <v>0</v>
      </c>
      <c r="L182" s="14" t="s">
        <v>1016</v>
      </c>
      <c r="M182" t="s">
        <v>1017</v>
      </c>
      <c r="N182" t="s">
        <v>309</v>
      </c>
      <c r="O182">
        <v>2</v>
      </c>
      <c r="P182" t="s">
        <v>18</v>
      </c>
      <c r="R182" t="s">
        <v>154</v>
      </c>
      <c r="S182" t="s">
        <v>39</v>
      </c>
      <c r="T182" t="s">
        <v>131</v>
      </c>
      <c r="V182" t="s">
        <v>27</v>
      </c>
    </row>
    <row r="183" spans="1:22" ht="114">
      <c r="A183" t="s">
        <v>503</v>
      </c>
      <c r="B183" t="s">
        <v>131</v>
      </c>
      <c r="D183" t="s">
        <v>127</v>
      </c>
      <c r="E183" t="s">
        <v>119</v>
      </c>
      <c r="F183" t="s">
        <v>132</v>
      </c>
      <c r="I183">
        <v>0</v>
      </c>
      <c r="J183">
        <v>0</v>
      </c>
      <c r="L183" s="14" t="s">
        <v>780</v>
      </c>
      <c r="M183" s="14" t="s">
        <v>1018</v>
      </c>
      <c r="N183" t="s">
        <v>310</v>
      </c>
      <c r="O183">
        <v>2</v>
      </c>
      <c r="P183" t="s">
        <v>39</v>
      </c>
      <c r="R183" t="s">
        <v>154</v>
      </c>
      <c r="S183" t="s">
        <v>39</v>
      </c>
      <c r="V183" t="s">
        <v>27</v>
      </c>
    </row>
    <row r="184" spans="1:22">
      <c r="A184" t="s">
        <v>504</v>
      </c>
      <c r="B184" t="s">
        <v>131</v>
      </c>
      <c r="D184" t="s">
        <v>105</v>
      </c>
      <c r="E184" t="s">
        <v>119</v>
      </c>
      <c r="F184" t="s">
        <v>132</v>
      </c>
      <c r="I184">
        <v>0</v>
      </c>
      <c r="J184">
        <v>0</v>
      </c>
      <c r="L184" t="s">
        <v>102</v>
      </c>
      <c r="M184" t="s">
        <v>33</v>
      </c>
      <c r="N184" t="s">
        <v>303</v>
      </c>
      <c r="O184">
        <v>2</v>
      </c>
      <c r="P184" t="s">
        <v>39</v>
      </c>
      <c r="R184" t="s">
        <v>47</v>
      </c>
      <c r="S184" t="s">
        <v>39</v>
      </c>
      <c r="T184" t="s">
        <v>131</v>
      </c>
      <c r="V184" t="s">
        <v>27</v>
      </c>
    </row>
    <row r="185" spans="1:22">
      <c r="A185" t="s">
        <v>505</v>
      </c>
      <c r="B185" t="s">
        <v>131</v>
      </c>
      <c r="D185" t="s">
        <v>115</v>
      </c>
      <c r="E185" t="s">
        <v>116</v>
      </c>
      <c r="F185" t="s">
        <v>132</v>
      </c>
      <c r="G185" t="s">
        <v>1019</v>
      </c>
      <c r="I185">
        <v>24</v>
      </c>
      <c r="J185">
        <v>4</v>
      </c>
      <c r="L185" t="s">
        <v>1020</v>
      </c>
      <c r="M185" t="s">
        <v>131</v>
      </c>
      <c r="N185" t="s">
        <v>1021</v>
      </c>
      <c r="O185">
        <v>2</v>
      </c>
      <c r="P185" t="s">
        <v>39</v>
      </c>
      <c r="R185" t="s">
        <v>1022</v>
      </c>
      <c r="S185" t="s">
        <v>39</v>
      </c>
      <c r="T185" t="s">
        <v>131</v>
      </c>
      <c r="V185" t="s">
        <v>1023</v>
      </c>
    </row>
    <row r="186" spans="1:22">
      <c r="A186" t="s">
        <v>506</v>
      </c>
      <c r="B186" t="s">
        <v>131</v>
      </c>
      <c r="D186" t="s">
        <v>127</v>
      </c>
      <c r="E186" t="s">
        <v>112</v>
      </c>
      <c r="F186" t="s">
        <v>132</v>
      </c>
      <c r="G186" t="s">
        <v>1024</v>
      </c>
      <c r="I186">
        <v>2</v>
      </c>
      <c r="J186">
        <v>0</v>
      </c>
      <c r="L186" t="s">
        <v>102</v>
      </c>
      <c r="M186" t="s">
        <v>71</v>
      </c>
      <c r="N186" t="s">
        <v>300</v>
      </c>
      <c r="O186">
        <v>2</v>
      </c>
      <c r="P186" t="s">
        <v>39</v>
      </c>
      <c r="R186" t="s">
        <v>154</v>
      </c>
      <c r="S186" t="s">
        <v>39</v>
      </c>
      <c r="T186" t="s">
        <v>131</v>
      </c>
      <c r="V186" t="s">
        <v>27</v>
      </c>
    </row>
    <row r="187" spans="1:22">
      <c r="A187" t="s">
        <v>507</v>
      </c>
      <c r="B187" t="s">
        <v>131</v>
      </c>
      <c r="D187" t="s">
        <v>127</v>
      </c>
      <c r="E187" t="s">
        <v>112</v>
      </c>
      <c r="F187" t="s">
        <v>132</v>
      </c>
      <c r="I187">
        <v>14</v>
      </c>
      <c r="J187">
        <v>0</v>
      </c>
      <c r="L187" t="s">
        <v>44</v>
      </c>
      <c r="M187" t="s">
        <v>131</v>
      </c>
      <c r="N187" t="s">
        <v>311</v>
      </c>
      <c r="O187">
        <v>2</v>
      </c>
      <c r="P187" t="s">
        <v>39</v>
      </c>
      <c r="R187" t="s">
        <v>154</v>
      </c>
      <c r="S187" t="s">
        <v>39</v>
      </c>
      <c r="T187" t="s">
        <v>131</v>
      </c>
      <c r="V187" t="s">
        <v>27</v>
      </c>
    </row>
    <row r="188" spans="1:22">
      <c r="A188" t="s">
        <v>573</v>
      </c>
      <c r="B188" t="s">
        <v>131</v>
      </c>
      <c r="D188" t="s">
        <v>127</v>
      </c>
      <c r="E188" t="s">
        <v>157</v>
      </c>
      <c r="F188" t="s">
        <v>132</v>
      </c>
      <c r="G188" t="s">
        <v>1025</v>
      </c>
      <c r="I188">
        <v>80</v>
      </c>
      <c r="J188">
        <v>27</v>
      </c>
      <c r="L188" t="s">
        <v>783</v>
      </c>
      <c r="M188" t="s">
        <v>131</v>
      </c>
      <c r="N188" t="s">
        <v>145</v>
      </c>
      <c r="O188">
        <v>1</v>
      </c>
      <c r="P188" t="s">
        <v>18</v>
      </c>
      <c r="R188" t="s">
        <v>76</v>
      </c>
      <c r="S188" t="s">
        <v>164</v>
      </c>
      <c r="T188" t="s">
        <v>131</v>
      </c>
      <c r="V188" t="s">
        <v>672</v>
      </c>
    </row>
    <row r="189" spans="1:22">
      <c r="A189" t="s">
        <v>574</v>
      </c>
      <c r="B189" t="s">
        <v>131</v>
      </c>
      <c r="C189" t="s">
        <v>131</v>
      </c>
      <c r="D189" t="s">
        <v>105</v>
      </c>
      <c r="E189" t="s">
        <v>157</v>
      </c>
      <c r="F189" t="s">
        <v>132</v>
      </c>
      <c r="G189" t="s">
        <v>1026</v>
      </c>
      <c r="H189" t="s">
        <v>131</v>
      </c>
      <c r="I189">
        <v>28</v>
      </c>
      <c r="J189">
        <v>10</v>
      </c>
      <c r="K189" t="s">
        <v>106</v>
      </c>
      <c r="L189" t="s">
        <v>1027</v>
      </c>
      <c r="M189" t="s">
        <v>1028</v>
      </c>
      <c r="N189" t="s">
        <v>136</v>
      </c>
      <c r="O189">
        <v>2</v>
      </c>
      <c r="P189" t="s">
        <v>39</v>
      </c>
      <c r="Q189" t="s">
        <v>131</v>
      </c>
      <c r="R189" t="s">
        <v>695</v>
      </c>
      <c r="S189" t="s">
        <v>39</v>
      </c>
      <c r="T189" t="s">
        <v>131</v>
      </c>
      <c r="U189" t="s">
        <v>131</v>
      </c>
      <c r="V189" t="s">
        <v>27</v>
      </c>
    </row>
    <row r="190" spans="1:22">
      <c r="A190" t="s">
        <v>575</v>
      </c>
      <c r="B190" t="s">
        <v>791</v>
      </c>
      <c r="C190" t="s">
        <v>791</v>
      </c>
      <c r="D190" t="s">
        <v>105</v>
      </c>
      <c r="E190" t="s">
        <v>119</v>
      </c>
      <c r="F190" t="s">
        <v>132</v>
      </c>
      <c r="I190">
        <v>0</v>
      </c>
      <c r="J190">
        <v>0</v>
      </c>
      <c r="L190" t="s">
        <v>44</v>
      </c>
      <c r="N190" t="s">
        <v>192</v>
      </c>
      <c r="O190">
        <v>1</v>
      </c>
      <c r="P190" t="s">
        <v>39</v>
      </c>
      <c r="R190" t="s">
        <v>39</v>
      </c>
      <c r="S190" t="s">
        <v>39</v>
      </c>
      <c r="V190" t="s">
        <v>27</v>
      </c>
    </row>
    <row r="191" spans="1:22">
      <c r="A191" t="s">
        <v>576</v>
      </c>
      <c r="B191" t="s">
        <v>131</v>
      </c>
      <c r="D191" t="s">
        <v>127</v>
      </c>
      <c r="E191" t="s">
        <v>112</v>
      </c>
      <c r="F191" t="s">
        <v>132</v>
      </c>
      <c r="I191">
        <v>3</v>
      </c>
      <c r="J191">
        <v>0</v>
      </c>
      <c r="L191" t="s">
        <v>685</v>
      </c>
      <c r="N191" t="s">
        <v>34</v>
      </c>
      <c r="O191">
        <v>2</v>
      </c>
      <c r="P191" t="s">
        <v>39</v>
      </c>
      <c r="R191" t="s">
        <v>154</v>
      </c>
      <c r="S191" t="s">
        <v>39</v>
      </c>
      <c r="T191" t="s">
        <v>131</v>
      </c>
      <c r="V191" t="s">
        <v>27</v>
      </c>
    </row>
    <row r="192" spans="1:22">
      <c r="A192" t="s">
        <v>577</v>
      </c>
      <c r="B192" t="s">
        <v>131</v>
      </c>
      <c r="D192" t="s">
        <v>127</v>
      </c>
      <c r="E192" t="s">
        <v>116</v>
      </c>
      <c r="F192" t="s">
        <v>131</v>
      </c>
      <c r="G192" t="s">
        <v>1029</v>
      </c>
      <c r="H192" t="s">
        <v>131</v>
      </c>
      <c r="I192">
        <v>1</v>
      </c>
      <c r="J192">
        <v>1</v>
      </c>
      <c r="K192" t="s">
        <v>131</v>
      </c>
      <c r="L192" t="s">
        <v>152</v>
      </c>
      <c r="M192" t="s">
        <v>131</v>
      </c>
      <c r="N192" t="s">
        <v>57</v>
      </c>
      <c r="O192">
        <v>2</v>
      </c>
      <c r="P192" t="s">
        <v>18</v>
      </c>
      <c r="Q192" t="s">
        <v>131</v>
      </c>
      <c r="R192" t="s">
        <v>76</v>
      </c>
      <c r="S192" t="s">
        <v>39</v>
      </c>
      <c r="T192" t="s">
        <v>131</v>
      </c>
      <c r="U192" t="s">
        <v>131</v>
      </c>
      <c r="V192" t="s">
        <v>27</v>
      </c>
    </row>
    <row r="193" spans="1:22">
      <c r="A193" t="s">
        <v>578</v>
      </c>
      <c r="B193" t="s">
        <v>131</v>
      </c>
      <c r="D193" t="s">
        <v>41</v>
      </c>
      <c r="E193" t="s">
        <v>15</v>
      </c>
      <c r="F193" t="s">
        <v>21</v>
      </c>
      <c r="G193" t="s">
        <v>1030</v>
      </c>
      <c r="I193">
        <v>33</v>
      </c>
      <c r="J193">
        <v>12</v>
      </c>
      <c r="K193" t="s">
        <v>183</v>
      </c>
      <c r="L193" t="s">
        <v>133</v>
      </c>
      <c r="N193" t="s">
        <v>126</v>
      </c>
      <c r="O193">
        <v>3</v>
      </c>
      <c r="P193" t="s">
        <v>25</v>
      </c>
      <c r="R193" t="s">
        <v>696</v>
      </c>
      <c r="S193" t="s">
        <v>25</v>
      </c>
      <c r="T193" t="s">
        <v>131</v>
      </c>
      <c r="V193" t="s">
        <v>27</v>
      </c>
    </row>
    <row r="194" spans="1:22">
      <c r="A194" t="s">
        <v>579</v>
      </c>
      <c r="B194" t="s">
        <v>131</v>
      </c>
      <c r="C194" t="s">
        <v>131</v>
      </c>
      <c r="D194" t="s">
        <v>111</v>
      </c>
      <c r="E194" t="s">
        <v>157</v>
      </c>
      <c r="F194" t="s">
        <v>132</v>
      </c>
      <c r="G194" t="s">
        <v>795</v>
      </c>
      <c r="I194">
        <v>25</v>
      </c>
      <c r="J194">
        <v>17</v>
      </c>
      <c r="L194" t="s">
        <v>152</v>
      </c>
      <c r="N194" t="s">
        <v>57</v>
      </c>
      <c r="O194" t="s">
        <v>187</v>
      </c>
      <c r="P194" t="s">
        <v>18</v>
      </c>
      <c r="R194" t="s">
        <v>76</v>
      </c>
      <c r="S194" t="s">
        <v>39</v>
      </c>
      <c r="V194" t="s">
        <v>27</v>
      </c>
    </row>
    <row r="195" spans="1:22">
      <c r="A195" t="s">
        <v>580</v>
      </c>
      <c r="B195" t="s">
        <v>131</v>
      </c>
      <c r="D195" t="s">
        <v>127</v>
      </c>
      <c r="E195" t="s">
        <v>119</v>
      </c>
      <c r="F195" t="s">
        <v>132</v>
      </c>
      <c r="I195">
        <v>0</v>
      </c>
      <c r="J195">
        <v>0</v>
      </c>
      <c r="L195" t="s">
        <v>44</v>
      </c>
      <c r="M195" t="s">
        <v>131</v>
      </c>
      <c r="N195" t="s">
        <v>128</v>
      </c>
      <c r="O195">
        <v>2</v>
      </c>
      <c r="P195" t="s">
        <v>39</v>
      </c>
      <c r="R195" t="s">
        <v>39</v>
      </c>
      <c r="S195" t="s">
        <v>39</v>
      </c>
      <c r="T195" t="s">
        <v>781</v>
      </c>
      <c r="U195" t="s">
        <v>1031</v>
      </c>
      <c r="V195" t="s">
        <v>27</v>
      </c>
    </row>
    <row r="196" spans="1:22">
      <c r="A196" t="s">
        <v>581</v>
      </c>
      <c r="B196" t="s">
        <v>131</v>
      </c>
      <c r="D196" t="s">
        <v>105</v>
      </c>
      <c r="E196" t="s">
        <v>151</v>
      </c>
      <c r="F196" t="s">
        <v>132</v>
      </c>
      <c r="G196" t="s">
        <v>1032</v>
      </c>
      <c r="I196">
        <v>53</v>
      </c>
      <c r="J196">
        <v>17</v>
      </c>
      <c r="L196" t="s">
        <v>1033</v>
      </c>
      <c r="M196" t="s">
        <v>131</v>
      </c>
      <c r="N196" t="s">
        <v>49</v>
      </c>
      <c r="O196">
        <v>2</v>
      </c>
      <c r="P196" t="s">
        <v>18</v>
      </c>
      <c r="R196" t="s">
        <v>1034</v>
      </c>
      <c r="S196" t="s">
        <v>39</v>
      </c>
      <c r="T196" t="s">
        <v>131</v>
      </c>
      <c r="U196" t="s">
        <v>131</v>
      </c>
      <c r="V196" t="s">
        <v>27</v>
      </c>
    </row>
    <row r="197" spans="1:22">
      <c r="A197" t="s">
        <v>582</v>
      </c>
      <c r="B197" t="s">
        <v>131</v>
      </c>
      <c r="D197" t="s">
        <v>115</v>
      </c>
      <c r="E197" t="s">
        <v>112</v>
      </c>
      <c r="F197" t="s">
        <v>132</v>
      </c>
      <c r="I197">
        <v>2</v>
      </c>
      <c r="J197">
        <v>0</v>
      </c>
      <c r="L197" t="s">
        <v>44</v>
      </c>
      <c r="M197" t="s">
        <v>131</v>
      </c>
      <c r="N197" t="s">
        <v>697</v>
      </c>
      <c r="O197">
        <v>2</v>
      </c>
      <c r="P197" t="s">
        <v>39</v>
      </c>
      <c r="R197" t="s">
        <v>154</v>
      </c>
      <c r="S197" t="s">
        <v>39</v>
      </c>
      <c r="T197" t="s">
        <v>781</v>
      </c>
      <c r="U197" t="s">
        <v>1035</v>
      </c>
      <c r="V197" t="s">
        <v>27</v>
      </c>
    </row>
    <row r="198" spans="1:22">
      <c r="A198" t="s">
        <v>583</v>
      </c>
      <c r="B198" t="s">
        <v>131</v>
      </c>
      <c r="D198" t="s">
        <v>115</v>
      </c>
      <c r="E198" t="s">
        <v>112</v>
      </c>
      <c r="F198" t="s">
        <v>132</v>
      </c>
      <c r="I198">
        <v>3</v>
      </c>
      <c r="J198">
        <v>0</v>
      </c>
      <c r="L198" t="s">
        <v>1036</v>
      </c>
      <c r="M198" t="s">
        <v>131</v>
      </c>
      <c r="N198" t="s">
        <v>196</v>
      </c>
      <c r="O198">
        <v>3</v>
      </c>
      <c r="P198" t="s">
        <v>31</v>
      </c>
      <c r="Q198" t="s">
        <v>63</v>
      </c>
      <c r="R198" t="s">
        <v>154</v>
      </c>
      <c r="S198" t="s">
        <v>39</v>
      </c>
      <c r="V198" t="s">
        <v>27</v>
      </c>
    </row>
    <row r="199" spans="1:22">
      <c r="A199" t="s">
        <v>584</v>
      </c>
      <c r="B199" t="s">
        <v>131</v>
      </c>
      <c r="D199" t="s">
        <v>105</v>
      </c>
      <c r="E199" t="s">
        <v>112</v>
      </c>
      <c r="F199" t="s">
        <v>132</v>
      </c>
      <c r="I199">
        <v>3</v>
      </c>
      <c r="J199">
        <v>0</v>
      </c>
      <c r="L199" t="s">
        <v>44</v>
      </c>
      <c r="M199" t="s">
        <v>131</v>
      </c>
      <c r="N199" t="s">
        <v>134</v>
      </c>
      <c r="O199">
        <v>2</v>
      </c>
      <c r="P199" t="s">
        <v>39</v>
      </c>
      <c r="R199" t="s">
        <v>154</v>
      </c>
      <c r="S199" t="s">
        <v>39</v>
      </c>
      <c r="T199" t="s">
        <v>131</v>
      </c>
      <c r="V199" t="s">
        <v>27</v>
      </c>
    </row>
    <row r="200" spans="1:22">
      <c r="A200" t="s">
        <v>585</v>
      </c>
      <c r="B200" t="s">
        <v>131</v>
      </c>
      <c r="C200" t="s">
        <v>131</v>
      </c>
      <c r="D200" t="s">
        <v>115</v>
      </c>
      <c r="E200" t="s">
        <v>157</v>
      </c>
      <c r="F200" t="s">
        <v>132</v>
      </c>
      <c r="G200" t="s">
        <v>1037</v>
      </c>
      <c r="H200" t="s">
        <v>131</v>
      </c>
      <c r="I200">
        <v>66</v>
      </c>
      <c r="J200">
        <v>41</v>
      </c>
      <c r="K200" t="s">
        <v>131</v>
      </c>
      <c r="L200" t="s">
        <v>1038</v>
      </c>
      <c r="M200" t="s">
        <v>1039</v>
      </c>
      <c r="N200" t="s">
        <v>731</v>
      </c>
      <c r="O200">
        <v>2</v>
      </c>
      <c r="P200" t="s">
        <v>39</v>
      </c>
      <c r="Q200" t="s">
        <v>131</v>
      </c>
      <c r="R200" t="s">
        <v>76</v>
      </c>
      <c r="S200" t="s">
        <v>39</v>
      </c>
      <c r="T200" t="s">
        <v>131</v>
      </c>
      <c r="U200" t="s">
        <v>131</v>
      </c>
      <c r="V200" t="s">
        <v>1040</v>
      </c>
    </row>
    <row r="201" spans="1:22">
      <c r="A201" t="s">
        <v>586</v>
      </c>
      <c r="B201" t="s">
        <v>131</v>
      </c>
      <c r="D201" t="s">
        <v>105</v>
      </c>
      <c r="E201" t="s">
        <v>116</v>
      </c>
      <c r="F201" t="s">
        <v>132</v>
      </c>
      <c r="G201" t="s">
        <v>162</v>
      </c>
      <c r="I201">
        <v>7</v>
      </c>
      <c r="J201">
        <v>2</v>
      </c>
      <c r="L201" t="s">
        <v>152</v>
      </c>
      <c r="M201" t="s">
        <v>131</v>
      </c>
      <c r="N201" t="s">
        <v>78</v>
      </c>
      <c r="O201">
        <v>2</v>
      </c>
      <c r="P201" t="s">
        <v>39</v>
      </c>
      <c r="R201" t="s">
        <v>1041</v>
      </c>
      <c r="S201" t="s">
        <v>39</v>
      </c>
      <c r="T201" t="s">
        <v>131</v>
      </c>
      <c r="V201" t="s">
        <v>27</v>
      </c>
    </row>
    <row r="202" spans="1:22">
      <c r="A202" t="s">
        <v>587</v>
      </c>
      <c r="B202" t="s">
        <v>131</v>
      </c>
      <c r="D202" t="s">
        <v>23</v>
      </c>
      <c r="E202" t="s">
        <v>35</v>
      </c>
      <c r="F202" t="s">
        <v>132</v>
      </c>
      <c r="G202" t="s">
        <v>1042</v>
      </c>
      <c r="I202">
        <v>16</v>
      </c>
      <c r="J202">
        <v>3</v>
      </c>
      <c r="L202" t="s">
        <v>721</v>
      </c>
      <c r="M202" t="s">
        <v>1043</v>
      </c>
      <c r="N202" t="s">
        <v>130</v>
      </c>
      <c r="O202">
        <v>1</v>
      </c>
      <c r="P202" t="s">
        <v>39</v>
      </c>
      <c r="R202" t="s">
        <v>698</v>
      </c>
      <c r="S202" t="s">
        <v>39</v>
      </c>
      <c r="T202" t="s">
        <v>131</v>
      </c>
      <c r="V202" t="s">
        <v>27</v>
      </c>
    </row>
    <row r="203" spans="1:22">
      <c r="A203" t="s">
        <v>588</v>
      </c>
      <c r="B203" t="s">
        <v>791</v>
      </c>
      <c r="D203" t="s">
        <v>105</v>
      </c>
      <c r="E203" t="s">
        <v>119</v>
      </c>
      <c r="F203" t="s">
        <v>132</v>
      </c>
      <c r="I203">
        <v>0</v>
      </c>
      <c r="J203">
        <v>0</v>
      </c>
      <c r="L203" t="s">
        <v>44</v>
      </c>
      <c r="N203" t="s">
        <v>308</v>
      </c>
      <c r="O203">
        <v>1</v>
      </c>
      <c r="P203" t="s">
        <v>39</v>
      </c>
      <c r="R203" t="s">
        <v>39</v>
      </c>
      <c r="S203" t="s">
        <v>39</v>
      </c>
      <c r="T203" t="s">
        <v>781</v>
      </c>
      <c r="U203" t="s">
        <v>782</v>
      </c>
      <c r="V203" t="s">
        <v>27</v>
      </c>
    </row>
    <row r="204" spans="1:22">
      <c r="A204" t="s">
        <v>589</v>
      </c>
      <c r="B204" t="s">
        <v>131</v>
      </c>
      <c r="D204" t="s">
        <v>115</v>
      </c>
      <c r="E204" t="s">
        <v>119</v>
      </c>
      <c r="F204" t="s">
        <v>132</v>
      </c>
      <c r="I204">
        <v>0</v>
      </c>
      <c r="J204">
        <v>0</v>
      </c>
      <c r="L204" t="s">
        <v>152</v>
      </c>
      <c r="M204" t="s">
        <v>131</v>
      </c>
      <c r="N204" t="s">
        <v>309</v>
      </c>
      <c r="O204">
        <v>2</v>
      </c>
      <c r="P204" t="s">
        <v>39</v>
      </c>
      <c r="R204" t="s">
        <v>1044</v>
      </c>
      <c r="S204" t="s">
        <v>39</v>
      </c>
      <c r="T204" t="s">
        <v>131</v>
      </c>
      <c r="U204" t="s">
        <v>131</v>
      </c>
      <c r="V204" t="s">
        <v>668</v>
      </c>
    </row>
    <row r="205" spans="1:22">
      <c r="A205" t="s">
        <v>590</v>
      </c>
      <c r="B205" t="s">
        <v>131</v>
      </c>
      <c r="D205" t="s">
        <v>127</v>
      </c>
      <c r="E205" t="s">
        <v>112</v>
      </c>
      <c r="F205" t="s">
        <v>132</v>
      </c>
      <c r="I205">
        <v>3</v>
      </c>
      <c r="J205">
        <v>0</v>
      </c>
      <c r="L205" t="s">
        <v>44</v>
      </c>
      <c r="N205" t="s">
        <v>34</v>
      </c>
      <c r="O205">
        <v>2</v>
      </c>
      <c r="P205" t="s">
        <v>39</v>
      </c>
      <c r="R205" t="s">
        <v>154</v>
      </c>
      <c r="S205" t="s">
        <v>39</v>
      </c>
      <c r="T205" t="s">
        <v>781</v>
      </c>
      <c r="U205" t="s">
        <v>1045</v>
      </c>
      <c r="V205" t="s">
        <v>27</v>
      </c>
    </row>
    <row r="206" spans="1:22">
      <c r="A206" t="s">
        <v>591</v>
      </c>
      <c r="B206" t="s">
        <v>131</v>
      </c>
      <c r="D206" t="s">
        <v>115</v>
      </c>
      <c r="E206" t="s">
        <v>112</v>
      </c>
      <c r="F206" t="s">
        <v>132</v>
      </c>
      <c r="I206">
        <v>2</v>
      </c>
      <c r="J206">
        <v>0</v>
      </c>
      <c r="L206" t="s">
        <v>44</v>
      </c>
      <c r="M206" t="s">
        <v>636</v>
      </c>
      <c r="N206" t="s">
        <v>699</v>
      </c>
      <c r="O206">
        <v>2</v>
      </c>
      <c r="P206" t="s">
        <v>39</v>
      </c>
      <c r="R206" t="s">
        <v>700</v>
      </c>
      <c r="S206" t="s">
        <v>39</v>
      </c>
      <c r="T206" t="s">
        <v>781</v>
      </c>
      <c r="U206" t="s">
        <v>1046</v>
      </c>
      <c r="V206" t="s">
        <v>27</v>
      </c>
    </row>
    <row r="207" spans="1:22">
      <c r="A207" t="s">
        <v>592</v>
      </c>
      <c r="B207" t="s">
        <v>131</v>
      </c>
      <c r="D207" t="s">
        <v>105</v>
      </c>
      <c r="E207" t="s">
        <v>119</v>
      </c>
      <c r="F207" t="s">
        <v>132</v>
      </c>
      <c r="I207">
        <v>0</v>
      </c>
      <c r="J207">
        <v>0</v>
      </c>
      <c r="L207" t="s">
        <v>44</v>
      </c>
      <c r="N207" t="s">
        <v>49</v>
      </c>
      <c r="O207">
        <v>1</v>
      </c>
      <c r="P207" t="s">
        <v>39</v>
      </c>
      <c r="R207" t="s">
        <v>154</v>
      </c>
      <c r="S207" t="s">
        <v>39</v>
      </c>
      <c r="V207" t="s">
        <v>27</v>
      </c>
    </row>
    <row r="208" spans="1:22">
      <c r="A208" t="s">
        <v>593</v>
      </c>
      <c r="B208" t="s">
        <v>131</v>
      </c>
      <c r="D208" t="s">
        <v>105</v>
      </c>
      <c r="E208" t="s">
        <v>112</v>
      </c>
      <c r="F208" t="s">
        <v>132</v>
      </c>
      <c r="G208" t="s">
        <v>218</v>
      </c>
      <c r="I208">
        <v>4</v>
      </c>
      <c r="J208">
        <v>0</v>
      </c>
      <c r="L208" t="s">
        <v>44</v>
      </c>
      <c r="N208" t="s">
        <v>49</v>
      </c>
      <c r="O208">
        <v>1</v>
      </c>
      <c r="P208" t="s">
        <v>39</v>
      </c>
      <c r="R208" t="s">
        <v>316</v>
      </c>
      <c r="S208" t="s">
        <v>39</v>
      </c>
      <c r="V208" t="s">
        <v>27</v>
      </c>
    </row>
    <row r="209" spans="1:22">
      <c r="A209" t="s">
        <v>594</v>
      </c>
      <c r="B209" t="s">
        <v>131</v>
      </c>
      <c r="D209" t="s">
        <v>115</v>
      </c>
      <c r="E209" t="s">
        <v>112</v>
      </c>
      <c r="F209" t="s">
        <v>132</v>
      </c>
      <c r="I209">
        <v>1</v>
      </c>
      <c r="J209">
        <v>0</v>
      </c>
      <c r="L209" t="s">
        <v>44</v>
      </c>
      <c r="M209" t="s">
        <v>131</v>
      </c>
      <c r="N209" t="s">
        <v>301</v>
      </c>
      <c r="O209">
        <v>2</v>
      </c>
      <c r="P209" t="s">
        <v>305</v>
      </c>
      <c r="R209" t="s">
        <v>76</v>
      </c>
      <c r="S209" t="s">
        <v>39</v>
      </c>
      <c r="T209" t="s">
        <v>131</v>
      </c>
      <c r="V209" t="s">
        <v>27</v>
      </c>
    </row>
    <row r="210" spans="1:22">
      <c r="A210" t="s">
        <v>595</v>
      </c>
      <c r="B210" t="s">
        <v>131</v>
      </c>
      <c r="D210" t="s">
        <v>105</v>
      </c>
      <c r="E210" t="s">
        <v>151</v>
      </c>
      <c r="F210" t="s">
        <v>132</v>
      </c>
      <c r="G210" t="s">
        <v>1047</v>
      </c>
      <c r="I210">
        <v>25</v>
      </c>
      <c r="J210">
        <v>3</v>
      </c>
      <c r="K210" t="s">
        <v>131</v>
      </c>
      <c r="L210" t="s">
        <v>152</v>
      </c>
      <c r="M210" t="s">
        <v>1048</v>
      </c>
      <c r="N210" t="s">
        <v>142</v>
      </c>
      <c r="O210">
        <v>2</v>
      </c>
      <c r="P210" t="s">
        <v>18</v>
      </c>
      <c r="R210" t="s">
        <v>76</v>
      </c>
      <c r="S210" t="s">
        <v>39</v>
      </c>
      <c r="V210" t="s">
        <v>27</v>
      </c>
    </row>
    <row r="211" spans="1:22">
      <c r="A211" t="s">
        <v>596</v>
      </c>
      <c r="B211" t="s">
        <v>131</v>
      </c>
      <c r="D211" t="s">
        <v>115</v>
      </c>
      <c r="E211" t="s">
        <v>116</v>
      </c>
      <c r="F211" t="s">
        <v>132</v>
      </c>
      <c r="G211" t="s">
        <v>1049</v>
      </c>
      <c r="I211">
        <v>4</v>
      </c>
      <c r="J211">
        <v>3</v>
      </c>
      <c r="L211" t="s">
        <v>152</v>
      </c>
      <c r="M211" t="s">
        <v>131</v>
      </c>
      <c r="N211" t="s">
        <v>194</v>
      </c>
      <c r="O211">
        <v>2</v>
      </c>
      <c r="P211" t="s">
        <v>39</v>
      </c>
      <c r="R211" t="s">
        <v>76</v>
      </c>
      <c r="S211" t="s">
        <v>39</v>
      </c>
      <c r="T211" t="s">
        <v>131</v>
      </c>
      <c r="V211" t="s">
        <v>195</v>
      </c>
    </row>
    <row r="212" spans="1:22">
      <c r="A212" t="s">
        <v>597</v>
      </c>
      <c r="B212" t="s">
        <v>791</v>
      </c>
      <c r="C212" t="s">
        <v>791</v>
      </c>
      <c r="D212" t="s">
        <v>127</v>
      </c>
      <c r="E212" t="s">
        <v>119</v>
      </c>
      <c r="F212" t="s">
        <v>132</v>
      </c>
      <c r="I212">
        <v>0</v>
      </c>
      <c r="J212">
        <v>0</v>
      </c>
      <c r="L212" t="s">
        <v>102</v>
      </c>
      <c r="M212" t="s">
        <v>295</v>
      </c>
      <c r="N212" t="s">
        <v>206</v>
      </c>
      <c r="O212">
        <v>1</v>
      </c>
      <c r="P212" t="s">
        <v>39</v>
      </c>
      <c r="R212" t="s">
        <v>154</v>
      </c>
      <c r="S212" t="s">
        <v>39</v>
      </c>
      <c r="T212" t="s">
        <v>791</v>
      </c>
      <c r="V212" t="s">
        <v>27</v>
      </c>
    </row>
    <row r="213" spans="1:22" ht="299.25">
      <c r="A213" t="s">
        <v>598</v>
      </c>
      <c r="B213" t="s">
        <v>131</v>
      </c>
      <c r="D213" t="s">
        <v>105</v>
      </c>
      <c r="E213" t="s">
        <v>112</v>
      </c>
      <c r="F213" t="s">
        <v>132</v>
      </c>
      <c r="I213">
        <v>4</v>
      </c>
      <c r="J213">
        <v>0</v>
      </c>
      <c r="L213" s="14" t="s">
        <v>1050</v>
      </c>
      <c r="N213" t="s">
        <v>190</v>
      </c>
      <c r="O213">
        <v>2</v>
      </c>
      <c r="P213" t="s">
        <v>39</v>
      </c>
      <c r="R213" t="s">
        <v>76</v>
      </c>
      <c r="S213" t="s">
        <v>39</v>
      </c>
      <c r="V213" t="s">
        <v>27</v>
      </c>
    </row>
    <row r="214" spans="1:22">
      <c r="A214" t="s">
        <v>599</v>
      </c>
      <c r="B214" t="s">
        <v>131</v>
      </c>
      <c r="D214" t="s">
        <v>115</v>
      </c>
      <c r="E214" t="s">
        <v>119</v>
      </c>
      <c r="F214" t="s">
        <v>132</v>
      </c>
      <c r="I214">
        <v>0</v>
      </c>
      <c r="J214">
        <v>0</v>
      </c>
      <c r="L214" t="s">
        <v>44</v>
      </c>
      <c r="N214" t="s">
        <v>701</v>
      </c>
      <c r="O214">
        <v>2</v>
      </c>
      <c r="P214" t="s">
        <v>39</v>
      </c>
      <c r="R214" t="s">
        <v>154</v>
      </c>
      <c r="S214" t="s">
        <v>39</v>
      </c>
      <c r="V214" t="s">
        <v>27</v>
      </c>
    </row>
    <row r="215" spans="1:22">
      <c r="A215" t="s">
        <v>600</v>
      </c>
      <c r="B215" t="s">
        <v>131</v>
      </c>
      <c r="D215" t="s">
        <v>105</v>
      </c>
      <c r="E215" t="s">
        <v>119</v>
      </c>
      <c r="F215" t="s">
        <v>132</v>
      </c>
      <c r="I215">
        <v>0</v>
      </c>
      <c r="J215">
        <v>0</v>
      </c>
      <c r="L215" t="s">
        <v>671</v>
      </c>
      <c r="M215" t="s">
        <v>131</v>
      </c>
      <c r="N215" t="s">
        <v>64</v>
      </c>
      <c r="O215">
        <v>1</v>
      </c>
      <c r="P215" t="s">
        <v>39</v>
      </c>
      <c r="R215" t="s">
        <v>316</v>
      </c>
      <c r="S215" t="s">
        <v>39</v>
      </c>
      <c r="T215" t="s">
        <v>131</v>
      </c>
      <c r="V215" t="s">
        <v>27</v>
      </c>
    </row>
    <row r="216" spans="1:22">
      <c r="A216" t="s">
        <v>601</v>
      </c>
      <c r="B216" t="s">
        <v>131</v>
      </c>
      <c r="C216" t="s">
        <v>131</v>
      </c>
      <c r="D216" t="s">
        <v>115</v>
      </c>
      <c r="E216" t="s">
        <v>157</v>
      </c>
      <c r="F216" t="s">
        <v>132</v>
      </c>
      <c r="G216" t="s">
        <v>1051</v>
      </c>
      <c r="H216" t="s">
        <v>131</v>
      </c>
      <c r="I216">
        <v>40</v>
      </c>
      <c r="J216">
        <v>12</v>
      </c>
      <c r="K216" t="s">
        <v>131</v>
      </c>
      <c r="L216" t="s">
        <v>783</v>
      </c>
      <c r="M216" t="s">
        <v>1052</v>
      </c>
      <c r="N216" t="s">
        <v>78</v>
      </c>
      <c r="O216">
        <v>2</v>
      </c>
      <c r="P216" t="s">
        <v>39</v>
      </c>
      <c r="Q216" t="s">
        <v>131</v>
      </c>
      <c r="R216" t="s">
        <v>76</v>
      </c>
      <c r="S216" t="s">
        <v>72</v>
      </c>
      <c r="T216" t="s">
        <v>131</v>
      </c>
      <c r="U216" t="s">
        <v>131</v>
      </c>
      <c r="V216" t="s">
        <v>195</v>
      </c>
    </row>
    <row r="217" spans="1:22">
      <c r="A217" t="s">
        <v>602</v>
      </c>
      <c r="B217" t="s">
        <v>131</v>
      </c>
      <c r="D217" t="s">
        <v>127</v>
      </c>
      <c r="E217" t="s">
        <v>157</v>
      </c>
      <c r="G217" t="s">
        <v>1053</v>
      </c>
      <c r="H217" t="s">
        <v>131</v>
      </c>
      <c r="I217">
        <v>32</v>
      </c>
      <c r="J217">
        <v>8</v>
      </c>
      <c r="L217" t="s">
        <v>1054</v>
      </c>
      <c r="M217" t="s">
        <v>131</v>
      </c>
      <c r="N217" t="s">
        <v>331</v>
      </c>
      <c r="O217">
        <v>2</v>
      </c>
      <c r="P217" t="s">
        <v>39</v>
      </c>
      <c r="R217" t="s">
        <v>76</v>
      </c>
      <c r="S217" t="s">
        <v>39</v>
      </c>
      <c r="T217" t="s">
        <v>131</v>
      </c>
      <c r="U217" t="s">
        <v>131</v>
      </c>
      <c r="V217" t="s">
        <v>27</v>
      </c>
    </row>
    <row r="218" spans="1:22">
      <c r="A218" t="s">
        <v>603</v>
      </c>
      <c r="B218" t="s">
        <v>131</v>
      </c>
      <c r="D218" t="s">
        <v>127</v>
      </c>
      <c r="E218" t="s">
        <v>112</v>
      </c>
      <c r="F218" t="s">
        <v>132</v>
      </c>
      <c r="I218">
        <v>6</v>
      </c>
      <c r="J218">
        <v>0</v>
      </c>
      <c r="L218" t="s">
        <v>152</v>
      </c>
      <c r="M218" t="s">
        <v>1055</v>
      </c>
      <c r="N218" t="s">
        <v>266</v>
      </c>
      <c r="O218">
        <v>2</v>
      </c>
      <c r="P218" t="s">
        <v>39</v>
      </c>
      <c r="R218" t="s">
        <v>154</v>
      </c>
      <c r="S218" t="s">
        <v>39</v>
      </c>
      <c r="T218" t="s">
        <v>131</v>
      </c>
      <c r="V218" t="s">
        <v>27</v>
      </c>
    </row>
    <row r="219" spans="1:22">
      <c r="A219" t="s">
        <v>604</v>
      </c>
      <c r="B219" t="s">
        <v>131</v>
      </c>
      <c r="D219" t="s">
        <v>105</v>
      </c>
      <c r="E219" t="s">
        <v>157</v>
      </c>
      <c r="F219" t="s">
        <v>132</v>
      </c>
      <c r="G219" t="s">
        <v>1056</v>
      </c>
      <c r="I219">
        <v>55</v>
      </c>
      <c r="J219">
        <v>17</v>
      </c>
      <c r="L219" t="s">
        <v>777</v>
      </c>
      <c r="M219" t="s">
        <v>1057</v>
      </c>
      <c r="N219" t="s">
        <v>106</v>
      </c>
      <c r="O219">
        <v>2</v>
      </c>
      <c r="P219" t="s">
        <v>39</v>
      </c>
      <c r="R219" t="s">
        <v>316</v>
      </c>
      <c r="S219" t="s">
        <v>39</v>
      </c>
      <c r="V219" t="s">
        <v>27</v>
      </c>
    </row>
    <row r="220" spans="1:22">
      <c r="A220" t="s">
        <v>605</v>
      </c>
      <c r="B220" t="s">
        <v>131</v>
      </c>
      <c r="D220" t="s">
        <v>115</v>
      </c>
      <c r="E220" t="s">
        <v>116</v>
      </c>
      <c r="F220" t="s">
        <v>132</v>
      </c>
      <c r="G220" t="s">
        <v>758</v>
      </c>
      <c r="I220">
        <v>3</v>
      </c>
      <c r="J220">
        <v>3</v>
      </c>
      <c r="L220" t="s">
        <v>102</v>
      </c>
      <c r="M220" t="s">
        <v>702</v>
      </c>
      <c r="N220" t="s">
        <v>703</v>
      </c>
      <c r="O220">
        <v>2</v>
      </c>
      <c r="P220" t="s">
        <v>39</v>
      </c>
      <c r="R220" t="s">
        <v>154</v>
      </c>
      <c r="S220" t="s">
        <v>39</v>
      </c>
      <c r="T220" t="s">
        <v>131</v>
      </c>
      <c r="V220" t="s">
        <v>27</v>
      </c>
    </row>
    <row r="221" spans="1:22">
      <c r="A221" t="s">
        <v>606</v>
      </c>
      <c r="B221" t="s">
        <v>131</v>
      </c>
      <c r="D221" t="s">
        <v>127</v>
      </c>
      <c r="E221" t="s">
        <v>112</v>
      </c>
      <c r="F221" t="s">
        <v>132</v>
      </c>
      <c r="I221">
        <v>5</v>
      </c>
      <c r="J221">
        <v>0</v>
      </c>
      <c r="L221" t="s">
        <v>44</v>
      </c>
      <c r="N221" t="s">
        <v>114</v>
      </c>
      <c r="O221">
        <v>1</v>
      </c>
      <c r="P221" t="s">
        <v>39</v>
      </c>
      <c r="R221" t="s">
        <v>76</v>
      </c>
      <c r="S221" t="s">
        <v>39</v>
      </c>
      <c r="T221" t="s">
        <v>131</v>
      </c>
      <c r="V221" t="s">
        <v>27</v>
      </c>
    </row>
    <row r="222" spans="1:22">
      <c r="A222" t="s">
        <v>607</v>
      </c>
      <c r="B222" t="s">
        <v>131</v>
      </c>
      <c r="D222" t="s">
        <v>127</v>
      </c>
      <c r="E222" t="s">
        <v>112</v>
      </c>
      <c r="F222" t="s">
        <v>132</v>
      </c>
      <c r="I222">
        <v>2</v>
      </c>
      <c r="J222">
        <v>0</v>
      </c>
      <c r="L222" t="s">
        <v>1058</v>
      </c>
      <c r="M222" t="s">
        <v>131</v>
      </c>
      <c r="N222" t="s">
        <v>158</v>
      </c>
      <c r="O222">
        <v>1</v>
      </c>
      <c r="P222" t="s">
        <v>39</v>
      </c>
      <c r="R222" t="s">
        <v>39</v>
      </c>
      <c r="S222" t="s">
        <v>39</v>
      </c>
      <c r="T222" t="s">
        <v>131</v>
      </c>
      <c r="V222" t="s">
        <v>27</v>
      </c>
    </row>
    <row r="223" spans="1:22">
      <c r="A223" t="s">
        <v>508</v>
      </c>
      <c r="B223" t="s">
        <v>791</v>
      </c>
      <c r="C223" t="s">
        <v>791</v>
      </c>
      <c r="D223" t="s">
        <v>36</v>
      </c>
      <c r="E223" t="s">
        <v>15</v>
      </c>
      <c r="F223" t="s">
        <v>791</v>
      </c>
      <c r="G223" t="s">
        <v>1059</v>
      </c>
      <c r="H223" t="s">
        <v>791</v>
      </c>
      <c r="I223">
        <v>12</v>
      </c>
      <c r="J223">
        <v>2</v>
      </c>
      <c r="K223" t="s">
        <v>269</v>
      </c>
      <c r="L223" t="s">
        <v>674</v>
      </c>
      <c r="M223" t="s">
        <v>17</v>
      </c>
      <c r="N223" t="s">
        <v>136</v>
      </c>
      <c r="O223">
        <v>1</v>
      </c>
      <c r="P223" t="s">
        <v>31</v>
      </c>
      <c r="Q223" t="s">
        <v>639</v>
      </c>
      <c r="R223" t="s">
        <v>640</v>
      </c>
      <c r="S223" t="s">
        <v>1060</v>
      </c>
      <c r="T223" t="s">
        <v>791</v>
      </c>
      <c r="U223" t="s">
        <v>791</v>
      </c>
      <c r="V223" t="s">
        <v>640</v>
      </c>
    </row>
    <row r="224" spans="1:22">
      <c r="A224" t="s">
        <v>509</v>
      </c>
      <c r="B224" t="s">
        <v>791</v>
      </c>
      <c r="C224" t="s">
        <v>791</v>
      </c>
      <c r="D224" t="s">
        <v>23</v>
      </c>
      <c r="E224" t="s">
        <v>200</v>
      </c>
      <c r="F224" t="s">
        <v>21</v>
      </c>
      <c r="G224" t="s">
        <v>791</v>
      </c>
      <c r="H224" t="s">
        <v>791</v>
      </c>
      <c r="I224">
        <v>2</v>
      </c>
      <c r="J224">
        <v>1</v>
      </c>
      <c r="L224" t="s">
        <v>102</v>
      </c>
      <c r="M224" t="s">
        <v>791</v>
      </c>
      <c r="N224" t="s">
        <v>121</v>
      </c>
      <c r="O224">
        <v>1</v>
      </c>
      <c r="P224" t="s">
        <v>25</v>
      </c>
      <c r="R224" t="s">
        <v>107</v>
      </c>
      <c r="S224" t="s">
        <v>791</v>
      </c>
      <c r="T224" t="s">
        <v>791</v>
      </c>
      <c r="U224" t="s">
        <v>791</v>
      </c>
      <c r="V224" t="s">
        <v>65</v>
      </c>
    </row>
    <row r="225" spans="1:22">
      <c r="A225" t="s">
        <v>510</v>
      </c>
      <c r="B225" t="s">
        <v>791</v>
      </c>
      <c r="C225" t="s">
        <v>791</v>
      </c>
      <c r="D225" t="s">
        <v>36</v>
      </c>
      <c r="E225" t="s">
        <v>42</v>
      </c>
      <c r="F225" t="s">
        <v>21</v>
      </c>
      <c r="I225">
        <v>0</v>
      </c>
      <c r="J225">
        <v>0</v>
      </c>
      <c r="L225" t="s">
        <v>102</v>
      </c>
      <c r="N225" t="s">
        <v>190</v>
      </c>
      <c r="O225">
        <v>1</v>
      </c>
      <c r="P225" t="s">
        <v>18</v>
      </c>
      <c r="R225" t="s">
        <v>791</v>
      </c>
      <c r="S225" t="s">
        <v>1061</v>
      </c>
      <c r="T225" t="s">
        <v>791</v>
      </c>
      <c r="U225" t="s">
        <v>791</v>
      </c>
      <c r="V225" t="s">
        <v>65</v>
      </c>
    </row>
    <row r="226" spans="1:22">
      <c r="A226" t="s">
        <v>511</v>
      </c>
      <c r="B226" t="s">
        <v>791</v>
      </c>
      <c r="C226" t="s">
        <v>791</v>
      </c>
      <c r="D226" t="s">
        <v>46</v>
      </c>
      <c r="E226" t="s">
        <v>42</v>
      </c>
      <c r="F226" t="s">
        <v>21</v>
      </c>
      <c r="I226">
        <v>0</v>
      </c>
      <c r="J226">
        <v>0</v>
      </c>
      <c r="L226" t="s">
        <v>102</v>
      </c>
      <c r="N226" t="s">
        <v>34</v>
      </c>
      <c r="O226">
        <v>1</v>
      </c>
      <c r="P226" t="s">
        <v>31</v>
      </c>
      <c r="Q226" t="s">
        <v>791</v>
      </c>
      <c r="R226" t="s">
        <v>791</v>
      </c>
      <c r="T226" t="s">
        <v>791</v>
      </c>
      <c r="V226" t="s">
        <v>65</v>
      </c>
    </row>
    <row r="227" spans="1:22">
      <c r="A227" t="s">
        <v>512</v>
      </c>
      <c r="D227" t="s">
        <v>46</v>
      </c>
      <c r="E227" t="s">
        <v>22</v>
      </c>
      <c r="F227" t="s">
        <v>14</v>
      </c>
      <c r="I227">
        <v>6</v>
      </c>
      <c r="J227">
        <v>0</v>
      </c>
      <c r="L227" t="s">
        <v>102</v>
      </c>
      <c r="N227" t="s">
        <v>145</v>
      </c>
      <c r="O227">
        <v>1</v>
      </c>
      <c r="P227" t="s">
        <v>25</v>
      </c>
      <c r="V227" t="s">
        <v>65</v>
      </c>
    </row>
    <row r="228" spans="1:22">
      <c r="A228" t="s">
        <v>513</v>
      </c>
      <c r="D228" t="s">
        <v>46</v>
      </c>
      <c r="E228" t="s">
        <v>35</v>
      </c>
      <c r="F228" t="s">
        <v>113</v>
      </c>
      <c r="G228" t="s">
        <v>208</v>
      </c>
      <c r="I228">
        <v>27</v>
      </c>
      <c r="J228">
        <v>20</v>
      </c>
      <c r="L228" t="s">
        <v>102</v>
      </c>
      <c r="N228" t="s">
        <v>144</v>
      </c>
      <c r="O228">
        <v>1</v>
      </c>
      <c r="P228" t="s">
        <v>25</v>
      </c>
      <c r="V228" t="s">
        <v>65</v>
      </c>
    </row>
    <row r="229" spans="1:22">
      <c r="A229" t="s">
        <v>514</v>
      </c>
      <c r="D229" t="s">
        <v>23</v>
      </c>
      <c r="E229" t="s">
        <v>35</v>
      </c>
      <c r="F229" t="s">
        <v>113</v>
      </c>
      <c r="G229" t="s">
        <v>208</v>
      </c>
      <c r="I229">
        <v>7</v>
      </c>
      <c r="J229">
        <v>6</v>
      </c>
      <c r="L229" t="s">
        <v>102</v>
      </c>
      <c r="N229" t="s">
        <v>136</v>
      </c>
      <c r="O229">
        <v>2</v>
      </c>
      <c r="P229" t="s">
        <v>31</v>
      </c>
      <c r="R229" t="s">
        <v>641</v>
      </c>
      <c r="V229" t="s">
        <v>641</v>
      </c>
    </row>
    <row r="230" spans="1:22">
      <c r="A230" t="s">
        <v>515</v>
      </c>
      <c r="D230" t="s">
        <v>36</v>
      </c>
      <c r="E230" t="s">
        <v>35</v>
      </c>
      <c r="G230" t="s">
        <v>208</v>
      </c>
      <c r="I230">
        <v>10</v>
      </c>
      <c r="J230">
        <v>2</v>
      </c>
      <c r="L230" t="s">
        <v>675</v>
      </c>
      <c r="M230" t="s">
        <v>210</v>
      </c>
      <c r="N230" t="s">
        <v>676</v>
      </c>
      <c r="O230">
        <v>3</v>
      </c>
      <c r="P230" t="s">
        <v>18</v>
      </c>
      <c r="S230" t="s">
        <v>216</v>
      </c>
      <c r="V230" t="s">
        <v>1062</v>
      </c>
    </row>
    <row r="231" spans="1:22">
      <c r="A231" t="s">
        <v>516</v>
      </c>
      <c r="D231" t="s">
        <v>36</v>
      </c>
      <c r="E231" t="s">
        <v>35</v>
      </c>
      <c r="G231" t="s">
        <v>208</v>
      </c>
      <c r="I231">
        <v>17</v>
      </c>
      <c r="J231">
        <v>8</v>
      </c>
      <c r="L231" t="s">
        <v>102</v>
      </c>
      <c r="N231" t="s">
        <v>212</v>
      </c>
      <c r="O231">
        <v>1</v>
      </c>
      <c r="P231" t="s">
        <v>25</v>
      </c>
      <c r="V231" t="s">
        <v>65</v>
      </c>
    </row>
    <row r="232" spans="1:22">
      <c r="A232" t="s">
        <v>517</v>
      </c>
      <c r="D232" t="s">
        <v>23</v>
      </c>
      <c r="E232" t="s">
        <v>42</v>
      </c>
      <c r="F232" t="s">
        <v>113</v>
      </c>
      <c r="I232">
        <v>0</v>
      </c>
      <c r="J232">
        <v>0</v>
      </c>
      <c r="L232" t="s">
        <v>1063</v>
      </c>
      <c r="M232" t="s">
        <v>229</v>
      </c>
      <c r="N232" t="s">
        <v>129</v>
      </c>
      <c r="O232">
        <v>1</v>
      </c>
      <c r="P232" t="s">
        <v>25</v>
      </c>
      <c r="V232" t="s">
        <v>65</v>
      </c>
    </row>
    <row r="233" spans="1:22">
      <c r="A233" t="s">
        <v>518</v>
      </c>
      <c r="B233" t="s">
        <v>791</v>
      </c>
      <c r="C233" t="s">
        <v>791</v>
      </c>
      <c r="D233" t="s">
        <v>36</v>
      </c>
      <c r="E233" t="s">
        <v>35</v>
      </c>
      <c r="F233" t="s">
        <v>14</v>
      </c>
      <c r="G233" t="s">
        <v>1064</v>
      </c>
      <c r="H233" t="s">
        <v>791</v>
      </c>
      <c r="I233">
        <v>4</v>
      </c>
      <c r="J233">
        <v>1</v>
      </c>
      <c r="K233" t="s">
        <v>791</v>
      </c>
      <c r="L233" t="s">
        <v>102</v>
      </c>
      <c r="M233" t="s">
        <v>791</v>
      </c>
      <c r="N233" t="s">
        <v>226</v>
      </c>
      <c r="O233">
        <v>1</v>
      </c>
      <c r="P233" t="s">
        <v>31</v>
      </c>
      <c r="Q233" t="s">
        <v>1065</v>
      </c>
      <c r="R233" t="s">
        <v>791</v>
      </c>
      <c r="S233" t="s">
        <v>1066</v>
      </c>
      <c r="T233" t="s">
        <v>791</v>
      </c>
      <c r="U233" t="s">
        <v>791</v>
      </c>
      <c r="V233" t="s">
        <v>1067</v>
      </c>
    </row>
    <row r="234" spans="1:22">
      <c r="A234" t="s">
        <v>519</v>
      </c>
      <c r="D234" t="s">
        <v>105</v>
      </c>
      <c r="E234" t="s">
        <v>116</v>
      </c>
      <c r="G234" t="s">
        <v>677</v>
      </c>
      <c r="I234">
        <v>4</v>
      </c>
      <c r="J234">
        <v>1</v>
      </c>
      <c r="L234" t="s">
        <v>102</v>
      </c>
      <c r="N234" t="s">
        <v>121</v>
      </c>
      <c r="O234">
        <v>1</v>
      </c>
      <c r="P234" t="s">
        <v>18</v>
      </c>
      <c r="V234" t="s">
        <v>65</v>
      </c>
    </row>
    <row r="235" spans="1:22">
      <c r="A235" t="s">
        <v>520</v>
      </c>
      <c r="B235" t="s">
        <v>791</v>
      </c>
      <c r="C235" t="s">
        <v>791</v>
      </c>
      <c r="D235" t="s">
        <v>105</v>
      </c>
      <c r="E235" t="s">
        <v>112</v>
      </c>
      <c r="F235" t="s">
        <v>209</v>
      </c>
      <c r="G235" t="s">
        <v>791</v>
      </c>
      <c r="H235" t="s">
        <v>791</v>
      </c>
      <c r="I235">
        <v>1</v>
      </c>
      <c r="J235">
        <v>0</v>
      </c>
      <c r="L235" t="s">
        <v>622</v>
      </c>
      <c r="M235" t="s">
        <v>199</v>
      </c>
      <c r="N235" t="s">
        <v>219</v>
      </c>
      <c r="O235">
        <v>1</v>
      </c>
      <c r="P235" t="s">
        <v>25</v>
      </c>
      <c r="R235" t="s">
        <v>791</v>
      </c>
      <c r="S235" t="s">
        <v>791</v>
      </c>
      <c r="T235" t="s">
        <v>791</v>
      </c>
      <c r="V235" t="s">
        <v>784</v>
      </c>
    </row>
    <row r="236" spans="1:22">
      <c r="A236" t="s">
        <v>521</v>
      </c>
      <c r="B236" t="s">
        <v>791</v>
      </c>
      <c r="C236" t="s">
        <v>791</v>
      </c>
      <c r="D236" t="s">
        <v>36</v>
      </c>
      <c r="E236" t="s">
        <v>15</v>
      </c>
      <c r="F236" t="s">
        <v>21</v>
      </c>
      <c r="G236" t="s">
        <v>1068</v>
      </c>
      <c r="H236" t="s">
        <v>791</v>
      </c>
      <c r="I236">
        <v>40</v>
      </c>
      <c r="J236">
        <v>22</v>
      </c>
      <c r="K236" t="s">
        <v>206</v>
      </c>
      <c r="L236" t="s">
        <v>102</v>
      </c>
      <c r="M236" t="s">
        <v>124</v>
      </c>
      <c r="N236" t="s">
        <v>121</v>
      </c>
      <c r="O236" t="s">
        <v>1069</v>
      </c>
      <c r="P236" t="s">
        <v>107</v>
      </c>
      <c r="Q236" t="s">
        <v>216</v>
      </c>
      <c r="R236" t="s">
        <v>791</v>
      </c>
      <c r="S236" t="s">
        <v>39</v>
      </c>
      <c r="T236" t="s">
        <v>791</v>
      </c>
      <c r="U236" t="s">
        <v>791</v>
      </c>
      <c r="V236" t="s">
        <v>19</v>
      </c>
    </row>
    <row r="237" spans="1:22">
      <c r="A237" t="s">
        <v>522</v>
      </c>
      <c r="B237" t="s">
        <v>791</v>
      </c>
      <c r="C237" t="s">
        <v>791</v>
      </c>
      <c r="D237" t="s">
        <v>105</v>
      </c>
      <c r="E237" t="s">
        <v>116</v>
      </c>
      <c r="F237" t="s">
        <v>21</v>
      </c>
      <c r="G237" t="s">
        <v>208</v>
      </c>
      <c r="I237">
        <v>20</v>
      </c>
      <c r="J237">
        <v>7</v>
      </c>
      <c r="K237" t="s">
        <v>791</v>
      </c>
      <c r="L237" t="s">
        <v>102</v>
      </c>
      <c r="M237" t="s">
        <v>33</v>
      </c>
      <c r="N237" t="s">
        <v>125</v>
      </c>
      <c r="O237">
        <v>1</v>
      </c>
      <c r="P237" t="s">
        <v>31</v>
      </c>
      <c r="Q237" t="s">
        <v>791</v>
      </c>
      <c r="R237" t="s">
        <v>641</v>
      </c>
      <c r="S237" t="s">
        <v>791</v>
      </c>
      <c r="T237" t="s">
        <v>791</v>
      </c>
      <c r="U237" t="s">
        <v>791</v>
      </c>
      <c r="V237" t="s">
        <v>641</v>
      </c>
    </row>
    <row r="238" spans="1:22">
      <c r="A238" t="s">
        <v>523</v>
      </c>
      <c r="B238" t="s">
        <v>791</v>
      </c>
      <c r="C238" t="s">
        <v>791</v>
      </c>
      <c r="D238" t="s">
        <v>105</v>
      </c>
      <c r="E238" t="s">
        <v>112</v>
      </c>
      <c r="F238" t="s">
        <v>14</v>
      </c>
      <c r="I238">
        <v>12</v>
      </c>
      <c r="J238">
        <v>0</v>
      </c>
      <c r="L238" t="s">
        <v>102</v>
      </c>
      <c r="N238" t="s">
        <v>121</v>
      </c>
      <c r="O238">
        <v>2</v>
      </c>
      <c r="P238" t="s">
        <v>25</v>
      </c>
      <c r="R238" t="s">
        <v>791</v>
      </c>
      <c r="S238" t="s">
        <v>791</v>
      </c>
      <c r="T238" t="s">
        <v>791</v>
      </c>
      <c r="V238" t="s">
        <v>65</v>
      </c>
    </row>
    <row r="239" spans="1:22">
      <c r="A239" t="s">
        <v>524</v>
      </c>
      <c r="B239" t="s">
        <v>131</v>
      </c>
      <c r="C239" t="s">
        <v>131</v>
      </c>
      <c r="D239" t="s">
        <v>23</v>
      </c>
      <c r="E239" t="s">
        <v>313</v>
      </c>
      <c r="F239" t="s">
        <v>21</v>
      </c>
      <c r="G239" t="s">
        <v>1070</v>
      </c>
      <c r="H239" t="s">
        <v>131</v>
      </c>
      <c r="I239">
        <v>15</v>
      </c>
      <c r="J239">
        <v>3</v>
      </c>
      <c r="K239" t="s">
        <v>131</v>
      </c>
      <c r="L239" t="s">
        <v>748</v>
      </c>
      <c r="M239" t="s">
        <v>131</v>
      </c>
      <c r="N239" t="s">
        <v>30</v>
      </c>
      <c r="O239">
        <v>1</v>
      </c>
      <c r="P239" t="s">
        <v>31</v>
      </c>
      <c r="Q239" t="s">
        <v>131</v>
      </c>
      <c r="R239" t="s">
        <v>131</v>
      </c>
      <c r="S239" t="s">
        <v>131</v>
      </c>
      <c r="T239" t="s">
        <v>131</v>
      </c>
      <c r="U239" t="s">
        <v>131</v>
      </c>
      <c r="V239" t="s">
        <v>65</v>
      </c>
    </row>
    <row r="240" spans="1:22">
      <c r="A240" t="s">
        <v>525</v>
      </c>
      <c r="D240" t="s">
        <v>105</v>
      </c>
      <c r="E240" t="s">
        <v>312</v>
      </c>
      <c r="F240" t="s">
        <v>209</v>
      </c>
      <c r="I240">
        <v>0</v>
      </c>
      <c r="J240">
        <v>0</v>
      </c>
      <c r="L240" t="s">
        <v>102</v>
      </c>
      <c r="M240" t="s">
        <v>1071</v>
      </c>
      <c r="N240" t="s">
        <v>156</v>
      </c>
      <c r="O240">
        <v>1</v>
      </c>
      <c r="P240" t="s">
        <v>25</v>
      </c>
      <c r="T240" t="s">
        <v>131</v>
      </c>
      <c r="V240" t="s">
        <v>65</v>
      </c>
    </row>
    <row r="241" spans="1:22">
      <c r="A241" t="s">
        <v>526</v>
      </c>
      <c r="B241" t="s">
        <v>131</v>
      </c>
      <c r="D241" t="s">
        <v>36</v>
      </c>
      <c r="E241" t="s">
        <v>15</v>
      </c>
      <c r="F241" t="s">
        <v>21</v>
      </c>
      <c r="G241" t="s">
        <v>1072</v>
      </c>
      <c r="I241">
        <v>31</v>
      </c>
      <c r="J241">
        <v>16</v>
      </c>
      <c r="K241" t="s">
        <v>121</v>
      </c>
      <c r="L241" t="s">
        <v>148</v>
      </c>
      <c r="N241" t="s">
        <v>314</v>
      </c>
      <c r="O241">
        <v>1</v>
      </c>
      <c r="P241" t="s">
        <v>40</v>
      </c>
      <c r="Q241" t="s">
        <v>131</v>
      </c>
      <c r="R241" t="s">
        <v>45</v>
      </c>
      <c r="S241" t="s">
        <v>131</v>
      </c>
      <c r="T241" t="s">
        <v>188</v>
      </c>
      <c r="V241" t="s">
        <v>785</v>
      </c>
    </row>
    <row r="242" spans="1:22">
      <c r="A242" t="s">
        <v>608</v>
      </c>
      <c r="B242" t="s">
        <v>791</v>
      </c>
      <c r="D242" t="s">
        <v>41</v>
      </c>
      <c r="E242" t="s">
        <v>22</v>
      </c>
      <c r="F242" t="s">
        <v>14</v>
      </c>
      <c r="I242">
        <v>3</v>
      </c>
      <c r="J242">
        <v>0</v>
      </c>
      <c r="L242" t="s">
        <v>148</v>
      </c>
      <c r="N242" t="s">
        <v>137</v>
      </c>
      <c r="O242" t="s">
        <v>1073</v>
      </c>
      <c r="P242" t="s">
        <v>39</v>
      </c>
      <c r="R242" t="s">
        <v>31</v>
      </c>
      <c r="S242" t="s">
        <v>39</v>
      </c>
      <c r="V242" t="s">
        <v>786</v>
      </c>
    </row>
    <row r="243" spans="1:22">
      <c r="A243" t="s">
        <v>527</v>
      </c>
      <c r="B243" t="s">
        <v>131</v>
      </c>
      <c r="C243" t="s">
        <v>131</v>
      </c>
      <c r="D243" t="s">
        <v>41</v>
      </c>
      <c r="E243" t="s">
        <v>108</v>
      </c>
      <c r="F243" t="s">
        <v>14</v>
      </c>
      <c r="I243" t="s">
        <v>131</v>
      </c>
      <c r="J243" t="s">
        <v>131</v>
      </c>
      <c r="L243" t="s">
        <v>44</v>
      </c>
      <c r="M243" t="s">
        <v>185</v>
      </c>
      <c r="N243" t="s">
        <v>114</v>
      </c>
      <c r="O243">
        <v>1</v>
      </c>
      <c r="P243" t="s">
        <v>1074</v>
      </c>
      <c r="R243" t="s">
        <v>678</v>
      </c>
      <c r="T243" t="s">
        <v>131</v>
      </c>
      <c r="U243" t="s">
        <v>131</v>
      </c>
      <c r="V243" t="s">
        <v>787</v>
      </c>
    </row>
    <row r="244" spans="1:22">
      <c r="A244" t="s">
        <v>528</v>
      </c>
      <c r="B244" t="s">
        <v>131</v>
      </c>
      <c r="D244" t="s">
        <v>36</v>
      </c>
      <c r="E244" t="s">
        <v>22</v>
      </c>
      <c r="F244" t="s">
        <v>14</v>
      </c>
      <c r="G244" t="s">
        <v>1075</v>
      </c>
      <c r="I244">
        <v>18</v>
      </c>
      <c r="J244">
        <v>9</v>
      </c>
      <c r="K244" t="s">
        <v>224</v>
      </c>
      <c r="L244" t="s">
        <v>1076</v>
      </c>
      <c r="M244" t="s">
        <v>213</v>
      </c>
      <c r="N244" t="s">
        <v>224</v>
      </c>
      <c r="O244">
        <v>2</v>
      </c>
      <c r="P244" t="s">
        <v>1077</v>
      </c>
      <c r="R244" t="s">
        <v>316</v>
      </c>
      <c r="S244" t="s">
        <v>39</v>
      </c>
      <c r="V244" t="s">
        <v>1078</v>
      </c>
    </row>
    <row r="245" spans="1:22">
      <c r="A245" t="s">
        <v>529</v>
      </c>
      <c r="B245" t="s">
        <v>791</v>
      </c>
      <c r="D245" t="s">
        <v>36</v>
      </c>
      <c r="E245" t="s">
        <v>22</v>
      </c>
      <c r="F245" t="s">
        <v>21</v>
      </c>
      <c r="I245">
        <v>2</v>
      </c>
      <c r="J245">
        <v>0</v>
      </c>
      <c r="L245" t="s">
        <v>642</v>
      </c>
      <c r="M245" t="s">
        <v>213</v>
      </c>
      <c r="N245" t="s">
        <v>183</v>
      </c>
      <c r="O245">
        <v>3</v>
      </c>
      <c r="P245" t="s">
        <v>39</v>
      </c>
      <c r="R245" t="s">
        <v>39</v>
      </c>
      <c r="S245" t="s">
        <v>1079</v>
      </c>
      <c r="V245" t="s">
        <v>679</v>
      </c>
    </row>
    <row r="246" spans="1:22">
      <c r="A246" t="s">
        <v>530</v>
      </c>
      <c r="B246" t="s">
        <v>791</v>
      </c>
      <c r="D246" t="s">
        <v>46</v>
      </c>
      <c r="E246" t="s">
        <v>35</v>
      </c>
      <c r="F246" t="s">
        <v>21</v>
      </c>
      <c r="G246" t="s">
        <v>315</v>
      </c>
      <c r="I246">
        <v>2</v>
      </c>
      <c r="J246">
        <v>2</v>
      </c>
      <c r="L246" t="s">
        <v>102</v>
      </c>
      <c r="M246" t="s">
        <v>29</v>
      </c>
      <c r="N246" t="s">
        <v>144</v>
      </c>
      <c r="O246">
        <v>1</v>
      </c>
      <c r="P246" t="s">
        <v>39</v>
      </c>
      <c r="R246" t="s">
        <v>188</v>
      </c>
      <c r="S246" t="s">
        <v>39</v>
      </c>
      <c r="T246" t="s">
        <v>1080</v>
      </c>
      <c r="V246" t="s">
        <v>1081</v>
      </c>
    </row>
    <row r="247" spans="1:22">
      <c r="A247" t="s">
        <v>531</v>
      </c>
      <c r="B247" t="s">
        <v>791</v>
      </c>
      <c r="C247" t="s">
        <v>791</v>
      </c>
      <c r="D247">
        <v>2</v>
      </c>
      <c r="E247" t="s">
        <v>108</v>
      </c>
      <c r="F247" t="s">
        <v>14</v>
      </c>
      <c r="I247">
        <v>12</v>
      </c>
      <c r="J247">
        <v>1</v>
      </c>
      <c r="L247" t="s">
        <v>17</v>
      </c>
      <c r="M247" t="s">
        <v>1082</v>
      </c>
      <c r="N247" t="s">
        <v>125</v>
      </c>
      <c r="O247">
        <v>1</v>
      </c>
      <c r="P247" t="s">
        <v>791</v>
      </c>
      <c r="R247" t="s">
        <v>791</v>
      </c>
      <c r="T247" t="s">
        <v>791</v>
      </c>
      <c r="V247" t="s">
        <v>45</v>
      </c>
    </row>
    <row r="248" spans="1:22">
      <c r="A248" t="s">
        <v>532</v>
      </c>
      <c r="B248" t="s">
        <v>131</v>
      </c>
      <c r="D248" t="s">
        <v>23</v>
      </c>
      <c r="E248" t="s">
        <v>200</v>
      </c>
      <c r="F248" t="s">
        <v>21</v>
      </c>
      <c r="G248" t="s">
        <v>131</v>
      </c>
      <c r="H248" t="s">
        <v>131</v>
      </c>
      <c r="I248">
        <v>4</v>
      </c>
      <c r="J248">
        <v>1</v>
      </c>
      <c r="L248" t="s">
        <v>1083</v>
      </c>
      <c r="M248" t="s">
        <v>131</v>
      </c>
      <c r="N248" t="s">
        <v>38</v>
      </c>
      <c r="O248">
        <v>3</v>
      </c>
      <c r="P248" t="s">
        <v>39</v>
      </c>
      <c r="R248" t="s">
        <v>39</v>
      </c>
      <c r="S248" t="s">
        <v>39</v>
      </c>
      <c r="T248" t="s">
        <v>131</v>
      </c>
      <c r="U248" t="s">
        <v>131</v>
      </c>
      <c r="V248" t="s">
        <v>45</v>
      </c>
    </row>
    <row r="249" spans="1:22">
      <c r="A249" t="s">
        <v>533</v>
      </c>
      <c r="B249" t="s">
        <v>791</v>
      </c>
      <c r="D249" t="s">
        <v>36</v>
      </c>
      <c r="E249" t="s">
        <v>35</v>
      </c>
      <c r="F249" t="s">
        <v>21</v>
      </c>
      <c r="G249" t="s">
        <v>797</v>
      </c>
      <c r="I249">
        <v>2</v>
      </c>
      <c r="J249">
        <v>2</v>
      </c>
      <c r="L249" t="s">
        <v>148</v>
      </c>
      <c r="M249" t="s">
        <v>213</v>
      </c>
      <c r="N249" t="s">
        <v>144</v>
      </c>
      <c r="O249">
        <v>2</v>
      </c>
      <c r="P249" t="s">
        <v>39</v>
      </c>
      <c r="R249" t="s">
        <v>31</v>
      </c>
      <c r="S249" t="s">
        <v>72</v>
      </c>
      <c r="V249" t="s">
        <v>1084</v>
      </c>
    </row>
    <row r="250" spans="1:22">
      <c r="A250" t="s">
        <v>534</v>
      </c>
      <c r="B250" t="s">
        <v>131</v>
      </c>
      <c r="D250" t="s">
        <v>46</v>
      </c>
      <c r="E250" t="s">
        <v>108</v>
      </c>
      <c r="F250" t="s">
        <v>132</v>
      </c>
      <c r="G250" t="s">
        <v>1085</v>
      </c>
      <c r="I250" t="s">
        <v>131</v>
      </c>
      <c r="J250">
        <v>1</v>
      </c>
      <c r="L250" t="s">
        <v>120</v>
      </c>
      <c r="M250" t="s">
        <v>735</v>
      </c>
      <c r="N250" t="s">
        <v>158</v>
      </c>
      <c r="O250">
        <v>1</v>
      </c>
      <c r="P250" t="s">
        <v>39</v>
      </c>
      <c r="R250" t="s">
        <v>316</v>
      </c>
      <c r="S250" t="s">
        <v>31</v>
      </c>
      <c r="T250" t="s">
        <v>131</v>
      </c>
      <c r="V250" t="s">
        <v>45</v>
      </c>
    </row>
    <row r="251" spans="1:22">
      <c r="A251" t="s">
        <v>535</v>
      </c>
      <c r="B251" t="s">
        <v>131</v>
      </c>
      <c r="D251" t="s">
        <v>41</v>
      </c>
      <c r="E251" t="s">
        <v>22</v>
      </c>
      <c r="F251" t="s">
        <v>14</v>
      </c>
      <c r="I251">
        <v>1</v>
      </c>
      <c r="J251">
        <v>0</v>
      </c>
      <c r="L251" t="s">
        <v>102</v>
      </c>
      <c r="M251" t="s">
        <v>1086</v>
      </c>
      <c r="N251" t="s">
        <v>122</v>
      </c>
      <c r="O251">
        <v>6</v>
      </c>
      <c r="P251" t="s">
        <v>39</v>
      </c>
      <c r="R251" t="s">
        <v>643</v>
      </c>
      <c r="S251" t="s">
        <v>39</v>
      </c>
      <c r="T251" t="s">
        <v>131</v>
      </c>
      <c r="V251" t="s">
        <v>1087</v>
      </c>
    </row>
    <row r="252" spans="1:22">
      <c r="A252" t="s">
        <v>536</v>
      </c>
      <c r="B252" t="s">
        <v>1088</v>
      </c>
      <c r="D252" t="s">
        <v>23</v>
      </c>
      <c r="E252" t="s">
        <v>42</v>
      </c>
      <c r="I252" t="s">
        <v>1089</v>
      </c>
      <c r="J252" t="s">
        <v>1090</v>
      </c>
      <c r="L252" t="s">
        <v>102</v>
      </c>
      <c r="N252" t="s">
        <v>265</v>
      </c>
      <c r="O252">
        <v>1</v>
      </c>
      <c r="P252" t="s">
        <v>39</v>
      </c>
      <c r="R252" t="s">
        <v>318</v>
      </c>
      <c r="S252" t="s">
        <v>39</v>
      </c>
      <c r="V252" t="s">
        <v>319</v>
      </c>
    </row>
    <row r="253" spans="1:22">
      <c r="A253" t="s">
        <v>537</v>
      </c>
      <c r="B253" t="s">
        <v>791</v>
      </c>
      <c r="D253" t="s">
        <v>36</v>
      </c>
      <c r="E253" t="s">
        <v>22</v>
      </c>
      <c r="F253" t="s">
        <v>21</v>
      </c>
      <c r="G253" t="s">
        <v>1091</v>
      </c>
      <c r="I253">
        <v>6</v>
      </c>
      <c r="J253">
        <v>0</v>
      </c>
      <c r="L253" t="s">
        <v>102</v>
      </c>
      <c r="M253" t="s">
        <v>213</v>
      </c>
      <c r="N253" t="s">
        <v>239</v>
      </c>
      <c r="O253">
        <v>1</v>
      </c>
      <c r="P253" t="s">
        <v>39</v>
      </c>
      <c r="R253" t="s">
        <v>215</v>
      </c>
      <c r="S253" t="s">
        <v>1092</v>
      </c>
      <c r="V253" t="s">
        <v>202</v>
      </c>
    </row>
    <row r="254" spans="1:22">
      <c r="A254" t="s">
        <v>538</v>
      </c>
      <c r="B254" t="s">
        <v>131</v>
      </c>
      <c r="D254" t="s">
        <v>105</v>
      </c>
      <c r="E254" t="s">
        <v>112</v>
      </c>
      <c r="F254" t="s">
        <v>132</v>
      </c>
      <c r="I254">
        <v>1</v>
      </c>
      <c r="J254">
        <v>1</v>
      </c>
      <c r="L254" t="s">
        <v>148</v>
      </c>
      <c r="M254" t="s">
        <v>33</v>
      </c>
      <c r="N254" t="s">
        <v>233</v>
      </c>
      <c r="O254" t="s">
        <v>131</v>
      </c>
      <c r="P254" t="s">
        <v>39</v>
      </c>
      <c r="R254" t="s">
        <v>72</v>
      </c>
      <c r="T254" t="s">
        <v>131</v>
      </c>
      <c r="V254" t="s">
        <v>798</v>
      </c>
    </row>
    <row r="255" spans="1:22">
      <c r="A255" t="s">
        <v>539</v>
      </c>
      <c r="B255" t="s">
        <v>1093</v>
      </c>
      <c r="D255" t="s">
        <v>41</v>
      </c>
      <c r="E255" t="s">
        <v>22</v>
      </c>
      <c r="F255" t="s">
        <v>14</v>
      </c>
      <c r="I255">
        <v>6</v>
      </c>
      <c r="J255">
        <v>1</v>
      </c>
      <c r="L255" t="s">
        <v>1094</v>
      </c>
      <c r="N255" t="s">
        <v>142</v>
      </c>
      <c r="O255">
        <v>1</v>
      </c>
      <c r="P255" t="s">
        <v>107</v>
      </c>
      <c r="R255" t="s">
        <v>107</v>
      </c>
    </row>
    <row r="256" spans="1:22">
      <c r="A256" t="s">
        <v>540</v>
      </c>
      <c r="B256" t="s">
        <v>131</v>
      </c>
      <c r="D256" t="s">
        <v>115</v>
      </c>
      <c r="E256" t="s">
        <v>116</v>
      </c>
      <c r="F256" t="s">
        <v>132</v>
      </c>
      <c r="G256" t="s">
        <v>131</v>
      </c>
      <c r="H256" t="s">
        <v>131</v>
      </c>
      <c r="I256">
        <v>11</v>
      </c>
      <c r="J256">
        <v>4</v>
      </c>
      <c r="K256" t="s">
        <v>131</v>
      </c>
      <c r="L256" t="s">
        <v>148</v>
      </c>
      <c r="M256" t="s">
        <v>77</v>
      </c>
      <c r="N256" t="s">
        <v>158</v>
      </c>
      <c r="O256">
        <v>1</v>
      </c>
      <c r="P256" t="s">
        <v>39</v>
      </c>
      <c r="Q256" t="s">
        <v>131</v>
      </c>
      <c r="R256" t="s">
        <v>132</v>
      </c>
      <c r="S256" t="s">
        <v>644</v>
      </c>
      <c r="T256" t="s">
        <v>1095</v>
      </c>
      <c r="U256" t="s">
        <v>131</v>
      </c>
      <c r="V256" t="s">
        <v>317</v>
      </c>
    </row>
    <row r="257" spans="1:22">
      <c r="A257" t="s">
        <v>541</v>
      </c>
      <c r="B257" t="s">
        <v>131</v>
      </c>
      <c r="D257" t="s">
        <v>127</v>
      </c>
      <c r="E257" t="s">
        <v>112</v>
      </c>
      <c r="F257" t="s">
        <v>132</v>
      </c>
      <c r="I257">
        <v>5</v>
      </c>
      <c r="J257">
        <v>0</v>
      </c>
      <c r="L257" t="s">
        <v>44</v>
      </c>
      <c r="N257" t="s">
        <v>158</v>
      </c>
      <c r="O257">
        <v>2</v>
      </c>
      <c r="P257" t="s">
        <v>39</v>
      </c>
      <c r="R257" t="s">
        <v>39</v>
      </c>
      <c r="S257" t="s">
        <v>39</v>
      </c>
      <c r="V257" t="s">
        <v>45</v>
      </c>
    </row>
    <row r="258" spans="1:22">
      <c r="A258" t="s">
        <v>66</v>
      </c>
      <c r="B258" t="s">
        <v>131</v>
      </c>
      <c r="C258" t="s">
        <v>131</v>
      </c>
      <c r="D258" t="s">
        <v>52</v>
      </c>
      <c r="E258" t="s">
        <v>22</v>
      </c>
      <c r="F258" t="s">
        <v>788</v>
      </c>
      <c r="I258">
        <v>3</v>
      </c>
      <c r="J258">
        <v>0</v>
      </c>
      <c r="L258" t="s">
        <v>148</v>
      </c>
      <c r="N258" t="s">
        <v>1096</v>
      </c>
      <c r="O258">
        <v>2</v>
      </c>
      <c r="P258" t="s">
        <v>39</v>
      </c>
      <c r="R258" t="s">
        <v>131</v>
      </c>
      <c r="T258" t="s">
        <v>131</v>
      </c>
      <c r="U258" t="s">
        <v>131</v>
      </c>
      <c r="V258" t="s">
        <v>732</v>
      </c>
    </row>
    <row r="259" spans="1:22">
      <c r="A259" t="s">
        <v>542</v>
      </c>
      <c r="B259" t="s">
        <v>131</v>
      </c>
      <c r="C259" t="s">
        <v>131</v>
      </c>
      <c r="D259" t="s">
        <v>52</v>
      </c>
      <c r="E259" t="s">
        <v>108</v>
      </c>
      <c r="F259" t="s">
        <v>14</v>
      </c>
      <c r="I259" t="s">
        <v>131</v>
      </c>
      <c r="J259" t="s">
        <v>131</v>
      </c>
      <c r="L259" t="s">
        <v>148</v>
      </c>
      <c r="M259" t="s">
        <v>33</v>
      </c>
      <c r="N259" t="s">
        <v>131</v>
      </c>
      <c r="O259" t="s">
        <v>228</v>
      </c>
      <c r="P259" t="s">
        <v>39</v>
      </c>
      <c r="R259" t="s">
        <v>131</v>
      </c>
      <c r="S259" t="s">
        <v>39</v>
      </c>
      <c r="V259" t="s">
        <v>722</v>
      </c>
    </row>
    <row r="260" spans="1:22">
      <c r="A260" t="s">
        <v>543</v>
      </c>
      <c r="B260" t="s">
        <v>131</v>
      </c>
      <c r="D260" t="s">
        <v>36</v>
      </c>
      <c r="E260" t="s">
        <v>35</v>
      </c>
      <c r="F260" t="s">
        <v>21</v>
      </c>
      <c r="G260" t="s">
        <v>1097</v>
      </c>
      <c r="I260">
        <v>4</v>
      </c>
      <c r="J260">
        <v>4</v>
      </c>
      <c r="L260" t="s">
        <v>102</v>
      </c>
      <c r="M260" t="s">
        <v>69</v>
      </c>
      <c r="N260" t="s">
        <v>142</v>
      </c>
      <c r="O260">
        <v>3</v>
      </c>
      <c r="P260" t="s">
        <v>39</v>
      </c>
      <c r="R260" t="s">
        <v>320</v>
      </c>
      <c r="S260" t="s">
        <v>72</v>
      </c>
      <c r="V260" t="s">
        <v>321</v>
      </c>
    </row>
    <row r="261" spans="1:22">
      <c r="A261" t="s">
        <v>544</v>
      </c>
      <c r="B261" t="s">
        <v>791</v>
      </c>
      <c r="C261" t="s">
        <v>791</v>
      </c>
      <c r="D261" t="s">
        <v>23</v>
      </c>
      <c r="E261" t="s">
        <v>108</v>
      </c>
      <c r="F261" t="s">
        <v>21</v>
      </c>
      <c r="G261" t="s">
        <v>1098</v>
      </c>
      <c r="I261" t="s">
        <v>791</v>
      </c>
      <c r="J261">
        <v>2</v>
      </c>
      <c r="K261" t="s">
        <v>1099</v>
      </c>
      <c r="L261" t="s">
        <v>44</v>
      </c>
      <c r="M261" t="s">
        <v>791</v>
      </c>
      <c r="N261" t="s">
        <v>1100</v>
      </c>
      <c r="O261">
        <v>3</v>
      </c>
      <c r="P261" t="s">
        <v>39</v>
      </c>
      <c r="R261" t="s">
        <v>31</v>
      </c>
      <c r="S261" t="s">
        <v>39</v>
      </c>
      <c r="T261" t="s">
        <v>791</v>
      </c>
      <c r="U261" t="s">
        <v>791</v>
      </c>
      <c r="V261" t="s">
        <v>188</v>
      </c>
    </row>
    <row r="262" spans="1:22">
      <c r="A262" t="s">
        <v>545</v>
      </c>
      <c r="D262" t="s">
        <v>105</v>
      </c>
      <c r="E262" t="s">
        <v>645</v>
      </c>
      <c r="G262" t="s">
        <v>1101</v>
      </c>
      <c r="I262">
        <v>23</v>
      </c>
      <c r="J262">
        <v>14</v>
      </c>
      <c r="K262" t="s">
        <v>1102</v>
      </c>
      <c r="L262" t="s">
        <v>148</v>
      </c>
      <c r="N262" t="s">
        <v>121</v>
      </c>
      <c r="O262">
        <v>1</v>
      </c>
      <c r="P262" t="s">
        <v>31</v>
      </c>
      <c r="Q262" t="s">
        <v>322</v>
      </c>
      <c r="R262" t="s">
        <v>31</v>
      </c>
      <c r="S262" t="s">
        <v>646</v>
      </c>
      <c r="V262" t="s">
        <v>704</v>
      </c>
    </row>
    <row r="263" spans="1:22">
      <c r="A263" t="s">
        <v>546</v>
      </c>
      <c r="B263" t="s">
        <v>131</v>
      </c>
      <c r="D263" t="s">
        <v>36</v>
      </c>
      <c r="E263" t="s">
        <v>22</v>
      </c>
      <c r="F263" t="s">
        <v>21</v>
      </c>
      <c r="G263" t="s">
        <v>1103</v>
      </c>
      <c r="I263">
        <v>7</v>
      </c>
      <c r="J263">
        <v>0</v>
      </c>
      <c r="L263" t="s">
        <v>102</v>
      </c>
      <c r="N263" t="s">
        <v>128</v>
      </c>
      <c r="O263">
        <v>2</v>
      </c>
      <c r="P263" t="s">
        <v>39</v>
      </c>
      <c r="R263" t="s">
        <v>1104</v>
      </c>
      <c r="S263" t="s">
        <v>214</v>
      </c>
      <c r="V263" t="s">
        <v>680</v>
      </c>
    </row>
    <row r="264" spans="1:22">
      <c r="A264" t="s">
        <v>547</v>
      </c>
      <c r="B264" t="s">
        <v>791</v>
      </c>
      <c r="C264" t="s">
        <v>791</v>
      </c>
      <c r="D264" t="s">
        <v>1105</v>
      </c>
      <c r="E264" t="s">
        <v>789</v>
      </c>
      <c r="F264" t="s">
        <v>790</v>
      </c>
      <c r="G264" t="s">
        <v>1106</v>
      </c>
      <c r="H264" t="s">
        <v>791</v>
      </c>
      <c r="I264">
        <v>14</v>
      </c>
      <c r="J264">
        <v>11</v>
      </c>
      <c r="K264" t="s">
        <v>323</v>
      </c>
      <c r="L264" t="s">
        <v>1107</v>
      </c>
      <c r="M264" t="s">
        <v>791</v>
      </c>
      <c r="N264" t="s">
        <v>109</v>
      </c>
      <c r="O264" t="s">
        <v>159</v>
      </c>
      <c r="P264" t="s">
        <v>31</v>
      </c>
      <c r="Q264" t="s">
        <v>791</v>
      </c>
      <c r="R264" t="s">
        <v>791</v>
      </c>
      <c r="S264" t="s">
        <v>791</v>
      </c>
      <c r="T264" t="s">
        <v>791</v>
      </c>
      <c r="U264" t="s">
        <v>791</v>
      </c>
      <c r="V264" t="s">
        <v>324</v>
      </c>
    </row>
    <row r="265" spans="1:22">
      <c r="A265" t="s">
        <v>548</v>
      </c>
      <c r="B265" t="s">
        <v>791</v>
      </c>
      <c r="C265" t="s">
        <v>791</v>
      </c>
      <c r="D265" t="s">
        <v>36</v>
      </c>
      <c r="E265" t="s">
        <v>22</v>
      </c>
      <c r="F265" t="s">
        <v>21</v>
      </c>
      <c r="G265" t="s">
        <v>1108</v>
      </c>
      <c r="H265" t="s">
        <v>791</v>
      </c>
      <c r="I265">
        <v>5</v>
      </c>
      <c r="J265">
        <v>0</v>
      </c>
      <c r="L265" t="s">
        <v>102</v>
      </c>
      <c r="M265" t="s">
        <v>791</v>
      </c>
      <c r="N265" t="s">
        <v>325</v>
      </c>
      <c r="O265">
        <v>1</v>
      </c>
      <c r="P265" t="s">
        <v>45</v>
      </c>
      <c r="R265" t="s">
        <v>791</v>
      </c>
      <c r="S265" t="s">
        <v>960</v>
      </c>
      <c r="T265" t="s">
        <v>791</v>
      </c>
      <c r="V265" t="s">
        <v>45</v>
      </c>
    </row>
    <row r="266" spans="1:22">
      <c r="A266" t="s">
        <v>549</v>
      </c>
      <c r="B266" t="s">
        <v>791</v>
      </c>
      <c r="C266" t="s">
        <v>791</v>
      </c>
      <c r="D266" t="s">
        <v>41</v>
      </c>
      <c r="E266" t="s">
        <v>35</v>
      </c>
      <c r="F266" t="s">
        <v>21</v>
      </c>
      <c r="G266" t="s">
        <v>1109</v>
      </c>
      <c r="I266">
        <v>3</v>
      </c>
      <c r="J266">
        <v>2</v>
      </c>
      <c r="K266" t="s">
        <v>203</v>
      </c>
      <c r="L266" t="s">
        <v>148</v>
      </c>
      <c r="N266" t="s">
        <v>128</v>
      </c>
      <c r="O266">
        <v>1</v>
      </c>
      <c r="P266" t="s">
        <v>327</v>
      </c>
      <c r="R266" t="s">
        <v>328</v>
      </c>
      <c r="T266" t="s">
        <v>791</v>
      </c>
      <c r="V266" t="s">
        <v>107</v>
      </c>
    </row>
    <row r="267" spans="1:22">
      <c r="A267" t="s">
        <v>550</v>
      </c>
      <c r="B267" t="s">
        <v>131</v>
      </c>
      <c r="D267" t="s">
        <v>23</v>
      </c>
      <c r="E267" t="s">
        <v>22</v>
      </c>
      <c r="F267" t="s">
        <v>21</v>
      </c>
      <c r="I267">
        <v>3</v>
      </c>
      <c r="J267">
        <v>1</v>
      </c>
      <c r="L267" t="s">
        <v>148</v>
      </c>
      <c r="M267" t="s">
        <v>48</v>
      </c>
      <c r="N267" t="s">
        <v>681</v>
      </c>
      <c r="O267">
        <v>1</v>
      </c>
      <c r="P267" t="s">
        <v>198</v>
      </c>
      <c r="R267" t="s">
        <v>131</v>
      </c>
      <c r="T267" t="s">
        <v>131</v>
      </c>
      <c r="V267" t="s">
        <v>682</v>
      </c>
    </row>
    <row r="268" spans="1:22">
      <c r="A268" t="s">
        <v>551</v>
      </c>
      <c r="B268" t="s">
        <v>131</v>
      </c>
      <c r="D268" t="s">
        <v>115</v>
      </c>
      <c r="E268" t="s">
        <v>116</v>
      </c>
      <c r="G268" t="s">
        <v>1110</v>
      </c>
      <c r="I268">
        <v>18</v>
      </c>
      <c r="J268">
        <v>4</v>
      </c>
      <c r="K268" t="s">
        <v>223</v>
      </c>
      <c r="L268" t="s">
        <v>102</v>
      </c>
      <c r="M268" t="s">
        <v>1111</v>
      </c>
      <c r="N268" t="s">
        <v>329</v>
      </c>
      <c r="O268">
        <v>2</v>
      </c>
      <c r="P268" t="s">
        <v>107</v>
      </c>
      <c r="Q268" t="s">
        <v>70</v>
      </c>
      <c r="R268" t="s">
        <v>131</v>
      </c>
      <c r="S268" t="s">
        <v>1112</v>
      </c>
      <c r="T268" t="s">
        <v>131</v>
      </c>
      <c r="U268" t="s">
        <v>131</v>
      </c>
      <c r="V268" t="s">
        <v>27</v>
      </c>
    </row>
    <row r="269" spans="1:22">
      <c r="A269" t="s">
        <v>552</v>
      </c>
      <c r="D269" t="s">
        <v>46</v>
      </c>
      <c r="E269" t="s">
        <v>22</v>
      </c>
      <c r="F269" t="s">
        <v>21</v>
      </c>
      <c r="G269" t="s">
        <v>1113</v>
      </c>
      <c r="I269">
        <v>20</v>
      </c>
      <c r="J269">
        <v>1</v>
      </c>
      <c r="K269" t="s">
        <v>131</v>
      </c>
      <c r="L269" t="s">
        <v>44</v>
      </c>
      <c r="M269" t="s">
        <v>131</v>
      </c>
      <c r="N269" t="s">
        <v>1114</v>
      </c>
      <c r="O269">
        <v>2</v>
      </c>
      <c r="P269" t="s">
        <v>25</v>
      </c>
      <c r="R269" t="s">
        <v>131</v>
      </c>
      <c r="S269" t="s">
        <v>39</v>
      </c>
      <c r="T269" t="s">
        <v>1115</v>
      </c>
      <c r="U269" t="s">
        <v>1116</v>
      </c>
      <c r="V269" t="s">
        <v>27</v>
      </c>
    </row>
    <row r="270" spans="1:22">
      <c r="A270" t="s">
        <v>553</v>
      </c>
      <c r="B270" t="s">
        <v>131</v>
      </c>
      <c r="C270" t="s">
        <v>131</v>
      </c>
      <c r="D270" t="s">
        <v>105</v>
      </c>
      <c r="E270" t="s">
        <v>116</v>
      </c>
      <c r="F270" t="s">
        <v>21</v>
      </c>
      <c r="G270" t="s">
        <v>677</v>
      </c>
      <c r="H270" t="s">
        <v>131</v>
      </c>
      <c r="I270">
        <v>14</v>
      </c>
      <c r="J270">
        <v>5</v>
      </c>
      <c r="K270" t="s">
        <v>131</v>
      </c>
      <c r="L270" t="s">
        <v>102</v>
      </c>
      <c r="M270" t="s">
        <v>330</v>
      </c>
      <c r="N270" t="s">
        <v>265</v>
      </c>
      <c r="O270">
        <v>2</v>
      </c>
      <c r="P270" t="s">
        <v>107</v>
      </c>
      <c r="Q270" t="s">
        <v>68</v>
      </c>
      <c r="R270" t="s">
        <v>316</v>
      </c>
      <c r="S270" t="s">
        <v>39</v>
      </c>
      <c r="T270" t="s">
        <v>131</v>
      </c>
      <c r="U270" t="s">
        <v>131</v>
      </c>
      <c r="V270" t="s">
        <v>1117</v>
      </c>
    </row>
    <row r="271" spans="1:22">
      <c r="A271" t="s">
        <v>609</v>
      </c>
      <c r="B271" t="s">
        <v>791</v>
      </c>
      <c r="D271" t="s">
        <v>115</v>
      </c>
      <c r="E271" t="s">
        <v>157</v>
      </c>
      <c r="G271" t="s">
        <v>723</v>
      </c>
      <c r="I271">
        <v>11</v>
      </c>
      <c r="J271">
        <v>9</v>
      </c>
      <c r="K271" t="s">
        <v>1118</v>
      </c>
      <c r="L271" t="s">
        <v>102</v>
      </c>
      <c r="M271" t="s">
        <v>1119</v>
      </c>
      <c r="N271" t="s">
        <v>125</v>
      </c>
      <c r="O271">
        <v>1</v>
      </c>
      <c r="P271" t="s">
        <v>31</v>
      </c>
      <c r="Q271" t="s">
        <v>68</v>
      </c>
      <c r="S271" t="s">
        <v>31</v>
      </c>
      <c r="T271" t="s">
        <v>791</v>
      </c>
      <c r="V271" t="s">
        <v>27</v>
      </c>
    </row>
    <row r="272" spans="1:22">
      <c r="A272" t="s">
        <v>554</v>
      </c>
      <c r="D272" t="s">
        <v>36</v>
      </c>
      <c r="E272" t="s">
        <v>35</v>
      </c>
      <c r="F272" t="s">
        <v>132</v>
      </c>
      <c r="G272" t="s">
        <v>1120</v>
      </c>
      <c r="I272">
        <v>9</v>
      </c>
      <c r="J272">
        <v>2</v>
      </c>
      <c r="L272" t="s">
        <v>102</v>
      </c>
      <c r="M272" t="s">
        <v>648</v>
      </c>
      <c r="N272" t="s">
        <v>106</v>
      </c>
      <c r="O272">
        <v>1</v>
      </c>
      <c r="P272" t="s">
        <v>107</v>
      </c>
      <c r="Q272" t="s">
        <v>155</v>
      </c>
      <c r="R272" t="s">
        <v>107</v>
      </c>
      <c r="S272" t="s">
        <v>1121</v>
      </c>
      <c r="V272" t="s">
        <v>27</v>
      </c>
    </row>
    <row r="273" spans="1:22">
      <c r="A273" t="s">
        <v>555</v>
      </c>
      <c r="B273" t="s">
        <v>131</v>
      </c>
      <c r="D273" t="s">
        <v>36</v>
      </c>
      <c r="E273" t="s">
        <v>15</v>
      </c>
      <c r="F273" t="s">
        <v>14</v>
      </c>
      <c r="G273" t="s">
        <v>736</v>
      </c>
      <c r="I273">
        <v>19</v>
      </c>
      <c r="J273">
        <v>12</v>
      </c>
      <c r="K273" t="s">
        <v>131</v>
      </c>
      <c r="L273" t="s">
        <v>102</v>
      </c>
      <c r="N273" t="s">
        <v>103</v>
      </c>
      <c r="O273">
        <v>1</v>
      </c>
      <c r="P273" t="s">
        <v>161</v>
      </c>
      <c r="Q273" t="s">
        <v>131</v>
      </c>
      <c r="R273" t="s">
        <v>131</v>
      </c>
      <c r="S273" t="s">
        <v>39</v>
      </c>
      <c r="V273" t="s">
        <v>27</v>
      </c>
    </row>
    <row r="274" spans="1:22">
      <c r="A274" t="s">
        <v>556</v>
      </c>
      <c r="B274" t="s">
        <v>131</v>
      </c>
      <c r="D274" t="s">
        <v>36</v>
      </c>
      <c r="E274" t="s">
        <v>15</v>
      </c>
      <c r="F274" t="s">
        <v>14</v>
      </c>
      <c r="G274" t="s">
        <v>1122</v>
      </c>
      <c r="H274" t="s">
        <v>1123</v>
      </c>
      <c r="I274">
        <v>106</v>
      </c>
      <c r="J274">
        <v>23</v>
      </c>
      <c r="K274" t="s">
        <v>128</v>
      </c>
      <c r="L274" t="s">
        <v>160</v>
      </c>
      <c r="N274" t="s">
        <v>106</v>
      </c>
      <c r="O274" t="s">
        <v>187</v>
      </c>
      <c r="P274" t="s">
        <v>31</v>
      </c>
      <c r="Q274" t="s">
        <v>155</v>
      </c>
      <c r="R274" t="s">
        <v>107</v>
      </c>
      <c r="S274" t="s">
        <v>635</v>
      </c>
      <c r="V274" t="s">
        <v>107</v>
      </c>
    </row>
    <row r="275" spans="1:22">
      <c r="A275" t="s">
        <v>557</v>
      </c>
      <c r="B275" t="s">
        <v>131</v>
      </c>
      <c r="C275" t="s">
        <v>131</v>
      </c>
      <c r="D275" t="s">
        <v>36</v>
      </c>
      <c r="E275" t="s">
        <v>35</v>
      </c>
      <c r="F275" t="s">
        <v>132</v>
      </c>
      <c r="G275" t="s">
        <v>162</v>
      </c>
      <c r="H275" t="s">
        <v>131</v>
      </c>
      <c r="I275">
        <v>4</v>
      </c>
      <c r="J275">
        <v>1</v>
      </c>
      <c r="K275" t="s">
        <v>131</v>
      </c>
      <c r="L275" t="s">
        <v>160</v>
      </c>
      <c r="M275" t="s">
        <v>131</v>
      </c>
      <c r="N275" t="s">
        <v>106</v>
      </c>
      <c r="O275">
        <v>1</v>
      </c>
      <c r="P275" t="s">
        <v>47</v>
      </c>
      <c r="Q275" t="s">
        <v>155</v>
      </c>
      <c r="R275" t="s">
        <v>107</v>
      </c>
      <c r="S275" t="s">
        <v>31</v>
      </c>
      <c r="T275" t="s">
        <v>131</v>
      </c>
      <c r="U275" t="s">
        <v>131</v>
      </c>
      <c r="V275" t="s">
        <v>27</v>
      </c>
    </row>
    <row r="276" spans="1:22">
      <c r="A276" t="s">
        <v>558</v>
      </c>
      <c r="B276" t="s">
        <v>131</v>
      </c>
      <c r="D276" t="s">
        <v>36</v>
      </c>
      <c r="E276" t="s">
        <v>15</v>
      </c>
      <c r="F276" t="s">
        <v>132</v>
      </c>
      <c r="G276" t="s">
        <v>1124</v>
      </c>
      <c r="I276">
        <v>40</v>
      </c>
      <c r="J276">
        <v>13</v>
      </c>
      <c r="K276" t="s">
        <v>131</v>
      </c>
      <c r="L276" t="s">
        <v>102</v>
      </c>
      <c r="M276" t="s">
        <v>69</v>
      </c>
      <c r="N276" t="s">
        <v>224</v>
      </c>
      <c r="O276" t="s">
        <v>159</v>
      </c>
      <c r="P276" t="s">
        <v>31</v>
      </c>
      <c r="Q276" t="s">
        <v>131</v>
      </c>
      <c r="R276" t="s">
        <v>39</v>
      </c>
      <c r="S276" t="s">
        <v>39</v>
      </c>
      <c r="V276" t="s">
        <v>27</v>
      </c>
    </row>
    <row r="277" spans="1:22">
      <c r="A277" t="s">
        <v>610</v>
      </c>
      <c r="B277" t="s">
        <v>791</v>
      </c>
      <c r="C277" t="s">
        <v>791</v>
      </c>
      <c r="D277" t="s">
        <v>23</v>
      </c>
      <c r="E277" t="s">
        <v>108</v>
      </c>
      <c r="F277" t="s">
        <v>14</v>
      </c>
      <c r="G277" t="s">
        <v>684</v>
      </c>
      <c r="H277" t="s">
        <v>791</v>
      </c>
      <c r="I277">
        <v>4</v>
      </c>
      <c r="J277">
        <v>0</v>
      </c>
      <c r="L277" t="s">
        <v>17</v>
      </c>
      <c r="M277" t="s">
        <v>791</v>
      </c>
      <c r="N277" t="s">
        <v>134</v>
      </c>
      <c r="O277">
        <v>1</v>
      </c>
      <c r="P277" t="s">
        <v>19</v>
      </c>
      <c r="R277" t="s">
        <v>107</v>
      </c>
      <c r="S277" t="s">
        <v>791</v>
      </c>
      <c r="T277" t="s">
        <v>791</v>
      </c>
      <c r="U277" t="s">
        <v>791</v>
      </c>
      <c r="V277" t="s">
        <v>724</v>
      </c>
    </row>
    <row r="278" spans="1:22">
      <c r="A278" t="s">
        <v>611</v>
      </c>
      <c r="B278" t="s">
        <v>131</v>
      </c>
      <c r="C278" t="s">
        <v>131</v>
      </c>
      <c r="D278" t="s">
        <v>41</v>
      </c>
      <c r="E278" t="s">
        <v>200</v>
      </c>
      <c r="F278" t="s">
        <v>14</v>
      </c>
      <c r="G278" t="s">
        <v>1125</v>
      </c>
      <c r="H278" t="s">
        <v>131</v>
      </c>
      <c r="I278">
        <v>10</v>
      </c>
      <c r="J278">
        <v>8</v>
      </c>
      <c r="K278" t="s">
        <v>137</v>
      </c>
      <c r="L278" t="s">
        <v>17</v>
      </c>
      <c r="M278" t="s">
        <v>213</v>
      </c>
      <c r="N278" t="s">
        <v>128</v>
      </c>
      <c r="O278">
        <v>1</v>
      </c>
      <c r="P278" t="s">
        <v>19</v>
      </c>
      <c r="Q278" t="s">
        <v>131</v>
      </c>
      <c r="R278" t="s">
        <v>705</v>
      </c>
      <c r="S278" t="s">
        <v>107</v>
      </c>
      <c r="T278" t="s">
        <v>131</v>
      </c>
      <c r="U278" t="s">
        <v>131</v>
      </c>
      <c r="V278" t="s">
        <v>204</v>
      </c>
    </row>
    <row r="279" spans="1:22">
      <c r="A279" t="s">
        <v>612</v>
      </c>
      <c r="B279" t="s">
        <v>791</v>
      </c>
      <c r="C279" t="s">
        <v>791</v>
      </c>
      <c r="D279" t="s">
        <v>725</v>
      </c>
      <c r="E279" t="s">
        <v>22</v>
      </c>
      <c r="F279" t="s">
        <v>14</v>
      </c>
      <c r="G279" t="s">
        <v>1126</v>
      </c>
      <c r="H279" t="s">
        <v>791</v>
      </c>
      <c r="I279">
        <v>1</v>
      </c>
      <c r="J279">
        <v>0</v>
      </c>
      <c r="L279" t="s">
        <v>120</v>
      </c>
      <c r="M279" t="s">
        <v>791</v>
      </c>
      <c r="N279" t="s">
        <v>158</v>
      </c>
      <c r="O279">
        <v>1</v>
      </c>
      <c r="P279" t="s">
        <v>19</v>
      </c>
      <c r="R279" t="s">
        <v>107</v>
      </c>
      <c r="S279" t="s">
        <v>791</v>
      </c>
      <c r="T279" t="s">
        <v>791</v>
      </c>
      <c r="U279" t="s">
        <v>791</v>
      </c>
      <c r="V279" t="s">
        <v>45</v>
      </c>
    </row>
    <row r="280" spans="1:22">
      <c r="A280" t="s">
        <v>613</v>
      </c>
      <c r="B280" t="s">
        <v>791</v>
      </c>
      <c r="C280" t="s">
        <v>791</v>
      </c>
      <c r="D280" t="s">
        <v>41</v>
      </c>
      <c r="E280" t="s">
        <v>22</v>
      </c>
      <c r="F280" t="s">
        <v>14</v>
      </c>
      <c r="G280" t="s">
        <v>684</v>
      </c>
      <c r="H280" t="s">
        <v>791</v>
      </c>
      <c r="I280">
        <v>4</v>
      </c>
      <c r="J280">
        <v>2</v>
      </c>
      <c r="L280" t="s">
        <v>120</v>
      </c>
      <c r="M280" t="s">
        <v>1127</v>
      </c>
      <c r="N280" t="s">
        <v>128</v>
      </c>
      <c r="O280">
        <v>1</v>
      </c>
      <c r="P280" t="s">
        <v>19</v>
      </c>
      <c r="R280" t="s">
        <v>19</v>
      </c>
      <c r="S280" t="s">
        <v>19</v>
      </c>
      <c r="T280" t="s">
        <v>791</v>
      </c>
      <c r="U280" t="s">
        <v>791</v>
      </c>
      <c r="V280" t="s">
        <v>45</v>
      </c>
    </row>
    <row r="281" spans="1:22">
      <c r="A281" t="s">
        <v>614</v>
      </c>
      <c r="B281" t="s">
        <v>791</v>
      </c>
      <c r="C281" t="s">
        <v>791</v>
      </c>
      <c r="D281" t="s">
        <v>955</v>
      </c>
      <c r="E281" t="s">
        <v>200</v>
      </c>
      <c r="F281" t="s">
        <v>28</v>
      </c>
      <c r="G281" t="s">
        <v>759</v>
      </c>
      <c r="H281" t="s">
        <v>791</v>
      </c>
      <c r="I281">
        <v>4</v>
      </c>
      <c r="J281">
        <v>2</v>
      </c>
      <c r="K281" t="s">
        <v>147</v>
      </c>
      <c r="L281" t="s">
        <v>120</v>
      </c>
      <c r="M281" t="s">
        <v>791</v>
      </c>
      <c r="N281" t="s">
        <v>248</v>
      </c>
      <c r="O281">
        <v>1</v>
      </c>
      <c r="P281" t="s">
        <v>19</v>
      </c>
      <c r="Q281" t="s">
        <v>791</v>
      </c>
      <c r="R281" t="s">
        <v>19</v>
      </c>
      <c r="S281" t="s">
        <v>19</v>
      </c>
      <c r="T281" t="s">
        <v>791</v>
      </c>
      <c r="U281" t="s">
        <v>791</v>
      </c>
      <c r="V281" t="s">
        <v>45</v>
      </c>
    </row>
    <row r="282" spans="1:22">
      <c r="A282" t="s">
        <v>615</v>
      </c>
      <c r="B282" t="s">
        <v>791</v>
      </c>
      <c r="C282" t="s">
        <v>791</v>
      </c>
      <c r="D282" t="s">
        <v>41</v>
      </c>
      <c r="E282" t="s">
        <v>108</v>
      </c>
      <c r="F282" t="s">
        <v>14</v>
      </c>
      <c r="G282" t="s">
        <v>1128</v>
      </c>
      <c r="H282" t="s">
        <v>791</v>
      </c>
      <c r="I282">
        <v>13</v>
      </c>
      <c r="J282">
        <v>0</v>
      </c>
      <c r="L282" t="s">
        <v>17</v>
      </c>
      <c r="M282" t="s">
        <v>185</v>
      </c>
      <c r="N282" t="s">
        <v>248</v>
      </c>
      <c r="O282">
        <v>1</v>
      </c>
      <c r="P282" t="s">
        <v>19</v>
      </c>
      <c r="R282" t="s">
        <v>19</v>
      </c>
      <c r="S282" t="s">
        <v>791</v>
      </c>
      <c r="T282" t="s">
        <v>791</v>
      </c>
      <c r="V282" t="s">
        <v>45</v>
      </c>
    </row>
    <row r="283" spans="1:22">
      <c r="A283" t="s">
        <v>616</v>
      </c>
      <c r="B283" t="s">
        <v>131</v>
      </c>
      <c r="D283" t="s">
        <v>105</v>
      </c>
      <c r="E283" t="s">
        <v>112</v>
      </c>
      <c r="F283" t="s">
        <v>132</v>
      </c>
      <c r="G283" t="s">
        <v>1129</v>
      </c>
      <c r="I283">
        <v>3</v>
      </c>
      <c r="J283">
        <v>0</v>
      </c>
      <c r="L283" t="s">
        <v>102</v>
      </c>
      <c r="M283" t="s">
        <v>69</v>
      </c>
      <c r="N283" t="s">
        <v>125</v>
      </c>
      <c r="O283">
        <v>1</v>
      </c>
      <c r="P283" t="s">
        <v>39</v>
      </c>
      <c r="R283" t="s">
        <v>706</v>
      </c>
      <c r="S283" t="s">
        <v>39</v>
      </c>
      <c r="T283" t="s">
        <v>131</v>
      </c>
      <c r="V283" t="s">
        <v>707</v>
      </c>
    </row>
    <row r="284" spans="1:22">
      <c r="A284" t="s">
        <v>617</v>
      </c>
      <c r="B284" t="s">
        <v>792</v>
      </c>
      <c r="D284" t="s">
        <v>1130</v>
      </c>
      <c r="G284" t="s">
        <v>715</v>
      </c>
      <c r="I284">
        <v>1</v>
      </c>
      <c r="J284">
        <v>1</v>
      </c>
      <c r="L284" t="s">
        <v>1131</v>
      </c>
      <c r="N284" t="s">
        <v>24</v>
      </c>
      <c r="O284">
        <v>2</v>
      </c>
      <c r="P284" t="s">
        <v>1132</v>
      </c>
      <c r="R284" t="s">
        <v>19</v>
      </c>
      <c r="T284" t="s">
        <v>131</v>
      </c>
      <c r="U284" t="s">
        <v>131</v>
      </c>
      <c r="V284" t="s">
        <v>131</v>
      </c>
    </row>
    <row r="285" spans="1:22">
      <c r="A285" t="s">
        <v>618</v>
      </c>
      <c r="B285" t="s">
        <v>131</v>
      </c>
      <c r="D285" t="s">
        <v>36</v>
      </c>
      <c r="E285" t="s">
        <v>108</v>
      </c>
      <c r="F285" t="s">
        <v>132</v>
      </c>
      <c r="I285" t="s">
        <v>131</v>
      </c>
      <c r="J285" t="s">
        <v>131</v>
      </c>
      <c r="L285" t="s">
        <v>102</v>
      </c>
      <c r="M285" t="s">
        <v>213</v>
      </c>
      <c r="N285" t="s">
        <v>726</v>
      </c>
      <c r="O285">
        <v>1</v>
      </c>
      <c r="P285" t="s">
        <v>39</v>
      </c>
      <c r="R285" t="s">
        <v>47</v>
      </c>
      <c r="S285" t="s">
        <v>164</v>
      </c>
      <c r="T285" t="s">
        <v>131</v>
      </c>
      <c r="V285" t="s">
        <v>1133</v>
      </c>
    </row>
    <row r="286" spans="1:22">
      <c r="A286" t="s">
        <v>619</v>
      </c>
      <c r="B286" t="s">
        <v>131</v>
      </c>
      <c r="D286" t="s">
        <v>36</v>
      </c>
      <c r="E286" t="s">
        <v>35</v>
      </c>
      <c r="F286" t="s">
        <v>132</v>
      </c>
      <c r="G286" t="s">
        <v>162</v>
      </c>
      <c r="I286">
        <v>33</v>
      </c>
      <c r="J286">
        <v>4</v>
      </c>
      <c r="L286" t="s">
        <v>102</v>
      </c>
      <c r="M286" t="s">
        <v>124</v>
      </c>
      <c r="N286" t="s">
        <v>249</v>
      </c>
      <c r="O286">
        <v>1</v>
      </c>
      <c r="P286" t="s">
        <v>198</v>
      </c>
      <c r="R286" t="s">
        <v>164</v>
      </c>
      <c r="S286" t="s">
        <v>31</v>
      </c>
      <c r="V286" t="s">
        <v>708</v>
      </c>
    </row>
    <row r="287" spans="1:22">
      <c r="A287" t="s">
        <v>559</v>
      </c>
      <c r="D287" t="s">
        <v>36</v>
      </c>
      <c r="E287" t="s">
        <v>15</v>
      </c>
      <c r="F287" t="s">
        <v>21</v>
      </c>
      <c r="I287">
        <v>77</v>
      </c>
      <c r="J287">
        <v>40</v>
      </c>
      <c r="L287" t="s">
        <v>133</v>
      </c>
      <c r="M287" t="s">
        <v>189</v>
      </c>
      <c r="N287" t="s">
        <v>332</v>
      </c>
      <c r="O287">
        <v>1</v>
      </c>
      <c r="P287" t="s">
        <v>39</v>
      </c>
      <c r="R287" t="s">
        <v>333</v>
      </c>
      <c r="S287" t="s">
        <v>31</v>
      </c>
      <c r="V287" t="s">
        <v>27</v>
      </c>
    </row>
    <row r="288" spans="1:22">
      <c r="A288" t="s">
        <v>620</v>
      </c>
      <c r="B288" t="s">
        <v>131</v>
      </c>
      <c r="C288" t="s">
        <v>131</v>
      </c>
      <c r="D288" t="s">
        <v>105</v>
      </c>
      <c r="E288" t="s">
        <v>112</v>
      </c>
      <c r="F288" t="s">
        <v>727</v>
      </c>
      <c r="G288" t="s">
        <v>131</v>
      </c>
      <c r="H288" t="s">
        <v>131</v>
      </c>
      <c r="I288">
        <v>2</v>
      </c>
      <c r="J288">
        <v>0</v>
      </c>
      <c r="L288" t="s">
        <v>1134</v>
      </c>
      <c r="M288" t="s">
        <v>131</v>
      </c>
      <c r="N288" t="s">
        <v>714</v>
      </c>
      <c r="O288">
        <v>1</v>
      </c>
      <c r="P288" t="s">
        <v>31</v>
      </c>
      <c r="Q288" t="s">
        <v>56</v>
      </c>
      <c r="R288" t="s">
        <v>31</v>
      </c>
      <c r="S288" t="s">
        <v>727</v>
      </c>
      <c r="T288" t="s">
        <v>131</v>
      </c>
      <c r="U288" t="s">
        <v>131</v>
      </c>
      <c r="V288" t="s">
        <v>1135</v>
      </c>
    </row>
    <row r="289" spans="1:22">
      <c r="A289" t="s">
        <v>621</v>
      </c>
      <c r="B289" t="s">
        <v>791</v>
      </c>
      <c r="C289" t="s">
        <v>791</v>
      </c>
      <c r="D289" t="s">
        <v>36</v>
      </c>
      <c r="E289" t="s">
        <v>35</v>
      </c>
      <c r="F289" t="s">
        <v>21</v>
      </c>
      <c r="G289" t="s">
        <v>1136</v>
      </c>
      <c r="H289" t="s">
        <v>791</v>
      </c>
      <c r="I289">
        <v>6</v>
      </c>
      <c r="J289">
        <v>1</v>
      </c>
      <c r="K289" t="s">
        <v>791</v>
      </c>
      <c r="L289" t="s">
        <v>17</v>
      </c>
      <c r="M289" t="s">
        <v>791</v>
      </c>
      <c r="N289" t="s">
        <v>750</v>
      </c>
      <c r="O289" t="s">
        <v>1137</v>
      </c>
      <c r="P289" t="s">
        <v>45</v>
      </c>
      <c r="Q289" t="s">
        <v>791</v>
      </c>
      <c r="R289" t="s">
        <v>791</v>
      </c>
      <c r="S289" t="s">
        <v>1138</v>
      </c>
      <c r="T289" t="s">
        <v>791</v>
      </c>
      <c r="U289" t="s">
        <v>791</v>
      </c>
      <c r="V289" t="s">
        <v>45</v>
      </c>
    </row>
    <row r="290" spans="1:22">
      <c r="A290" t="s">
        <v>560</v>
      </c>
      <c r="B290" t="s">
        <v>1139</v>
      </c>
      <c r="D290" t="s">
        <v>36</v>
      </c>
      <c r="E290" t="s">
        <v>42</v>
      </c>
      <c r="F290" t="s">
        <v>113</v>
      </c>
      <c r="I290">
        <v>11</v>
      </c>
      <c r="J290">
        <v>1</v>
      </c>
      <c r="L290" t="s">
        <v>729</v>
      </c>
      <c r="M290" t="s">
        <v>213</v>
      </c>
      <c r="N290" t="s">
        <v>683</v>
      </c>
      <c r="O290">
        <v>2</v>
      </c>
      <c r="P290" t="s">
        <v>39</v>
      </c>
      <c r="R290" t="s">
        <v>334</v>
      </c>
      <c r="V2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2024-12-06T09:37:17Z</dcterms:modified>
  <cp:category/>
  <cp:contentStatus/>
</cp:coreProperties>
</file>