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90DD4EBA-7F94-45F2-B2E5-3E4D8F274DFC}"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result'!$AE$2:$AS$291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AH161" i="35"/>
  <c r="AI161" i="35" s="1"/>
  <c r="AH181" i="35"/>
  <c r="AI181" i="35" s="1"/>
  <c r="AH279" i="35"/>
  <c r="AI279" i="35" s="1"/>
  <c r="L5" i="35"/>
  <c r="L135" i="35"/>
  <c r="L217"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S137" i="35"/>
  <c r="S138" i="35"/>
  <c r="S139" i="35"/>
  <c r="S140" i="35"/>
  <c r="U140" i="35" s="1"/>
  <c r="S141" i="35"/>
  <c r="S142" i="35"/>
  <c r="V142" i="35" s="1"/>
  <c r="S143" i="35"/>
  <c r="U143" i="35" s="1"/>
  <c r="S144" i="35"/>
  <c r="V144" i="35" s="1"/>
  <c r="S145" i="35"/>
  <c r="S146" i="35"/>
  <c r="S147" i="35"/>
  <c r="S148" i="35"/>
  <c r="S149" i="35"/>
  <c r="U149" i="35" s="1"/>
  <c r="S150" i="35"/>
  <c r="V150" i="35" s="1"/>
  <c r="S151" i="35"/>
  <c r="S152" i="35"/>
  <c r="U152" i="35" s="1"/>
  <c r="S153" i="35"/>
  <c r="V153" i="35" s="1"/>
  <c r="S154" i="35"/>
  <c r="S155" i="35"/>
  <c r="S156" i="35"/>
  <c r="S157" i="35"/>
  <c r="S158" i="35"/>
  <c r="V158" i="35" s="1"/>
  <c r="S159" i="35"/>
  <c r="V159" i="35" s="1"/>
  <c r="S160" i="35"/>
  <c r="U160" i="35" s="1"/>
  <c r="S161" i="35"/>
  <c r="S162" i="35"/>
  <c r="S163" i="35"/>
  <c r="U163" i="35" s="1"/>
  <c r="S164" i="35"/>
  <c r="S165" i="35"/>
  <c r="S166" i="35"/>
  <c r="S167" i="35"/>
  <c r="V167" i="35" s="1"/>
  <c r="S168" i="35"/>
  <c r="S169" i="35"/>
  <c r="S170" i="35"/>
  <c r="V170" i="35" s="1"/>
  <c r="S171" i="35"/>
  <c r="S172" i="35"/>
  <c r="S173" i="35"/>
  <c r="S174" i="35"/>
  <c r="V174" i="35" s="1"/>
  <c r="S175" i="35"/>
  <c r="S176" i="35"/>
  <c r="U176" i="35" s="1"/>
  <c r="S177" i="35"/>
  <c r="S178" i="35"/>
  <c r="S179" i="35"/>
  <c r="S180" i="35"/>
  <c r="V180" i="35" s="1"/>
  <c r="S181" i="35"/>
  <c r="S182" i="35"/>
  <c r="S183" i="35"/>
  <c r="S184" i="35"/>
  <c r="S185" i="35"/>
  <c r="S186" i="35"/>
  <c r="S187" i="35"/>
  <c r="V187" i="35" s="1"/>
  <c r="S188" i="35"/>
  <c r="S189" i="35"/>
  <c r="S190" i="35"/>
  <c r="V190" i="35" s="1"/>
  <c r="S191" i="35"/>
  <c r="S192" i="35"/>
  <c r="S193" i="35"/>
  <c r="S194" i="35"/>
  <c r="S195" i="35"/>
  <c r="S196" i="35"/>
  <c r="V196" i="35" s="1"/>
  <c r="S197" i="35"/>
  <c r="U197" i="35" s="1"/>
  <c r="V197" i="35" s="1"/>
  <c r="S198" i="35"/>
  <c r="S199" i="35"/>
  <c r="S200" i="35"/>
  <c r="S201" i="35"/>
  <c r="S202" i="35"/>
  <c r="V202" i="35" s="1"/>
  <c r="S203" i="35"/>
  <c r="S204" i="35"/>
  <c r="S205" i="35"/>
  <c r="S206" i="35"/>
  <c r="S207" i="35"/>
  <c r="U207" i="35" s="1"/>
  <c r="S208" i="35"/>
  <c r="S209" i="35"/>
  <c r="S210" i="35"/>
  <c r="S211" i="35"/>
  <c r="U211" i="35" s="1"/>
  <c r="V211" i="35" s="1"/>
  <c r="S212" i="35"/>
  <c r="S213" i="35"/>
  <c r="U213" i="35" s="1"/>
  <c r="S214" i="35"/>
  <c r="V214" i="35" s="1"/>
  <c r="S215" i="35"/>
  <c r="S216" i="35"/>
  <c r="S217" i="35"/>
  <c r="V217" i="35" s="1"/>
  <c r="S218" i="35"/>
  <c r="U218" i="35" s="1"/>
  <c r="S219" i="35"/>
  <c r="V219" i="35" s="1"/>
  <c r="S220" i="35"/>
  <c r="U220" i="35" s="1"/>
  <c r="S221" i="35"/>
  <c r="S222" i="35"/>
  <c r="V222" i="35" s="1"/>
  <c r="S223" i="35"/>
  <c r="V223" i="35" s="1"/>
  <c r="S224" i="35"/>
  <c r="S225" i="35"/>
  <c r="V225" i="35" s="1"/>
  <c r="S226" i="35"/>
  <c r="S227" i="35"/>
  <c r="S228" i="35"/>
  <c r="S229" i="35"/>
  <c r="S230" i="35"/>
  <c r="U230" i="35" s="1"/>
  <c r="S231" i="35"/>
  <c r="U231" i="35" s="1"/>
  <c r="S232" i="35"/>
  <c r="V232" i="35" s="1"/>
  <c r="S233" i="35"/>
  <c r="U233" i="35" s="1"/>
  <c r="S234" i="35"/>
  <c r="S235" i="35"/>
  <c r="U235" i="35" s="1"/>
  <c r="V235" i="35" s="1"/>
  <c r="S236" i="35"/>
  <c r="S237" i="35"/>
  <c r="S238" i="35"/>
  <c r="S239" i="35"/>
  <c r="S240" i="35"/>
  <c r="U240" i="35" s="1"/>
  <c r="V240" i="35" s="1"/>
  <c r="S241" i="35"/>
  <c r="U241" i="35" s="1"/>
  <c r="S242" i="35"/>
  <c r="S243" i="35"/>
  <c r="S244" i="35"/>
  <c r="S245" i="35"/>
  <c r="S246" i="35"/>
  <c r="S247" i="35"/>
  <c r="U247" i="35" s="1"/>
  <c r="S248" i="35"/>
  <c r="S249" i="35"/>
  <c r="V249" i="35" s="1"/>
  <c r="S250" i="35"/>
  <c r="S251" i="35"/>
  <c r="U251" i="35" s="1"/>
  <c r="S252" i="35"/>
  <c r="S253" i="35"/>
  <c r="S254" i="35"/>
  <c r="V254" i="35" s="1"/>
  <c r="S255" i="35"/>
  <c r="V255" i="35" s="1"/>
  <c r="S256" i="35"/>
  <c r="S257" i="35"/>
  <c r="S258" i="35"/>
  <c r="S259" i="35"/>
  <c r="S260" i="35"/>
  <c r="S261" i="35"/>
  <c r="S262" i="35"/>
  <c r="S263" i="35"/>
  <c r="S264" i="35"/>
  <c r="S265" i="35"/>
  <c r="U265" i="35" s="1"/>
  <c r="S266" i="35"/>
  <c r="S267" i="35"/>
  <c r="S268" i="35"/>
  <c r="U268" i="35" s="1"/>
  <c r="V268" i="35" s="1"/>
  <c r="S269" i="35"/>
  <c r="S270" i="35"/>
  <c r="U270" i="35" s="1"/>
  <c r="S271" i="35"/>
  <c r="S272" i="35"/>
  <c r="S273" i="35"/>
  <c r="S274" i="35"/>
  <c r="S275" i="35"/>
  <c r="S276" i="35"/>
  <c r="S277" i="35"/>
  <c r="U277" i="35" s="1"/>
  <c r="V277" i="35" s="1"/>
  <c r="S278" i="35"/>
  <c r="S279" i="35"/>
  <c r="S280" i="35"/>
  <c r="S281" i="35"/>
  <c r="U281" i="35" s="1"/>
  <c r="S282" i="35"/>
  <c r="S283" i="35"/>
  <c r="S284" i="35"/>
  <c r="S285" i="35"/>
  <c r="S286" i="35"/>
  <c r="S287" i="35"/>
  <c r="U287" i="35" s="1"/>
  <c r="S288" i="35"/>
  <c r="S289" i="35"/>
  <c r="S290" i="35"/>
  <c r="S291" i="35"/>
  <c r="U291" i="35" s="1"/>
  <c r="S3" i="35"/>
  <c r="U3" i="35" s="1"/>
  <c r="S4" i="35"/>
  <c r="S5" i="35"/>
  <c r="S6" i="35"/>
  <c r="V6" i="35" s="1"/>
  <c r="S7" i="35"/>
  <c r="S8" i="35"/>
  <c r="U8" i="35" s="1"/>
  <c r="V8" i="35" s="1"/>
  <c r="S9" i="35"/>
  <c r="V9" i="35" s="1"/>
  <c r="S10" i="35"/>
  <c r="S11" i="35"/>
  <c r="U11" i="35" s="1"/>
  <c r="V11" i="35" s="1"/>
  <c r="S12" i="35"/>
  <c r="S13" i="35"/>
  <c r="U13" i="35" s="1"/>
  <c r="V13" i="35" s="1"/>
  <c r="S14" i="35"/>
  <c r="U14" i="35" s="1"/>
  <c r="S15" i="35"/>
  <c r="U15" i="35" s="1"/>
  <c r="S16" i="35"/>
  <c r="S17" i="35"/>
  <c r="U17" i="35" s="1"/>
  <c r="V17" i="35" s="1"/>
  <c r="S18" i="35"/>
  <c r="U18" i="35" s="1"/>
  <c r="S19" i="35"/>
  <c r="S20" i="35"/>
  <c r="S21" i="35"/>
  <c r="S22" i="35"/>
  <c r="U22" i="35" s="1"/>
  <c r="S23" i="35"/>
  <c r="S24" i="35"/>
  <c r="U24" i="35" s="1"/>
  <c r="V24" i="35" s="1"/>
  <c r="S25" i="35"/>
  <c r="S26" i="35"/>
  <c r="U26" i="35" s="1"/>
  <c r="V26" i="35" s="1"/>
  <c r="S27" i="35"/>
  <c r="U27" i="35" s="1"/>
  <c r="S28" i="35"/>
  <c r="S29" i="35"/>
  <c r="U29" i="35" s="1"/>
  <c r="S30" i="35"/>
  <c r="S31" i="35"/>
  <c r="S32" i="35"/>
  <c r="S33" i="35"/>
  <c r="S34" i="35"/>
  <c r="U34" i="35" s="1"/>
  <c r="S35" i="35"/>
  <c r="S36" i="35"/>
  <c r="U36" i="35" s="1"/>
  <c r="S37" i="35"/>
  <c r="U37" i="35" s="1"/>
  <c r="S38" i="35"/>
  <c r="S39" i="35"/>
  <c r="S40" i="35"/>
  <c r="S41" i="35"/>
  <c r="U41" i="35" s="1"/>
  <c r="S42" i="35"/>
  <c r="S43" i="35"/>
  <c r="U43" i="35" s="1"/>
  <c r="S44" i="35"/>
  <c r="S45" i="35"/>
  <c r="U45" i="35" s="1"/>
  <c r="S46" i="35"/>
  <c r="S47" i="35"/>
  <c r="S48" i="35"/>
  <c r="S49" i="35"/>
  <c r="V49" i="35" s="1"/>
  <c r="S50" i="35"/>
  <c r="V50" i="35" s="1"/>
  <c r="S51" i="35"/>
  <c r="S52" i="35"/>
  <c r="S53" i="35"/>
  <c r="S54" i="35"/>
  <c r="U54" i="35" s="1"/>
  <c r="V54" i="35" s="1"/>
  <c r="S55" i="35"/>
  <c r="S56" i="35"/>
  <c r="S57" i="35"/>
  <c r="U57" i="35" s="1"/>
  <c r="S58" i="35"/>
  <c r="S59" i="35"/>
  <c r="S60" i="35"/>
  <c r="S61" i="35"/>
  <c r="S62" i="35"/>
  <c r="V62" i="35" s="1"/>
  <c r="S63" i="35"/>
  <c r="S64" i="35"/>
  <c r="U64" i="35" s="1"/>
  <c r="S65" i="35"/>
  <c r="V65" i="35" s="1"/>
  <c r="S66" i="35"/>
  <c r="S67" i="35"/>
  <c r="V67" i="35" s="1"/>
  <c r="S68" i="35"/>
  <c r="S69" i="35"/>
  <c r="S70" i="35"/>
  <c r="U70" i="35" s="1"/>
  <c r="S71" i="35"/>
  <c r="S72" i="35"/>
  <c r="V72" i="35" s="1"/>
  <c r="S73" i="35"/>
  <c r="U73" i="35" s="1"/>
  <c r="S74" i="35"/>
  <c r="U74" i="35" s="1"/>
  <c r="S75" i="35"/>
  <c r="V75" i="35" s="1"/>
  <c r="S76" i="35"/>
  <c r="V76" i="35" s="1"/>
  <c r="S77" i="35"/>
  <c r="S78" i="35"/>
  <c r="U78" i="35" s="1"/>
  <c r="S79" i="35"/>
  <c r="U79" i="35" s="1"/>
  <c r="S80" i="35"/>
  <c r="S81" i="35"/>
  <c r="S82" i="35"/>
  <c r="S83" i="35"/>
  <c r="S84" i="35"/>
  <c r="U84" i="35" s="1"/>
  <c r="S85" i="35"/>
  <c r="S86" i="35"/>
  <c r="S87" i="35"/>
  <c r="V87" i="35" s="1"/>
  <c r="S88" i="35"/>
  <c r="S89" i="35"/>
  <c r="S90" i="35"/>
  <c r="U90" i="35" s="1"/>
  <c r="S91" i="35"/>
  <c r="V91" i="35" s="1"/>
  <c r="S92" i="35"/>
  <c r="S93" i="35"/>
  <c r="U93" i="35" s="1"/>
  <c r="S94" i="35"/>
  <c r="S95" i="35"/>
  <c r="S96" i="35"/>
  <c r="V96" i="35" s="1"/>
  <c r="S97" i="35"/>
  <c r="S98" i="35"/>
  <c r="V98" i="35" s="1"/>
  <c r="S99" i="35"/>
  <c r="U99" i="35" s="1"/>
  <c r="S100" i="35"/>
  <c r="S101" i="35"/>
  <c r="V101" i="35" s="1"/>
  <c r="S102" i="35"/>
  <c r="S103" i="35"/>
  <c r="S104" i="35"/>
  <c r="S105" i="35"/>
  <c r="S106" i="35"/>
  <c r="V106" i="35" s="1"/>
  <c r="S107" i="35"/>
  <c r="S108" i="35"/>
  <c r="S109" i="35"/>
  <c r="S110" i="35"/>
  <c r="S111" i="35"/>
  <c r="U111" i="35" s="1"/>
  <c r="S112" i="35"/>
  <c r="U112" i="35" s="1"/>
  <c r="S113" i="35"/>
  <c r="S114" i="35"/>
  <c r="V114" i="35" s="1"/>
  <c r="S115" i="35"/>
  <c r="U115" i="35" s="1"/>
  <c r="S116" i="35"/>
  <c r="U116" i="35" s="1"/>
  <c r="S117" i="35"/>
  <c r="S118" i="35"/>
  <c r="U118" i="35" s="1"/>
  <c r="S119" i="35"/>
  <c r="V119" i="35" s="1"/>
  <c r="S120" i="35"/>
  <c r="S121" i="35"/>
  <c r="U121" i="35" s="1"/>
  <c r="S122" i="35"/>
  <c r="S123" i="35"/>
  <c r="S124" i="35"/>
  <c r="S125" i="35"/>
  <c r="S126" i="35"/>
  <c r="U126" i="35" s="1"/>
  <c r="V126" i="35" s="1"/>
  <c r="S127" i="35"/>
  <c r="U127" i="35" s="1"/>
  <c r="S128" i="35"/>
  <c r="S129" i="35"/>
  <c r="U129" i="35" s="1"/>
  <c r="V129" i="35" s="1"/>
  <c r="S130" i="35"/>
  <c r="V130" i="35" s="1"/>
  <c r="S131" i="35"/>
  <c r="S132" i="35"/>
  <c r="S133" i="35"/>
  <c r="S134" i="35"/>
  <c r="S135" i="35"/>
  <c r="S136" i="35"/>
  <c r="Y136" i="35"/>
  <c r="Y137" i="35"/>
  <c r="Y138" i="35"/>
  <c r="Y140" i="35"/>
  <c r="Y142" i="35"/>
  <c r="Y144" i="35"/>
  <c r="Y150" i="35"/>
  <c r="Y152"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7" i="35"/>
  <c r="Y228" i="35"/>
  <c r="Y229" i="35"/>
  <c r="Y230" i="35"/>
  <c r="Y232" i="35"/>
  <c r="Y233" i="35"/>
  <c r="Y235" i="35"/>
  <c r="Y236" i="35"/>
  <c r="Y238" i="35"/>
  <c r="Y239" i="35"/>
  <c r="Y240" i="35"/>
  <c r="Y241" i="35"/>
  <c r="Y242" i="35"/>
  <c r="Y243" i="35"/>
  <c r="Y244" i="35"/>
  <c r="Y245" i="35"/>
  <c r="Y247" i="35"/>
  <c r="Y248" i="35"/>
  <c r="Y249" i="35"/>
  <c r="Y252" i="35"/>
  <c r="Y253" i="35"/>
  <c r="Y255" i="35"/>
  <c r="Y256" i="35"/>
  <c r="Y258" i="35"/>
  <c r="Y259" i="35"/>
  <c r="Y260" i="35"/>
  <c r="Y262" i="35"/>
  <c r="Y265" i="35"/>
  <c r="Y267" i="35"/>
  <c r="Y268" i="35"/>
  <c r="Y269" i="35"/>
  <c r="Y270" i="35"/>
  <c r="Y271" i="35"/>
  <c r="Y274" i="35"/>
  <c r="Y277" i="35"/>
  <c r="Y278" i="35"/>
  <c r="Y280" i="35"/>
  <c r="Y281" i="35"/>
  <c r="Y282" i="35"/>
  <c r="Y283" i="35"/>
  <c r="Y284" i="35"/>
  <c r="Y285" i="35"/>
  <c r="Y286" i="35"/>
  <c r="Y289" i="35"/>
  <c r="Y291" i="35"/>
  <c r="Y5" i="35"/>
  <c r="Y6" i="35"/>
  <c r="Y7" i="35"/>
  <c r="Y8" i="35"/>
  <c r="Y9" i="35"/>
  <c r="Y10"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Y112" i="35"/>
  <c r="Y113" i="35"/>
  <c r="Y114" i="35"/>
  <c r="Y116" i="35"/>
  <c r="Y117" i="35"/>
  <c r="Y118" i="35"/>
  <c r="Y119" i="35"/>
  <c r="Y122" i="35"/>
  <c r="Y123" i="35"/>
  <c r="Y126" i="35"/>
  <c r="Y127" i="35"/>
  <c r="Y128" i="35"/>
  <c r="Y130" i="35"/>
  <c r="Y131" i="35"/>
  <c r="Y132" i="35"/>
  <c r="Y133" i="35"/>
  <c r="Y134" i="35"/>
  <c r="Y135" i="35"/>
  <c r="J62" i="35"/>
  <c r="U123" i="35"/>
  <c r="V252" i="35"/>
  <c r="H4" i="35"/>
  <c r="AH4" i="35" s="1"/>
  <c r="H5" i="35"/>
  <c r="AH5" i="35" s="1"/>
  <c r="H6" i="35"/>
  <c r="AH6" i="35" s="1"/>
  <c r="H7" i="35"/>
  <c r="AH7" i="35" s="1"/>
  <c r="AI7" i="35" s="1"/>
  <c r="H8" i="35"/>
  <c r="AH8" i="35" s="1"/>
  <c r="AI8" i="35" s="1"/>
  <c r="H9" i="35"/>
  <c r="AH9" i="35" s="1"/>
  <c r="AI9" i="35" s="1"/>
  <c r="H10" i="35"/>
  <c r="AH10" i="35" s="1"/>
  <c r="H11" i="35"/>
  <c r="AH11" i="35" s="1"/>
  <c r="AI11" i="35" s="1"/>
  <c r="H12" i="35"/>
  <c r="AH12" i="35" s="1"/>
  <c r="AI12" i="35" s="1"/>
  <c r="H13" i="35"/>
  <c r="AH13" i="35" s="1"/>
  <c r="H14" i="35"/>
  <c r="AH14" i="35" s="1"/>
  <c r="H15" i="35"/>
  <c r="AH15" i="35" s="1"/>
  <c r="H16" i="35"/>
  <c r="AH16" i="35" s="1"/>
  <c r="H17" i="35"/>
  <c r="AH17" i="35" s="1"/>
  <c r="AI17" i="35" s="1"/>
  <c r="H18" i="35"/>
  <c r="AH18" i="35" s="1"/>
  <c r="AI18" i="35" s="1"/>
  <c r="H19" i="35"/>
  <c r="AH19" i="35" s="1"/>
  <c r="H20" i="35"/>
  <c r="AH20" i="35" s="1"/>
  <c r="H21" i="35"/>
  <c r="AH21" i="35" s="1"/>
  <c r="AI21" i="35" s="1"/>
  <c r="H22" i="35"/>
  <c r="AH22" i="35" s="1"/>
  <c r="AI22" i="35" s="1"/>
  <c r="H23" i="35"/>
  <c r="AH23" i="35" s="1"/>
  <c r="AI23" i="35" s="1"/>
  <c r="H24" i="35"/>
  <c r="AH24" i="35" s="1"/>
  <c r="H25" i="35"/>
  <c r="AH25" i="35" s="1"/>
  <c r="H26" i="35"/>
  <c r="AH26" i="35" s="1"/>
  <c r="H27" i="35"/>
  <c r="AH27" i="35" s="1"/>
  <c r="H28" i="35"/>
  <c r="AH28" i="35" s="1"/>
  <c r="H29" i="35"/>
  <c r="AH29" i="35" s="1"/>
  <c r="AI29" i="35" s="1"/>
  <c r="H30" i="35"/>
  <c r="AH30" i="35" s="1"/>
  <c r="AI30" i="35" s="1"/>
  <c r="H31" i="35"/>
  <c r="AH31" i="35" s="1"/>
  <c r="H32" i="35"/>
  <c r="AH32" i="35" s="1"/>
  <c r="AI32" i="35" s="1"/>
  <c r="H33" i="35"/>
  <c r="AH33" i="35" s="1"/>
  <c r="H34" i="35"/>
  <c r="AH34" i="35" s="1"/>
  <c r="AI34" i="35" s="1"/>
  <c r="H35" i="35"/>
  <c r="AH35" i="35" s="1"/>
  <c r="H36" i="35"/>
  <c r="AH36" i="35" s="1"/>
  <c r="AI36" i="35" s="1"/>
  <c r="H37" i="35"/>
  <c r="AH37" i="35" s="1"/>
  <c r="H38" i="35"/>
  <c r="AH38" i="35" s="1"/>
  <c r="H39" i="35"/>
  <c r="AH39" i="35" s="1"/>
  <c r="AI39" i="35" s="1"/>
  <c r="H40" i="35"/>
  <c r="AH40" i="35" s="1"/>
  <c r="AI40" i="35" s="1"/>
  <c r="H41" i="35"/>
  <c r="AH41" i="35" s="1"/>
  <c r="H42" i="35"/>
  <c r="AH42" i="35" s="1"/>
  <c r="AI42" i="35" s="1"/>
  <c r="H43" i="35"/>
  <c r="AH43" i="35" s="1"/>
  <c r="AI43" i="35" s="1"/>
  <c r="H44" i="35"/>
  <c r="AH44" i="35" s="1"/>
  <c r="H45" i="35"/>
  <c r="AH45" i="35" s="1"/>
  <c r="AI45" i="35" s="1"/>
  <c r="H46" i="35"/>
  <c r="AH46" i="35" s="1"/>
  <c r="H47" i="35"/>
  <c r="AH47" i="35" s="1"/>
  <c r="AI47" i="35" s="1"/>
  <c r="H48" i="35"/>
  <c r="AH48" i="35" s="1"/>
  <c r="H49" i="35"/>
  <c r="AH49" i="35" s="1"/>
  <c r="AI49" i="35" s="1"/>
  <c r="H50" i="35"/>
  <c r="AH50" i="35" s="1"/>
  <c r="H51" i="35"/>
  <c r="AH51" i="35" s="1"/>
  <c r="H52" i="35"/>
  <c r="AH52" i="35" s="1"/>
  <c r="AI52" i="35" s="1"/>
  <c r="H53" i="35"/>
  <c r="AH53" i="35" s="1"/>
  <c r="H54" i="35"/>
  <c r="AH54" i="35" s="1"/>
  <c r="H55" i="35"/>
  <c r="AH55" i="35" s="1"/>
  <c r="H56" i="35"/>
  <c r="AH56" i="35" s="1"/>
  <c r="AI56" i="35" s="1"/>
  <c r="H57" i="35"/>
  <c r="AH57" i="35" s="1"/>
  <c r="AI57" i="35" s="1"/>
  <c r="H58" i="35"/>
  <c r="AH58" i="35" s="1"/>
  <c r="H59" i="35"/>
  <c r="AH59" i="35" s="1"/>
  <c r="H60" i="35"/>
  <c r="AH60" i="35" s="1"/>
  <c r="H61" i="35"/>
  <c r="AH61" i="35" s="1"/>
  <c r="AI61" i="35" s="1"/>
  <c r="H62" i="35"/>
  <c r="AH62" i="35" s="1"/>
  <c r="H63" i="35"/>
  <c r="AH63" i="35" s="1"/>
  <c r="H64" i="35"/>
  <c r="AH64" i="35" s="1"/>
  <c r="H65" i="35"/>
  <c r="AH65" i="35" s="1"/>
  <c r="H66" i="35"/>
  <c r="AH66" i="35" s="1"/>
  <c r="AI66" i="35" s="1"/>
  <c r="H67" i="35"/>
  <c r="AH67" i="35" s="1"/>
  <c r="AI67" i="35" s="1"/>
  <c r="H68" i="35"/>
  <c r="AH68" i="35" s="1"/>
  <c r="AI68" i="35" s="1"/>
  <c r="H69" i="35"/>
  <c r="AH69" i="35" s="1"/>
  <c r="AI69" i="35" s="1"/>
  <c r="H70" i="35"/>
  <c r="AH70" i="35" s="1"/>
  <c r="AI70" i="35" s="1"/>
  <c r="H71" i="35"/>
  <c r="AH71" i="35" s="1"/>
  <c r="H72" i="35"/>
  <c r="AH72" i="35" s="1"/>
  <c r="H73" i="35"/>
  <c r="AH73" i="35" s="1"/>
  <c r="H74" i="35"/>
  <c r="AH74" i="35" s="1"/>
  <c r="H75" i="35"/>
  <c r="AH75" i="35" s="1"/>
  <c r="H76" i="35"/>
  <c r="AH76" i="35" s="1"/>
  <c r="AI76" i="35" s="1"/>
  <c r="H77" i="35"/>
  <c r="AH77" i="35" s="1"/>
  <c r="H78" i="35"/>
  <c r="AH78" i="35" s="1"/>
  <c r="H79" i="35"/>
  <c r="AH79" i="35" s="1"/>
  <c r="AI79" i="35" s="1"/>
  <c r="H80" i="35"/>
  <c r="AH80" i="35" s="1"/>
  <c r="AI80" i="35" s="1"/>
  <c r="H81" i="35"/>
  <c r="AH81" i="35" s="1"/>
  <c r="AI81" i="35" s="1"/>
  <c r="H82" i="35"/>
  <c r="AH82" i="35" s="1"/>
  <c r="H83" i="35"/>
  <c r="AH83" i="35" s="1"/>
  <c r="H84" i="35"/>
  <c r="AH84" i="35" s="1"/>
  <c r="AI84" i="35" s="1"/>
  <c r="H85" i="35"/>
  <c r="AH85" i="35" s="1"/>
  <c r="H86" i="35"/>
  <c r="AH86" i="35" s="1"/>
  <c r="AI86" i="35" s="1"/>
  <c r="H87" i="35"/>
  <c r="AH87" i="35" s="1"/>
  <c r="AI87" i="35" s="1"/>
  <c r="H88" i="35"/>
  <c r="AH88" i="35" s="1"/>
  <c r="AI88" i="35" s="1"/>
  <c r="H89" i="35"/>
  <c r="AH89" i="35" s="1"/>
  <c r="H90" i="35"/>
  <c r="AH90" i="35" s="1"/>
  <c r="H91" i="35"/>
  <c r="AH91" i="35" s="1"/>
  <c r="H92" i="35"/>
  <c r="AH92" i="35" s="1"/>
  <c r="H93" i="35"/>
  <c r="AH93" i="35" s="1"/>
  <c r="AI93" i="35" s="1"/>
  <c r="H94" i="35"/>
  <c r="AH94" i="35" s="1"/>
  <c r="AI94" i="35" s="1"/>
  <c r="H95" i="35"/>
  <c r="AH95" i="35" s="1"/>
  <c r="AI95" i="35" s="1"/>
  <c r="H96" i="35"/>
  <c r="AH96" i="35" s="1"/>
  <c r="AI96" i="35" s="1"/>
  <c r="H97" i="35"/>
  <c r="AH97" i="35" s="1"/>
  <c r="H98" i="35"/>
  <c r="AH98" i="35" s="1"/>
  <c r="H99" i="35"/>
  <c r="AH99" i="35" s="1"/>
  <c r="H100" i="35"/>
  <c r="AH100" i="35" s="1"/>
  <c r="H101" i="35"/>
  <c r="AH101" i="35" s="1"/>
  <c r="H102" i="35"/>
  <c r="AH102" i="35" s="1"/>
  <c r="AI102" i="35" s="1"/>
  <c r="H103" i="35"/>
  <c r="AH103" i="35" s="1"/>
  <c r="H104" i="35"/>
  <c r="AH104" i="35" s="1"/>
  <c r="AI104" i="35" s="1"/>
  <c r="H105" i="35"/>
  <c r="AH105" i="35" s="1"/>
  <c r="AI105" i="35" s="1"/>
  <c r="H106" i="35"/>
  <c r="AH106" i="35" s="1"/>
  <c r="AI106" i="35" s="1"/>
  <c r="H107" i="35"/>
  <c r="AH107" i="35" s="1"/>
  <c r="AI107" i="35" s="1"/>
  <c r="H108" i="35"/>
  <c r="AH108" i="35" s="1"/>
  <c r="H109" i="35"/>
  <c r="AH109" i="35" s="1"/>
  <c r="AI109" i="35" s="1"/>
  <c r="H110" i="35"/>
  <c r="AH110" i="35" s="1"/>
  <c r="AI110" i="35" s="1"/>
  <c r="H111" i="35"/>
  <c r="AH111" i="35" s="1"/>
  <c r="H112" i="35"/>
  <c r="AH112" i="35" s="1"/>
  <c r="H113" i="35"/>
  <c r="AH113" i="35" s="1"/>
  <c r="H114" i="35"/>
  <c r="AH114" i="35" s="1"/>
  <c r="H115" i="35"/>
  <c r="AH115" i="35" s="1"/>
  <c r="H116" i="35"/>
  <c r="AH116" i="35" s="1"/>
  <c r="AI116" i="35" s="1"/>
  <c r="H117" i="35"/>
  <c r="AH117" i="35" s="1"/>
  <c r="H118" i="35"/>
  <c r="AH118" i="35" s="1"/>
  <c r="AI118" i="35" s="1"/>
  <c r="H119" i="35"/>
  <c r="AH119" i="35" s="1"/>
  <c r="H120" i="35"/>
  <c r="AH120" i="35" s="1"/>
  <c r="H121" i="35"/>
  <c r="AH121" i="35" s="1"/>
  <c r="AI121" i="35" s="1"/>
  <c r="H122" i="35"/>
  <c r="AH122" i="35" s="1"/>
  <c r="H123" i="35"/>
  <c r="AH123" i="35" s="1"/>
  <c r="AI123" i="35" s="1"/>
  <c r="H124" i="35"/>
  <c r="AH124" i="35" s="1"/>
  <c r="H125" i="35"/>
  <c r="AH125" i="35" s="1"/>
  <c r="AI125" i="35" s="1"/>
  <c r="H126" i="35"/>
  <c r="AH126" i="35" s="1"/>
  <c r="AI126" i="35" s="1"/>
  <c r="H127" i="35"/>
  <c r="AH127" i="35" s="1"/>
  <c r="H128" i="35"/>
  <c r="AH128" i="35" s="1"/>
  <c r="AI128" i="35" s="1"/>
  <c r="H129" i="35"/>
  <c r="AH129" i="35" s="1"/>
  <c r="AI129" i="35" s="1"/>
  <c r="H130" i="35"/>
  <c r="AH130" i="35" s="1"/>
  <c r="AI130" i="35" s="1"/>
  <c r="H131" i="35"/>
  <c r="AH131" i="35" s="1"/>
  <c r="H132" i="35"/>
  <c r="AH132" i="35" s="1"/>
  <c r="AI132" i="35" s="1"/>
  <c r="H133" i="35"/>
  <c r="AH133" i="35" s="1"/>
  <c r="H134" i="35"/>
  <c r="AH134" i="35" s="1"/>
  <c r="AI134" i="35" s="1"/>
  <c r="H135" i="35"/>
  <c r="AH135" i="35" s="1"/>
  <c r="H136" i="35"/>
  <c r="AH136" i="35" s="1"/>
  <c r="H137" i="35"/>
  <c r="AH137" i="35" s="1"/>
  <c r="H138" i="35"/>
  <c r="AH138" i="35" s="1"/>
  <c r="AI138" i="35" s="1"/>
  <c r="H139" i="35"/>
  <c r="AH139" i="35" s="1"/>
  <c r="H140" i="35"/>
  <c r="AH140" i="35" s="1"/>
  <c r="H141" i="35"/>
  <c r="AH141" i="35" s="1"/>
  <c r="AI141" i="35" s="1"/>
  <c r="H142" i="35"/>
  <c r="AH142" i="35" s="1"/>
  <c r="H143" i="35"/>
  <c r="AH143" i="35" s="1"/>
  <c r="H144" i="35"/>
  <c r="AH144" i="35" s="1"/>
  <c r="AI144" i="35" s="1"/>
  <c r="H145" i="35"/>
  <c r="AH145" i="35" s="1"/>
  <c r="AI145" i="35" s="1"/>
  <c r="H146" i="35"/>
  <c r="AH146" i="35" s="1"/>
  <c r="H147" i="35"/>
  <c r="AH147" i="35" s="1"/>
  <c r="H148" i="35"/>
  <c r="AH148" i="35" s="1"/>
  <c r="AI148" i="35" s="1"/>
  <c r="H149" i="35"/>
  <c r="AH149" i="35" s="1"/>
  <c r="H150" i="35"/>
  <c r="AH150" i="35" s="1"/>
  <c r="AI150" i="35" s="1"/>
  <c r="H151" i="35"/>
  <c r="AH151" i="35" s="1"/>
  <c r="H152" i="35"/>
  <c r="AH152" i="35" s="1"/>
  <c r="AI152" i="35" s="1"/>
  <c r="H153" i="35"/>
  <c r="AH153" i="35" s="1"/>
  <c r="AI153" i="35" s="1"/>
  <c r="H154" i="35"/>
  <c r="AH154" i="35" s="1"/>
  <c r="AI154" i="35" s="1"/>
  <c r="H155" i="35"/>
  <c r="AH155" i="35" s="1"/>
  <c r="H156" i="35"/>
  <c r="AH156" i="35" s="1"/>
  <c r="H157" i="35"/>
  <c r="AH157" i="35" s="1"/>
  <c r="H158" i="35"/>
  <c r="AH158" i="35" s="1"/>
  <c r="H159" i="35"/>
  <c r="AH159" i="35" s="1"/>
  <c r="AI159" i="35" s="1"/>
  <c r="H160" i="35"/>
  <c r="AH160" i="35" s="1"/>
  <c r="AI160" i="35" s="1"/>
  <c r="H161" i="35"/>
  <c r="H162" i="35"/>
  <c r="AH162" i="35" s="1"/>
  <c r="H163" i="35"/>
  <c r="AH163" i="35" s="1"/>
  <c r="H164" i="35"/>
  <c r="AH164" i="35" s="1"/>
  <c r="H165" i="35"/>
  <c r="AH165" i="35" s="1"/>
  <c r="AI165" i="35" s="1"/>
  <c r="H166" i="35"/>
  <c r="AH166" i="35" s="1"/>
  <c r="H167" i="35"/>
  <c r="AH167" i="35" s="1"/>
  <c r="AI167" i="35" s="1"/>
  <c r="H168" i="35"/>
  <c r="AH168" i="35" s="1"/>
  <c r="AI168" i="35" s="1"/>
  <c r="H169" i="35"/>
  <c r="AH169" i="35" s="1"/>
  <c r="H170" i="35"/>
  <c r="AH170" i="35" s="1"/>
  <c r="H171" i="35"/>
  <c r="AH171" i="35" s="1"/>
  <c r="AI171" i="35" s="1"/>
  <c r="H172" i="35"/>
  <c r="AH172" i="35" s="1"/>
  <c r="AI172" i="35" s="1"/>
  <c r="H173" i="35"/>
  <c r="AH173" i="35" s="1"/>
  <c r="AI173" i="35" s="1"/>
  <c r="H174" i="35"/>
  <c r="AH174" i="35" s="1"/>
  <c r="H175" i="35"/>
  <c r="AH175" i="35" s="1"/>
  <c r="AI175" i="35" s="1"/>
  <c r="H176" i="35"/>
  <c r="AH176" i="35" s="1"/>
  <c r="H177" i="35"/>
  <c r="AH177" i="35" s="1"/>
  <c r="AI177" i="35" s="1"/>
  <c r="H178" i="35"/>
  <c r="AH178" i="35" s="1"/>
  <c r="H179" i="35"/>
  <c r="AH179" i="35" s="1"/>
  <c r="AI179" i="35" s="1"/>
  <c r="H180" i="35"/>
  <c r="AH180" i="35" s="1"/>
  <c r="H181" i="35"/>
  <c r="H182" i="35"/>
  <c r="AH182" i="35" s="1"/>
  <c r="AI182" i="35" s="1"/>
  <c r="H183" i="35"/>
  <c r="AH183" i="35" s="1"/>
  <c r="AI183" i="35" s="1"/>
  <c r="H184" i="35"/>
  <c r="AH184" i="35" s="1"/>
  <c r="H185" i="35"/>
  <c r="AH185" i="35" s="1"/>
  <c r="H186" i="35"/>
  <c r="AH186" i="35" s="1"/>
  <c r="AI186" i="35" s="1"/>
  <c r="H187" i="35"/>
  <c r="AH187" i="35" s="1"/>
  <c r="H188" i="35"/>
  <c r="AH188" i="35" s="1"/>
  <c r="AI188" i="35" s="1"/>
  <c r="H189" i="35"/>
  <c r="AH189" i="35" s="1"/>
  <c r="AI189" i="35" s="1"/>
  <c r="H190" i="35"/>
  <c r="AH190" i="35" s="1"/>
  <c r="H191" i="35"/>
  <c r="AH191" i="35" s="1"/>
  <c r="AI191" i="35" s="1"/>
  <c r="H192" i="35"/>
  <c r="AH192" i="35" s="1"/>
  <c r="H193" i="35"/>
  <c r="AH193" i="35" s="1"/>
  <c r="H194" i="35"/>
  <c r="AH194" i="35" s="1"/>
  <c r="H195" i="35"/>
  <c r="AH195" i="35" s="1"/>
  <c r="H196" i="35"/>
  <c r="AH196" i="35" s="1"/>
  <c r="H197" i="35"/>
  <c r="AH197" i="35" s="1"/>
  <c r="H198" i="35"/>
  <c r="AH198" i="35" s="1"/>
  <c r="AI198" i="35" s="1"/>
  <c r="H199" i="35"/>
  <c r="AH199" i="35" s="1"/>
  <c r="AI199" i="35" s="1"/>
  <c r="H200" i="35"/>
  <c r="AH200" i="35" s="1"/>
  <c r="H201" i="35"/>
  <c r="AH201" i="35" s="1"/>
  <c r="H202" i="35"/>
  <c r="AH202" i="35" s="1"/>
  <c r="H203" i="35"/>
  <c r="AH203" i="35" s="1"/>
  <c r="H204" i="35"/>
  <c r="AH204" i="35" s="1"/>
  <c r="AI204" i="35" s="1"/>
  <c r="H205" i="35"/>
  <c r="AH205" i="35" s="1"/>
  <c r="AI205" i="35" s="1"/>
  <c r="H206" i="35"/>
  <c r="AH206" i="35" s="1"/>
  <c r="AI206" i="35" s="1"/>
  <c r="H207" i="35"/>
  <c r="AH207" i="35" s="1"/>
  <c r="AI207" i="35" s="1"/>
  <c r="H208" i="35"/>
  <c r="AH208" i="35" s="1"/>
  <c r="H209" i="35"/>
  <c r="AH209" i="35" s="1"/>
  <c r="AI209" i="35" s="1"/>
  <c r="H210" i="35"/>
  <c r="AH210" i="35" s="1"/>
  <c r="H211" i="35"/>
  <c r="AH211" i="35" s="1"/>
  <c r="H212" i="35"/>
  <c r="AH212" i="35" s="1"/>
  <c r="AI212" i="35" s="1"/>
  <c r="H213" i="35"/>
  <c r="AH213" i="35" s="1"/>
  <c r="AI213" i="35" s="1"/>
  <c r="H214" i="35"/>
  <c r="AH214" i="35" s="1"/>
  <c r="AI214" i="35" s="1"/>
  <c r="H215" i="35"/>
  <c r="AH215" i="35" s="1"/>
  <c r="H216" i="35"/>
  <c r="AH216" i="35" s="1"/>
  <c r="AI216" i="35" s="1"/>
  <c r="H217" i="35"/>
  <c r="AH217" i="35" s="1"/>
  <c r="H218" i="35"/>
  <c r="AH218" i="35" s="1"/>
  <c r="AI218" i="35" s="1"/>
  <c r="H219" i="35"/>
  <c r="AH219" i="35" s="1"/>
  <c r="H220" i="35"/>
  <c r="AH220" i="35" s="1"/>
  <c r="AI220" i="35" s="1"/>
  <c r="H221" i="35"/>
  <c r="AH221" i="35" s="1"/>
  <c r="H222" i="35"/>
  <c r="AH222" i="35" s="1"/>
  <c r="H223" i="35"/>
  <c r="AH223" i="35" s="1"/>
  <c r="H224" i="35"/>
  <c r="AH224" i="35" s="1"/>
  <c r="AI224" i="35" s="1"/>
  <c r="H225" i="35"/>
  <c r="AH225" i="35" s="1"/>
  <c r="AI225" i="35" s="1"/>
  <c r="H226" i="35"/>
  <c r="AH226" i="35" s="1"/>
  <c r="AI226" i="35" s="1"/>
  <c r="H227" i="35"/>
  <c r="AH227" i="35" s="1"/>
  <c r="H228" i="35"/>
  <c r="AH228" i="35" s="1"/>
  <c r="AI228" i="35" s="1"/>
  <c r="H229" i="35"/>
  <c r="AH229" i="35" s="1"/>
  <c r="H230" i="35"/>
  <c r="AH230" i="35" s="1"/>
  <c r="AI230" i="35" s="1"/>
  <c r="H231" i="35"/>
  <c r="AH231" i="35" s="1"/>
  <c r="AI231" i="35" s="1"/>
  <c r="H232" i="35"/>
  <c r="AH232" i="35" s="1"/>
  <c r="AI232" i="35" s="1"/>
  <c r="H233" i="35"/>
  <c r="AH233" i="35" s="1"/>
  <c r="AI233" i="35" s="1"/>
  <c r="H234" i="35"/>
  <c r="AH234" i="35" s="1"/>
  <c r="AI234" i="35" s="1"/>
  <c r="H235" i="35"/>
  <c r="AH235" i="35" s="1"/>
  <c r="AI235" i="35" s="1"/>
  <c r="H236" i="35"/>
  <c r="AH236" i="35" s="1"/>
  <c r="AI236" i="35" s="1"/>
  <c r="H237" i="35"/>
  <c r="AH237" i="35" s="1"/>
  <c r="AI237" i="35" s="1"/>
  <c r="H238" i="35"/>
  <c r="AH238" i="35" s="1"/>
  <c r="AI238" i="35" s="1"/>
  <c r="H239" i="35"/>
  <c r="AH239" i="35" s="1"/>
  <c r="H240" i="35"/>
  <c r="AH240" i="35" s="1"/>
  <c r="AI240" i="35" s="1"/>
  <c r="H241" i="35"/>
  <c r="AH241" i="35" s="1"/>
  <c r="H242" i="35"/>
  <c r="AH242" i="35" s="1"/>
  <c r="H243" i="35"/>
  <c r="AH243" i="35" s="1"/>
  <c r="H244" i="35"/>
  <c r="AH244" i="35" s="1"/>
  <c r="AI244" i="35" s="1"/>
  <c r="H245" i="35"/>
  <c r="AH245" i="35" s="1"/>
  <c r="H246" i="35"/>
  <c r="AH246" i="35" s="1"/>
  <c r="H247" i="35"/>
  <c r="AH247" i="35" s="1"/>
  <c r="H248" i="35"/>
  <c r="AH248" i="35" s="1"/>
  <c r="H249" i="35"/>
  <c r="AH249" i="35" s="1"/>
  <c r="AI249" i="35" s="1"/>
  <c r="H250" i="35"/>
  <c r="AH250" i="35" s="1"/>
  <c r="H251" i="35"/>
  <c r="AH251" i="35" s="1"/>
  <c r="H252" i="35"/>
  <c r="AH252" i="35" s="1"/>
  <c r="H253" i="35"/>
  <c r="AH253" i="35" s="1"/>
  <c r="H254" i="35"/>
  <c r="AH254" i="35" s="1"/>
  <c r="H255" i="35"/>
  <c r="AH255" i="35" s="1"/>
  <c r="H256" i="35"/>
  <c r="AH256" i="35" s="1"/>
  <c r="H257" i="35"/>
  <c r="AH257" i="35" s="1"/>
  <c r="H258" i="35"/>
  <c r="AH258" i="35" s="1"/>
  <c r="AI258" i="35" s="1"/>
  <c r="H259" i="35"/>
  <c r="AH259" i="35" s="1"/>
  <c r="H260" i="35"/>
  <c r="AH260" i="35" s="1"/>
  <c r="H261" i="35"/>
  <c r="AH261" i="35" s="1"/>
  <c r="AI261" i="35" s="1"/>
  <c r="H262" i="35"/>
  <c r="AH262" i="35" s="1"/>
  <c r="AI262" i="35" s="1"/>
  <c r="H263" i="35"/>
  <c r="AH263" i="35" s="1"/>
  <c r="AI263" i="35" s="1"/>
  <c r="H264" i="35"/>
  <c r="AH264" i="35" s="1"/>
  <c r="AI264" i="35" s="1"/>
  <c r="H265" i="35"/>
  <c r="AH265" i="35" s="1"/>
  <c r="AI265" i="35" s="1"/>
  <c r="H266" i="35"/>
  <c r="AH266" i="35" s="1"/>
  <c r="AI266" i="35" s="1"/>
  <c r="H267" i="35"/>
  <c r="AH267" i="35" s="1"/>
  <c r="AI267" i="35" s="1"/>
  <c r="H268" i="35"/>
  <c r="AH268" i="35" s="1"/>
  <c r="H269" i="35"/>
  <c r="AH269" i="35" s="1"/>
  <c r="H270" i="35"/>
  <c r="AH270" i="35" s="1"/>
  <c r="AI270" i="35" s="1"/>
  <c r="H271" i="35"/>
  <c r="AH271" i="35" s="1"/>
  <c r="AI271" i="35" s="1"/>
  <c r="H272" i="35"/>
  <c r="AH272" i="35" s="1"/>
  <c r="AI272" i="35" s="1"/>
  <c r="H273" i="35"/>
  <c r="AH273" i="35" s="1"/>
  <c r="AI273" i="35" s="1"/>
  <c r="H274" i="35"/>
  <c r="AH274" i="35" s="1"/>
  <c r="AI274" i="35" s="1"/>
  <c r="H275" i="35"/>
  <c r="AH275" i="35" s="1"/>
  <c r="H276" i="35"/>
  <c r="AH276" i="35" s="1"/>
  <c r="AI276" i="35" s="1"/>
  <c r="H277" i="35"/>
  <c r="AH277" i="35" s="1"/>
  <c r="H278" i="35"/>
  <c r="AH278" i="35" s="1"/>
  <c r="AI278" i="35" s="1"/>
  <c r="H279" i="35"/>
  <c r="H280" i="35"/>
  <c r="AH280" i="35" s="1"/>
  <c r="AI280" i="35" s="1"/>
  <c r="H281" i="35"/>
  <c r="AH281" i="35" s="1"/>
  <c r="H282" i="35"/>
  <c r="AH282" i="35" s="1"/>
  <c r="AI282" i="35" s="1"/>
  <c r="H283" i="35"/>
  <c r="AH283" i="35" s="1"/>
  <c r="H284" i="35"/>
  <c r="AH284" i="35" s="1"/>
  <c r="AI284" i="35" s="1"/>
  <c r="H285" i="35"/>
  <c r="AH285" i="35" s="1"/>
  <c r="H286" i="35"/>
  <c r="AH286" i="35" s="1"/>
  <c r="H287" i="35"/>
  <c r="AH287" i="35" s="1"/>
  <c r="H288" i="35"/>
  <c r="AH288" i="35" s="1"/>
  <c r="AI288" i="35" s="1"/>
  <c r="H289" i="35"/>
  <c r="AH289" i="35" s="1"/>
  <c r="AI289" i="35" s="1"/>
  <c r="H290" i="35"/>
  <c r="AH290" i="35" s="1"/>
  <c r="AI290" i="35" s="1"/>
  <c r="H291" i="35"/>
  <c r="AH291" i="35" s="1"/>
  <c r="H3" i="35"/>
  <c r="AH3" i="35" s="1"/>
  <c r="AA291" i="35"/>
  <c r="AB291" i="35" s="1"/>
  <c r="Z291" i="35"/>
  <c r="X291" i="35"/>
  <c r="W291" i="35"/>
  <c r="T291" i="35"/>
  <c r="P291" i="35"/>
  <c r="Q291" i="35" s="1"/>
  <c r="O291" i="35"/>
  <c r="N291" i="35"/>
  <c r="K291" i="35" a="1"/>
  <c r="K291" i="35" s="1"/>
  <c r="L291" i="35" s="1"/>
  <c r="I291" i="35"/>
  <c r="J291" i="35" s="1"/>
  <c r="E291" i="35"/>
  <c r="D291" i="35"/>
  <c r="C291" i="35"/>
  <c r="A291" i="35"/>
  <c r="AA290" i="35"/>
  <c r="AB290" i="35" s="1"/>
  <c r="X290" i="35"/>
  <c r="Z290" i="35" s="1"/>
  <c r="Y290" i="35" s="1"/>
  <c r="W290" i="35"/>
  <c r="T290" i="35"/>
  <c r="P290" i="35"/>
  <c r="Q290" i="35" s="1"/>
  <c r="O290" i="35"/>
  <c r="N290" i="35"/>
  <c r="K290" i="35" a="1"/>
  <c r="K290" i="35" s="1"/>
  <c r="L290" i="35" s="1"/>
  <c r="I290" i="35"/>
  <c r="J290" i="35" s="1"/>
  <c r="E290" i="35"/>
  <c r="D290" i="35"/>
  <c r="C290" i="35"/>
  <c r="A290" i="35"/>
  <c r="AA289" i="35"/>
  <c r="AB289" i="35" s="1"/>
  <c r="Z289" i="35"/>
  <c r="X289" i="35"/>
  <c r="W289" i="35"/>
  <c r="U289" i="35"/>
  <c r="T289" i="35"/>
  <c r="P289" i="35"/>
  <c r="Q289" i="35" s="1"/>
  <c r="O289" i="35"/>
  <c r="N289" i="35"/>
  <c r="K289" i="35" a="1"/>
  <c r="K289" i="35" s="1"/>
  <c r="L289" i="35" s="1"/>
  <c r="I289" i="35"/>
  <c r="J289" i="35" s="1"/>
  <c r="AG289" i="35" s="1"/>
  <c r="E289" i="35"/>
  <c r="D289" i="35"/>
  <c r="C289" i="35"/>
  <c r="A289" i="35"/>
  <c r="AA288" i="35"/>
  <c r="AB288" i="35" s="1"/>
  <c r="X288" i="35"/>
  <c r="Z288" i="35" s="1"/>
  <c r="W288" i="35"/>
  <c r="T288" i="35"/>
  <c r="P288" i="35"/>
  <c r="Q288" i="35" s="1"/>
  <c r="O288" i="35"/>
  <c r="N288" i="35"/>
  <c r="K288" i="35" a="1"/>
  <c r="K288" i="35" s="1"/>
  <c r="L288" i="35" s="1"/>
  <c r="I288" i="35"/>
  <c r="J288" i="35" s="1"/>
  <c r="E288" i="35"/>
  <c r="D288" i="35"/>
  <c r="C288" i="35"/>
  <c r="A288" i="35"/>
  <c r="AA287" i="35"/>
  <c r="AB287" i="35" s="1"/>
  <c r="X287" i="35"/>
  <c r="Z287" i="35" s="1"/>
  <c r="Y287" i="35" s="1"/>
  <c r="W287" i="35"/>
  <c r="T287" i="35"/>
  <c r="P287" i="35"/>
  <c r="Q287" i="35" s="1"/>
  <c r="O287" i="35"/>
  <c r="N287" i="35"/>
  <c r="K287" i="35" a="1"/>
  <c r="K287" i="35" s="1"/>
  <c r="L287" i="35" s="1"/>
  <c r="I287" i="35"/>
  <c r="J287" i="35" s="1"/>
  <c r="E287" i="35"/>
  <c r="D287" i="35"/>
  <c r="C287" i="35"/>
  <c r="A287" i="35"/>
  <c r="AA286" i="35"/>
  <c r="AB286" i="35" s="1"/>
  <c r="Z286" i="35"/>
  <c r="X286" i="35"/>
  <c r="W286" i="35"/>
  <c r="T286" i="35"/>
  <c r="P286" i="35"/>
  <c r="Q286" i="35" s="1"/>
  <c r="O286" i="35"/>
  <c r="N286" i="35"/>
  <c r="K286" i="35" a="1"/>
  <c r="K286" i="35" s="1"/>
  <c r="L286" i="35" s="1"/>
  <c r="J286" i="35"/>
  <c r="AG286" i="35" s="1"/>
  <c r="I286" i="35"/>
  <c r="E286" i="35"/>
  <c r="D286" i="35"/>
  <c r="C286" i="35"/>
  <c r="A286" i="35"/>
  <c r="AA285" i="35"/>
  <c r="AB285" i="35" s="1"/>
  <c r="Z285" i="35"/>
  <c r="X285" i="35"/>
  <c r="W285" i="35"/>
  <c r="T285" i="35"/>
  <c r="P285" i="35"/>
  <c r="Q285" i="35" s="1"/>
  <c r="O285" i="35"/>
  <c r="N285" i="35"/>
  <c r="K285" i="35" a="1"/>
  <c r="K285" i="35" s="1"/>
  <c r="L285" i="35" s="1"/>
  <c r="I285" i="35"/>
  <c r="J285" i="35" s="1"/>
  <c r="E285" i="35"/>
  <c r="D285" i="35"/>
  <c r="C285" i="35"/>
  <c r="A285" i="35"/>
  <c r="AA284" i="35"/>
  <c r="AB284" i="35" s="1"/>
  <c r="Z284" i="35"/>
  <c r="X284" i="35"/>
  <c r="W284" i="35"/>
  <c r="T284" i="35"/>
  <c r="P284" i="35"/>
  <c r="Q284" i="35" s="1"/>
  <c r="O284" i="35"/>
  <c r="N284" i="35"/>
  <c r="K284" i="35" a="1"/>
  <c r="K284" i="35" s="1"/>
  <c r="L284" i="35" s="1"/>
  <c r="I284" i="35"/>
  <c r="J284" i="35" s="1"/>
  <c r="E284" i="35"/>
  <c r="D284" i="35"/>
  <c r="C284" i="35"/>
  <c r="A284" i="35"/>
  <c r="AA283" i="35"/>
  <c r="AB283" i="35" s="1"/>
  <c r="Z283" i="35"/>
  <c r="X283" i="35"/>
  <c r="W283" i="35"/>
  <c r="T283" i="35"/>
  <c r="P283" i="35"/>
  <c r="Q283" i="35" s="1"/>
  <c r="O283" i="35"/>
  <c r="N283" i="35"/>
  <c r="K283" i="35" a="1"/>
  <c r="K283" i="35" s="1"/>
  <c r="L283" i="35" s="1"/>
  <c r="I283" i="35"/>
  <c r="J283" i="35" s="1"/>
  <c r="AG283" i="35" s="1"/>
  <c r="E283" i="35"/>
  <c r="D283" i="35"/>
  <c r="C283" i="35"/>
  <c r="A283" i="35"/>
  <c r="AA282" i="35"/>
  <c r="AB282" i="35" s="1"/>
  <c r="Z282" i="35"/>
  <c r="X282" i="35"/>
  <c r="W282" i="35"/>
  <c r="T282" i="35"/>
  <c r="P282" i="35"/>
  <c r="Q282" i="35" s="1"/>
  <c r="O282" i="35"/>
  <c r="N282" i="35"/>
  <c r="K282" i="35" a="1"/>
  <c r="K282" i="35" s="1"/>
  <c r="L282" i="35" s="1"/>
  <c r="I282" i="35"/>
  <c r="J282" i="35" s="1"/>
  <c r="E282" i="35"/>
  <c r="D282" i="35"/>
  <c r="C282" i="35"/>
  <c r="A282" i="35"/>
  <c r="AA281" i="35"/>
  <c r="AB281" i="35" s="1"/>
  <c r="Z281" i="35"/>
  <c r="X281" i="35"/>
  <c r="W281" i="35"/>
  <c r="T281" i="35"/>
  <c r="P281" i="35"/>
  <c r="Q281" i="35" s="1"/>
  <c r="O281" i="35"/>
  <c r="N281" i="35"/>
  <c r="K281" i="35" a="1"/>
  <c r="K281" i="35" s="1"/>
  <c r="L281" i="35" s="1"/>
  <c r="I281" i="35"/>
  <c r="J281" i="35" s="1"/>
  <c r="E281" i="35"/>
  <c r="D281" i="35"/>
  <c r="C281" i="35"/>
  <c r="A281" i="35"/>
  <c r="AA280" i="35"/>
  <c r="AB280" i="35" s="1"/>
  <c r="Z280" i="35"/>
  <c r="X280" i="35"/>
  <c r="W280" i="35"/>
  <c r="T280" i="35"/>
  <c r="P280" i="35"/>
  <c r="Q280" i="35" s="1"/>
  <c r="O280" i="35"/>
  <c r="N280" i="35"/>
  <c r="K280" i="35" a="1"/>
  <c r="K280" i="35" s="1"/>
  <c r="L280" i="35" s="1"/>
  <c r="I280" i="35"/>
  <c r="J280" i="35" s="1"/>
  <c r="E280" i="35"/>
  <c r="D280" i="35"/>
  <c r="C280" i="35"/>
  <c r="A280" i="35"/>
  <c r="AA279" i="35"/>
  <c r="AB279" i="35" s="1"/>
  <c r="X279" i="35"/>
  <c r="Z279" i="35" s="1"/>
  <c r="W279" i="35"/>
  <c r="T279" i="35"/>
  <c r="P279" i="35"/>
  <c r="Q279" i="35" s="1"/>
  <c r="O279" i="35"/>
  <c r="N279" i="35"/>
  <c r="K279" i="35" a="1"/>
  <c r="K279" i="35" s="1"/>
  <c r="L279" i="35" s="1"/>
  <c r="I279" i="35"/>
  <c r="J279" i="35" s="1"/>
  <c r="E279" i="35"/>
  <c r="D279" i="35"/>
  <c r="C279" i="35"/>
  <c r="A279" i="35"/>
  <c r="AA278" i="35"/>
  <c r="AB278" i="35" s="1"/>
  <c r="Z278" i="35"/>
  <c r="X278" i="35"/>
  <c r="W278" i="35"/>
  <c r="T278" i="35"/>
  <c r="P278" i="35"/>
  <c r="Q278" i="35" s="1"/>
  <c r="O278" i="35"/>
  <c r="N278" i="35"/>
  <c r="K278" i="35" a="1"/>
  <c r="K278" i="35" s="1"/>
  <c r="L278" i="35" s="1"/>
  <c r="I278" i="35"/>
  <c r="J278" i="35" s="1"/>
  <c r="E278" i="35"/>
  <c r="D278" i="35"/>
  <c r="C278" i="35"/>
  <c r="A278" i="35"/>
  <c r="AA277" i="35"/>
  <c r="AB277" i="35" s="1"/>
  <c r="Z277" i="35"/>
  <c r="X277" i="35"/>
  <c r="W277" i="35"/>
  <c r="T277" i="35"/>
  <c r="P277" i="35"/>
  <c r="Q277" i="35" s="1"/>
  <c r="O277" i="35"/>
  <c r="N277" i="35"/>
  <c r="K277" i="35" a="1"/>
  <c r="K277" i="35" s="1"/>
  <c r="L277" i="35" s="1"/>
  <c r="I277" i="35"/>
  <c r="J277" i="35" s="1"/>
  <c r="E277" i="35"/>
  <c r="D277" i="35"/>
  <c r="C277" i="35"/>
  <c r="A277" i="35"/>
  <c r="AA276" i="35"/>
  <c r="AB276" i="35" s="1"/>
  <c r="Z276" i="35"/>
  <c r="Y276" i="35" s="1"/>
  <c r="X276" i="35"/>
  <c r="W276" i="35"/>
  <c r="T276" i="35"/>
  <c r="P276" i="35"/>
  <c r="Q276" i="35" s="1"/>
  <c r="O276" i="35"/>
  <c r="N276" i="35"/>
  <c r="K276" i="35" a="1"/>
  <c r="K276" i="35" s="1"/>
  <c r="L276" i="35" s="1"/>
  <c r="I276" i="35"/>
  <c r="J276" i="35" s="1"/>
  <c r="E276" i="35"/>
  <c r="D276" i="35"/>
  <c r="C276" i="35"/>
  <c r="A276" i="35"/>
  <c r="AA275" i="35"/>
  <c r="AB275" i="35" s="1"/>
  <c r="Z275" i="35"/>
  <c r="Y275" i="35" s="1"/>
  <c r="X275" i="35"/>
  <c r="W275" i="35"/>
  <c r="T275" i="35"/>
  <c r="P275" i="35"/>
  <c r="Q275" i="35" s="1"/>
  <c r="O275" i="35"/>
  <c r="N275" i="35"/>
  <c r="K275" i="35" a="1"/>
  <c r="K275" i="35" s="1"/>
  <c r="L275" i="35" s="1"/>
  <c r="I275" i="35"/>
  <c r="J275" i="35" s="1"/>
  <c r="E275" i="35"/>
  <c r="D275" i="35"/>
  <c r="C275" i="35"/>
  <c r="A275" i="35"/>
  <c r="AA274" i="35"/>
  <c r="AB274" i="35" s="1"/>
  <c r="Z274" i="35"/>
  <c r="X274" i="35"/>
  <c r="W274" i="35"/>
  <c r="T274" i="35"/>
  <c r="U274" i="35"/>
  <c r="P274" i="35"/>
  <c r="Q274" i="35" s="1"/>
  <c r="R274" i="35" s="1" a="1"/>
  <c r="R274" i="35" s="1"/>
  <c r="O274" i="35"/>
  <c r="N274" i="35"/>
  <c r="K274" i="35" a="1"/>
  <c r="K274" i="35" s="1"/>
  <c r="L274" i="35" s="1"/>
  <c r="I274" i="35"/>
  <c r="J274" i="35" s="1"/>
  <c r="E274" i="35"/>
  <c r="D274" i="35"/>
  <c r="C274" i="35"/>
  <c r="A274" i="35"/>
  <c r="AA273" i="35"/>
  <c r="AB273" i="35" s="1"/>
  <c r="Z273" i="35"/>
  <c r="Y273" i="35" s="1"/>
  <c r="X273" i="35"/>
  <c r="W273" i="35"/>
  <c r="T273" i="35"/>
  <c r="P273" i="35"/>
  <c r="Q273" i="35" s="1"/>
  <c r="O273" i="35"/>
  <c r="N273" i="35"/>
  <c r="K273" i="35" a="1"/>
  <c r="K273" i="35" s="1"/>
  <c r="L273" i="35" s="1"/>
  <c r="I273" i="35"/>
  <c r="J273" i="35" s="1"/>
  <c r="E273" i="35"/>
  <c r="D273" i="35"/>
  <c r="C273" i="35"/>
  <c r="A273" i="35"/>
  <c r="AA272" i="35"/>
  <c r="AB272" i="35" s="1"/>
  <c r="X272" i="35"/>
  <c r="Z272" i="35" s="1"/>
  <c r="Y272" i="35" s="1"/>
  <c r="W272" i="35"/>
  <c r="U272" i="35"/>
  <c r="T272" i="35"/>
  <c r="P272" i="35"/>
  <c r="Q272" i="35" s="1"/>
  <c r="R272" i="35" s="1" a="1"/>
  <c r="R272" i="35" s="1"/>
  <c r="O272" i="35"/>
  <c r="N272" i="35"/>
  <c r="K272" i="35" a="1"/>
  <c r="K272" i="35" s="1"/>
  <c r="L272" i="35" s="1"/>
  <c r="I272" i="35"/>
  <c r="J272" i="35" s="1"/>
  <c r="E272" i="35"/>
  <c r="D272" i="35"/>
  <c r="C272" i="35"/>
  <c r="A272" i="35"/>
  <c r="AA271" i="35"/>
  <c r="AB271" i="35" s="1"/>
  <c r="X271" i="35"/>
  <c r="Z271" i="35" s="1"/>
  <c r="W271" i="35"/>
  <c r="U271" i="35"/>
  <c r="T271" i="35"/>
  <c r="P271" i="35"/>
  <c r="Q271" i="35" s="1"/>
  <c r="O271" i="35"/>
  <c r="N271" i="35"/>
  <c r="K271" i="35" a="1"/>
  <c r="K271" i="35" s="1"/>
  <c r="L271" i="35" s="1"/>
  <c r="I271" i="35"/>
  <c r="J271" i="35" s="1"/>
  <c r="E271" i="35"/>
  <c r="D271" i="35"/>
  <c r="C271" i="35"/>
  <c r="A271" i="35"/>
  <c r="AA270" i="35"/>
  <c r="AB270" i="35" s="1"/>
  <c r="Z270" i="35"/>
  <c r="X270" i="35"/>
  <c r="W270" i="35"/>
  <c r="T270" i="35"/>
  <c r="P270" i="35"/>
  <c r="Q270" i="35" s="1"/>
  <c r="O270" i="35"/>
  <c r="N270" i="35"/>
  <c r="K270" i="35" a="1"/>
  <c r="K270" i="35" s="1"/>
  <c r="L270" i="35" s="1"/>
  <c r="I270" i="35"/>
  <c r="J270" i="35" s="1"/>
  <c r="E270" i="35"/>
  <c r="D270" i="35"/>
  <c r="C270" i="35"/>
  <c r="A270" i="35"/>
  <c r="AA269" i="35"/>
  <c r="AB269" i="35" s="1"/>
  <c r="Z269" i="35"/>
  <c r="X269" i="35"/>
  <c r="W269" i="35"/>
  <c r="U269" i="35"/>
  <c r="T269" i="35"/>
  <c r="P269" i="35"/>
  <c r="Q269" i="35" s="1"/>
  <c r="O269" i="35"/>
  <c r="N269" i="35"/>
  <c r="K269" i="35" a="1"/>
  <c r="K269" i="35" s="1"/>
  <c r="L269" i="35" s="1"/>
  <c r="I269" i="35"/>
  <c r="J269" i="35" s="1"/>
  <c r="E269" i="35"/>
  <c r="D269" i="35"/>
  <c r="C269" i="35"/>
  <c r="A269" i="35"/>
  <c r="AA268" i="35"/>
  <c r="AB268" i="35" s="1"/>
  <c r="Z268" i="35"/>
  <c r="X268" i="35"/>
  <c r="W268" i="35"/>
  <c r="T268" i="35"/>
  <c r="P268" i="35"/>
  <c r="Q268" i="35" s="1"/>
  <c r="O268" i="35"/>
  <c r="N268" i="35"/>
  <c r="K268" i="35" a="1"/>
  <c r="K268" i="35" s="1"/>
  <c r="L268" i="35" s="1"/>
  <c r="I268" i="35"/>
  <c r="J268" i="35" s="1"/>
  <c r="AG268" i="35" s="1"/>
  <c r="E268" i="35"/>
  <c r="D268" i="35"/>
  <c r="C268" i="35"/>
  <c r="A268" i="35"/>
  <c r="AA267" i="35"/>
  <c r="AB267" i="35" s="1"/>
  <c r="Z267" i="35"/>
  <c r="X267" i="35"/>
  <c r="W267" i="35"/>
  <c r="T267" i="35"/>
  <c r="P267" i="35"/>
  <c r="Q267" i="35" s="1"/>
  <c r="O267" i="35"/>
  <c r="N267" i="35"/>
  <c r="K267" i="35" a="1"/>
  <c r="K267" i="35" s="1"/>
  <c r="L267" i="35" s="1"/>
  <c r="I267" i="35"/>
  <c r="J267" i="35" s="1"/>
  <c r="E267" i="35"/>
  <c r="D267" i="35"/>
  <c r="C267" i="35"/>
  <c r="A267" i="35"/>
  <c r="AA266" i="35"/>
  <c r="AB266" i="35" s="1"/>
  <c r="X266" i="35"/>
  <c r="Z266" i="35" s="1"/>
  <c r="Y266" i="35" s="1"/>
  <c r="W266" i="35"/>
  <c r="T266" i="35"/>
  <c r="P266" i="35"/>
  <c r="Q266" i="35" s="1"/>
  <c r="O266" i="35"/>
  <c r="N266" i="35"/>
  <c r="K266" i="35" a="1"/>
  <c r="K266" i="35" s="1"/>
  <c r="L266" i="35" s="1"/>
  <c r="I266" i="35"/>
  <c r="J266" i="35" s="1"/>
  <c r="AG266" i="35" s="1"/>
  <c r="E266" i="35"/>
  <c r="D266" i="35"/>
  <c r="C266" i="35"/>
  <c r="A266" i="35"/>
  <c r="AA265" i="35"/>
  <c r="AB265" i="35" s="1"/>
  <c r="Z265" i="35"/>
  <c r="X265" i="35"/>
  <c r="W265" i="35"/>
  <c r="T265" i="35"/>
  <c r="P265" i="35"/>
  <c r="Q265" i="35" s="1"/>
  <c r="O265" i="35"/>
  <c r="N265" i="35"/>
  <c r="K265" i="35" a="1"/>
  <c r="K265" i="35" s="1"/>
  <c r="L265" i="35" s="1"/>
  <c r="I265" i="35"/>
  <c r="J265" i="35" s="1"/>
  <c r="E265" i="35"/>
  <c r="D265" i="35"/>
  <c r="C265" i="35"/>
  <c r="A265" i="35"/>
  <c r="AA264" i="35"/>
  <c r="AB264" i="35" s="1"/>
  <c r="X264" i="35"/>
  <c r="Z264" i="35" s="1"/>
  <c r="W264" i="35"/>
  <c r="T264" i="35"/>
  <c r="P264" i="35"/>
  <c r="Q264" i="35" s="1"/>
  <c r="O264" i="35"/>
  <c r="N264" i="35"/>
  <c r="K264" i="35" a="1"/>
  <c r="K264" i="35" s="1"/>
  <c r="L264" i="35" s="1"/>
  <c r="I264" i="35"/>
  <c r="J264" i="35" s="1"/>
  <c r="E264" i="35"/>
  <c r="D264" i="35"/>
  <c r="C264" i="35"/>
  <c r="A264" i="35"/>
  <c r="AA263" i="35"/>
  <c r="AB263" i="35" s="1"/>
  <c r="X263" i="35"/>
  <c r="Z263" i="35" s="1"/>
  <c r="Y263" i="35" s="1"/>
  <c r="W263" i="35"/>
  <c r="U263" i="35"/>
  <c r="T263" i="35"/>
  <c r="P263" i="35"/>
  <c r="Q263" i="35" s="1"/>
  <c r="O263" i="35"/>
  <c r="N263" i="35"/>
  <c r="K263" i="35" a="1"/>
  <c r="K263" i="35" s="1"/>
  <c r="L263" i="35" s="1"/>
  <c r="I263" i="35"/>
  <c r="J263" i="35" s="1"/>
  <c r="E263" i="35"/>
  <c r="D263" i="35"/>
  <c r="C263" i="35"/>
  <c r="A263" i="35"/>
  <c r="AA262" i="35"/>
  <c r="AB262" i="35" s="1"/>
  <c r="Z262" i="35"/>
  <c r="X262" i="35"/>
  <c r="W262" i="35"/>
  <c r="T262" i="35"/>
  <c r="P262" i="35"/>
  <c r="Q262" i="35" s="1"/>
  <c r="O262" i="35"/>
  <c r="N262" i="35"/>
  <c r="K262" i="35" a="1"/>
  <c r="K262" i="35" s="1"/>
  <c r="L262" i="35" s="1"/>
  <c r="I262" i="35"/>
  <c r="J262" i="35" s="1"/>
  <c r="AG262" i="35" s="1"/>
  <c r="E262" i="35"/>
  <c r="D262" i="35"/>
  <c r="C262" i="35"/>
  <c r="A262" i="35"/>
  <c r="AA261" i="35"/>
  <c r="AB261" i="35" s="1"/>
  <c r="Z261" i="35"/>
  <c r="Y261" i="35" s="1"/>
  <c r="X261" i="35"/>
  <c r="W261" i="35"/>
  <c r="T261" i="35"/>
  <c r="P261" i="35"/>
  <c r="Q261" i="35" s="1"/>
  <c r="O261" i="35"/>
  <c r="N261" i="35"/>
  <c r="K261" i="35" a="1"/>
  <c r="K261" i="35" s="1"/>
  <c r="L261" i="35" s="1"/>
  <c r="I261" i="35"/>
  <c r="J261" i="35" s="1"/>
  <c r="E261" i="35"/>
  <c r="D261" i="35"/>
  <c r="C261" i="35"/>
  <c r="A261" i="35"/>
  <c r="AA260" i="35"/>
  <c r="AB260" i="35" s="1"/>
  <c r="Z260" i="35"/>
  <c r="X260" i="35"/>
  <c r="W260" i="35"/>
  <c r="T260" i="35"/>
  <c r="P260" i="35"/>
  <c r="Q260" i="35" s="1"/>
  <c r="O260" i="35"/>
  <c r="N260" i="35"/>
  <c r="K260" i="35" a="1"/>
  <c r="K260" i="35" s="1"/>
  <c r="L260" i="35" s="1"/>
  <c r="J260" i="35"/>
  <c r="AG260" i="35" s="1"/>
  <c r="I260" i="35"/>
  <c r="E260" i="35"/>
  <c r="D260" i="35"/>
  <c r="C260" i="35"/>
  <c r="A260" i="35"/>
  <c r="AA259" i="35"/>
  <c r="AB259" i="35" s="1"/>
  <c r="Z259" i="35"/>
  <c r="X259" i="35"/>
  <c r="W259" i="35"/>
  <c r="T259" i="35"/>
  <c r="P259" i="35"/>
  <c r="Q259" i="35" s="1"/>
  <c r="O259" i="35"/>
  <c r="N259" i="35"/>
  <c r="K259" i="35" a="1"/>
  <c r="K259" i="35" s="1"/>
  <c r="L259" i="35" s="1"/>
  <c r="I259" i="35"/>
  <c r="J259" i="35" s="1"/>
  <c r="E259" i="35"/>
  <c r="D259" i="35"/>
  <c r="C259" i="35"/>
  <c r="A259" i="35"/>
  <c r="AA258" i="35"/>
  <c r="AB258" i="35" s="1"/>
  <c r="Z258" i="35"/>
  <c r="X258" i="35"/>
  <c r="W258" i="35"/>
  <c r="T258" i="35"/>
  <c r="P258" i="35"/>
  <c r="Q258" i="35" s="1"/>
  <c r="O258" i="35"/>
  <c r="N258" i="35"/>
  <c r="K258" i="35" a="1"/>
  <c r="K258" i="35" s="1"/>
  <c r="L258" i="35" s="1"/>
  <c r="I258" i="35"/>
  <c r="J258" i="35" s="1"/>
  <c r="E258" i="35"/>
  <c r="D258" i="35"/>
  <c r="C258" i="35"/>
  <c r="A258" i="35"/>
  <c r="AA257" i="35"/>
  <c r="AB257" i="35" s="1"/>
  <c r="X257" i="35"/>
  <c r="Z257" i="35" s="1"/>
  <c r="Y257" i="35" s="1"/>
  <c r="W257" i="35"/>
  <c r="T257" i="35"/>
  <c r="P257" i="35"/>
  <c r="Q257" i="35" s="1"/>
  <c r="O257" i="35"/>
  <c r="N257" i="35"/>
  <c r="K257" i="35" a="1"/>
  <c r="K257" i="35" s="1"/>
  <c r="L257" i="35" s="1"/>
  <c r="I257" i="35"/>
  <c r="J257" i="35" s="1"/>
  <c r="E257" i="35"/>
  <c r="D257" i="35"/>
  <c r="C257" i="35"/>
  <c r="A257" i="35"/>
  <c r="AA256" i="35"/>
  <c r="AB256" i="35" s="1"/>
  <c r="Z256" i="35"/>
  <c r="X256" i="35"/>
  <c r="W256" i="35"/>
  <c r="T256" i="35"/>
  <c r="P256" i="35"/>
  <c r="Q256" i="35" s="1"/>
  <c r="O256" i="35"/>
  <c r="N256" i="35"/>
  <c r="K256" i="35" a="1"/>
  <c r="K256" i="35" s="1"/>
  <c r="L256" i="35" s="1"/>
  <c r="J256" i="35"/>
  <c r="I256" i="35"/>
  <c r="E256" i="35"/>
  <c r="D256" i="35"/>
  <c r="C256" i="35"/>
  <c r="A256" i="35"/>
  <c r="AA255" i="35"/>
  <c r="AB255" i="35" s="1"/>
  <c r="Z255" i="35"/>
  <c r="X255" i="35"/>
  <c r="W255" i="35"/>
  <c r="T255" i="35"/>
  <c r="P255" i="35"/>
  <c r="Q255" i="35" s="1"/>
  <c r="O255" i="35"/>
  <c r="N255" i="35"/>
  <c r="K255" i="35" a="1"/>
  <c r="K255" i="35" s="1"/>
  <c r="L255" i="35" s="1"/>
  <c r="I255" i="35"/>
  <c r="J255" i="35" s="1"/>
  <c r="E255" i="35"/>
  <c r="D255" i="35"/>
  <c r="C255" i="35"/>
  <c r="A255" i="35"/>
  <c r="AA254" i="35"/>
  <c r="AB254" i="35" s="1"/>
  <c r="X254" i="35"/>
  <c r="Z254" i="35" s="1"/>
  <c r="W254" i="35"/>
  <c r="T254" i="35"/>
  <c r="P254" i="35"/>
  <c r="Q254" i="35" s="1"/>
  <c r="O254" i="35"/>
  <c r="N254" i="35"/>
  <c r="K254" i="35" a="1"/>
  <c r="K254" i="35" s="1"/>
  <c r="L254" i="35" s="1"/>
  <c r="I254" i="35"/>
  <c r="J254" i="35" s="1"/>
  <c r="E254" i="35"/>
  <c r="D254" i="35"/>
  <c r="C254" i="35"/>
  <c r="A254" i="35"/>
  <c r="AA253" i="35"/>
  <c r="AB253" i="35" s="1"/>
  <c r="Z253" i="35"/>
  <c r="X253" i="35"/>
  <c r="W253" i="35"/>
  <c r="T253" i="35"/>
  <c r="P253" i="35"/>
  <c r="Q253" i="35" s="1"/>
  <c r="O253" i="35"/>
  <c r="N253" i="35"/>
  <c r="K253" i="35" a="1"/>
  <c r="K253" i="35" s="1"/>
  <c r="L253" i="35" s="1"/>
  <c r="J253" i="35"/>
  <c r="AG253" i="35" s="1"/>
  <c r="I253" i="35"/>
  <c r="E253" i="35"/>
  <c r="D253" i="35"/>
  <c r="C253" i="35"/>
  <c r="A253" i="35"/>
  <c r="AA252" i="35"/>
  <c r="AB252" i="35" s="1"/>
  <c r="Z252" i="35"/>
  <c r="X252" i="35"/>
  <c r="W252" i="35"/>
  <c r="T252" i="35"/>
  <c r="P252" i="35"/>
  <c r="Q252" i="35" s="1"/>
  <c r="O252" i="35"/>
  <c r="N252" i="35"/>
  <c r="K252" i="35" a="1"/>
  <c r="K252" i="35" s="1"/>
  <c r="L252" i="35" s="1"/>
  <c r="I252" i="35"/>
  <c r="J252" i="35" s="1"/>
  <c r="AG252" i="35" s="1"/>
  <c r="E252" i="35"/>
  <c r="D252" i="35"/>
  <c r="C252" i="35"/>
  <c r="A252" i="35"/>
  <c r="AA251" i="35"/>
  <c r="AB251" i="35" s="1"/>
  <c r="X251" i="35"/>
  <c r="Z251" i="35" s="1"/>
  <c r="Y251" i="35" s="1"/>
  <c r="W251" i="35"/>
  <c r="T251" i="35"/>
  <c r="P251" i="35"/>
  <c r="Q251" i="35" s="1"/>
  <c r="O251" i="35"/>
  <c r="N251" i="35"/>
  <c r="K251" i="35" a="1"/>
  <c r="K251" i="35" s="1"/>
  <c r="L251" i="35" s="1"/>
  <c r="I251" i="35"/>
  <c r="J251" i="35" s="1"/>
  <c r="AG251" i="35" s="1"/>
  <c r="E251" i="35"/>
  <c r="D251" i="35"/>
  <c r="C251" i="35"/>
  <c r="A251" i="35"/>
  <c r="AA250" i="35"/>
  <c r="AB250" i="35" s="1"/>
  <c r="Z250" i="35"/>
  <c r="X250" i="35"/>
  <c r="W250" i="35"/>
  <c r="T250" i="35"/>
  <c r="P250" i="35"/>
  <c r="Q250" i="35" s="1"/>
  <c r="O250" i="35"/>
  <c r="N250" i="35"/>
  <c r="K250" i="35" a="1"/>
  <c r="K250" i="35" s="1"/>
  <c r="L250" i="35" s="1"/>
  <c r="I250" i="35"/>
  <c r="J250" i="35" s="1"/>
  <c r="E250" i="35"/>
  <c r="D250" i="35"/>
  <c r="C250" i="35"/>
  <c r="A250" i="35"/>
  <c r="AA249" i="35"/>
  <c r="AB249" i="35" s="1"/>
  <c r="Z249" i="35"/>
  <c r="X249" i="35"/>
  <c r="W249" i="35"/>
  <c r="T249" i="35"/>
  <c r="P249" i="35"/>
  <c r="Q249" i="35" s="1"/>
  <c r="O249" i="35"/>
  <c r="N249" i="35"/>
  <c r="K249" i="35" a="1"/>
  <c r="K249" i="35" s="1"/>
  <c r="L249" i="35" s="1"/>
  <c r="I249" i="35"/>
  <c r="J249" i="35" s="1"/>
  <c r="E249" i="35"/>
  <c r="D249" i="35"/>
  <c r="C249" i="35"/>
  <c r="A249" i="35"/>
  <c r="AA248" i="35"/>
  <c r="AB248" i="35" s="1"/>
  <c r="Z248" i="35"/>
  <c r="X248" i="35"/>
  <c r="W248" i="35"/>
  <c r="T248" i="35"/>
  <c r="P248" i="35"/>
  <c r="Q248" i="35" s="1"/>
  <c r="R248" i="35" s="1" a="1"/>
  <c r="R248" i="35" s="1"/>
  <c r="O248" i="35"/>
  <c r="N248" i="35"/>
  <c r="K248" i="35" a="1"/>
  <c r="K248" i="35" s="1"/>
  <c r="L248" i="35" s="1"/>
  <c r="I248" i="35"/>
  <c r="J248" i="35" s="1"/>
  <c r="AG248" i="35" s="1"/>
  <c r="E248" i="35"/>
  <c r="D248" i="35"/>
  <c r="C248" i="35"/>
  <c r="A248" i="35"/>
  <c r="AA247" i="35"/>
  <c r="AB247" i="35" s="1"/>
  <c r="Z247" i="35"/>
  <c r="X247" i="35"/>
  <c r="W247" i="35"/>
  <c r="T247" i="35"/>
  <c r="P247" i="35"/>
  <c r="Q247" i="35" s="1"/>
  <c r="O247" i="35"/>
  <c r="N247" i="35"/>
  <c r="K247" i="35" a="1"/>
  <c r="K247" i="35" s="1"/>
  <c r="L247" i="35" s="1"/>
  <c r="I247" i="35"/>
  <c r="J247" i="35" s="1"/>
  <c r="E247" i="35"/>
  <c r="D247" i="35"/>
  <c r="C247" i="35"/>
  <c r="A247" i="35"/>
  <c r="AA246" i="35"/>
  <c r="AB246" i="35" s="1"/>
  <c r="Z246" i="35"/>
  <c r="Y246" i="35" s="1"/>
  <c r="X246" i="35"/>
  <c r="W246" i="35"/>
  <c r="T246" i="35"/>
  <c r="P246" i="35"/>
  <c r="Q246" i="35" s="1"/>
  <c r="O246" i="35"/>
  <c r="N246" i="35"/>
  <c r="K246" i="35" a="1"/>
  <c r="K246" i="35" s="1"/>
  <c r="L246" i="35" s="1"/>
  <c r="I246" i="35"/>
  <c r="J246" i="35" s="1"/>
  <c r="AG246" i="35" s="1"/>
  <c r="E246" i="35"/>
  <c r="D246" i="35"/>
  <c r="C246" i="35"/>
  <c r="A246" i="35"/>
  <c r="AA245" i="35"/>
  <c r="AB245" i="35" s="1"/>
  <c r="Z245" i="35"/>
  <c r="X245" i="35"/>
  <c r="W245" i="35"/>
  <c r="T245" i="35"/>
  <c r="P245" i="35"/>
  <c r="Q245" i="35" s="1"/>
  <c r="O245" i="35"/>
  <c r="N245" i="35"/>
  <c r="K245" i="35" a="1"/>
  <c r="K245" i="35" s="1"/>
  <c r="L245" i="35" s="1"/>
  <c r="I245" i="35"/>
  <c r="J245" i="35" s="1"/>
  <c r="AG245" i="35" s="1"/>
  <c r="E245" i="35"/>
  <c r="D245" i="35"/>
  <c r="C245" i="35"/>
  <c r="A245" i="35"/>
  <c r="AA244" i="35"/>
  <c r="AB244" i="35" s="1"/>
  <c r="Z244" i="35"/>
  <c r="X244" i="35"/>
  <c r="W244" i="35"/>
  <c r="T244" i="35"/>
  <c r="P244" i="35"/>
  <c r="Q244" i="35" s="1"/>
  <c r="O244" i="35"/>
  <c r="N244" i="35"/>
  <c r="K244" i="35" a="1"/>
  <c r="K244" i="35" s="1"/>
  <c r="L244" i="35" s="1"/>
  <c r="J244" i="35"/>
  <c r="AG244" i="35" s="1"/>
  <c r="I244" i="35"/>
  <c r="E244" i="35"/>
  <c r="D244" i="35"/>
  <c r="C244" i="35"/>
  <c r="A244" i="35"/>
  <c r="AA243" i="35"/>
  <c r="AB243" i="35" s="1"/>
  <c r="Z243" i="35"/>
  <c r="X243" i="35"/>
  <c r="W243" i="35"/>
  <c r="T243" i="35"/>
  <c r="P243" i="35"/>
  <c r="Q243" i="35" s="1"/>
  <c r="O243" i="35"/>
  <c r="N243" i="35"/>
  <c r="K243" i="35" a="1"/>
  <c r="K243" i="35" s="1"/>
  <c r="L243" i="35" s="1"/>
  <c r="I243" i="35"/>
  <c r="J243" i="35" s="1"/>
  <c r="AG243" i="35" s="1"/>
  <c r="E243" i="35"/>
  <c r="D243" i="35"/>
  <c r="C243" i="35"/>
  <c r="A243" i="35"/>
  <c r="AA242" i="35"/>
  <c r="AB242" i="35" s="1"/>
  <c r="Z242" i="35"/>
  <c r="X242" i="35"/>
  <c r="W242" i="35"/>
  <c r="T242" i="35"/>
  <c r="P242" i="35"/>
  <c r="Q242" i="35" s="1"/>
  <c r="O242" i="35"/>
  <c r="N242" i="35"/>
  <c r="K242" i="35" a="1"/>
  <c r="K242" i="35" s="1"/>
  <c r="L242" i="35" s="1"/>
  <c r="I242" i="35"/>
  <c r="J242" i="35" s="1"/>
  <c r="E242" i="35"/>
  <c r="D242" i="35"/>
  <c r="C242" i="35"/>
  <c r="A242" i="35"/>
  <c r="AA241" i="35"/>
  <c r="AB241" i="35" s="1"/>
  <c r="Z241" i="35"/>
  <c r="X241" i="35"/>
  <c r="W241" i="35"/>
  <c r="T241" i="35"/>
  <c r="P241" i="35"/>
  <c r="Q241" i="35" s="1"/>
  <c r="O241" i="35"/>
  <c r="N241" i="35"/>
  <c r="K241" i="35" a="1"/>
  <c r="K241" i="35" s="1"/>
  <c r="L241" i="35" s="1"/>
  <c r="J241" i="35"/>
  <c r="AG241" i="35" s="1"/>
  <c r="I241" i="35"/>
  <c r="E241" i="35"/>
  <c r="D241" i="35"/>
  <c r="C241" i="35"/>
  <c r="A241" i="35"/>
  <c r="AA240" i="35"/>
  <c r="AB240" i="35" s="1"/>
  <c r="Z240" i="35"/>
  <c r="X240" i="35"/>
  <c r="W240" i="35"/>
  <c r="T240" i="35"/>
  <c r="P240" i="35"/>
  <c r="Q240" i="35" s="1"/>
  <c r="O240" i="35"/>
  <c r="N240" i="35"/>
  <c r="K240" i="35" a="1"/>
  <c r="K240" i="35" s="1"/>
  <c r="L240" i="35" s="1"/>
  <c r="I240" i="35"/>
  <c r="J240" i="35" s="1"/>
  <c r="E240" i="35"/>
  <c r="D240" i="35"/>
  <c r="C240" i="35"/>
  <c r="A240" i="35"/>
  <c r="AA239" i="35"/>
  <c r="AB239" i="35" s="1"/>
  <c r="Z239" i="35"/>
  <c r="X239" i="35"/>
  <c r="W239" i="35"/>
  <c r="T239" i="35"/>
  <c r="P239" i="35"/>
  <c r="Q239" i="35" s="1"/>
  <c r="O239" i="35"/>
  <c r="N239" i="35"/>
  <c r="K239" i="35" a="1"/>
  <c r="K239" i="35" s="1"/>
  <c r="L239" i="35" s="1"/>
  <c r="I239" i="35"/>
  <c r="J239" i="35" s="1"/>
  <c r="AG239" i="35" s="1"/>
  <c r="E239" i="35"/>
  <c r="D239" i="35"/>
  <c r="C239" i="35"/>
  <c r="A239" i="35"/>
  <c r="AA238" i="35"/>
  <c r="AB238" i="35" s="1"/>
  <c r="Z238" i="35"/>
  <c r="X238" i="35"/>
  <c r="W238" i="35"/>
  <c r="T238" i="35"/>
  <c r="P238" i="35"/>
  <c r="Q238" i="35" s="1"/>
  <c r="O238" i="35"/>
  <c r="N238" i="35"/>
  <c r="K238" i="35" a="1"/>
  <c r="K238" i="35" s="1"/>
  <c r="L238" i="35" s="1"/>
  <c r="I238" i="35"/>
  <c r="J238" i="35" s="1"/>
  <c r="E238" i="35"/>
  <c r="D238" i="35"/>
  <c r="C238" i="35"/>
  <c r="A238" i="35"/>
  <c r="AA237" i="35"/>
  <c r="AB237" i="35" s="1"/>
  <c r="X237" i="35"/>
  <c r="Z237" i="35" s="1"/>
  <c r="W237" i="35"/>
  <c r="T237" i="35"/>
  <c r="P237" i="35"/>
  <c r="Q237" i="35" s="1"/>
  <c r="O237" i="35"/>
  <c r="N237" i="35"/>
  <c r="K237" i="35" a="1"/>
  <c r="K237" i="35" s="1"/>
  <c r="L237" i="35" s="1"/>
  <c r="I237" i="35"/>
  <c r="J237" i="35" s="1"/>
  <c r="E237" i="35"/>
  <c r="D237" i="35"/>
  <c r="C237" i="35"/>
  <c r="A237" i="35"/>
  <c r="AA236" i="35"/>
  <c r="AB236" i="35" s="1"/>
  <c r="Z236" i="35"/>
  <c r="X236" i="35"/>
  <c r="W236" i="35"/>
  <c r="T236" i="35"/>
  <c r="P236" i="35"/>
  <c r="Q236" i="35" s="1"/>
  <c r="O236" i="35"/>
  <c r="N236" i="35"/>
  <c r="K236" i="35" a="1"/>
  <c r="K236" i="35" s="1"/>
  <c r="L236" i="35" s="1"/>
  <c r="I236" i="35"/>
  <c r="J236" i="35" s="1"/>
  <c r="E236" i="35"/>
  <c r="D236" i="35"/>
  <c r="C236" i="35"/>
  <c r="A236" i="35"/>
  <c r="AA235" i="35"/>
  <c r="AB235" i="35" s="1"/>
  <c r="Z235" i="35"/>
  <c r="X235" i="35"/>
  <c r="W235" i="35"/>
  <c r="T235" i="35"/>
  <c r="P235" i="35"/>
  <c r="Q235" i="35" s="1"/>
  <c r="O235" i="35"/>
  <c r="N235" i="35"/>
  <c r="K235" i="35" a="1"/>
  <c r="K235" i="35" s="1"/>
  <c r="L235" i="35" s="1"/>
  <c r="I235" i="35"/>
  <c r="J235" i="35" s="1"/>
  <c r="E235" i="35"/>
  <c r="D235" i="35"/>
  <c r="C235" i="35"/>
  <c r="A235" i="35"/>
  <c r="AA234" i="35"/>
  <c r="AB234" i="35" s="1"/>
  <c r="X234" i="35"/>
  <c r="Z234" i="35" s="1"/>
  <c r="Y234" i="35" s="1"/>
  <c r="W234" i="35"/>
  <c r="T234" i="35"/>
  <c r="P234" i="35"/>
  <c r="Q234" i="35" s="1"/>
  <c r="O234" i="35"/>
  <c r="N234" i="35"/>
  <c r="K234" i="35" a="1"/>
  <c r="K234" i="35" s="1"/>
  <c r="L234" i="35" s="1"/>
  <c r="I234" i="35"/>
  <c r="J234" i="35" s="1"/>
  <c r="E234" i="35"/>
  <c r="D234" i="35"/>
  <c r="C234" i="35"/>
  <c r="A234" i="35"/>
  <c r="AA233" i="35"/>
  <c r="AB233" i="35" s="1"/>
  <c r="Z233" i="35"/>
  <c r="X233" i="35"/>
  <c r="W233" i="35"/>
  <c r="T233" i="35"/>
  <c r="P233" i="35"/>
  <c r="Q233" i="35" s="1"/>
  <c r="O233" i="35"/>
  <c r="N233" i="35"/>
  <c r="K233" i="35" a="1"/>
  <c r="K233" i="35" s="1"/>
  <c r="L233" i="35" s="1"/>
  <c r="J233" i="35"/>
  <c r="AG233" i="35" s="1"/>
  <c r="I233" i="35"/>
  <c r="E233" i="35"/>
  <c r="D233" i="35"/>
  <c r="C233" i="35"/>
  <c r="A233" i="35"/>
  <c r="AA232" i="35"/>
  <c r="AB232" i="35" s="1"/>
  <c r="Z232" i="35"/>
  <c r="X232" i="35"/>
  <c r="W232" i="35"/>
  <c r="T232" i="35"/>
  <c r="P232" i="35"/>
  <c r="Q232" i="35" s="1"/>
  <c r="O232" i="35"/>
  <c r="N232" i="35"/>
  <c r="K232" i="35" a="1"/>
  <c r="K232" i="35" s="1"/>
  <c r="L232" i="35" s="1"/>
  <c r="I232" i="35"/>
  <c r="J232" i="35" s="1"/>
  <c r="E232" i="35"/>
  <c r="D232" i="35"/>
  <c r="C232" i="35"/>
  <c r="A232" i="35"/>
  <c r="AA231" i="35"/>
  <c r="AB231" i="35" s="1"/>
  <c r="X231" i="35"/>
  <c r="Z231" i="35" s="1"/>
  <c r="W231" i="35"/>
  <c r="T231" i="35"/>
  <c r="P231" i="35"/>
  <c r="Q231" i="35" s="1"/>
  <c r="O231" i="35"/>
  <c r="N231" i="35"/>
  <c r="K231" i="35" a="1"/>
  <c r="K231" i="35" s="1"/>
  <c r="L231" i="35" s="1"/>
  <c r="I231" i="35"/>
  <c r="J231" i="35" s="1"/>
  <c r="E231" i="35"/>
  <c r="D231" i="35"/>
  <c r="C231" i="35"/>
  <c r="A231" i="35"/>
  <c r="AA230" i="35"/>
  <c r="AB230" i="35" s="1"/>
  <c r="Z230" i="35"/>
  <c r="X230" i="35"/>
  <c r="W230" i="35"/>
  <c r="T230" i="35"/>
  <c r="P230" i="35"/>
  <c r="Q230" i="35" s="1"/>
  <c r="O230" i="35"/>
  <c r="N230" i="35"/>
  <c r="K230" i="35" a="1"/>
  <c r="K230" i="35" s="1"/>
  <c r="L230" i="35" s="1"/>
  <c r="I230" i="35"/>
  <c r="J230" i="35" s="1"/>
  <c r="E230" i="35"/>
  <c r="D230" i="35"/>
  <c r="C230" i="35"/>
  <c r="A230" i="35"/>
  <c r="AA229" i="35"/>
  <c r="AB229" i="35" s="1"/>
  <c r="Z229" i="35"/>
  <c r="X229" i="35"/>
  <c r="W229" i="35"/>
  <c r="T229" i="35"/>
  <c r="P229" i="35"/>
  <c r="Q229" i="35" s="1"/>
  <c r="O229" i="35"/>
  <c r="N229" i="35"/>
  <c r="K229" i="35" a="1"/>
  <c r="K229" i="35" s="1"/>
  <c r="L229" i="35" s="1"/>
  <c r="I229" i="35"/>
  <c r="J229" i="35" s="1"/>
  <c r="E229" i="35"/>
  <c r="D229" i="35"/>
  <c r="C229" i="35"/>
  <c r="A229" i="35"/>
  <c r="AA228" i="35"/>
  <c r="AB228" i="35" s="1"/>
  <c r="Z228" i="35"/>
  <c r="X228" i="35"/>
  <c r="W228" i="35"/>
  <c r="T228" i="35"/>
  <c r="P228" i="35"/>
  <c r="Q228" i="35" s="1"/>
  <c r="O228" i="35"/>
  <c r="N228" i="35"/>
  <c r="K228" i="35" a="1"/>
  <c r="K228" i="35" s="1"/>
  <c r="L228" i="35" s="1"/>
  <c r="I228" i="35"/>
  <c r="J228" i="35" s="1"/>
  <c r="AG228" i="35" s="1"/>
  <c r="E228" i="35"/>
  <c r="D228" i="35"/>
  <c r="C228" i="35"/>
  <c r="A228" i="35"/>
  <c r="AA227" i="35"/>
  <c r="AB227" i="35" s="1"/>
  <c r="Z227" i="35"/>
  <c r="X227" i="35"/>
  <c r="W227" i="35"/>
  <c r="T227" i="35"/>
  <c r="P227" i="35"/>
  <c r="Q227" i="35" s="1"/>
  <c r="O227" i="35"/>
  <c r="N227" i="35"/>
  <c r="K227" i="35" a="1"/>
  <c r="K227" i="35" s="1"/>
  <c r="L227" i="35" s="1"/>
  <c r="J227" i="35"/>
  <c r="AG227" i="35" s="1"/>
  <c r="I227" i="35"/>
  <c r="E227" i="35"/>
  <c r="D227" i="35"/>
  <c r="C227" i="35"/>
  <c r="A227" i="35"/>
  <c r="AA226" i="35"/>
  <c r="AB226" i="35" s="1"/>
  <c r="X226" i="35"/>
  <c r="Z226" i="35" s="1"/>
  <c r="Y226" i="35" s="1"/>
  <c r="W226" i="35"/>
  <c r="T226" i="35"/>
  <c r="P226" i="35"/>
  <c r="Q226" i="35" s="1"/>
  <c r="O226" i="35"/>
  <c r="N226" i="35"/>
  <c r="K226" i="35" a="1"/>
  <c r="K226" i="35" s="1"/>
  <c r="L226" i="35" s="1"/>
  <c r="I226" i="35"/>
  <c r="J226" i="35" s="1"/>
  <c r="AG226" i="35" s="1"/>
  <c r="E226" i="35"/>
  <c r="D226" i="35"/>
  <c r="C226" i="35"/>
  <c r="A226" i="35"/>
  <c r="AA225" i="35"/>
  <c r="AB225" i="35" s="1"/>
  <c r="Z225" i="35"/>
  <c r="X225" i="35"/>
  <c r="W225" i="35"/>
  <c r="T225" i="35"/>
  <c r="P225" i="35"/>
  <c r="Q225" i="35" s="1"/>
  <c r="O225" i="35"/>
  <c r="N225" i="35"/>
  <c r="K225" i="35" a="1"/>
  <c r="K225" i="35" s="1"/>
  <c r="L225" i="35" s="1"/>
  <c r="I225" i="35"/>
  <c r="J225" i="35" s="1"/>
  <c r="E225" i="35"/>
  <c r="D225" i="35"/>
  <c r="C225" i="35"/>
  <c r="A225" i="35"/>
  <c r="AA224" i="35"/>
  <c r="AB224" i="35" s="1"/>
  <c r="X224" i="35"/>
  <c r="Z224" i="35" s="1"/>
  <c r="W224" i="35"/>
  <c r="T224" i="35"/>
  <c r="P224" i="35"/>
  <c r="Q224" i="35" s="1"/>
  <c r="O224" i="35"/>
  <c r="N224" i="35"/>
  <c r="K224" i="35" a="1"/>
  <c r="K224" i="35" s="1"/>
  <c r="L224" i="35" s="1"/>
  <c r="I224" i="35"/>
  <c r="J224" i="35" s="1"/>
  <c r="E224" i="35"/>
  <c r="D224" i="35"/>
  <c r="C224" i="35"/>
  <c r="A224" i="35"/>
  <c r="AA223" i="35"/>
  <c r="AB223" i="35" s="1"/>
  <c r="Z223" i="35"/>
  <c r="X223" i="35"/>
  <c r="W223" i="35"/>
  <c r="T223" i="35"/>
  <c r="P223" i="35"/>
  <c r="Q223" i="35" s="1"/>
  <c r="O223" i="35"/>
  <c r="N223" i="35"/>
  <c r="K223" i="35" a="1"/>
  <c r="K223" i="35" s="1"/>
  <c r="L223" i="35" s="1"/>
  <c r="I223" i="35"/>
  <c r="J223" i="35" s="1"/>
  <c r="AG223" i="35" s="1"/>
  <c r="E223" i="35"/>
  <c r="D223" i="35"/>
  <c r="C223" i="35"/>
  <c r="A223" i="35"/>
  <c r="AA222" i="35"/>
  <c r="AB222" i="35" s="1"/>
  <c r="Z222" i="35"/>
  <c r="X222" i="35"/>
  <c r="W222" i="35"/>
  <c r="T222" i="35"/>
  <c r="P222" i="35"/>
  <c r="Q222" i="35" s="1"/>
  <c r="O222" i="35"/>
  <c r="N222" i="35"/>
  <c r="K222" i="35" a="1"/>
  <c r="K222" i="35" s="1"/>
  <c r="L222" i="35" s="1"/>
  <c r="I222" i="35"/>
  <c r="J222" i="35" s="1"/>
  <c r="AG222" i="35" s="1"/>
  <c r="E222" i="35"/>
  <c r="D222" i="35"/>
  <c r="C222" i="35"/>
  <c r="A222" i="35"/>
  <c r="AA221" i="35"/>
  <c r="AB221" i="35" s="1"/>
  <c r="Z221" i="35"/>
  <c r="X221" i="35"/>
  <c r="W221" i="35"/>
  <c r="T221" i="35"/>
  <c r="P221" i="35"/>
  <c r="Q221" i="35" s="1"/>
  <c r="O221" i="35"/>
  <c r="N221" i="35"/>
  <c r="K221" i="35" a="1"/>
  <c r="K221" i="35" s="1"/>
  <c r="L221" i="35" s="1"/>
  <c r="I221" i="35"/>
  <c r="J221" i="35" s="1"/>
  <c r="E221" i="35"/>
  <c r="D221" i="35"/>
  <c r="C221" i="35"/>
  <c r="A221" i="35"/>
  <c r="AA220" i="35"/>
  <c r="AB220" i="35" s="1"/>
  <c r="Z220" i="35"/>
  <c r="X220" i="35"/>
  <c r="W220" i="35"/>
  <c r="T220" i="35"/>
  <c r="P220" i="35"/>
  <c r="Q220" i="35" s="1"/>
  <c r="O220" i="35"/>
  <c r="N220" i="35"/>
  <c r="K220" i="35" a="1"/>
  <c r="K220" i="35" s="1"/>
  <c r="L220" i="35" s="1"/>
  <c r="I220" i="35"/>
  <c r="J220" i="35" s="1"/>
  <c r="E220" i="35"/>
  <c r="D220" i="35"/>
  <c r="C220" i="35"/>
  <c r="A220" i="35"/>
  <c r="AA219" i="35"/>
  <c r="AB219" i="35" s="1"/>
  <c r="Z219" i="35"/>
  <c r="X219" i="35"/>
  <c r="W219" i="35"/>
  <c r="T219" i="35"/>
  <c r="P219" i="35"/>
  <c r="Q219" i="35" s="1"/>
  <c r="R219" i="35" s="1" a="1"/>
  <c r="R219" i="35" s="1"/>
  <c r="O219" i="35"/>
  <c r="N219" i="35"/>
  <c r="K219" i="35" a="1"/>
  <c r="K219" i="35" s="1"/>
  <c r="L219" i="35" s="1"/>
  <c r="I219" i="35"/>
  <c r="J219" i="35" s="1"/>
  <c r="AG219" i="35" s="1"/>
  <c r="E219" i="35"/>
  <c r="D219" i="35"/>
  <c r="C219" i="35"/>
  <c r="A219" i="35"/>
  <c r="AA218" i="35"/>
  <c r="AB218" i="35" s="1"/>
  <c r="Z218" i="35"/>
  <c r="X218" i="35"/>
  <c r="W218" i="35"/>
  <c r="T218" i="35"/>
  <c r="P218" i="35"/>
  <c r="Q218" i="35" s="1"/>
  <c r="O218" i="35"/>
  <c r="N218" i="35"/>
  <c r="K218" i="35" a="1"/>
  <c r="K218" i="35" s="1"/>
  <c r="L218" i="35" s="1"/>
  <c r="I218" i="35"/>
  <c r="J218" i="35" s="1"/>
  <c r="E218" i="35"/>
  <c r="D218" i="35"/>
  <c r="C218" i="35"/>
  <c r="A218" i="35"/>
  <c r="AA217" i="35"/>
  <c r="AB217" i="35" s="1"/>
  <c r="Z217" i="35"/>
  <c r="X217" i="35"/>
  <c r="W217" i="35"/>
  <c r="T217" i="35"/>
  <c r="P217" i="35"/>
  <c r="Q217" i="35" s="1"/>
  <c r="O217" i="35"/>
  <c r="N217" i="35"/>
  <c r="K217" i="35" a="1"/>
  <c r="K217" i="35" s="1"/>
  <c r="I217" i="35"/>
  <c r="J217" i="35" s="1"/>
  <c r="E217" i="35"/>
  <c r="D217" i="35"/>
  <c r="C217" i="35"/>
  <c r="A217" i="35"/>
  <c r="AA216" i="35"/>
  <c r="AB216" i="35" s="1"/>
  <c r="Z216" i="35"/>
  <c r="X216" i="35"/>
  <c r="W216" i="35"/>
  <c r="T216" i="35"/>
  <c r="P216" i="35"/>
  <c r="Q216" i="35" s="1"/>
  <c r="O216" i="35"/>
  <c r="N216" i="35"/>
  <c r="K216" i="35" a="1"/>
  <c r="K216" i="35" s="1"/>
  <c r="L216" i="35" s="1"/>
  <c r="I216" i="35"/>
  <c r="J216" i="35" s="1"/>
  <c r="E216" i="35"/>
  <c r="D216" i="35"/>
  <c r="C216" i="35"/>
  <c r="A216" i="35"/>
  <c r="AA215" i="35"/>
  <c r="AB215" i="35" s="1"/>
  <c r="Z215" i="35"/>
  <c r="X215" i="35"/>
  <c r="W215" i="35"/>
  <c r="T215" i="35"/>
  <c r="P215" i="35"/>
  <c r="Q215" i="35" s="1"/>
  <c r="O215" i="35"/>
  <c r="N215" i="35"/>
  <c r="K215" i="35" a="1"/>
  <c r="K215" i="35" s="1"/>
  <c r="L215" i="35" s="1"/>
  <c r="I215" i="35"/>
  <c r="J215" i="35" s="1"/>
  <c r="E215" i="35"/>
  <c r="D215" i="35"/>
  <c r="C215" i="35"/>
  <c r="A215" i="35"/>
  <c r="AA214" i="35"/>
  <c r="AB214" i="35" s="1"/>
  <c r="Z214" i="35"/>
  <c r="X214" i="35"/>
  <c r="W214" i="35"/>
  <c r="T214" i="35"/>
  <c r="P214" i="35"/>
  <c r="Q214" i="35" s="1"/>
  <c r="O214" i="35"/>
  <c r="N214" i="35"/>
  <c r="K214" i="35" a="1"/>
  <c r="K214" i="35" s="1"/>
  <c r="L214" i="35" s="1"/>
  <c r="I214" i="35"/>
  <c r="J214" i="35" s="1"/>
  <c r="AG214" i="35" s="1"/>
  <c r="E214" i="35"/>
  <c r="D214" i="35"/>
  <c r="C214" i="35"/>
  <c r="A214" i="35"/>
  <c r="AA213" i="35"/>
  <c r="AB213" i="35" s="1"/>
  <c r="Z213" i="35"/>
  <c r="X213" i="35"/>
  <c r="W213" i="35"/>
  <c r="T213" i="35"/>
  <c r="P213" i="35"/>
  <c r="Q213" i="35" s="1"/>
  <c r="O213" i="35"/>
  <c r="N213" i="35"/>
  <c r="K213" i="35" a="1"/>
  <c r="K213" i="35" s="1"/>
  <c r="L213" i="35" s="1"/>
  <c r="I213" i="35"/>
  <c r="J213" i="35" s="1"/>
  <c r="AG213" i="35" s="1"/>
  <c r="E213" i="35"/>
  <c r="D213" i="35"/>
  <c r="C213" i="35"/>
  <c r="A213" i="35"/>
  <c r="AA212" i="35"/>
  <c r="AB212" i="35" s="1"/>
  <c r="Z212" i="35"/>
  <c r="X212" i="35"/>
  <c r="W212" i="35"/>
  <c r="T212" i="35"/>
  <c r="P212" i="35"/>
  <c r="Q212" i="35" s="1"/>
  <c r="O212" i="35"/>
  <c r="N212" i="35"/>
  <c r="K212" i="35" a="1"/>
  <c r="K212" i="35" s="1"/>
  <c r="L212" i="35" s="1"/>
  <c r="I212" i="35"/>
  <c r="J212" i="35" s="1"/>
  <c r="E212" i="35"/>
  <c r="D212" i="35"/>
  <c r="C212" i="35"/>
  <c r="A212" i="35"/>
  <c r="AA211" i="35"/>
  <c r="AB211" i="35" s="1"/>
  <c r="Z211" i="35"/>
  <c r="X211" i="35"/>
  <c r="W211" i="35"/>
  <c r="T211" i="35"/>
  <c r="P211" i="35"/>
  <c r="Q211" i="35" s="1"/>
  <c r="O211" i="35"/>
  <c r="N211" i="35"/>
  <c r="K211" i="35" a="1"/>
  <c r="K211" i="35" s="1"/>
  <c r="L211" i="35" s="1"/>
  <c r="I211" i="35"/>
  <c r="J211" i="35" s="1"/>
  <c r="E211" i="35"/>
  <c r="D211" i="35"/>
  <c r="C211" i="35"/>
  <c r="A211" i="35"/>
  <c r="AA210" i="35"/>
  <c r="AB210" i="35" s="1"/>
  <c r="Z210" i="35"/>
  <c r="X210" i="35"/>
  <c r="W210" i="35"/>
  <c r="U210" i="35"/>
  <c r="T210" i="35"/>
  <c r="P210" i="35"/>
  <c r="Q210" i="35" s="1"/>
  <c r="O210" i="35"/>
  <c r="N210" i="35"/>
  <c r="K210" i="35" a="1"/>
  <c r="K210" i="35" s="1"/>
  <c r="L210" i="35" s="1"/>
  <c r="I210" i="35"/>
  <c r="J210" i="35" s="1"/>
  <c r="AG210" i="35" s="1"/>
  <c r="E210" i="35"/>
  <c r="D210" i="35"/>
  <c r="C210" i="35"/>
  <c r="A210" i="35"/>
  <c r="AA209" i="35"/>
  <c r="AB209" i="35" s="1"/>
  <c r="Z209" i="35"/>
  <c r="X209" i="35"/>
  <c r="W209" i="35"/>
  <c r="T209" i="35"/>
  <c r="P209" i="35"/>
  <c r="Q209" i="35" s="1"/>
  <c r="O209" i="35"/>
  <c r="N209" i="35"/>
  <c r="K209" i="35" a="1"/>
  <c r="K209" i="35" s="1"/>
  <c r="L209" i="35" s="1"/>
  <c r="I209" i="35"/>
  <c r="J209" i="35" s="1"/>
  <c r="AG209" i="35" s="1"/>
  <c r="E209" i="35"/>
  <c r="D209" i="35"/>
  <c r="C209" i="35"/>
  <c r="A209" i="35"/>
  <c r="AA208" i="35"/>
  <c r="AB208" i="35" s="1"/>
  <c r="Z208" i="35"/>
  <c r="X208" i="35"/>
  <c r="W208" i="35"/>
  <c r="T208" i="35"/>
  <c r="P208" i="35"/>
  <c r="Q208" i="35" s="1"/>
  <c r="O208" i="35"/>
  <c r="N208" i="35"/>
  <c r="K208" i="35" a="1"/>
  <c r="K208" i="35" s="1"/>
  <c r="L208" i="35" s="1"/>
  <c r="I208" i="35"/>
  <c r="J208" i="35" s="1"/>
  <c r="AG208" i="35" s="1"/>
  <c r="E208" i="35"/>
  <c r="D208" i="35"/>
  <c r="C208" i="35"/>
  <c r="A208" i="35"/>
  <c r="AA207" i="35"/>
  <c r="AB207" i="35" s="1"/>
  <c r="Z207" i="35"/>
  <c r="X207" i="35"/>
  <c r="W207" i="35"/>
  <c r="T207" i="35"/>
  <c r="P207" i="35"/>
  <c r="Q207" i="35" s="1"/>
  <c r="O207" i="35"/>
  <c r="N207" i="35"/>
  <c r="K207" i="35" a="1"/>
  <c r="K207" i="35" s="1"/>
  <c r="L207" i="35" s="1"/>
  <c r="I207" i="35"/>
  <c r="J207" i="35" s="1"/>
  <c r="AG207" i="35" s="1"/>
  <c r="E207" i="35"/>
  <c r="D207" i="35"/>
  <c r="C207" i="35"/>
  <c r="A207" i="35"/>
  <c r="AA206" i="35"/>
  <c r="AB206" i="35" s="1"/>
  <c r="Z206" i="35"/>
  <c r="X206" i="35"/>
  <c r="W206" i="35"/>
  <c r="T206" i="35"/>
  <c r="P206" i="35"/>
  <c r="Q206" i="35" s="1"/>
  <c r="O206" i="35"/>
  <c r="N206" i="35"/>
  <c r="K206" i="35" a="1"/>
  <c r="K206" i="35" s="1"/>
  <c r="L206" i="35" s="1"/>
  <c r="I206" i="35"/>
  <c r="J206" i="35" s="1"/>
  <c r="E206" i="35"/>
  <c r="D206" i="35"/>
  <c r="C206" i="35"/>
  <c r="A206" i="35"/>
  <c r="AA205" i="35"/>
  <c r="AB205" i="35" s="1"/>
  <c r="Z205" i="35"/>
  <c r="X205" i="35"/>
  <c r="W205" i="35"/>
  <c r="T205" i="35"/>
  <c r="P205" i="35"/>
  <c r="Q205" i="35" s="1"/>
  <c r="O205" i="35"/>
  <c r="N205" i="35"/>
  <c r="K205" i="35" a="1"/>
  <c r="K205" i="35" s="1"/>
  <c r="L205" i="35" s="1"/>
  <c r="J205" i="35"/>
  <c r="I205" i="35"/>
  <c r="E205" i="35"/>
  <c r="D205" i="35"/>
  <c r="C205" i="35"/>
  <c r="A205" i="35"/>
  <c r="AA204" i="35"/>
  <c r="AB204" i="35" s="1"/>
  <c r="Z204" i="35"/>
  <c r="X204" i="35"/>
  <c r="W204" i="35"/>
  <c r="T204" i="35"/>
  <c r="P204" i="35"/>
  <c r="Q204" i="35" s="1"/>
  <c r="O204" i="35"/>
  <c r="N204" i="35"/>
  <c r="K204" i="35" a="1"/>
  <c r="K204" i="35" s="1"/>
  <c r="L204" i="35" s="1"/>
  <c r="I204" i="35"/>
  <c r="J204" i="35" s="1"/>
  <c r="E204" i="35"/>
  <c r="D204" i="35"/>
  <c r="C204" i="35"/>
  <c r="A204" i="35"/>
  <c r="AA203" i="35"/>
  <c r="AB203" i="35" s="1"/>
  <c r="Z203" i="35"/>
  <c r="X203" i="35"/>
  <c r="W203" i="35"/>
  <c r="T203" i="35"/>
  <c r="P203" i="35"/>
  <c r="Q203" i="35" s="1"/>
  <c r="O203" i="35"/>
  <c r="N203" i="35"/>
  <c r="K203" i="35" a="1"/>
  <c r="K203" i="35" s="1"/>
  <c r="L203" i="35" s="1"/>
  <c r="I203" i="35"/>
  <c r="J203" i="35" s="1"/>
  <c r="E203" i="35"/>
  <c r="D203" i="35"/>
  <c r="C203" i="35"/>
  <c r="A203" i="35"/>
  <c r="AA202" i="35"/>
  <c r="AB202" i="35" s="1"/>
  <c r="Z202" i="35"/>
  <c r="X202" i="35"/>
  <c r="W202" i="35"/>
  <c r="T202" i="35"/>
  <c r="P202" i="35"/>
  <c r="Q202" i="35" s="1"/>
  <c r="O202" i="35"/>
  <c r="N202" i="35"/>
  <c r="K202" i="35" a="1"/>
  <c r="K202" i="35" s="1"/>
  <c r="L202" i="35" s="1"/>
  <c r="I202" i="35"/>
  <c r="J202" i="35" s="1"/>
  <c r="E202" i="35"/>
  <c r="D202" i="35"/>
  <c r="C202" i="35"/>
  <c r="A202" i="35"/>
  <c r="AA201" i="35"/>
  <c r="AB201" i="35" s="1"/>
  <c r="Z201" i="35"/>
  <c r="X201" i="35"/>
  <c r="W201" i="35"/>
  <c r="T201" i="35"/>
  <c r="P201" i="35"/>
  <c r="Q201" i="35" s="1"/>
  <c r="O201" i="35"/>
  <c r="N201" i="35"/>
  <c r="K201" i="35" a="1"/>
  <c r="K201" i="35" s="1"/>
  <c r="L201" i="35" s="1"/>
  <c r="I201" i="35"/>
  <c r="J201" i="35" s="1"/>
  <c r="E201" i="35"/>
  <c r="D201" i="35"/>
  <c r="C201" i="35"/>
  <c r="A201" i="35"/>
  <c r="AA200" i="35"/>
  <c r="AB200" i="35" s="1"/>
  <c r="Z200" i="35"/>
  <c r="X200" i="35"/>
  <c r="W200" i="35"/>
  <c r="T200" i="35"/>
  <c r="P200" i="35"/>
  <c r="Q200" i="35" s="1"/>
  <c r="O200" i="35"/>
  <c r="N200" i="35"/>
  <c r="K200" i="35" a="1"/>
  <c r="K200" i="35" s="1"/>
  <c r="L200" i="35" s="1"/>
  <c r="I200" i="35"/>
  <c r="J200" i="35" s="1"/>
  <c r="E200" i="35"/>
  <c r="D200" i="35"/>
  <c r="C200" i="35"/>
  <c r="A200" i="35"/>
  <c r="AA199" i="35"/>
  <c r="AB199" i="35" s="1"/>
  <c r="Z199" i="35"/>
  <c r="X199" i="35"/>
  <c r="W199" i="35"/>
  <c r="U199" i="35"/>
  <c r="T199" i="35"/>
  <c r="P199" i="35"/>
  <c r="Q199" i="35" s="1"/>
  <c r="O199" i="35"/>
  <c r="N199" i="35"/>
  <c r="K199" i="35" a="1"/>
  <c r="K199" i="35" s="1"/>
  <c r="L199" i="35" s="1"/>
  <c r="I199" i="35"/>
  <c r="J199" i="35" s="1"/>
  <c r="E199" i="35"/>
  <c r="D199" i="35"/>
  <c r="C199" i="35"/>
  <c r="A199" i="35"/>
  <c r="AA198" i="35"/>
  <c r="AB198" i="35" s="1"/>
  <c r="Z198" i="35"/>
  <c r="X198" i="35"/>
  <c r="W198" i="35"/>
  <c r="T198" i="35"/>
  <c r="P198" i="35"/>
  <c r="Q198" i="35" s="1"/>
  <c r="O198" i="35"/>
  <c r="N198" i="35"/>
  <c r="K198" i="35" a="1"/>
  <c r="K198" i="35" s="1"/>
  <c r="L198" i="35" s="1"/>
  <c r="I198" i="35"/>
  <c r="J198" i="35" s="1"/>
  <c r="AG198" i="35" s="1"/>
  <c r="E198" i="35"/>
  <c r="D198" i="35"/>
  <c r="C198" i="35"/>
  <c r="A198" i="35"/>
  <c r="AA197" i="35"/>
  <c r="AB197" i="35" s="1"/>
  <c r="Z197" i="35"/>
  <c r="X197" i="35"/>
  <c r="W197" i="35"/>
  <c r="T197" i="35"/>
  <c r="P197" i="35"/>
  <c r="Q197" i="35" s="1"/>
  <c r="O197" i="35"/>
  <c r="N197" i="35"/>
  <c r="K197" i="35" a="1"/>
  <c r="K197" i="35" s="1"/>
  <c r="L197" i="35" s="1"/>
  <c r="I197" i="35"/>
  <c r="J197" i="35" s="1"/>
  <c r="E197" i="35"/>
  <c r="D197" i="35"/>
  <c r="C197" i="35"/>
  <c r="A197" i="35"/>
  <c r="AA196" i="35"/>
  <c r="AB196" i="35" s="1"/>
  <c r="Z196" i="35"/>
  <c r="X196" i="35"/>
  <c r="W196" i="35"/>
  <c r="T196" i="35"/>
  <c r="P196" i="35"/>
  <c r="Q196" i="35" s="1"/>
  <c r="O196" i="35"/>
  <c r="N196" i="35"/>
  <c r="K196" i="35" a="1"/>
  <c r="K196" i="35" s="1"/>
  <c r="L196" i="35" s="1"/>
  <c r="J196" i="35"/>
  <c r="I196" i="35"/>
  <c r="E196" i="35"/>
  <c r="D196" i="35"/>
  <c r="C196" i="35"/>
  <c r="A196" i="35"/>
  <c r="AA195" i="35"/>
  <c r="AB195" i="35" s="1"/>
  <c r="Z195" i="35"/>
  <c r="X195" i="35"/>
  <c r="W195" i="35"/>
  <c r="T195" i="35"/>
  <c r="P195" i="35"/>
  <c r="Q195" i="35" s="1"/>
  <c r="O195" i="35"/>
  <c r="N195" i="35"/>
  <c r="K195" i="35" a="1"/>
  <c r="K195" i="35" s="1"/>
  <c r="L195" i="35" s="1"/>
  <c r="I195" i="35"/>
  <c r="J195" i="35" s="1"/>
  <c r="E195" i="35"/>
  <c r="D195" i="35"/>
  <c r="C195" i="35"/>
  <c r="A195" i="35"/>
  <c r="AA194" i="35"/>
  <c r="AB194" i="35" s="1"/>
  <c r="Z194" i="35"/>
  <c r="X194" i="35"/>
  <c r="W194" i="35"/>
  <c r="T194" i="35"/>
  <c r="P194" i="35"/>
  <c r="Q194" i="35" s="1"/>
  <c r="O194" i="35"/>
  <c r="N194" i="35"/>
  <c r="K194" i="35" a="1"/>
  <c r="K194" i="35" s="1"/>
  <c r="L194" i="35" s="1"/>
  <c r="I194" i="35"/>
  <c r="J194" i="35" s="1"/>
  <c r="E194" i="35"/>
  <c r="D194" i="35"/>
  <c r="C194" i="35"/>
  <c r="A194" i="35"/>
  <c r="AA193" i="35"/>
  <c r="AB193" i="35" s="1"/>
  <c r="Z193" i="35"/>
  <c r="X193" i="35"/>
  <c r="W193" i="35"/>
  <c r="T193" i="35"/>
  <c r="P193" i="35"/>
  <c r="Q193" i="35" s="1"/>
  <c r="O193" i="35"/>
  <c r="N193" i="35"/>
  <c r="K193" i="35" a="1"/>
  <c r="K193" i="35" s="1"/>
  <c r="L193" i="35" s="1"/>
  <c r="I193" i="35"/>
  <c r="J193" i="35" s="1"/>
  <c r="E193" i="35"/>
  <c r="D193" i="35"/>
  <c r="C193" i="35"/>
  <c r="A193" i="35"/>
  <c r="AA192" i="35"/>
  <c r="AB192" i="35" s="1"/>
  <c r="Z192" i="35"/>
  <c r="X192" i="35"/>
  <c r="W192" i="35"/>
  <c r="T192" i="35"/>
  <c r="P192" i="35"/>
  <c r="Q192" i="35" s="1"/>
  <c r="O192" i="35"/>
  <c r="N192" i="35"/>
  <c r="K192" i="35" a="1"/>
  <c r="K192" i="35" s="1"/>
  <c r="L192" i="35" s="1"/>
  <c r="I192" i="35"/>
  <c r="J192" i="35" s="1"/>
  <c r="AG192" i="35" s="1"/>
  <c r="E192" i="35"/>
  <c r="D192" i="35"/>
  <c r="C192" i="35"/>
  <c r="A192" i="35"/>
  <c r="AA191" i="35"/>
  <c r="AB191" i="35" s="1"/>
  <c r="Z191" i="35"/>
  <c r="X191" i="35"/>
  <c r="W191" i="35"/>
  <c r="T191" i="35"/>
  <c r="P191" i="35"/>
  <c r="Q191" i="35" s="1"/>
  <c r="R191" i="35" s="1" a="1"/>
  <c r="R191" i="35" s="1"/>
  <c r="O191" i="35"/>
  <c r="N191" i="35"/>
  <c r="K191" i="35" a="1"/>
  <c r="K191" i="35" s="1"/>
  <c r="L191" i="35" s="1"/>
  <c r="I191" i="35"/>
  <c r="J191" i="35" s="1"/>
  <c r="AG191" i="35" s="1"/>
  <c r="E191" i="35"/>
  <c r="D191" i="35"/>
  <c r="C191" i="35"/>
  <c r="A191" i="35"/>
  <c r="AA190" i="35"/>
  <c r="AB190" i="35" s="1"/>
  <c r="Z190" i="35"/>
  <c r="X190" i="35"/>
  <c r="W190" i="35"/>
  <c r="T190" i="35"/>
  <c r="P190" i="35"/>
  <c r="Q190" i="35" s="1"/>
  <c r="O190" i="35"/>
  <c r="N190" i="35"/>
  <c r="K190" i="35" a="1"/>
  <c r="K190" i="35" s="1"/>
  <c r="L190" i="35" s="1"/>
  <c r="I190" i="35"/>
  <c r="J190" i="35" s="1"/>
  <c r="E190" i="35"/>
  <c r="D190" i="35"/>
  <c r="C190" i="35"/>
  <c r="A190" i="35"/>
  <c r="AA189" i="35"/>
  <c r="AB189" i="35" s="1"/>
  <c r="Z189" i="35"/>
  <c r="X189" i="35"/>
  <c r="W189" i="35"/>
  <c r="T189" i="35"/>
  <c r="U189" i="35"/>
  <c r="P189" i="35"/>
  <c r="Q189" i="35" s="1"/>
  <c r="O189" i="35"/>
  <c r="N189" i="35"/>
  <c r="K189" i="35" a="1"/>
  <c r="K189" i="35" s="1"/>
  <c r="L189" i="35" s="1"/>
  <c r="I189" i="35"/>
  <c r="J189" i="35" s="1"/>
  <c r="E189" i="35"/>
  <c r="D189" i="35"/>
  <c r="C189" i="35"/>
  <c r="A189" i="35"/>
  <c r="AA188" i="35"/>
  <c r="AB188" i="35" s="1"/>
  <c r="Z188" i="35"/>
  <c r="X188" i="35"/>
  <c r="W188" i="35"/>
  <c r="T188" i="35"/>
  <c r="P188" i="35"/>
  <c r="Q188" i="35" s="1"/>
  <c r="O188" i="35"/>
  <c r="N188" i="35"/>
  <c r="K188" i="35" a="1"/>
  <c r="K188" i="35" s="1"/>
  <c r="L188" i="35" s="1"/>
  <c r="I188" i="35"/>
  <c r="J188" i="35" s="1"/>
  <c r="AG188" i="35" s="1"/>
  <c r="E188" i="35"/>
  <c r="D188" i="35"/>
  <c r="C188" i="35"/>
  <c r="A188" i="35"/>
  <c r="AA187" i="35"/>
  <c r="AB187" i="35" s="1"/>
  <c r="Z187" i="35"/>
  <c r="X187" i="35"/>
  <c r="W187" i="35"/>
  <c r="T187" i="35"/>
  <c r="P187" i="35"/>
  <c r="Q187" i="35" s="1"/>
  <c r="O187" i="35"/>
  <c r="N187" i="35"/>
  <c r="K187" i="35" a="1"/>
  <c r="K187" i="35" s="1"/>
  <c r="L187" i="35" s="1"/>
  <c r="I187" i="35"/>
  <c r="J187" i="35" s="1"/>
  <c r="E187" i="35"/>
  <c r="D187" i="35"/>
  <c r="C187" i="35"/>
  <c r="A187" i="35"/>
  <c r="AA186" i="35"/>
  <c r="AB186" i="35" s="1"/>
  <c r="Z186" i="35"/>
  <c r="X186" i="35"/>
  <c r="W186" i="35"/>
  <c r="T186" i="35"/>
  <c r="P186" i="35"/>
  <c r="Q186" i="35" s="1"/>
  <c r="O186" i="35"/>
  <c r="N186" i="35"/>
  <c r="K186" i="35" a="1"/>
  <c r="K186" i="35" s="1"/>
  <c r="L186" i="35" s="1"/>
  <c r="I186" i="35"/>
  <c r="J186" i="35" s="1"/>
  <c r="E186" i="35"/>
  <c r="D186" i="35"/>
  <c r="C186" i="35"/>
  <c r="A186" i="35"/>
  <c r="AA185" i="35"/>
  <c r="AB185" i="35" s="1"/>
  <c r="Z185" i="35"/>
  <c r="X185" i="35"/>
  <c r="W185" i="35"/>
  <c r="T185" i="35"/>
  <c r="P185" i="35"/>
  <c r="Q185" i="35" s="1"/>
  <c r="O185" i="35"/>
  <c r="N185" i="35"/>
  <c r="K185" i="35" a="1"/>
  <c r="K185" i="35" s="1"/>
  <c r="L185" i="35" s="1"/>
  <c r="I185" i="35"/>
  <c r="J185" i="35" s="1"/>
  <c r="E185" i="35"/>
  <c r="D185" i="35"/>
  <c r="C185" i="35"/>
  <c r="A185" i="35"/>
  <c r="AA184" i="35"/>
  <c r="AB184" i="35" s="1"/>
  <c r="Z184" i="35"/>
  <c r="X184" i="35"/>
  <c r="W184" i="35"/>
  <c r="T184" i="35"/>
  <c r="P184" i="35"/>
  <c r="Q184" i="35" s="1"/>
  <c r="O184" i="35"/>
  <c r="N184" i="35"/>
  <c r="K184" i="35" a="1"/>
  <c r="K184" i="35" s="1"/>
  <c r="L184" i="35" s="1"/>
  <c r="I184" i="35"/>
  <c r="J184" i="35" s="1"/>
  <c r="AG184" i="35" s="1"/>
  <c r="E184" i="35"/>
  <c r="D184" i="35"/>
  <c r="C184" i="35"/>
  <c r="A184" i="35"/>
  <c r="AA183" i="35"/>
  <c r="AB183" i="35" s="1"/>
  <c r="Z183" i="35"/>
  <c r="X183" i="35"/>
  <c r="W183" i="35"/>
  <c r="T183" i="35"/>
  <c r="P183" i="35"/>
  <c r="Q183" i="35" s="1"/>
  <c r="O183" i="35"/>
  <c r="N183" i="35"/>
  <c r="K183" i="35" a="1"/>
  <c r="K183" i="35" s="1"/>
  <c r="L183" i="35" s="1"/>
  <c r="I183" i="35"/>
  <c r="J183" i="35" s="1"/>
  <c r="AG183" i="35" s="1"/>
  <c r="E183" i="35"/>
  <c r="D183" i="35"/>
  <c r="C183" i="35"/>
  <c r="A183" i="35"/>
  <c r="AA182" i="35"/>
  <c r="AB182" i="35" s="1"/>
  <c r="Z182" i="35"/>
  <c r="X182" i="35"/>
  <c r="W182" i="35"/>
  <c r="T182" i="35"/>
  <c r="P182" i="35"/>
  <c r="Q182" i="35" s="1"/>
  <c r="O182" i="35"/>
  <c r="N182" i="35"/>
  <c r="K182" i="35" a="1"/>
  <c r="K182" i="35" s="1"/>
  <c r="L182" i="35" s="1"/>
  <c r="I182" i="35"/>
  <c r="J182" i="35" s="1"/>
  <c r="E182" i="35"/>
  <c r="D182" i="35"/>
  <c r="C182" i="35"/>
  <c r="A182" i="35"/>
  <c r="AA181" i="35"/>
  <c r="AB181" i="35" s="1"/>
  <c r="Z181" i="35"/>
  <c r="X181" i="35"/>
  <c r="W181" i="35"/>
  <c r="T181" i="35"/>
  <c r="P181" i="35"/>
  <c r="Q181" i="35" s="1"/>
  <c r="O181" i="35"/>
  <c r="N181" i="35"/>
  <c r="K181" i="35" a="1"/>
  <c r="K181" i="35" s="1"/>
  <c r="L181" i="35" s="1"/>
  <c r="I181" i="35"/>
  <c r="J181" i="35" s="1"/>
  <c r="E181" i="35"/>
  <c r="D181" i="35"/>
  <c r="C181" i="35"/>
  <c r="A181" i="35"/>
  <c r="AA180" i="35"/>
  <c r="AB180" i="35" s="1"/>
  <c r="Z180" i="35"/>
  <c r="X180" i="35"/>
  <c r="W180" i="35"/>
  <c r="T180" i="35"/>
  <c r="P180" i="35"/>
  <c r="Q180" i="35" s="1"/>
  <c r="O180" i="35"/>
  <c r="N180" i="35"/>
  <c r="K180" i="35" a="1"/>
  <c r="K180" i="35" s="1"/>
  <c r="L180" i="35" s="1"/>
  <c r="I180" i="35"/>
  <c r="J180" i="35" s="1"/>
  <c r="AG180" i="35" s="1"/>
  <c r="E180" i="35"/>
  <c r="D180" i="35"/>
  <c r="C180" i="35"/>
  <c r="A180" i="35"/>
  <c r="AA179" i="35"/>
  <c r="AB179" i="35" s="1"/>
  <c r="Z179" i="35"/>
  <c r="X179" i="35"/>
  <c r="W179" i="35"/>
  <c r="T179" i="35"/>
  <c r="P179" i="35"/>
  <c r="Q179" i="35" s="1"/>
  <c r="O179" i="35"/>
  <c r="N179" i="35"/>
  <c r="K179" i="35" a="1"/>
  <c r="K179" i="35" s="1"/>
  <c r="L179" i="35" s="1"/>
  <c r="I179" i="35"/>
  <c r="J179" i="35" s="1"/>
  <c r="AG179" i="35" s="1"/>
  <c r="E179" i="35"/>
  <c r="D179" i="35"/>
  <c r="C179" i="35"/>
  <c r="A179" i="35"/>
  <c r="AA178" i="35"/>
  <c r="AB178" i="35" s="1"/>
  <c r="Z178" i="35"/>
  <c r="X178" i="35"/>
  <c r="W178" i="35"/>
  <c r="T178" i="35"/>
  <c r="P178" i="35"/>
  <c r="Q178" i="35" s="1"/>
  <c r="O178" i="35"/>
  <c r="N178" i="35"/>
  <c r="K178" i="35" a="1"/>
  <c r="K178" i="35" s="1"/>
  <c r="L178" i="35" s="1"/>
  <c r="I178" i="35"/>
  <c r="J178" i="35" s="1"/>
  <c r="E178" i="35"/>
  <c r="D178" i="35"/>
  <c r="C178" i="35"/>
  <c r="A178" i="35"/>
  <c r="AA177" i="35"/>
  <c r="AB177" i="35" s="1"/>
  <c r="Z177" i="35"/>
  <c r="X177" i="35"/>
  <c r="W177" i="35"/>
  <c r="T177" i="35"/>
  <c r="P177" i="35"/>
  <c r="Q177" i="35" s="1"/>
  <c r="O177" i="35"/>
  <c r="N177" i="35"/>
  <c r="K177" i="35" a="1"/>
  <c r="K177" i="35" s="1"/>
  <c r="L177" i="35" s="1"/>
  <c r="I177" i="35"/>
  <c r="J177" i="35" s="1"/>
  <c r="AG177" i="35" s="1"/>
  <c r="E177" i="35"/>
  <c r="D177" i="35"/>
  <c r="C177" i="35"/>
  <c r="A177" i="35"/>
  <c r="AA176" i="35"/>
  <c r="AB176" i="35" s="1"/>
  <c r="Z176" i="35"/>
  <c r="X176" i="35"/>
  <c r="W176" i="35"/>
  <c r="T176" i="35"/>
  <c r="P176" i="35"/>
  <c r="Q176" i="35" s="1"/>
  <c r="O176" i="35"/>
  <c r="N176" i="35"/>
  <c r="K176" i="35" a="1"/>
  <c r="K176" i="35" s="1"/>
  <c r="L176" i="35" s="1"/>
  <c r="I176" i="35"/>
  <c r="J176" i="35" s="1"/>
  <c r="AG176" i="35" s="1"/>
  <c r="E176" i="35"/>
  <c r="D176" i="35"/>
  <c r="C176" i="35"/>
  <c r="A176" i="35"/>
  <c r="AA175" i="35"/>
  <c r="AB175" i="35" s="1"/>
  <c r="Z175" i="35"/>
  <c r="X175" i="35"/>
  <c r="W175" i="35"/>
  <c r="T175" i="35"/>
  <c r="P175" i="35"/>
  <c r="Q175" i="35" s="1"/>
  <c r="O175" i="35"/>
  <c r="N175" i="35"/>
  <c r="K175" i="35" a="1"/>
  <c r="K175" i="35" s="1"/>
  <c r="L175" i="35" s="1"/>
  <c r="I175" i="35"/>
  <c r="J175" i="35" s="1"/>
  <c r="E175" i="35"/>
  <c r="D175" i="35"/>
  <c r="C175" i="35"/>
  <c r="A175" i="35"/>
  <c r="AA174" i="35"/>
  <c r="AB174" i="35" s="1"/>
  <c r="Z174" i="35"/>
  <c r="X174" i="35"/>
  <c r="W174" i="35"/>
  <c r="T174" i="35"/>
  <c r="P174" i="35"/>
  <c r="Q174" i="35" s="1"/>
  <c r="O174" i="35"/>
  <c r="N174" i="35"/>
  <c r="K174" i="35" a="1"/>
  <c r="K174" i="35" s="1"/>
  <c r="L174" i="35" s="1"/>
  <c r="I174" i="35"/>
  <c r="J174" i="35" s="1"/>
  <c r="E174" i="35"/>
  <c r="D174" i="35"/>
  <c r="C174" i="35"/>
  <c r="A174" i="35"/>
  <c r="AA173" i="35"/>
  <c r="AB173" i="35" s="1"/>
  <c r="Z173" i="35"/>
  <c r="X173" i="35"/>
  <c r="W173" i="35"/>
  <c r="U173" i="35"/>
  <c r="T173" i="35"/>
  <c r="P173" i="35"/>
  <c r="Q173" i="35" s="1"/>
  <c r="O173" i="35"/>
  <c r="N173" i="35"/>
  <c r="K173" i="35" a="1"/>
  <c r="K173" i="35" s="1"/>
  <c r="L173" i="35" s="1"/>
  <c r="I173" i="35"/>
  <c r="J173" i="35" s="1"/>
  <c r="E173" i="35"/>
  <c r="D173" i="35"/>
  <c r="C173" i="35"/>
  <c r="A173" i="35"/>
  <c r="AA172" i="35"/>
  <c r="AB172" i="35" s="1"/>
  <c r="Z172" i="35"/>
  <c r="X172" i="35"/>
  <c r="W172" i="35"/>
  <c r="T172" i="35"/>
  <c r="P172" i="35"/>
  <c r="Q172" i="35" s="1"/>
  <c r="O172" i="35"/>
  <c r="N172" i="35"/>
  <c r="K172" i="35" a="1"/>
  <c r="K172" i="35" s="1"/>
  <c r="L172" i="35" s="1"/>
  <c r="I172" i="35"/>
  <c r="J172" i="35" s="1"/>
  <c r="E172" i="35"/>
  <c r="D172" i="35"/>
  <c r="C172" i="35"/>
  <c r="A172" i="35"/>
  <c r="AA171" i="35"/>
  <c r="AB171" i="35" s="1"/>
  <c r="Z171" i="35"/>
  <c r="X171" i="35"/>
  <c r="W171" i="35"/>
  <c r="T171" i="35"/>
  <c r="P171" i="35"/>
  <c r="Q171" i="35" s="1"/>
  <c r="O171" i="35"/>
  <c r="N171" i="35"/>
  <c r="K171" i="35" a="1"/>
  <c r="K171" i="35" s="1"/>
  <c r="L171" i="35" s="1"/>
  <c r="I171" i="35"/>
  <c r="J171" i="35" s="1"/>
  <c r="AG171" i="35" s="1"/>
  <c r="E171" i="35"/>
  <c r="D171" i="35"/>
  <c r="C171" i="35"/>
  <c r="A171" i="35"/>
  <c r="AA170" i="35"/>
  <c r="AB170" i="35" s="1"/>
  <c r="Z170" i="35"/>
  <c r="X170" i="35"/>
  <c r="W170" i="35"/>
  <c r="T170" i="35"/>
  <c r="P170" i="35"/>
  <c r="Q170" i="35" s="1"/>
  <c r="O170" i="35"/>
  <c r="N170" i="35"/>
  <c r="K170" i="35" a="1"/>
  <c r="K170" i="35" s="1"/>
  <c r="L170" i="35" s="1"/>
  <c r="I170" i="35"/>
  <c r="J170" i="35" s="1"/>
  <c r="E170" i="35"/>
  <c r="D170" i="35"/>
  <c r="C170" i="35"/>
  <c r="A170" i="35"/>
  <c r="AA169" i="35"/>
  <c r="AB169" i="35" s="1"/>
  <c r="Z169" i="35"/>
  <c r="X169" i="35"/>
  <c r="W169" i="35"/>
  <c r="U169" i="35"/>
  <c r="T169" i="35"/>
  <c r="P169" i="35"/>
  <c r="O169" i="35"/>
  <c r="N169" i="35"/>
  <c r="K169" i="35" a="1"/>
  <c r="K169" i="35" s="1"/>
  <c r="L169" i="35" s="1"/>
  <c r="I169" i="35"/>
  <c r="J169" i="35" s="1"/>
  <c r="AG169" i="35" s="1"/>
  <c r="E169" i="35"/>
  <c r="D169" i="35"/>
  <c r="C169" i="35"/>
  <c r="A169" i="35"/>
  <c r="AA168" i="35"/>
  <c r="AB168" i="35" s="1"/>
  <c r="Z168" i="35"/>
  <c r="X168" i="35"/>
  <c r="W168" i="35"/>
  <c r="T168" i="35"/>
  <c r="P168" i="35"/>
  <c r="Q168" i="35" s="1"/>
  <c r="O168" i="35"/>
  <c r="N168" i="35"/>
  <c r="K168" i="35" a="1"/>
  <c r="K168" i="35" s="1"/>
  <c r="L168" i="35" s="1"/>
  <c r="I168" i="35"/>
  <c r="J168" i="35" s="1"/>
  <c r="E168" i="35"/>
  <c r="D168" i="35"/>
  <c r="C168" i="35"/>
  <c r="A168" i="35"/>
  <c r="AA167" i="35"/>
  <c r="AB167" i="35" s="1"/>
  <c r="Z167" i="35"/>
  <c r="X167" i="35"/>
  <c r="W167" i="35"/>
  <c r="T167" i="35"/>
  <c r="P167" i="35"/>
  <c r="Q167" i="35" s="1"/>
  <c r="O167" i="35"/>
  <c r="N167" i="35"/>
  <c r="K167" i="35" a="1"/>
  <c r="K167" i="35" s="1"/>
  <c r="L167" i="35" s="1"/>
  <c r="I167" i="35"/>
  <c r="J167" i="35" s="1"/>
  <c r="E167" i="35"/>
  <c r="D167" i="35"/>
  <c r="C167" i="35"/>
  <c r="A167" i="35"/>
  <c r="AA166" i="35"/>
  <c r="AB166" i="35" s="1"/>
  <c r="Z166" i="35"/>
  <c r="X166" i="35"/>
  <c r="W166" i="35"/>
  <c r="T166" i="35"/>
  <c r="P166" i="35"/>
  <c r="Q166" i="35" s="1"/>
  <c r="O166" i="35"/>
  <c r="N166" i="35"/>
  <c r="K166" i="35" a="1"/>
  <c r="K166" i="35" s="1"/>
  <c r="L166" i="35" s="1"/>
  <c r="I166" i="35"/>
  <c r="J166" i="35" s="1"/>
  <c r="E166" i="35"/>
  <c r="D166" i="35"/>
  <c r="C166" i="35"/>
  <c r="A166" i="35"/>
  <c r="AA165" i="35"/>
  <c r="AB165" i="35" s="1"/>
  <c r="Z165" i="35"/>
  <c r="X165" i="35"/>
  <c r="W165" i="35"/>
  <c r="T165" i="35"/>
  <c r="P165" i="35"/>
  <c r="Q165" i="35" s="1"/>
  <c r="O165" i="35"/>
  <c r="N165" i="35"/>
  <c r="K165" i="35" a="1"/>
  <c r="K165" i="35" s="1"/>
  <c r="L165" i="35" s="1"/>
  <c r="I165" i="35"/>
  <c r="J165" i="35" s="1"/>
  <c r="AG165" i="35" s="1"/>
  <c r="E165" i="35"/>
  <c r="D165" i="35"/>
  <c r="C165" i="35"/>
  <c r="A165" i="35"/>
  <c r="AA164" i="35"/>
  <c r="AB164" i="35" s="1"/>
  <c r="Z164" i="35"/>
  <c r="X164" i="35"/>
  <c r="W164" i="35"/>
  <c r="T164" i="35"/>
  <c r="P164" i="35"/>
  <c r="Q164" i="35" s="1"/>
  <c r="O164" i="35"/>
  <c r="N164" i="35"/>
  <c r="K164" i="35" a="1"/>
  <c r="K164" i="35" s="1"/>
  <c r="L164" i="35" s="1"/>
  <c r="I164" i="35"/>
  <c r="J164" i="35" s="1"/>
  <c r="E164" i="35"/>
  <c r="D164" i="35"/>
  <c r="C164" i="35"/>
  <c r="A164" i="35"/>
  <c r="AA163" i="35"/>
  <c r="AB163" i="35" s="1"/>
  <c r="X163" i="35"/>
  <c r="Z163" i="35" s="1"/>
  <c r="W163" i="35"/>
  <c r="T163" i="35"/>
  <c r="P163" i="35"/>
  <c r="Q163" i="35" s="1"/>
  <c r="O163" i="35"/>
  <c r="N163" i="35"/>
  <c r="K163" i="35" a="1"/>
  <c r="K163" i="35" s="1"/>
  <c r="L163" i="35" s="1"/>
  <c r="I163" i="35"/>
  <c r="J163" i="35" s="1"/>
  <c r="E163" i="35"/>
  <c r="D163" i="35"/>
  <c r="C163" i="35"/>
  <c r="A163" i="35"/>
  <c r="AA162" i="35"/>
  <c r="AB162" i="35" s="1"/>
  <c r="Z162" i="35"/>
  <c r="X162" i="35"/>
  <c r="W162" i="35"/>
  <c r="T162" i="35"/>
  <c r="P162" i="35"/>
  <c r="Q162" i="35" s="1"/>
  <c r="O162" i="35"/>
  <c r="N162" i="35"/>
  <c r="K162" i="35" a="1"/>
  <c r="K162" i="35" s="1"/>
  <c r="L162" i="35" s="1"/>
  <c r="I162" i="35"/>
  <c r="J162" i="35" s="1"/>
  <c r="E162" i="35"/>
  <c r="D162" i="35"/>
  <c r="C162" i="35"/>
  <c r="A162" i="35"/>
  <c r="AA161" i="35"/>
  <c r="AB161" i="35" s="1"/>
  <c r="Z161" i="35"/>
  <c r="X161" i="35"/>
  <c r="W161" i="35"/>
  <c r="T161" i="35"/>
  <c r="P161" i="35"/>
  <c r="Q161" i="35" s="1"/>
  <c r="O161" i="35"/>
  <c r="N161" i="35"/>
  <c r="K161" i="35" a="1"/>
  <c r="K161" i="35" s="1"/>
  <c r="L161" i="35" s="1"/>
  <c r="I161" i="35"/>
  <c r="J161" i="35" s="1"/>
  <c r="AG161" i="35" s="1"/>
  <c r="E161" i="35"/>
  <c r="D161" i="35"/>
  <c r="C161" i="35"/>
  <c r="A161" i="35"/>
  <c r="AA160" i="35"/>
  <c r="AB160" i="35" s="1"/>
  <c r="Z160" i="35"/>
  <c r="X160" i="35"/>
  <c r="W160" i="35"/>
  <c r="T160" i="35"/>
  <c r="P160" i="35"/>
  <c r="Q160" i="35" s="1"/>
  <c r="O160" i="35"/>
  <c r="N160" i="35"/>
  <c r="K160" i="35" a="1"/>
  <c r="K160" i="35" s="1"/>
  <c r="L160" i="35" s="1"/>
  <c r="I160" i="35"/>
  <c r="J160" i="35" s="1"/>
  <c r="AG160" i="35" s="1"/>
  <c r="E160" i="35"/>
  <c r="D160" i="35"/>
  <c r="C160" i="35"/>
  <c r="A160" i="35"/>
  <c r="AA159" i="35"/>
  <c r="AB159" i="35" s="1"/>
  <c r="Z159" i="35"/>
  <c r="X159" i="35"/>
  <c r="W159" i="35"/>
  <c r="T159" i="35"/>
  <c r="P159" i="35"/>
  <c r="Q159" i="35" s="1"/>
  <c r="O159" i="35"/>
  <c r="N159" i="35"/>
  <c r="K159" i="35" a="1"/>
  <c r="K159" i="35" s="1"/>
  <c r="L159" i="35" s="1"/>
  <c r="I159" i="35"/>
  <c r="J159" i="35" s="1"/>
  <c r="E159" i="35"/>
  <c r="D159" i="35"/>
  <c r="C159" i="35"/>
  <c r="A159" i="35"/>
  <c r="AA158" i="35"/>
  <c r="AB158" i="35" s="1"/>
  <c r="Z158" i="35"/>
  <c r="X158" i="35"/>
  <c r="W158" i="35"/>
  <c r="T158" i="35"/>
  <c r="P158" i="35"/>
  <c r="Q158" i="35" s="1"/>
  <c r="O158" i="35"/>
  <c r="N158" i="35"/>
  <c r="K158" i="35" a="1"/>
  <c r="K158" i="35" s="1"/>
  <c r="L158" i="35" s="1"/>
  <c r="I158" i="35"/>
  <c r="J158" i="35" s="1"/>
  <c r="AG158" i="35" s="1"/>
  <c r="E158" i="35"/>
  <c r="D158" i="35"/>
  <c r="C158" i="35"/>
  <c r="A158" i="35"/>
  <c r="AA157" i="35"/>
  <c r="AB157" i="35" s="1"/>
  <c r="X157" i="35"/>
  <c r="Z157" i="35" s="1"/>
  <c r="Y157" i="35" s="1"/>
  <c r="W157" i="35"/>
  <c r="T157" i="35"/>
  <c r="P157" i="35"/>
  <c r="Q157" i="35" s="1"/>
  <c r="O157" i="35"/>
  <c r="N157" i="35"/>
  <c r="K157" i="35" a="1"/>
  <c r="K157" i="35" s="1"/>
  <c r="L157" i="35" s="1"/>
  <c r="I157" i="35"/>
  <c r="J157" i="35" s="1"/>
  <c r="AG157" i="35" s="1"/>
  <c r="E157" i="35"/>
  <c r="D157" i="35"/>
  <c r="C157" i="35"/>
  <c r="A157" i="35"/>
  <c r="AA156" i="35"/>
  <c r="AB156" i="35" s="1"/>
  <c r="Z156" i="35"/>
  <c r="X156" i="35"/>
  <c r="W156" i="35"/>
  <c r="T156" i="35"/>
  <c r="P156" i="35"/>
  <c r="Q156" i="35" s="1"/>
  <c r="O156" i="35"/>
  <c r="N156" i="35"/>
  <c r="K156" i="35" a="1"/>
  <c r="K156" i="35" s="1"/>
  <c r="L156" i="35" s="1"/>
  <c r="I156" i="35"/>
  <c r="J156" i="35" s="1"/>
  <c r="E156" i="35"/>
  <c r="D156" i="35"/>
  <c r="C156" i="35"/>
  <c r="A156" i="35"/>
  <c r="AA155" i="35"/>
  <c r="AB155" i="35" s="1"/>
  <c r="Z155" i="35"/>
  <c r="X155" i="35"/>
  <c r="W155" i="35"/>
  <c r="T155" i="35"/>
  <c r="P155" i="35"/>
  <c r="Q155" i="35" s="1"/>
  <c r="O155" i="35"/>
  <c r="N155" i="35"/>
  <c r="K155" i="35" a="1"/>
  <c r="K155" i="35" s="1"/>
  <c r="L155" i="35" s="1"/>
  <c r="J155" i="35"/>
  <c r="AG155" i="35" s="1"/>
  <c r="I155" i="35"/>
  <c r="E155" i="35"/>
  <c r="D155" i="35"/>
  <c r="C155" i="35"/>
  <c r="A155" i="35"/>
  <c r="AA154" i="35"/>
  <c r="AB154" i="35" s="1"/>
  <c r="Z154" i="35"/>
  <c r="X154" i="35"/>
  <c r="W154" i="35"/>
  <c r="T154" i="35"/>
  <c r="P154" i="35"/>
  <c r="Q154" i="35" s="1"/>
  <c r="O154" i="35"/>
  <c r="N154" i="35"/>
  <c r="K154" i="35" a="1"/>
  <c r="K154" i="35" s="1"/>
  <c r="L154" i="35" s="1"/>
  <c r="I154" i="35"/>
  <c r="J154" i="35" s="1"/>
  <c r="AG154" i="35" s="1"/>
  <c r="E154" i="35"/>
  <c r="D154" i="35"/>
  <c r="C154" i="35"/>
  <c r="A154" i="35"/>
  <c r="AA153" i="35"/>
  <c r="AB153" i="35" s="1"/>
  <c r="Z153" i="35"/>
  <c r="X153" i="35"/>
  <c r="W153" i="35"/>
  <c r="T153" i="35"/>
  <c r="P153" i="35"/>
  <c r="Q153" i="35" s="1"/>
  <c r="O153" i="35"/>
  <c r="N153" i="35"/>
  <c r="K153" i="35" a="1"/>
  <c r="K153" i="35" s="1"/>
  <c r="L153" i="35" s="1"/>
  <c r="I153" i="35"/>
  <c r="J153" i="35" s="1"/>
  <c r="AG153" i="35" s="1"/>
  <c r="E153" i="35"/>
  <c r="D153" i="35"/>
  <c r="C153" i="35"/>
  <c r="A153" i="35"/>
  <c r="AA152" i="35"/>
  <c r="AB152" i="35" s="1"/>
  <c r="Z152" i="35"/>
  <c r="X152" i="35"/>
  <c r="W152" i="35"/>
  <c r="T152" i="35"/>
  <c r="P152" i="35"/>
  <c r="Q152" i="35" s="1"/>
  <c r="O152" i="35"/>
  <c r="N152" i="35"/>
  <c r="K152" i="35" a="1"/>
  <c r="K152" i="35" s="1"/>
  <c r="L152" i="35" s="1"/>
  <c r="I152" i="35"/>
  <c r="J152" i="35" s="1"/>
  <c r="E152" i="35"/>
  <c r="D152" i="35"/>
  <c r="C152" i="35"/>
  <c r="A152" i="35"/>
  <c r="AA151" i="35"/>
  <c r="AB151" i="35" s="1"/>
  <c r="X151" i="35"/>
  <c r="Z151" i="35" s="1"/>
  <c r="Y151" i="35" s="1"/>
  <c r="W151" i="35"/>
  <c r="T151" i="35"/>
  <c r="P151" i="35"/>
  <c r="Q151" i="35" s="1"/>
  <c r="O151" i="35"/>
  <c r="N151" i="35"/>
  <c r="K151" i="35" a="1"/>
  <c r="K151" i="35" s="1"/>
  <c r="L151" i="35" s="1"/>
  <c r="I151" i="35"/>
  <c r="J151" i="35" s="1"/>
  <c r="AG151" i="35" s="1"/>
  <c r="E151" i="35"/>
  <c r="D151" i="35"/>
  <c r="C151" i="35"/>
  <c r="A151" i="35"/>
  <c r="AA150" i="35"/>
  <c r="AB150" i="35" s="1"/>
  <c r="X150" i="35"/>
  <c r="Z150" i="35" s="1"/>
  <c r="W150" i="35"/>
  <c r="T150" i="35"/>
  <c r="P150" i="35"/>
  <c r="Q150" i="35" s="1"/>
  <c r="O150" i="35"/>
  <c r="N150" i="35"/>
  <c r="K150" i="35" a="1"/>
  <c r="K150" i="35" s="1"/>
  <c r="L150" i="35" s="1"/>
  <c r="J150" i="35"/>
  <c r="AG150" i="35" s="1"/>
  <c r="I150" i="35"/>
  <c r="E150" i="35"/>
  <c r="D150" i="35"/>
  <c r="C150" i="35"/>
  <c r="A150" i="35"/>
  <c r="AA149" i="35"/>
  <c r="AB149" i="35" s="1"/>
  <c r="X149" i="35"/>
  <c r="Z149" i="35" s="1"/>
  <c r="Y149" i="35" s="1"/>
  <c r="W149" i="35"/>
  <c r="T149" i="35"/>
  <c r="P149" i="35"/>
  <c r="Q149" i="35" s="1"/>
  <c r="O149" i="35"/>
  <c r="N149" i="35"/>
  <c r="K149" i="35" a="1"/>
  <c r="K149" i="35" s="1"/>
  <c r="L149" i="35" s="1"/>
  <c r="I149" i="35"/>
  <c r="J149" i="35" s="1"/>
  <c r="AG149" i="35" s="1"/>
  <c r="E149" i="35"/>
  <c r="D149" i="35"/>
  <c r="C149" i="35"/>
  <c r="A149" i="35"/>
  <c r="AA148" i="35"/>
  <c r="AB148" i="35" s="1"/>
  <c r="X148" i="35"/>
  <c r="Z148" i="35" s="1"/>
  <c r="Y148" i="35" s="1"/>
  <c r="W148" i="35"/>
  <c r="T148" i="35"/>
  <c r="P148" i="35"/>
  <c r="Q148" i="35" s="1"/>
  <c r="O148" i="35"/>
  <c r="N148" i="35"/>
  <c r="K148" i="35" a="1"/>
  <c r="K148" i="35" s="1"/>
  <c r="L148" i="35" s="1"/>
  <c r="I148" i="35"/>
  <c r="J148" i="35" s="1"/>
  <c r="E148" i="35"/>
  <c r="D148" i="35"/>
  <c r="C148" i="35"/>
  <c r="A148" i="35"/>
  <c r="AA147" i="35"/>
  <c r="AB147" i="35" s="1"/>
  <c r="X147" i="35"/>
  <c r="Z147" i="35" s="1"/>
  <c r="Y147" i="35" s="1"/>
  <c r="W147" i="35"/>
  <c r="T147" i="35"/>
  <c r="P147" i="35"/>
  <c r="Q147" i="35" s="1"/>
  <c r="O147" i="35"/>
  <c r="N147" i="35"/>
  <c r="K147" i="35" a="1"/>
  <c r="K147" i="35" s="1"/>
  <c r="L147" i="35" s="1"/>
  <c r="J147" i="35"/>
  <c r="AG147" i="35" s="1"/>
  <c r="I147" i="35"/>
  <c r="E147" i="35"/>
  <c r="D147" i="35"/>
  <c r="C147" i="35"/>
  <c r="A147" i="35"/>
  <c r="AA146" i="35"/>
  <c r="AB146" i="35" s="1"/>
  <c r="X146" i="35"/>
  <c r="Z146" i="35" s="1"/>
  <c r="Y146" i="35" s="1"/>
  <c r="W146" i="35"/>
  <c r="T146" i="35"/>
  <c r="P146" i="35"/>
  <c r="Q146" i="35" s="1"/>
  <c r="O146" i="35"/>
  <c r="N146" i="35"/>
  <c r="K146" i="35" a="1"/>
  <c r="K146" i="35" s="1"/>
  <c r="L146" i="35" s="1"/>
  <c r="I146" i="35"/>
  <c r="J146" i="35" s="1"/>
  <c r="E146" i="35"/>
  <c r="D146" i="35"/>
  <c r="C146" i="35"/>
  <c r="A146" i="35"/>
  <c r="AA145" i="35"/>
  <c r="AB145" i="35" s="1"/>
  <c r="X145" i="35"/>
  <c r="Z145" i="35" s="1"/>
  <c r="Y145" i="35" s="1"/>
  <c r="W145" i="35"/>
  <c r="T145" i="35"/>
  <c r="P145" i="35"/>
  <c r="Q145" i="35" s="1"/>
  <c r="O145" i="35"/>
  <c r="N145" i="35"/>
  <c r="K145" i="35" a="1"/>
  <c r="K145" i="35" s="1"/>
  <c r="L145" i="35" s="1"/>
  <c r="I145" i="35"/>
  <c r="J145" i="35" s="1"/>
  <c r="E145" i="35"/>
  <c r="D145" i="35"/>
  <c r="C145" i="35"/>
  <c r="A145" i="35"/>
  <c r="AA144" i="35"/>
  <c r="AB144" i="35" s="1"/>
  <c r="Z144" i="35"/>
  <c r="X144" i="35"/>
  <c r="W144" i="35"/>
  <c r="T144" i="35"/>
  <c r="P144" i="35"/>
  <c r="Q144" i="35" s="1"/>
  <c r="O144" i="35"/>
  <c r="N144" i="35"/>
  <c r="K144" i="35" a="1"/>
  <c r="K144" i="35" s="1"/>
  <c r="L144" i="35" s="1"/>
  <c r="I144" i="35"/>
  <c r="J144" i="35" s="1"/>
  <c r="AG144" i="35" s="1"/>
  <c r="E144" i="35"/>
  <c r="D144" i="35"/>
  <c r="C144" i="35"/>
  <c r="A144" i="35"/>
  <c r="AA143" i="35"/>
  <c r="AB143" i="35" s="1"/>
  <c r="X143" i="35"/>
  <c r="Z143" i="35" s="1"/>
  <c r="Y143" i="35" s="1"/>
  <c r="W143" i="35"/>
  <c r="T143" i="35"/>
  <c r="P143" i="35"/>
  <c r="Q143" i="35" s="1"/>
  <c r="O143" i="35"/>
  <c r="N143" i="35"/>
  <c r="K143" i="35" a="1"/>
  <c r="K143" i="35" s="1"/>
  <c r="L143" i="35" s="1"/>
  <c r="I143" i="35"/>
  <c r="J143" i="35" s="1"/>
  <c r="E143" i="35"/>
  <c r="D143" i="35"/>
  <c r="C143" i="35"/>
  <c r="A143" i="35"/>
  <c r="AA142" i="35"/>
  <c r="AB142" i="35" s="1"/>
  <c r="Z142" i="35"/>
  <c r="X142" i="35"/>
  <c r="W142" i="35"/>
  <c r="T142" i="35"/>
  <c r="P142" i="35"/>
  <c r="Q142" i="35" s="1"/>
  <c r="O142" i="35"/>
  <c r="N142" i="35"/>
  <c r="K142" i="35" a="1"/>
  <c r="K142" i="35" s="1"/>
  <c r="L142" i="35" s="1"/>
  <c r="I142" i="35"/>
  <c r="J142" i="35" s="1"/>
  <c r="AG142" i="35" s="1"/>
  <c r="E142" i="35"/>
  <c r="D142" i="35"/>
  <c r="C142" i="35"/>
  <c r="A142" i="35"/>
  <c r="AA141" i="35"/>
  <c r="AB141" i="35" s="1"/>
  <c r="X141" i="35"/>
  <c r="Z141" i="35" s="1"/>
  <c r="W141" i="35"/>
  <c r="T141" i="35"/>
  <c r="P141" i="35"/>
  <c r="Q141" i="35" s="1"/>
  <c r="O141" i="35"/>
  <c r="N141" i="35"/>
  <c r="K141" i="35" a="1"/>
  <c r="K141" i="35" s="1"/>
  <c r="L141" i="35" s="1"/>
  <c r="I141" i="35"/>
  <c r="J141" i="35" s="1"/>
  <c r="E141" i="35"/>
  <c r="D141" i="35"/>
  <c r="C141" i="35"/>
  <c r="A141" i="35"/>
  <c r="AA140" i="35"/>
  <c r="AB140" i="35" s="1"/>
  <c r="Z140" i="35"/>
  <c r="X140" i="35"/>
  <c r="W140" i="35"/>
  <c r="T140" i="35"/>
  <c r="P140" i="35"/>
  <c r="Q140" i="35" s="1"/>
  <c r="O140" i="35"/>
  <c r="N140" i="35"/>
  <c r="K140" i="35" a="1"/>
  <c r="K140" i="35" s="1"/>
  <c r="L140" i="35" s="1"/>
  <c r="I140" i="35"/>
  <c r="J140" i="35" s="1"/>
  <c r="AG140" i="35" s="1"/>
  <c r="E140" i="35"/>
  <c r="D140" i="35"/>
  <c r="C140" i="35"/>
  <c r="A140" i="35"/>
  <c r="AA139" i="35"/>
  <c r="AB139" i="35" s="1"/>
  <c r="X139" i="35"/>
  <c r="Z139" i="35" s="1"/>
  <c r="Y139" i="35" s="1"/>
  <c r="W139" i="35"/>
  <c r="T139" i="35"/>
  <c r="P139" i="35"/>
  <c r="Q139" i="35" s="1"/>
  <c r="O139" i="35"/>
  <c r="N139" i="35"/>
  <c r="K139" i="35" a="1"/>
  <c r="K139" i="35" s="1"/>
  <c r="L139" i="35" s="1"/>
  <c r="I139" i="35"/>
  <c r="J139" i="35" s="1"/>
  <c r="E139" i="35"/>
  <c r="D139" i="35"/>
  <c r="C139" i="35"/>
  <c r="A139" i="35"/>
  <c r="AA138" i="35"/>
  <c r="AB138" i="35" s="1"/>
  <c r="Z138" i="35"/>
  <c r="X138" i="35"/>
  <c r="W138" i="35"/>
  <c r="T138" i="35"/>
  <c r="U138" i="35"/>
  <c r="P138" i="35"/>
  <c r="Q138" i="35" s="1"/>
  <c r="O138" i="35"/>
  <c r="N138" i="35"/>
  <c r="K138" i="35" a="1"/>
  <c r="K138" i="35" s="1"/>
  <c r="L138" i="35" s="1"/>
  <c r="J138" i="35"/>
  <c r="I138" i="35"/>
  <c r="E138" i="35"/>
  <c r="D138" i="35"/>
  <c r="C138" i="35"/>
  <c r="A138" i="35"/>
  <c r="AA137" i="35"/>
  <c r="AB137" i="35" s="1"/>
  <c r="Z137" i="35"/>
  <c r="X137" i="35"/>
  <c r="W137" i="35"/>
  <c r="T137" i="35"/>
  <c r="P137" i="35"/>
  <c r="Q137" i="35" s="1"/>
  <c r="O137" i="35"/>
  <c r="N137" i="35"/>
  <c r="K137" i="35" a="1"/>
  <c r="K137" i="35" s="1"/>
  <c r="L137" i="35" s="1"/>
  <c r="I137" i="35"/>
  <c r="J137" i="35" s="1"/>
  <c r="AG137" i="35" s="1"/>
  <c r="E137" i="35"/>
  <c r="D137" i="35"/>
  <c r="C137" i="35"/>
  <c r="A137" i="35"/>
  <c r="AA136" i="35"/>
  <c r="AB136" i="35" s="1"/>
  <c r="Z136" i="35"/>
  <c r="X136" i="35"/>
  <c r="W136" i="35"/>
  <c r="T136" i="35"/>
  <c r="P136" i="35"/>
  <c r="Q136" i="35" s="1"/>
  <c r="O136" i="35"/>
  <c r="N136" i="35"/>
  <c r="K136" i="35" a="1"/>
  <c r="K136" i="35" s="1"/>
  <c r="L136" i="35" s="1"/>
  <c r="I136" i="35"/>
  <c r="J136" i="35" s="1"/>
  <c r="E136" i="35"/>
  <c r="D136" i="35"/>
  <c r="C136" i="35"/>
  <c r="A136" i="35"/>
  <c r="AA135" i="35"/>
  <c r="AB135" i="35" s="1"/>
  <c r="Z135" i="35"/>
  <c r="X135" i="35"/>
  <c r="W135" i="35"/>
  <c r="T135" i="35"/>
  <c r="P135" i="35"/>
  <c r="Q135" i="35" s="1"/>
  <c r="O135" i="35"/>
  <c r="N135" i="35"/>
  <c r="K135" i="35" a="1"/>
  <c r="K135" i="35" s="1"/>
  <c r="J135" i="35"/>
  <c r="AG135" i="35" s="1"/>
  <c r="I135" i="35"/>
  <c r="E135" i="35"/>
  <c r="D135" i="35"/>
  <c r="C135" i="35"/>
  <c r="A135" i="35"/>
  <c r="AA134" i="35"/>
  <c r="AB134" i="35" s="1"/>
  <c r="Z134" i="35"/>
  <c r="X134" i="35"/>
  <c r="W134" i="35"/>
  <c r="T134" i="35"/>
  <c r="P134" i="35"/>
  <c r="Q134" i="35" s="1"/>
  <c r="O134" i="35"/>
  <c r="N134" i="35"/>
  <c r="K134" i="35" a="1"/>
  <c r="K134" i="35" s="1"/>
  <c r="L134" i="35" s="1"/>
  <c r="J134" i="35"/>
  <c r="I134" i="35"/>
  <c r="E134" i="35"/>
  <c r="D134" i="35"/>
  <c r="C134" i="35"/>
  <c r="A134" i="35"/>
  <c r="AA133" i="35"/>
  <c r="AB133" i="35" s="1"/>
  <c r="Z133" i="35"/>
  <c r="X133" i="35"/>
  <c r="W133" i="35"/>
  <c r="T133" i="35"/>
  <c r="P133" i="35"/>
  <c r="Q133" i="35" s="1"/>
  <c r="O133" i="35"/>
  <c r="N133" i="35"/>
  <c r="K133" i="35" a="1"/>
  <c r="K133" i="35" s="1"/>
  <c r="L133" i="35" s="1"/>
  <c r="I133" i="35"/>
  <c r="J133" i="35" s="1"/>
  <c r="E133" i="35"/>
  <c r="D133" i="35"/>
  <c r="C133" i="35"/>
  <c r="A133" i="35"/>
  <c r="AA132" i="35"/>
  <c r="AB132" i="35" s="1"/>
  <c r="Z132" i="35"/>
  <c r="X132" i="35"/>
  <c r="W132" i="35"/>
  <c r="T132" i="35"/>
  <c r="P132" i="35"/>
  <c r="Q132" i="35" s="1"/>
  <c r="O132" i="35"/>
  <c r="N132" i="35"/>
  <c r="K132" i="35" a="1"/>
  <c r="K132" i="35" s="1"/>
  <c r="L132" i="35" s="1"/>
  <c r="J132" i="35"/>
  <c r="AG132" i="35" s="1"/>
  <c r="I132" i="35"/>
  <c r="E132" i="35"/>
  <c r="D132" i="35"/>
  <c r="C132" i="35"/>
  <c r="A132" i="35"/>
  <c r="AA131" i="35"/>
  <c r="AB131" i="35" s="1"/>
  <c r="Z131" i="35"/>
  <c r="X131" i="35"/>
  <c r="W131" i="35"/>
  <c r="T131" i="35"/>
  <c r="P131" i="35"/>
  <c r="Q131" i="35" s="1"/>
  <c r="O131" i="35"/>
  <c r="N131" i="35"/>
  <c r="K131" i="35" a="1"/>
  <c r="K131" i="35" s="1"/>
  <c r="L131" i="35" s="1"/>
  <c r="I131" i="35"/>
  <c r="J131" i="35" s="1"/>
  <c r="AG131" i="35" s="1"/>
  <c r="E131" i="35"/>
  <c r="D131" i="35"/>
  <c r="C131" i="35"/>
  <c r="A131" i="35"/>
  <c r="AA130" i="35"/>
  <c r="AB130" i="35" s="1"/>
  <c r="Z130" i="35"/>
  <c r="X130" i="35"/>
  <c r="W130" i="35"/>
  <c r="T130" i="35"/>
  <c r="P130" i="35"/>
  <c r="Q130" i="35" s="1"/>
  <c r="O130" i="35"/>
  <c r="N130" i="35"/>
  <c r="K130" i="35" a="1"/>
  <c r="K130" i="35" s="1"/>
  <c r="L130" i="35" s="1"/>
  <c r="J130" i="35"/>
  <c r="AG130" i="35" s="1"/>
  <c r="I130" i="35"/>
  <c r="E130" i="35"/>
  <c r="D130" i="35"/>
  <c r="C130" i="35"/>
  <c r="A130" i="35"/>
  <c r="AA129" i="35"/>
  <c r="AB129" i="35" s="1"/>
  <c r="X129" i="35"/>
  <c r="Z129" i="35" s="1"/>
  <c r="W129" i="35"/>
  <c r="T129" i="35"/>
  <c r="P129" i="35"/>
  <c r="Q129" i="35" s="1"/>
  <c r="O129" i="35"/>
  <c r="N129" i="35"/>
  <c r="K129" i="35" a="1"/>
  <c r="K129" i="35" s="1"/>
  <c r="L129" i="35" s="1"/>
  <c r="J129" i="35"/>
  <c r="AG129" i="35" s="1"/>
  <c r="I129" i="35"/>
  <c r="E129" i="35"/>
  <c r="D129" i="35"/>
  <c r="C129" i="35"/>
  <c r="A129" i="35"/>
  <c r="AA128" i="35"/>
  <c r="AB128" i="35" s="1"/>
  <c r="Z128" i="35"/>
  <c r="X128" i="35"/>
  <c r="W128" i="35"/>
  <c r="T128" i="35"/>
  <c r="P128" i="35"/>
  <c r="Q128" i="35" s="1"/>
  <c r="O128" i="35"/>
  <c r="N128" i="35"/>
  <c r="K128" i="35" a="1"/>
  <c r="K128" i="35" s="1"/>
  <c r="L128" i="35" s="1"/>
  <c r="I128" i="35"/>
  <c r="J128" i="35" s="1"/>
  <c r="AG128" i="35" s="1"/>
  <c r="E128" i="35"/>
  <c r="D128" i="35"/>
  <c r="C128" i="35"/>
  <c r="A128" i="35"/>
  <c r="AA127" i="35"/>
  <c r="AB127" i="35" s="1"/>
  <c r="Z127" i="35"/>
  <c r="X127" i="35"/>
  <c r="W127" i="35"/>
  <c r="T127" i="35"/>
  <c r="P127" i="35"/>
  <c r="Q127" i="35" s="1"/>
  <c r="O127" i="35"/>
  <c r="N127" i="35"/>
  <c r="K127" i="35" a="1"/>
  <c r="K127" i="35" s="1"/>
  <c r="L127" i="35" s="1"/>
  <c r="J127" i="35"/>
  <c r="AG127" i="35" s="1"/>
  <c r="I127" i="35"/>
  <c r="E127" i="35"/>
  <c r="D127" i="35"/>
  <c r="C127" i="35"/>
  <c r="A127" i="35"/>
  <c r="AA126" i="35"/>
  <c r="AB126" i="35" s="1"/>
  <c r="Z126" i="35"/>
  <c r="X126" i="35"/>
  <c r="W126" i="35"/>
  <c r="T126" i="35"/>
  <c r="P126" i="35"/>
  <c r="Q126" i="35" s="1"/>
  <c r="O126" i="35"/>
  <c r="N126" i="35"/>
  <c r="K126" i="35" a="1"/>
  <c r="K126" i="35" s="1"/>
  <c r="L126" i="35" s="1"/>
  <c r="J126" i="35"/>
  <c r="AG126" i="35" s="1"/>
  <c r="I126" i="35"/>
  <c r="E126" i="35"/>
  <c r="D126" i="35"/>
  <c r="C126" i="35"/>
  <c r="A126" i="35"/>
  <c r="AA125" i="35"/>
  <c r="AB125" i="35" s="1"/>
  <c r="X125" i="35"/>
  <c r="Z125" i="35" s="1"/>
  <c r="Y125" i="35" s="1"/>
  <c r="W125" i="35"/>
  <c r="T125" i="35"/>
  <c r="P125" i="35"/>
  <c r="Q125" i="35" s="1"/>
  <c r="O125" i="35"/>
  <c r="N125" i="35"/>
  <c r="K125" i="35" a="1"/>
  <c r="K125" i="35" s="1"/>
  <c r="L125" i="35" s="1"/>
  <c r="I125" i="35"/>
  <c r="J125" i="35" s="1"/>
  <c r="E125" i="35"/>
  <c r="D125" i="35"/>
  <c r="C125" i="35"/>
  <c r="A125" i="35"/>
  <c r="AA124" i="35"/>
  <c r="AB124" i="35" s="1"/>
  <c r="X124" i="35"/>
  <c r="Z124" i="35" s="1"/>
  <c r="Y124" i="35" s="1"/>
  <c r="W124" i="35"/>
  <c r="T124" i="35"/>
  <c r="P124" i="35"/>
  <c r="Q124" i="35" s="1"/>
  <c r="O124" i="35"/>
  <c r="N124" i="35"/>
  <c r="K124" i="35" a="1"/>
  <c r="K124" i="35" s="1"/>
  <c r="L124" i="35" s="1"/>
  <c r="I124" i="35"/>
  <c r="J124" i="35" s="1"/>
  <c r="AG124" i="35" s="1"/>
  <c r="E124" i="35"/>
  <c r="D124" i="35"/>
  <c r="C124" i="35"/>
  <c r="A124" i="35"/>
  <c r="AA123" i="35"/>
  <c r="AB123" i="35" s="1"/>
  <c r="Z123" i="35"/>
  <c r="X123" i="35"/>
  <c r="W123" i="35"/>
  <c r="T123" i="35"/>
  <c r="P123" i="35"/>
  <c r="Q123" i="35" s="1"/>
  <c r="O123" i="35"/>
  <c r="N123" i="35"/>
  <c r="K123" i="35" a="1"/>
  <c r="K123" i="35" s="1"/>
  <c r="L123" i="35" s="1"/>
  <c r="I123" i="35"/>
  <c r="J123" i="35" s="1"/>
  <c r="AG123" i="35" s="1"/>
  <c r="E123" i="35"/>
  <c r="D123" i="35"/>
  <c r="C123" i="35"/>
  <c r="A123" i="35"/>
  <c r="AA122" i="35"/>
  <c r="AB122" i="35" s="1"/>
  <c r="Z122" i="35"/>
  <c r="X122" i="35"/>
  <c r="W122" i="35"/>
  <c r="T122" i="35"/>
  <c r="P122" i="35"/>
  <c r="Q122" i="35" s="1"/>
  <c r="O122" i="35"/>
  <c r="N122" i="35"/>
  <c r="K122" i="35" a="1"/>
  <c r="K122" i="35" s="1"/>
  <c r="L122" i="35" s="1"/>
  <c r="I122" i="35"/>
  <c r="J122" i="35" s="1"/>
  <c r="AG122" i="35" s="1"/>
  <c r="E122" i="35"/>
  <c r="D122" i="35"/>
  <c r="C122" i="35"/>
  <c r="A122" i="35"/>
  <c r="AA121" i="35"/>
  <c r="AB121" i="35" s="1"/>
  <c r="Z121" i="35"/>
  <c r="X121" i="35"/>
  <c r="W121" i="35"/>
  <c r="T121" i="35"/>
  <c r="P121" i="35"/>
  <c r="Q121" i="35" s="1"/>
  <c r="O121" i="35"/>
  <c r="N121" i="35"/>
  <c r="K121" i="35" a="1"/>
  <c r="K121" i="35" s="1"/>
  <c r="L121" i="35" s="1"/>
  <c r="I121" i="35"/>
  <c r="J121" i="35" s="1"/>
  <c r="E121" i="35"/>
  <c r="D121" i="35"/>
  <c r="C121" i="35"/>
  <c r="A121" i="35"/>
  <c r="AA120" i="35"/>
  <c r="AB120" i="35" s="1"/>
  <c r="X120" i="35"/>
  <c r="Z120" i="35" s="1"/>
  <c r="W120" i="35"/>
  <c r="T120" i="35"/>
  <c r="P120" i="35"/>
  <c r="Q120" i="35" s="1"/>
  <c r="R120" i="35" s="1" a="1"/>
  <c r="R120" i="35" s="1"/>
  <c r="O120" i="35"/>
  <c r="N120" i="35"/>
  <c r="K120" i="35" a="1"/>
  <c r="K120" i="35" s="1"/>
  <c r="L120" i="35" s="1"/>
  <c r="I120" i="35"/>
  <c r="J120" i="35" s="1"/>
  <c r="E120" i="35"/>
  <c r="D120" i="35"/>
  <c r="C120" i="35"/>
  <c r="A120" i="35"/>
  <c r="AA119" i="35"/>
  <c r="AB119" i="35" s="1"/>
  <c r="Z119" i="35"/>
  <c r="X119" i="35"/>
  <c r="W119" i="35"/>
  <c r="T119" i="35"/>
  <c r="P119" i="35"/>
  <c r="Q119" i="35" s="1"/>
  <c r="O119" i="35"/>
  <c r="N119" i="35"/>
  <c r="K119" i="35" a="1"/>
  <c r="K119" i="35" s="1"/>
  <c r="L119" i="35" s="1"/>
  <c r="J119" i="35"/>
  <c r="AG119" i="35" s="1"/>
  <c r="I119" i="35"/>
  <c r="E119" i="35"/>
  <c r="D119" i="35"/>
  <c r="C119" i="35"/>
  <c r="A119" i="35"/>
  <c r="AA118" i="35"/>
  <c r="AB118" i="35" s="1"/>
  <c r="Z118" i="35"/>
  <c r="X118" i="35"/>
  <c r="W118" i="35"/>
  <c r="T118" i="35"/>
  <c r="P118" i="35"/>
  <c r="Q118" i="35" s="1"/>
  <c r="O118" i="35"/>
  <c r="N118" i="35"/>
  <c r="K118" i="35" a="1"/>
  <c r="K118" i="35" s="1"/>
  <c r="L118" i="35" s="1"/>
  <c r="I118" i="35"/>
  <c r="J118" i="35" s="1"/>
  <c r="AG118" i="35" s="1"/>
  <c r="E118" i="35"/>
  <c r="D118" i="35"/>
  <c r="C118" i="35"/>
  <c r="A118" i="35"/>
  <c r="AA117" i="35"/>
  <c r="AB117" i="35" s="1"/>
  <c r="Z117" i="35"/>
  <c r="X117" i="35"/>
  <c r="W117" i="35"/>
  <c r="T117" i="35"/>
  <c r="P117" i="35"/>
  <c r="Q117" i="35" s="1"/>
  <c r="O117" i="35"/>
  <c r="N117" i="35"/>
  <c r="K117" i="35" a="1"/>
  <c r="K117" i="35" s="1"/>
  <c r="L117" i="35" s="1"/>
  <c r="J117" i="35"/>
  <c r="AG117" i="35" s="1"/>
  <c r="I117" i="35"/>
  <c r="E117" i="35"/>
  <c r="D117" i="35"/>
  <c r="C117" i="35"/>
  <c r="A117" i="35"/>
  <c r="AA116" i="35"/>
  <c r="AB116" i="35" s="1"/>
  <c r="Z116" i="35"/>
  <c r="X116" i="35"/>
  <c r="W116" i="35"/>
  <c r="T116" i="35"/>
  <c r="P116" i="35"/>
  <c r="Q116" i="35" s="1"/>
  <c r="O116" i="35"/>
  <c r="N116" i="35"/>
  <c r="K116" i="35" a="1"/>
  <c r="K116" i="35" s="1"/>
  <c r="L116" i="35" s="1"/>
  <c r="I116" i="35"/>
  <c r="J116" i="35" s="1"/>
  <c r="E116" i="35"/>
  <c r="D116" i="35"/>
  <c r="C116" i="35"/>
  <c r="A116" i="35"/>
  <c r="AA115" i="35"/>
  <c r="AB115" i="35" s="1"/>
  <c r="X115" i="35"/>
  <c r="Z115" i="35" s="1"/>
  <c r="Y115" i="35" s="1"/>
  <c r="W115" i="35"/>
  <c r="T115" i="35"/>
  <c r="P115" i="35"/>
  <c r="Q115" i="35" s="1"/>
  <c r="O115" i="35"/>
  <c r="N115" i="35"/>
  <c r="K115" i="35" a="1"/>
  <c r="K115" i="35" s="1"/>
  <c r="L115" i="35" s="1"/>
  <c r="I115" i="35"/>
  <c r="J115" i="35" s="1"/>
  <c r="E115" i="35"/>
  <c r="D115" i="35"/>
  <c r="C115" i="35"/>
  <c r="A115" i="35"/>
  <c r="AA114" i="35"/>
  <c r="AB114" i="35" s="1"/>
  <c r="Z114" i="35"/>
  <c r="X114" i="35"/>
  <c r="W114" i="35"/>
  <c r="T114" i="35"/>
  <c r="P114" i="35"/>
  <c r="Q114" i="35" s="1"/>
  <c r="O114" i="35"/>
  <c r="N114" i="35"/>
  <c r="K114" i="35" a="1"/>
  <c r="K114" i="35" s="1"/>
  <c r="L114" i="35" s="1"/>
  <c r="I114" i="35"/>
  <c r="J114" i="35" s="1"/>
  <c r="AG114" i="35" s="1"/>
  <c r="E114" i="35"/>
  <c r="D114" i="35"/>
  <c r="C114" i="35"/>
  <c r="A114" i="35"/>
  <c r="AA113" i="35"/>
  <c r="AB113" i="35" s="1"/>
  <c r="Z113" i="35"/>
  <c r="X113" i="35"/>
  <c r="W113" i="35"/>
  <c r="T113" i="35"/>
  <c r="P113" i="35"/>
  <c r="Q113" i="35" s="1"/>
  <c r="O113" i="35"/>
  <c r="N113" i="35"/>
  <c r="K113" i="35" a="1"/>
  <c r="K113" i="35" s="1"/>
  <c r="L113" i="35" s="1"/>
  <c r="J113" i="35"/>
  <c r="AG113" i="35" s="1"/>
  <c r="I113" i="35"/>
  <c r="E113" i="35"/>
  <c r="D113" i="35"/>
  <c r="C113" i="35"/>
  <c r="A113" i="35"/>
  <c r="AA112" i="35"/>
  <c r="AB112" i="35" s="1"/>
  <c r="Z112" i="35"/>
  <c r="X112" i="35"/>
  <c r="W112" i="35"/>
  <c r="T112" i="35"/>
  <c r="P112" i="35"/>
  <c r="Q112" i="35" s="1"/>
  <c r="O112" i="35"/>
  <c r="N112" i="35"/>
  <c r="K112" i="35" a="1"/>
  <c r="K112" i="35" s="1"/>
  <c r="L112" i="35" s="1"/>
  <c r="I112" i="35"/>
  <c r="J112" i="35" s="1"/>
  <c r="AG112" i="35" s="1"/>
  <c r="E112" i="35"/>
  <c r="D112" i="35"/>
  <c r="C112" i="35"/>
  <c r="A112" i="35"/>
  <c r="AA111" i="35"/>
  <c r="AB111" i="35" s="1"/>
  <c r="Z111" i="35"/>
  <c r="X111" i="35"/>
  <c r="W111" i="35"/>
  <c r="T111" i="35"/>
  <c r="P111" i="35"/>
  <c r="Q111" i="35" s="1"/>
  <c r="O111" i="35"/>
  <c r="N111" i="35"/>
  <c r="K111" i="35" a="1"/>
  <c r="K111" i="35" s="1"/>
  <c r="L111" i="35" s="1"/>
  <c r="I111" i="35"/>
  <c r="J111" i="35" s="1"/>
  <c r="AG111" i="35" s="1"/>
  <c r="E111" i="35"/>
  <c r="D111" i="35"/>
  <c r="C111" i="35"/>
  <c r="A111" i="35"/>
  <c r="AA110" i="35"/>
  <c r="AB110" i="35" s="1"/>
  <c r="X110" i="35"/>
  <c r="Z110" i="35" s="1"/>
  <c r="Y110" i="35" s="1"/>
  <c r="W110" i="35"/>
  <c r="U110" i="35"/>
  <c r="T110" i="35"/>
  <c r="P110" i="35"/>
  <c r="Q110" i="35" s="1"/>
  <c r="O110" i="35"/>
  <c r="N110" i="35"/>
  <c r="K110" i="35" a="1"/>
  <c r="K110" i="35" s="1"/>
  <c r="L110" i="35" s="1"/>
  <c r="I110" i="35"/>
  <c r="J110" i="35" s="1"/>
  <c r="E110" i="35"/>
  <c r="D110" i="35"/>
  <c r="C110" i="35"/>
  <c r="A110" i="35"/>
  <c r="AA109" i="35"/>
  <c r="AB109" i="35" s="1"/>
  <c r="Z109" i="35"/>
  <c r="X109" i="35"/>
  <c r="W109" i="35"/>
  <c r="T109" i="35"/>
  <c r="P109" i="35"/>
  <c r="Q109" i="35" s="1"/>
  <c r="O109" i="35"/>
  <c r="N109" i="35"/>
  <c r="K109" i="35" a="1"/>
  <c r="K109" i="35" s="1"/>
  <c r="L109" i="35" s="1"/>
  <c r="I109" i="35"/>
  <c r="J109" i="35" s="1"/>
  <c r="AG109" i="35" s="1"/>
  <c r="E109" i="35"/>
  <c r="D109" i="35"/>
  <c r="C109" i="35"/>
  <c r="A109" i="35"/>
  <c r="AA108" i="35"/>
  <c r="AB108" i="35" s="1"/>
  <c r="X108" i="35"/>
  <c r="Z108" i="35" s="1"/>
  <c r="Y108" i="35" s="1"/>
  <c r="W108" i="35"/>
  <c r="T108" i="35"/>
  <c r="P108" i="35"/>
  <c r="Q108" i="35" s="1"/>
  <c r="O108" i="35"/>
  <c r="N108" i="35"/>
  <c r="K108" i="35" a="1"/>
  <c r="K108" i="35" s="1"/>
  <c r="L108" i="35" s="1"/>
  <c r="I108" i="35"/>
  <c r="J108" i="35" s="1"/>
  <c r="E108" i="35"/>
  <c r="D108" i="35"/>
  <c r="C108" i="35"/>
  <c r="A108" i="35"/>
  <c r="AA107" i="35"/>
  <c r="AB107" i="35" s="1"/>
  <c r="Z107" i="35"/>
  <c r="X107" i="35"/>
  <c r="W107" i="35"/>
  <c r="T107" i="35"/>
  <c r="P107" i="35"/>
  <c r="Q107" i="35" s="1"/>
  <c r="O107" i="35"/>
  <c r="N107" i="35"/>
  <c r="K107" i="35" a="1"/>
  <c r="K107" i="35" s="1"/>
  <c r="L107" i="35" s="1"/>
  <c r="I107" i="35"/>
  <c r="J107" i="35" s="1"/>
  <c r="AG107" i="35" s="1"/>
  <c r="E107" i="35"/>
  <c r="D107" i="35"/>
  <c r="C107" i="35"/>
  <c r="A107" i="35"/>
  <c r="AA106" i="35"/>
  <c r="AB106" i="35" s="1"/>
  <c r="Z106" i="35"/>
  <c r="X106" i="35"/>
  <c r="W106" i="35"/>
  <c r="T106" i="35"/>
  <c r="P106" i="35"/>
  <c r="Q106" i="35" s="1"/>
  <c r="O106" i="35"/>
  <c r="N106" i="35"/>
  <c r="K106" i="35" a="1"/>
  <c r="K106" i="35" s="1"/>
  <c r="L106" i="35" s="1"/>
  <c r="I106" i="35"/>
  <c r="J106" i="35" s="1"/>
  <c r="E106" i="35"/>
  <c r="D106" i="35"/>
  <c r="C106" i="35"/>
  <c r="A106" i="35"/>
  <c r="AA105" i="35"/>
  <c r="AB105" i="35" s="1"/>
  <c r="X105" i="35"/>
  <c r="Z105" i="35" s="1"/>
  <c r="Y105" i="35" s="1"/>
  <c r="W105" i="35"/>
  <c r="T105" i="35"/>
  <c r="P105" i="35"/>
  <c r="Q105" i="35" s="1"/>
  <c r="O105" i="35"/>
  <c r="N105" i="35"/>
  <c r="K105" i="35" a="1"/>
  <c r="K105" i="35" s="1"/>
  <c r="L105" i="35" s="1"/>
  <c r="I105" i="35"/>
  <c r="J105" i="35" s="1"/>
  <c r="E105" i="35"/>
  <c r="D105" i="35"/>
  <c r="C105" i="35"/>
  <c r="A105" i="35"/>
  <c r="AA104" i="35"/>
  <c r="AB104" i="35" s="1"/>
  <c r="Z104" i="35"/>
  <c r="X104" i="35"/>
  <c r="W104" i="35"/>
  <c r="T104" i="35"/>
  <c r="P104" i="35"/>
  <c r="Q104" i="35" s="1"/>
  <c r="O104" i="35"/>
  <c r="N104" i="35"/>
  <c r="K104" i="35" a="1"/>
  <c r="K104" i="35" s="1"/>
  <c r="L104" i="35" s="1"/>
  <c r="I104" i="35"/>
  <c r="J104" i="35" s="1"/>
  <c r="E104" i="35"/>
  <c r="D104" i="35"/>
  <c r="C104" i="35"/>
  <c r="A104" i="35"/>
  <c r="AA103" i="35"/>
  <c r="AB103" i="35" s="1"/>
  <c r="X103" i="35"/>
  <c r="Z103" i="35" s="1"/>
  <c r="Y103" i="35" s="1"/>
  <c r="W103" i="35"/>
  <c r="T103" i="35"/>
  <c r="P103" i="35"/>
  <c r="Q103" i="35" s="1"/>
  <c r="O103" i="35"/>
  <c r="N103" i="35"/>
  <c r="K103" i="35" a="1"/>
  <c r="K103" i="35" s="1"/>
  <c r="L103" i="35" s="1"/>
  <c r="I103" i="35"/>
  <c r="J103" i="35" s="1"/>
  <c r="E103" i="35"/>
  <c r="D103" i="35"/>
  <c r="C103" i="35"/>
  <c r="A103" i="35"/>
  <c r="AA102" i="35"/>
  <c r="AB102" i="35" s="1"/>
  <c r="X102" i="35"/>
  <c r="Z102" i="35" s="1"/>
  <c r="Y102" i="35" s="1"/>
  <c r="W102" i="35"/>
  <c r="T102" i="35"/>
  <c r="P102" i="35"/>
  <c r="Q102" i="35" s="1"/>
  <c r="O102" i="35"/>
  <c r="N102" i="35"/>
  <c r="K102" i="35" a="1"/>
  <c r="K102" i="35" s="1"/>
  <c r="L102" i="35" s="1"/>
  <c r="J102" i="35"/>
  <c r="AG102" i="35" s="1"/>
  <c r="I102" i="35"/>
  <c r="E102" i="35"/>
  <c r="D102" i="35"/>
  <c r="C102" i="35"/>
  <c r="A102" i="35"/>
  <c r="AA101" i="35"/>
  <c r="AB101" i="35" s="1"/>
  <c r="X101" i="35"/>
  <c r="Z101" i="35" s="1"/>
  <c r="Y101" i="35" s="1"/>
  <c r="W101" i="35"/>
  <c r="T101" i="35"/>
  <c r="P101" i="35"/>
  <c r="Q101" i="35" s="1"/>
  <c r="O101" i="35"/>
  <c r="N101" i="35"/>
  <c r="K101" i="35" a="1"/>
  <c r="K101" i="35" s="1"/>
  <c r="L101" i="35" s="1"/>
  <c r="I101" i="35"/>
  <c r="J101" i="35" s="1"/>
  <c r="E101" i="35"/>
  <c r="D101" i="35"/>
  <c r="C101" i="35"/>
  <c r="A101" i="35"/>
  <c r="AA100" i="35"/>
  <c r="AB100" i="35" s="1"/>
  <c r="Z100" i="35"/>
  <c r="X100" i="35"/>
  <c r="W100" i="35"/>
  <c r="T100" i="35"/>
  <c r="P100" i="35"/>
  <c r="Q100" i="35" s="1"/>
  <c r="O100" i="35"/>
  <c r="N100" i="35"/>
  <c r="K100" i="35" a="1"/>
  <c r="K100" i="35" s="1"/>
  <c r="L100" i="35" s="1"/>
  <c r="I100" i="35"/>
  <c r="J100" i="35" s="1"/>
  <c r="AG100" i="35" s="1"/>
  <c r="E100" i="35"/>
  <c r="D100" i="35"/>
  <c r="C100" i="35"/>
  <c r="A100" i="35"/>
  <c r="AA99" i="35"/>
  <c r="AB99" i="35" s="1"/>
  <c r="Z99" i="35"/>
  <c r="X99" i="35"/>
  <c r="W99" i="35"/>
  <c r="T99" i="35"/>
  <c r="P99" i="35"/>
  <c r="Q99" i="35" s="1"/>
  <c r="O99" i="35"/>
  <c r="N99" i="35"/>
  <c r="K99" i="35" a="1"/>
  <c r="K99" i="35" s="1"/>
  <c r="L99" i="35" s="1"/>
  <c r="I99" i="35"/>
  <c r="J99" i="35" s="1"/>
  <c r="E99" i="35"/>
  <c r="D99" i="35"/>
  <c r="C99" i="35"/>
  <c r="A99" i="35"/>
  <c r="AA98" i="35"/>
  <c r="AB98" i="35" s="1"/>
  <c r="X98" i="35"/>
  <c r="Z98" i="35" s="1"/>
  <c r="Y98" i="35" s="1"/>
  <c r="W98" i="35"/>
  <c r="T98" i="35"/>
  <c r="P98" i="35"/>
  <c r="Q98" i="35" s="1"/>
  <c r="O98" i="35"/>
  <c r="N98" i="35"/>
  <c r="K98" i="35" a="1"/>
  <c r="K98" i="35" s="1"/>
  <c r="L98" i="35" s="1"/>
  <c r="I98" i="35"/>
  <c r="J98" i="35" s="1"/>
  <c r="E98" i="35"/>
  <c r="D98" i="35"/>
  <c r="C98" i="35"/>
  <c r="A98" i="35"/>
  <c r="AA97" i="35"/>
  <c r="AB97" i="35" s="1"/>
  <c r="Z97" i="35"/>
  <c r="X97" i="35"/>
  <c r="W97" i="35"/>
  <c r="T97" i="35"/>
  <c r="P97" i="35"/>
  <c r="Q97" i="35" s="1"/>
  <c r="O97" i="35"/>
  <c r="N97" i="35"/>
  <c r="K97" i="35" a="1"/>
  <c r="K97" i="35" s="1"/>
  <c r="L97" i="35" s="1"/>
  <c r="I97" i="35"/>
  <c r="J97" i="35" s="1"/>
  <c r="AG97" i="35" s="1"/>
  <c r="E97" i="35"/>
  <c r="D97" i="35"/>
  <c r="C97" i="35"/>
  <c r="A97" i="35"/>
  <c r="AA96" i="35"/>
  <c r="AB96" i="35" s="1"/>
  <c r="Z96" i="35"/>
  <c r="X96" i="35"/>
  <c r="W96" i="35"/>
  <c r="T96" i="35"/>
  <c r="P96" i="35"/>
  <c r="Q96" i="35" s="1"/>
  <c r="O96" i="35"/>
  <c r="N96" i="35"/>
  <c r="K96" i="35" a="1"/>
  <c r="K96" i="35" s="1"/>
  <c r="L96" i="35" s="1"/>
  <c r="I96" i="35"/>
  <c r="J96" i="35" s="1"/>
  <c r="E96" i="35"/>
  <c r="D96" i="35"/>
  <c r="C96" i="35"/>
  <c r="A96" i="35"/>
  <c r="AA95" i="35"/>
  <c r="AB95" i="35" s="1"/>
  <c r="Z95" i="35"/>
  <c r="X95" i="35"/>
  <c r="W95" i="35"/>
  <c r="U95" i="35"/>
  <c r="T95" i="35"/>
  <c r="P95" i="35"/>
  <c r="Q95" i="35" s="1"/>
  <c r="O95" i="35"/>
  <c r="N95" i="35"/>
  <c r="K95" i="35" a="1"/>
  <c r="K95" i="35" s="1"/>
  <c r="L95" i="35" s="1"/>
  <c r="I95" i="35"/>
  <c r="J95" i="35" s="1"/>
  <c r="AG95" i="35" s="1"/>
  <c r="E95" i="35"/>
  <c r="D95" i="35"/>
  <c r="C95" i="35"/>
  <c r="A95" i="35"/>
  <c r="AA94" i="35"/>
  <c r="AB94" i="35" s="1"/>
  <c r="X94" i="35"/>
  <c r="Z94" i="35" s="1"/>
  <c r="W94" i="35"/>
  <c r="T94" i="35"/>
  <c r="P94" i="35"/>
  <c r="Q94" i="35" s="1"/>
  <c r="O94" i="35"/>
  <c r="N94" i="35"/>
  <c r="K94" i="35" a="1"/>
  <c r="K94" i="35" s="1"/>
  <c r="L94" i="35" s="1"/>
  <c r="I94" i="35"/>
  <c r="J94" i="35" s="1"/>
  <c r="AG94" i="35" s="1"/>
  <c r="E94" i="35"/>
  <c r="D94" i="35"/>
  <c r="C94" i="35"/>
  <c r="A94" i="35"/>
  <c r="AA93" i="35"/>
  <c r="AB93" i="35" s="1"/>
  <c r="Z93" i="35"/>
  <c r="X93" i="35"/>
  <c r="W93" i="35"/>
  <c r="T93" i="35"/>
  <c r="P93" i="35"/>
  <c r="Q93" i="35" s="1"/>
  <c r="O93" i="35"/>
  <c r="N93" i="35"/>
  <c r="K93" i="35" a="1"/>
  <c r="K93" i="35" s="1"/>
  <c r="L93" i="35" s="1"/>
  <c r="I93" i="35"/>
  <c r="J93" i="35" s="1"/>
  <c r="E93" i="35"/>
  <c r="D93" i="35"/>
  <c r="C93" i="35"/>
  <c r="A93" i="35"/>
  <c r="AA92" i="35"/>
  <c r="AB92" i="35" s="1"/>
  <c r="Z92" i="35"/>
  <c r="X92" i="35"/>
  <c r="W92" i="35"/>
  <c r="T92" i="35"/>
  <c r="P92" i="35"/>
  <c r="Q92" i="35" s="1"/>
  <c r="O92" i="35"/>
  <c r="N92" i="35"/>
  <c r="K92" i="35" a="1"/>
  <c r="K92" i="35" s="1"/>
  <c r="L92" i="35" s="1"/>
  <c r="J92" i="35"/>
  <c r="AG92" i="35" s="1"/>
  <c r="I92" i="35"/>
  <c r="E92" i="35"/>
  <c r="D92" i="35"/>
  <c r="C92" i="35"/>
  <c r="A92" i="35"/>
  <c r="AA91" i="35"/>
  <c r="AB91" i="35" s="1"/>
  <c r="X91" i="35"/>
  <c r="Z91" i="35" s="1"/>
  <c r="Y91" i="35" s="1"/>
  <c r="W91" i="35"/>
  <c r="T91" i="35"/>
  <c r="P91" i="35"/>
  <c r="Q91" i="35" s="1"/>
  <c r="O91" i="35"/>
  <c r="N91" i="35"/>
  <c r="K91" i="35" a="1"/>
  <c r="K91" i="35" s="1"/>
  <c r="L91" i="35" s="1"/>
  <c r="I91" i="35"/>
  <c r="J91" i="35" s="1"/>
  <c r="E91" i="35"/>
  <c r="D91" i="35"/>
  <c r="C91" i="35"/>
  <c r="A91" i="35"/>
  <c r="AA90" i="35"/>
  <c r="AB90" i="35" s="1"/>
  <c r="X90" i="35"/>
  <c r="Z90" i="35" s="1"/>
  <c r="Y90" i="35" s="1"/>
  <c r="W90" i="35"/>
  <c r="T90" i="35"/>
  <c r="P90" i="35"/>
  <c r="Q90" i="35" s="1"/>
  <c r="O90" i="35"/>
  <c r="N90" i="35"/>
  <c r="K90" i="35" a="1"/>
  <c r="K90" i="35" s="1"/>
  <c r="L90" i="35" s="1"/>
  <c r="I90" i="35"/>
  <c r="J90" i="35" s="1"/>
  <c r="E90" i="35"/>
  <c r="D90" i="35"/>
  <c r="C90" i="35"/>
  <c r="A90" i="35"/>
  <c r="AA89" i="35"/>
  <c r="AB89" i="35" s="1"/>
  <c r="X89" i="35"/>
  <c r="Z89" i="35" s="1"/>
  <c r="Y89" i="35" s="1"/>
  <c r="W89" i="35"/>
  <c r="T89" i="35"/>
  <c r="U89" i="35"/>
  <c r="P89" i="35"/>
  <c r="Q89" i="35" s="1"/>
  <c r="O89" i="35"/>
  <c r="N89" i="35"/>
  <c r="K89" i="35" a="1"/>
  <c r="K89" i="35" s="1"/>
  <c r="L89" i="35" s="1"/>
  <c r="I89" i="35"/>
  <c r="J89" i="35" s="1"/>
  <c r="E89" i="35"/>
  <c r="D89" i="35"/>
  <c r="C89" i="35"/>
  <c r="A89" i="35"/>
  <c r="AA88" i="35"/>
  <c r="AB88" i="35" s="1"/>
  <c r="Z88" i="35"/>
  <c r="X88" i="35"/>
  <c r="W88" i="35"/>
  <c r="T88" i="35"/>
  <c r="P88" i="35"/>
  <c r="Q88" i="35" s="1"/>
  <c r="O88" i="35"/>
  <c r="N88" i="35"/>
  <c r="K88" i="35" a="1"/>
  <c r="K88" i="35" s="1"/>
  <c r="L88" i="35" s="1"/>
  <c r="I88" i="35"/>
  <c r="J88" i="35" s="1"/>
  <c r="AG88" i="35" s="1"/>
  <c r="E88" i="35"/>
  <c r="D88" i="35"/>
  <c r="C88" i="35"/>
  <c r="A88" i="35"/>
  <c r="AA87" i="35"/>
  <c r="AB87" i="35" s="1"/>
  <c r="Z87" i="35"/>
  <c r="X87" i="35"/>
  <c r="W87" i="35"/>
  <c r="T87" i="35"/>
  <c r="P87" i="35"/>
  <c r="Q87" i="35" s="1"/>
  <c r="O87" i="35"/>
  <c r="N87" i="35"/>
  <c r="K87" i="35" a="1"/>
  <c r="K87" i="35" s="1"/>
  <c r="L87" i="35" s="1"/>
  <c r="I87" i="35"/>
  <c r="J87" i="35" s="1"/>
  <c r="AG87" i="35" s="1"/>
  <c r="E87" i="35"/>
  <c r="D87" i="35"/>
  <c r="C87" i="35"/>
  <c r="A87" i="35"/>
  <c r="AA86" i="35"/>
  <c r="AB86" i="35" s="1"/>
  <c r="Z86" i="35"/>
  <c r="X86" i="35"/>
  <c r="W86" i="35"/>
  <c r="T86" i="35"/>
  <c r="P86" i="35"/>
  <c r="Q86" i="35" s="1"/>
  <c r="O86" i="35"/>
  <c r="N86" i="35"/>
  <c r="K86" i="35" a="1"/>
  <c r="K86" i="35" s="1"/>
  <c r="L86" i="35" s="1"/>
  <c r="I86" i="35"/>
  <c r="J86" i="35" s="1"/>
  <c r="E86" i="35"/>
  <c r="D86" i="35"/>
  <c r="C86" i="35"/>
  <c r="A86" i="35"/>
  <c r="AA85" i="35"/>
  <c r="AB85" i="35" s="1"/>
  <c r="Z85" i="35"/>
  <c r="X85" i="35"/>
  <c r="W85" i="35"/>
  <c r="T85" i="35"/>
  <c r="P85" i="35"/>
  <c r="Q85" i="35" s="1"/>
  <c r="O85" i="35"/>
  <c r="N85" i="35"/>
  <c r="K85" i="35" a="1"/>
  <c r="K85" i="35" s="1"/>
  <c r="L85" i="35" s="1"/>
  <c r="I85" i="35"/>
  <c r="J85" i="35" s="1"/>
  <c r="E85" i="35"/>
  <c r="D85" i="35"/>
  <c r="C85" i="35"/>
  <c r="A85" i="35"/>
  <c r="AA84" i="35"/>
  <c r="AB84" i="35" s="1"/>
  <c r="X84" i="35"/>
  <c r="Z84" i="35" s="1"/>
  <c r="Y84" i="35" s="1"/>
  <c r="W84" i="35"/>
  <c r="T84" i="35"/>
  <c r="P84" i="35"/>
  <c r="Q84" i="35" s="1"/>
  <c r="O84" i="35"/>
  <c r="N84" i="35"/>
  <c r="K84" i="35" a="1"/>
  <c r="K84" i="35" s="1"/>
  <c r="L84" i="35" s="1"/>
  <c r="I84" i="35"/>
  <c r="J84" i="35" s="1"/>
  <c r="E84" i="35"/>
  <c r="D84" i="35"/>
  <c r="C84" i="35"/>
  <c r="A84" i="35"/>
  <c r="AA83" i="35"/>
  <c r="AB83" i="35" s="1"/>
  <c r="X83" i="35"/>
  <c r="Z83" i="35" s="1"/>
  <c r="Y83" i="35" s="1"/>
  <c r="W83" i="35"/>
  <c r="T83" i="35"/>
  <c r="P83" i="35"/>
  <c r="Q83" i="35" s="1"/>
  <c r="O83" i="35"/>
  <c r="N83" i="35"/>
  <c r="K83" i="35" a="1"/>
  <c r="K83" i="35" s="1"/>
  <c r="L83" i="35" s="1"/>
  <c r="I83" i="35"/>
  <c r="J83" i="35" s="1"/>
  <c r="AG83" i="35" s="1"/>
  <c r="E83" i="35"/>
  <c r="D83" i="35"/>
  <c r="C83" i="35"/>
  <c r="A83" i="35"/>
  <c r="AA82" i="35"/>
  <c r="AB82" i="35" s="1"/>
  <c r="Z82" i="35"/>
  <c r="X82" i="35"/>
  <c r="W82" i="35"/>
  <c r="T82" i="35"/>
  <c r="P82" i="35"/>
  <c r="Q82" i="35" s="1"/>
  <c r="O82" i="35"/>
  <c r="N82" i="35"/>
  <c r="K82" i="35" a="1"/>
  <c r="K82" i="35" s="1"/>
  <c r="L82" i="35" s="1"/>
  <c r="I82" i="35"/>
  <c r="J82" i="35" s="1"/>
  <c r="E82" i="35"/>
  <c r="D82" i="35"/>
  <c r="C82" i="35"/>
  <c r="A82" i="35"/>
  <c r="AA81" i="35"/>
  <c r="AB81" i="35" s="1"/>
  <c r="X81" i="35"/>
  <c r="Z81" i="35" s="1"/>
  <c r="Y81" i="35" s="1"/>
  <c r="W81" i="35"/>
  <c r="T81" i="35"/>
  <c r="P81" i="35"/>
  <c r="Q81" i="35" s="1"/>
  <c r="O81" i="35"/>
  <c r="N81" i="35"/>
  <c r="K81" i="35" a="1"/>
  <c r="K81" i="35" s="1"/>
  <c r="L81" i="35" s="1"/>
  <c r="I81" i="35"/>
  <c r="J81" i="35" s="1"/>
  <c r="E81" i="35"/>
  <c r="D81" i="35"/>
  <c r="C81" i="35"/>
  <c r="A81" i="35"/>
  <c r="AA80" i="35"/>
  <c r="AB80" i="35" s="1"/>
  <c r="X80" i="35"/>
  <c r="Z80" i="35" s="1"/>
  <c r="Y80" i="35" s="1"/>
  <c r="W80" i="35"/>
  <c r="T80" i="35"/>
  <c r="P80" i="35"/>
  <c r="Q80" i="35" s="1"/>
  <c r="O80" i="35"/>
  <c r="N80" i="35"/>
  <c r="K80" i="35" a="1"/>
  <c r="K80" i="35" s="1"/>
  <c r="L80" i="35" s="1"/>
  <c r="I80" i="35"/>
  <c r="J80" i="35" s="1"/>
  <c r="E80" i="35"/>
  <c r="D80" i="35"/>
  <c r="C80" i="35"/>
  <c r="A80" i="35"/>
  <c r="AA79" i="35"/>
  <c r="AB79" i="35" s="1"/>
  <c r="Z79" i="35"/>
  <c r="X79" i="35"/>
  <c r="W79" i="35"/>
  <c r="T79" i="35"/>
  <c r="P79" i="35"/>
  <c r="Q79" i="35" s="1"/>
  <c r="O79" i="35"/>
  <c r="N79" i="35"/>
  <c r="K79" i="35" a="1"/>
  <c r="K79" i="35" s="1"/>
  <c r="L79" i="35" s="1"/>
  <c r="I79" i="35"/>
  <c r="J79" i="35" s="1"/>
  <c r="E79" i="35"/>
  <c r="D79" i="35"/>
  <c r="C79" i="35"/>
  <c r="A79" i="35"/>
  <c r="AA78" i="35"/>
  <c r="AB78" i="35" s="1"/>
  <c r="X78" i="35"/>
  <c r="Z78" i="35" s="1"/>
  <c r="W78" i="35"/>
  <c r="T78" i="35"/>
  <c r="P78" i="35"/>
  <c r="Q78" i="35" s="1"/>
  <c r="O78" i="35"/>
  <c r="N78" i="35"/>
  <c r="K78" i="35" a="1"/>
  <c r="K78" i="35" s="1"/>
  <c r="L78" i="35" s="1"/>
  <c r="I78" i="35"/>
  <c r="J78" i="35" s="1"/>
  <c r="E78" i="35"/>
  <c r="D78" i="35"/>
  <c r="C78" i="35"/>
  <c r="A78" i="35"/>
  <c r="AA77" i="35"/>
  <c r="AB77" i="35" s="1"/>
  <c r="Z77" i="35"/>
  <c r="X77" i="35"/>
  <c r="W77" i="35"/>
  <c r="T77" i="35"/>
  <c r="P77" i="35"/>
  <c r="Q77" i="35" s="1"/>
  <c r="O77" i="35"/>
  <c r="N77" i="35"/>
  <c r="K77" i="35" a="1"/>
  <c r="K77" i="35" s="1"/>
  <c r="L77" i="35" s="1"/>
  <c r="I77" i="35"/>
  <c r="J77" i="35" s="1"/>
  <c r="AG77" i="35" s="1"/>
  <c r="E77" i="35"/>
  <c r="D77" i="35"/>
  <c r="C77" i="35"/>
  <c r="A77" i="35"/>
  <c r="AA76" i="35"/>
  <c r="AB76" i="35" s="1"/>
  <c r="Z76" i="35"/>
  <c r="X76" i="35"/>
  <c r="W76" i="35"/>
  <c r="T76" i="35"/>
  <c r="P76" i="35"/>
  <c r="Q76" i="35" s="1"/>
  <c r="O76" i="35"/>
  <c r="N76" i="35"/>
  <c r="K76" i="35" a="1"/>
  <c r="K76" i="35" s="1"/>
  <c r="L76" i="35" s="1"/>
  <c r="I76" i="35"/>
  <c r="J76" i="35" s="1"/>
  <c r="E76" i="35"/>
  <c r="D76" i="35"/>
  <c r="C76" i="35"/>
  <c r="A76" i="35"/>
  <c r="AA75" i="35"/>
  <c r="AB75" i="35" s="1"/>
  <c r="Z75" i="35"/>
  <c r="X75" i="35"/>
  <c r="W75" i="35"/>
  <c r="T75" i="35"/>
  <c r="P75" i="35"/>
  <c r="Q75" i="35" s="1"/>
  <c r="O75" i="35"/>
  <c r="N75" i="35"/>
  <c r="K75" i="35" a="1"/>
  <c r="K75" i="35" s="1"/>
  <c r="L75" i="35" s="1"/>
  <c r="I75" i="35"/>
  <c r="J75" i="35" s="1"/>
  <c r="AG75" i="35" s="1"/>
  <c r="E75" i="35"/>
  <c r="D75" i="35"/>
  <c r="C75" i="35"/>
  <c r="A75" i="35"/>
  <c r="AA74" i="35"/>
  <c r="AB74" i="35" s="1"/>
  <c r="X74" i="35"/>
  <c r="Z74" i="35" s="1"/>
  <c r="Y74" i="35" s="1"/>
  <c r="W74" i="35"/>
  <c r="T74" i="35"/>
  <c r="P74" i="35"/>
  <c r="Q74" i="35" s="1"/>
  <c r="O74" i="35"/>
  <c r="N74" i="35"/>
  <c r="K74" i="35" a="1"/>
  <c r="K74" i="35" s="1"/>
  <c r="L74" i="35" s="1"/>
  <c r="I74" i="35"/>
  <c r="J74" i="35" s="1"/>
  <c r="E74" i="35"/>
  <c r="D74" i="35"/>
  <c r="C74" i="35"/>
  <c r="A74" i="35"/>
  <c r="AA73" i="35"/>
  <c r="AB73" i="35" s="1"/>
  <c r="X73" i="35"/>
  <c r="Z73" i="35" s="1"/>
  <c r="Y73" i="35" s="1"/>
  <c r="W73" i="35"/>
  <c r="T73" i="35"/>
  <c r="P73" i="35"/>
  <c r="Q73" i="35" s="1"/>
  <c r="O73" i="35"/>
  <c r="N73" i="35"/>
  <c r="K73" i="35" a="1"/>
  <c r="K73" i="35" s="1"/>
  <c r="L73" i="35" s="1"/>
  <c r="I73" i="35"/>
  <c r="J73" i="35" s="1"/>
  <c r="E73" i="35"/>
  <c r="D73" i="35"/>
  <c r="C73" i="35"/>
  <c r="A73" i="35"/>
  <c r="AA72" i="35"/>
  <c r="AB72" i="35" s="1"/>
  <c r="Z72" i="35"/>
  <c r="X72" i="35"/>
  <c r="W72" i="35"/>
  <c r="T72" i="35"/>
  <c r="P72" i="35"/>
  <c r="Q72" i="35" s="1"/>
  <c r="O72" i="35"/>
  <c r="N72" i="35"/>
  <c r="K72" i="35" a="1"/>
  <c r="K72" i="35" s="1"/>
  <c r="L72" i="35" s="1"/>
  <c r="I72" i="35"/>
  <c r="J72" i="35" s="1"/>
  <c r="AG72" i="35" s="1"/>
  <c r="E72" i="35"/>
  <c r="D72" i="35"/>
  <c r="C72" i="35"/>
  <c r="A72" i="35"/>
  <c r="AA71" i="35"/>
  <c r="AB71" i="35" s="1"/>
  <c r="Z71" i="35"/>
  <c r="X71" i="35"/>
  <c r="W71" i="35"/>
  <c r="T71" i="35"/>
  <c r="P71" i="35"/>
  <c r="Q71" i="35" s="1"/>
  <c r="O71" i="35"/>
  <c r="N71" i="35"/>
  <c r="K71" i="35" a="1"/>
  <c r="K71" i="35" s="1"/>
  <c r="L71" i="35" s="1"/>
  <c r="I71" i="35"/>
  <c r="J71" i="35" s="1"/>
  <c r="E71" i="35"/>
  <c r="D71" i="35"/>
  <c r="C71" i="35"/>
  <c r="A71" i="35"/>
  <c r="AA70" i="35"/>
  <c r="AB70" i="35" s="1"/>
  <c r="Z70" i="35"/>
  <c r="X70" i="35"/>
  <c r="W70" i="35"/>
  <c r="T70" i="35"/>
  <c r="P70" i="35"/>
  <c r="Q70" i="35" s="1"/>
  <c r="O70" i="35"/>
  <c r="N70" i="35"/>
  <c r="K70" i="35" a="1"/>
  <c r="K70" i="35" s="1"/>
  <c r="L70" i="35" s="1"/>
  <c r="I70" i="35"/>
  <c r="J70" i="35" s="1"/>
  <c r="E70" i="35"/>
  <c r="D70" i="35"/>
  <c r="C70" i="35"/>
  <c r="A70" i="35"/>
  <c r="AA69" i="35"/>
  <c r="AB69" i="35" s="1"/>
  <c r="X69" i="35"/>
  <c r="Z69" i="35" s="1"/>
  <c r="Y69" i="35" s="1"/>
  <c r="W69" i="35"/>
  <c r="T69" i="35"/>
  <c r="P69" i="35"/>
  <c r="Q69" i="35" s="1"/>
  <c r="O69" i="35"/>
  <c r="N69" i="35"/>
  <c r="K69" i="35" a="1"/>
  <c r="K69" i="35" s="1"/>
  <c r="L69" i="35" s="1"/>
  <c r="I69" i="35"/>
  <c r="J69" i="35" s="1"/>
  <c r="E69" i="35"/>
  <c r="D69" i="35"/>
  <c r="C69" i="35"/>
  <c r="A69" i="35"/>
  <c r="AA68" i="35"/>
  <c r="AB68" i="35" s="1"/>
  <c r="X68" i="35"/>
  <c r="Z68" i="35" s="1"/>
  <c r="Y68" i="35" s="1"/>
  <c r="W68" i="35"/>
  <c r="T68" i="35"/>
  <c r="P68" i="35"/>
  <c r="Q68" i="35" s="1"/>
  <c r="O68" i="35"/>
  <c r="N68" i="35"/>
  <c r="K68" i="35" a="1"/>
  <c r="K68" i="35" s="1"/>
  <c r="L68" i="35" s="1"/>
  <c r="I68" i="35"/>
  <c r="J68" i="35" s="1"/>
  <c r="E68" i="35"/>
  <c r="D68" i="35"/>
  <c r="C68" i="35"/>
  <c r="A68" i="35"/>
  <c r="AA67" i="35"/>
  <c r="AB67" i="35" s="1"/>
  <c r="Z67" i="35"/>
  <c r="X67" i="35"/>
  <c r="W67" i="35"/>
  <c r="T67" i="35"/>
  <c r="P67" i="35"/>
  <c r="Q67" i="35" s="1"/>
  <c r="O67" i="35"/>
  <c r="N67" i="35"/>
  <c r="K67" i="35" a="1"/>
  <c r="K67" i="35" s="1"/>
  <c r="L67" i="35" s="1"/>
  <c r="I67" i="35"/>
  <c r="J67" i="35" s="1"/>
  <c r="E67" i="35"/>
  <c r="D67" i="35"/>
  <c r="C67" i="35"/>
  <c r="A67" i="35"/>
  <c r="AA66" i="35"/>
  <c r="AB66" i="35" s="1"/>
  <c r="Z66" i="35"/>
  <c r="X66" i="35"/>
  <c r="W66" i="35"/>
  <c r="T66" i="35"/>
  <c r="P66" i="35"/>
  <c r="Q66" i="35" s="1"/>
  <c r="O66" i="35"/>
  <c r="N66" i="35"/>
  <c r="K66" i="35" a="1"/>
  <c r="K66" i="35" s="1"/>
  <c r="L66" i="35" s="1"/>
  <c r="I66" i="35"/>
  <c r="J66" i="35" s="1"/>
  <c r="AG66" i="35" s="1"/>
  <c r="E66" i="35"/>
  <c r="D66" i="35"/>
  <c r="C66" i="35"/>
  <c r="A66" i="35"/>
  <c r="AA65" i="35"/>
  <c r="AB65" i="35" s="1"/>
  <c r="Z65" i="35"/>
  <c r="X65" i="35"/>
  <c r="W65" i="35"/>
  <c r="T65" i="35"/>
  <c r="P65" i="35"/>
  <c r="Q65" i="35" s="1"/>
  <c r="O65" i="35"/>
  <c r="N65" i="35"/>
  <c r="K65" i="35" a="1"/>
  <c r="K65" i="35" s="1"/>
  <c r="L65" i="35" s="1"/>
  <c r="I65" i="35"/>
  <c r="J65" i="35" s="1"/>
  <c r="AG65" i="35" s="1"/>
  <c r="E65" i="35"/>
  <c r="D65" i="35"/>
  <c r="C65" i="35"/>
  <c r="A65" i="35"/>
  <c r="AA64" i="35"/>
  <c r="AB64" i="35" s="1"/>
  <c r="X64" i="35"/>
  <c r="Z64" i="35" s="1"/>
  <c r="Y64" i="35" s="1"/>
  <c r="W64" i="35"/>
  <c r="T64" i="35"/>
  <c r="P64" i="35"/>
  <c r="Q64" i="35" s="1"/>
  <c r="O64" i="35"/>
  <c r="N64" i="35"/>
  <c r="K64" i="35" a="1"/>
  <c r="K64" i="35" s="1"/>
  <c r="L64" i="35" s="1"/>
  <c r="I64" i="35"/>
  <c r="J64" i="35" s="1"/>
  <c r="AG64" i="35" s="1"/>
  <c r="E64" i="35"/>
  <c r="D64" i="35"/>
  <c r="C64" i="35"/>
  <c r="A64" i="35"/>
  <c r="AA63" i="35"/>
  <c r="AB63" i="35" s="1"/>
  <c r="X63" i="35"/>
  <c r="Z63" i="35" s="1"/>
  <c r="Y63" i="35" s="1"/>
  <c r="W63" i="35"/>
  <c r="T63" i="35"/>
  <c r="P63" i="35"/>
  <c r="Q63" i="35" s="1"/>
  <c r="O63" i="35"/>
  <c r="N63" i="35"/>
  <c r="K63" i="35" a="1"/>
  <c r="K63" i="35" s="1"/>
  <c r="L63" i="35" s="1"/>
  <c r="I63" i="35"/>
  <c r="J63" i="35" s="1"/>
  <c r="E63" i="35"/>
  <c r="D63" i="35"/>
  <c r="C63" i="35"/>
  <c r="A63" i="35"/>
  <c r="AA62" i="35"/>
  <c r="AB62" i="35" s="1"/>
  <c r="Z62" i="35"/>
  <c r="X62" i="35"/>
  <c r="W62" i="35"/>
  <c r="T62" i="35"/>
  <c r="P62" i="35"/>
  <c r="Q62" i="35" s="1"/>
  <c r="O62" i="35"/>
  <c r="N62" i="35"/>
  <c r="K62" i="35" a="1"/>
  <c r="K62" i="35" s="1"/>
  <c r="L62" i="35" s="1"/>
  <c r="I62" i="35"/>
  <c r="E62" i="35"/>
  <c r="D62" i="35"/>
  <c r="C62" i="35"/>
  <c r="A62" i="35"/>
  <c r="AA61" i="35"/>
  <c r="AB61" i="35" s="1"/>
  <c r="Z61" i="35"/>
  <c r="X61" i="35"/>
  <c r="W61" i="35"/>
  <c r="T61" i="35"/>
  <c r="P61" i="35"/>
  <c r="Q61" i="35" s="1"/>
  <c r="O61" i="35"/>
  <c r="N61" i="35"/>
  <c r="K61" i="35" a="1"/>
  <c r="K61" i="35" s="1"/>
  <c r="L61" i="35" s="1"/>
  <c r="I61" i="35"/>
  <c r="J61" i="35" s="1"/>
  <c r="AG61" i="35" s="1"/>
  <c r="E61" i="35"/>
  <c r="D61" i="35"/>
  <c r="C61" i="35"/>
  <c r="A61" i="35"/>
  <c r="AA60" i="35"/>
  <c r="AB60" i="35" s="1"/>
  <c r="Z60" i="35"/>
  <c r="X60" i="35"/>
  <c r="W60" i="35"/>
  <c r="T60" i="35"/>
  <c r="P60" i="35"/>
  <c r="Q60" i="35" s="1"/>
  <c r="O60" i="35"/>
  <c r="N60" i="35"/>
  <c r="K60" i="35" a="1"/>
  <c r="K60" i="35" s="1"/>
  <c r="L60" i="35" s="1"/>
  <c r="I60" i="35"/>
  <c r="J60" i="35" s="1"/>
  <c r="AG60" i="35" s="1"/>
  <c r="E60" i="35"/>
  <c r="D60" i="35"/>
  <c r="C60" i="35"/>
  <c r="A60" i="35"/>
  <c r="AA59" i="35"/>
  <c r="AB59" i="35" s="1"/>
  <c r="X59" i="35"/>
  <c r="Z59" i="35" s="1"/>
  <c r="W59" i="35"/>
  <c r="T59" i="35"/>
  <c r="P59" i="35"/>
  <c r="Q59" i="35" s="1"/>
  <c r="O59" i="35"/>
  <c r="N59" i="35"/>
  <c r="K59" i="35" a="1"/>
  <c r="K59" i="35" s="1"/>
  <c r="L59" i="35" s="1"/>
  <c r="I59" i="35"/>
  <c r="J59" i="35" s="1"/>
  <c r="E59" i="35"/>
  <c r="D59" i="35"/>
  <c r="C59" i="35"/>
  <c r="A59" i="35"/>
  <c r="AA58" i="35"/>
  <c r="AB58" i="35" s="1"/>
  <c r="Z58" i="35"/>
  <c r="X58" i="35"/>
  <c r="W58" i="35"/>
  <c r="T58" i="35"/>
  <c r="P58" i="35"/>
  <c r="Q58" i="35" s="1"/>
  <c r="O58" i="35"/>
  <c r="N58" i="35"/>
  <c r="K58" i="35" a="1"/>
  <c r="K58" i="35" s="1"/>
  <c r="L58" i="35" s="1"/>
  <c r="I58" i="35"/>
  <c r="J58" i="35" s="1"/>
  <c r="E58" i="35"/>
  <c r="D58" i="35"/>
  <c r="C58" i="35"/>
  <c r="A58" i="35"/>
  <c r="AA57" i="35"/>
  <c r="AB57" i="35" s="1"/>
  <c r="Z57" i="35"/>
  <c r="X57" i="35"/>
  <c r="W57" i="35"/>
  <c r="T57" i="35"/>
  <c r="P57" i="35"/>
  <c r="Q57" i="35" s="1"/>
  <c r="O57" i="35"/>
  <c r="N57" i="35"/>
  <c r="K57" i="35" a="1"/>
  <c r="K57" i="35" s="1"/>
  <c r="L57" i="35" s="1"/>
  <c r="I57" i="35"/>
  <c r="J57" i="35" s="1"/>
  <c r="AG57" i="35" s="1"/>
  <c r="E57" i="35"/>
  <c r="D57" i="35"/>
  <c r="C57" i="35"/>
  <c r="A57" i="35"/>
  <c r="AA56" i="35"/>
  <c r="AB56" i="35" s="1"/>
  <c r="Z56" i="35"/>
  <c r="X56" i="35"/>
  <c r="W56" i="35"/>
  <c r="T56" i="35"/>
  <c r="P56" i="35"/>
  <c r="Q56" i="35" s="1"/>
  <c r="O56" i="35"/>
  <c r="N56" i="35"/>
  <c r="K56" i="35" a="1"/>
  <c r="K56" i="35" s="1"/>
  <c r="L56" i="35" s="1"/>
  <c r="I56" i="35"/>
  <c r="J56" i="35" s="1"/>
  <c r="E56" i="35"/>
  <c r="D56" i="35"/>
  <c r="C56" i="35"/>
  <c r="A56" i="35"/>
  <c r="AA55" i="35"/>
  <c r="AB55" i="35" s="1"/>
  <c r="X55" i="35"/>
  <c r="Z55" i="35" s="1"/>
  <c r="Y55" i="35" s="1"/>
  <c r="W55" i="35"/>
  <c r="T55" i="35"/>
  <c r="P55" i="35"/>
  <c r="Q55" i="35" s="1"/>
  <c r="O55" i="35"/>
  <c r="N55" i="35"/>
  <c r="K55" i="35" a="1"/>
  <c r="K55" i="35" s="1"/>
  <c r="L55" i="35" s="1"/>
  <c r="I55" i="35"/>
  <c r="J55" i="35" s="1"/>
  <c r="E55" i="35"/>
  <c r="D55" i="35"/>
  <c r="C55" i="35"/>
  <c r="A55" i="35"/>
  <c r="AA54" i="35"/>
  <c r="AB54" i="35" s="1"/>
  <c r="X54" i="35"/>
  <c r="Z54" i="35" s="1"/>
  <c r="Y54" i="35" s="1"/>
  <c r="W54" i="35"/>
  <c r="T54" i="35"/>
  <c r="P54" i="35"/>
  <c r="Q54" i="35" s="1"/>
  <c r="O54" i="35"/>
  <c r="N54" i="35"/>
  <c r="K54" i="35" a="1"/>
  <c r="K54" i="35" s="1"/>
  <c r="L54" i="35" s="1"/>
  <c r="I54" i="35"/>
  <c r="J54" i="35" s="1"/>
  <c r="AG54" i="35" s="1"/>
  <c r="E54" i="35"/>
  <c r="D54" i="35"/>
  <c r="C54" i="35"/>
  <c r="A54" i="35"/>
  <c r="AA53" i="35"/>
  <c r="AB53" i="35" s="1"/>
  <c r="Z53" i="35"/>
  <c r="X53" i="35"/>
  <c r="W53" i="35"/>
  <c r="T53" i="35"/>
  <c r="P53" i="35"/>
  <c r="Q53" i="35" s="1"/>
  <c r="O53" i="35"/>
  <c r="N53" i="35"/>
  <c r="K53" i="35" a="1"/>
  <c r="K53" i="35" s="1"/>
  <c r="L53" i="35" s="1"/>
  <c r="I53" i="35"/>
  <c r="J53" i="35" s="1"/>
  <c r="AG53" i="35" s="1"/>
  <c r="E53" i="35"/>
  <c r="D53" i="35"/>
  <c r="C53" i="35"/>
  <c r="A53" i="35"/>
  <c r="AA52" i="35"/>
  <c r="AB52" i="35" s="1"/>
  <c r="Z52" i="35"/>
  <c r="X52" i="35"/>
  <c r="W52" i="35"/>
  <c r="T52" i="35"/>
  <c r="P52" i="35"/>
  <c r="Q52" i="35" s="1"/>
  <c r="O52" i="35"/>
  <c r="N52" i="35"/>
  <c r="K52" i="35" a="1"/>
  <c r="K52" i="35" s="1"/>
  <c r="L52" i="35" s="1"/>
  <c r="I52" i="35"/>
  <c r="J52" i="35" s="1"/>
  <c r="AG52" i="35" s="1"/>
  <c r="E52" i="35"/>
  <c r="D52" i="35"/>
  <c r="C52" i="35"/>
  <c r="A52" i="35"/>
  <c r="AA51" i="35"/>
  <c r="AB51" i="35" s="1"/>
  <c r="Z51" i="35"/>
  <c r="X51" i="35"/>
  <c r="W51" i="35"/>
  <c r="T51" i="35"/>
  <c r="P51" i="35"/>
  <c r="Q51" i="35" s="1"/>
  <c r="O51" i="35"/>
  <c r="N51" i="35"/>
  <c r="K51" i="35" a="1"/>
  <c r="K51" i="35" s="1"/>
  <c r="L51" i="35" s="1"/>
  <c r="I51" i="35"/>
  <c r="J51" i="35" s="1"/>
  <c r="AG51" i="35" s="1"/>
  <c r="E51" i="35"/>
  <c r="D51" i="35"/>
  <c r="C51" i="35"/>
  <c r="A51" i="35"/>
  <c r="AA50" i="35"/>
  <c r="AB50" i="35" s="1"/>
  <c r="Z50" i="35"/>
  <c r="X50" i="35"/>
  <c r="W50" i="35"/>
  <c r="T50" i="35"/>
  <c r="P50" i="35"/>
  <c r="Q50" i="35" s="1"/>
  <c r="O50" i="35"/>
  <c r="N50" i="35"/>
  <c r="K50" i="35" a="1"/>
  <c r="K50" i="35" s="1"/>
  <c r="L50" i="35" s="1"/>
  <c r="I50" i="35"/>
  <c r="J50" i="35" s="1"/>
  <c r="AG50" i="35" s="1"/>
  <c r="E50" i="35"/>
  <c r="D50" i="35"/>
  <c r="C50" i="35"/>
  <c r="A50" i="35"/>
  <c r="AA49" i="35"/>
  <c r="AB49" i="35" s="1"/>
  <c r="Z49" i="35"/>
  <c r="X49" i="35"/>
  <c r="W49" i="35"/>
  <c r="T49" i="35"/>
  <c r="P49" i="35"/>
  <c r="Q49" i="35" s="1"/>
  <c r="O49" i="35"/>
  <c r="N49" i="35"/>
  <c r="K49" i="35" a="1"/>
  <c r="K49" i="35" s="1"/>
  <c r="L49" i="35" s="1"/>
  <c r="I49" i="35"/>
  <c r="J49" i="35" s="1"/>
  <c r="AG49" i="35" s="1"/>
  <c r="E49" i="35"/>
  <c r="D49" i="35"/>
  <c r="C49" i="35"/>
  <c r="A49" i="35"/>
  <c r="AA48" i="35"/>
  <c r="AB48" i="35" s="1"/>
  <c r="Z48" i="35"/>
  <c r="X48" i="35"/>
  <c r="W48" i="35"/>
  <c r="T48" i="35"/>
  <c r="P48" i="35"/>
  <c r="Q48" i="35" s="1"/>
  <c r="O48" i="35"/>
  <c r="N48" i="35"/>
  <c r="K48" i="35" a="1"/>
  <c r="K48" i="35" s="1"/>
  <c r="L48" i="35" s="1"/>
  <c r="I48" i="35"/>
  <c r="J48" i="35" s="1"/>
  <c r="E48" i="35"/>
  <c r="D48" i="35"/>
  <c r="C48" i="35"/>
  <c r="A48" i="35"/>
  <c r="AA47" i="35"/>
  <c r="AB47" i="35" s="1"/>
  <c r="Z47" i="35"/>
  <c r="X47" i="35"/>
  <c r="W47" i="35"/>
  <c r="T47" i="35"/>
  <c r="P47" i="35"/>
  <c r="Q47" i="35" s="1"/>
  <c r="O47" i="35"/>
  <c r="N47" i="35"/>
  <c r="K47" i="35" a="1"/>
  <c r="K47" i="35" s="1"/>
  <c r="L47" i="35" s="1"/>
  <c r="I47" i="35"/>
  <c r="J47" i="35" s="1"/>
  <c r="AG47" i="35" s="1"/>
  <c r="E47" i="35"/>
  <c r="D47" i="35"/>
  <c r="C47" i="35"/>
  <c r="A47" i="35"/>
  <c r="AA46" i="35"/>
  <c r="AB46" i="35" s="1"/>
  <c r="Z46" i="35"/>
  <c r="X46" i="35"/>
  <c r="W46" i="35"/>
  <c r="T46" i="35"/>
  <c r="U46" i="35"/>
  <c r="P46" i="35"/>
  <c r="Q46" i="35" s="1"/>
  <c r="O46" i="35"/>
  <c r="N46" i="35"/>
  <c r="K46" i="35" a="1"/>
  <c r="K46" i="35" s="1"/>
  <c r="L46" i="35" s="1"/>
  <c r="I46" i="35"/>
  <c r="J46" i="35" s="1"/>
  <c r="E46" i="35"/>
  <c r="D46" i="35"/>
  <c r="C46" i="35"/>
  <c r="A46" i="35"/>
  <c r="AA45" i="35"/>
  <c r="AB45" i="35" s="1"/>
  <c r="X45" i="35"/>
  <c r="Z45" i="35" s="1"/>
  <c r="Y45" i="35" s="1"/>
  <c r="W45" i="35"/>
  <c r="T45" i="35"/>
  <c r="P45" i="35"/>
  <c r="Q45" i="35" s="1"/>
  <c r="O45" i="35"/>
  <c r="N45" i="35"/>
  <c r="K45" i="35" a="1"/>
  <c r="K45" i="35" s="1"/>
  <c r="L45" i="35" s="1"/>
  <c r="I45" i="35"/>
  <c r="J45" i="35" s="1"/>
  <c r="E45" i="35"/>
  <c r="D45" i="35"/>
  <c r="C45" i="35"/>
  <c r="A45" i="35"/>
  <c r="AA44" i="35"/>
  <c r="AB44" i="35" s="1"/>
  <c r="X44" i="35"/>
  <c r="Z44" i="35" s="1"/>
  <c r="Y44" i="35" s="1"/>
  <c r="W44" i="35"/>
  <c r="U44" i="35"/>
  <c r="T44" i="35"/>
  <c r="P44" i="35"/>
  <c r="Q44" i="35" s="1"/>
  <c r="O44" i="35"/>
  <c r="N44" i="35"/>
  <c r="K44" i="35" a="1"/>
  <c r="K44" i="35" s="1"/>
  <c r="L44" i="35" s="1"/>
  <c r="I44" i="35"/>
  <c r="J44" i="35" s="1"/>
  <c r="E44" i="35"/>
  <c r="D44" i="35"/>
  <c r="C44" i="35"/>
  <c r="A44" i="35"/>
  <c r="AA43" i="35"/>
  <c r="AB43" i="35" s="1"/>
  <c r="Z43" i="35"/>
  <c r="X43" i="35"/>
  <c r="W43" i="35"/>
  <c r="T43" i="35"/>
  <c r="P43" i="35"/>
  <c r="Q43" i="35" s="1"/>
  <c r="O43" i="35"/>
  <c r="N43" i="35"/>
  <c r="K43" i="35" a="1"/>
  <c r="K43" i="35" s="1"/>
  <c r="L43" i="35" s="1"/>
  <c r="I43" i="35"/>
  <c r="J43" i="35" s="1"/>
  <c r="AG43" i="35" s="1"/>
  <c r="E43" i="35"/>
  <c r="D43" i="35"/>
  <c r="C43" i="35"/>
  <c r="A43" i="35"/>
  <c r="AA42" i="35"/>
  <c r="AB42" i="35" s="1"/>
  <c r="X42" i="35"/>
  <c r="Z42" i="35" s="1"/>
  <c r="W42" i="35"/>
  <c r="T42" i="35"/>
  <c r="P42" i="35"/>
  <c r="Q42" i="35" s="1"/>
  <c r="O42" i="35"/>
  <c r="N42" i="35"/>
  <c r="K42" i="35" a="1"/>
  <c r="K42" i="35" s="1"/>
  <c r="L42" i="35" s="1"/>
  <c r="I42" i="35"/>
  <c r="J42" i="35" s="1"/>
  <c r="E42" i="35"/>
  <c r="D42" i="35"/>
  <c r="C42" i="35"/>
  <c r="A42" i="35"/>
  <c r="AA41" i="35"/>
  <c r="AB41" i="35" s="1"/>
  <c r="Z41" i="35"/>
  <c r="X41" i="35"/>
  <c r="W41" i="35"/>
  <c r="T41" i="35"/>
  <c r="P41" i="35"/>
  <c r="Q41" i="35" s="1"/>
  <c r="O41" i="35"/>
  <c r="N41" i="35"/>
  <c r="K41" i="35" a="1"/>
  <c r="K41" i="35" s="1"/>
  <c r="L41" i="35" s="1"/>
  <c r="J41" i="35"/>
  <c r="AG41" i="35" s="1"/>
  <c r="I41" i="35"/>
  <c r="E41" i="35"/>
  <c r="D41" i="35"/>
  <c r="C41" i="35"/>
  <c r="A41" i="35"/>
  <c r="AA40" i="35"/>
  <c r="AB40" i="35" s="1"/>
  <c r="Z40" i="35"/>
  <c r="X40" i="35"/>
  <c r="W40" i="35"/>
  <c r="T40" i="35"/>
  <c r="P40" i="35"/>
  <c r="Q40" i="35" s="1"/>
  <c r="O40" i="35"/>
  <c r="N40" i="35"/>
  <c r="K40" i="35" a="1"/>
  <c r="K40" i="35" s="1"/>
  <c r="L40" i="35" s="1"/>
  <c r="I40" i="35"/>
  <c r="J40" i="35" s="1"/>
  <c r="E40" i="35"/>
  <c r="D40" i="35"/>
  <c r="C40" i="35"/>
  <c r="A40" i="35"/>
  <c r="AA39" i="35"/>
  <c r="AB39" i="35" s="1"/>
  <c r="Z39" i="35"/>
  <c r="X39" i="35"/>
  <c r="W39" i="35"/>
  <c r="T39" i="35"/>
  <c r="P39" i="35"/>
  <c r="Q39" i="35" s="1"/>
  <c r="O39" i="35"/>
  <c r="N39" i="35"/>
  <c r="K39" i="35" a="1"/>
  <c r="K39" i="35" s="1"/>
  <c r="L39" i="35" s="1"/>
  <c r="I39" i="35"/>
  <c r="J39" i="35" s="1"/>
  <c r="E39" i="35"/>
  <c r="D39" i="35"/>
  <c r="C39" i="35"/>
  <c r="A39" i="35"/>
  <c r="AA38" i="35"/>
  <c r="AB38" i="35" s="1"/>
  <c r="X38" i="35"/>
  <c r="Z38" i="35" s="1"/>
  <c r="Y38" i="35" s="1"/>
  <c r="W38" i="35"/>
  <c r="T38" i="35"/>
  <c r="P38" i="35"/>
  <c r="Q38" i="35" s="1"/>
  <c r="O38" i="35"/>
  <c r="N38" i="35"/>
  <c r="K38" i="35" a="1"/>
  <c r="K38" i="35" s="1"/>
  <c r="L38" i="35" s="1"/>
  <c r="I38" i="35"/>
  <c r="J38" i="35" s="1"/>
  <c r="E38" i="35"/>
  <c r="D38" i="35"/>
  <c r="C38" i="35"/>
  <c r="A38" i="35"/>
  <c r="AA37" i="35"/>
  <c r="AB37" i="35" s="1"/>
  <c r="Z37" i="35"/>
  <c r="X37" i="35"/>
  <c r="W37" i="35"/>
  <c r="T37" i="35"/>
  <c r="P37" i="35"/>
  <c r="Q37" i="35" s="1"/>
  <c r="O37" i="35"/>
  <c r="N37" i="35"/>
  <c r="K37" i="35" a="1"/>
  <c r="K37" i="35" s="1"/>
  <c r="L37" i="35" s="1"/>
  <c r="I37" i="35"/>
  <c r="J37" i="35" s="1"/>
  <c r="AG37" i="35" s="1"/>
  <c r="E37" i="35"/>
  <c r="D37" i="35"/>
  <c r="C37" i="35"/>
  <c r="A37" i="35"/>
  <c r="AA36" i="35"/>
  <c r="AB36" i="35" s="1"/>
  <c r="X36" i="35"/>
  <c r="Z36" i="35" s="1"/>
  <c r="W36" i="35"/>
  <c r="T36" i="35"/>
  <c r="P36" i="35"/>
  <c r="Q36" i="35" s="1"/>
  <c r="O36" i="35"/>
  <c r="N36" i="35"/>
  <c r="K36" i="35" a="1"/>
  <c r="K36" i="35" s="1"/>
  <c r="L36" i="35" s="1"/>
  <c r="I36" i="35"/>
  <c r="J36" i="35" s="1"/>
  <c r="E36" i="35"/>
  <c r="D36" i="35"/>
  <c r="C36" i="35"/>
  <c r="A36" i="35"/>
  <c r="AA35" i="35"/>
  <c r="AB35" i="35" s="1"/>
  <c r="X35" i="35"/>
  <c r="Z35" i="35" s="1"/>
  <c r="Y35" i="35" s="1"/>
  <c r="W35" i="35"/>
  <c r="T35" i="35"/>
  <c r="P35" i="35"/>
  <c r="Q35" i="35" s="1"/>
  <c r="O35" i="35"/>
  <c r="N35" i="35"/>
  <c r="K35" i="35" a="1"/>
  <c r="K35" i="35" s="1"/>
  <c r="L35" i="35" s="1"/>
  <c r="I35" i="35"/>
  <c r="J35" i="35" s="1"/>
  <c r="AG35" i="35" s="1"/>
  <c r="E35" i="35"/>
  <c r="D35" i="35"/>
  <c r="C35" i="35"/>
  <c r="A35" i="35"/>
  <c r="AA34" i="35"/>
  <c r="AB34" i="35" s="1"/>
  <c r="X34" i="35"/>
  <c r="Z34" i="35" s="1"/>
  <c r="Y34" i="35" s="1"/>
  <c r="W34" i="35"/>
  <c r="T34" i="35"/>
  <c r="P34" i="35"/>
  <c r="Q34" i="35" s="1"/>
  <c r="O34" i="35"/>
  <c r="N34" i="35"/>
  <c r="K34" i="35" a="1"/>
  <c r="K34" i="35" s="1"/>
  <c r="L34" i="35" s="1"/>
  <c r="J34" i="35"/>
  <c r="I34" i="35"/>
  <c r="E34" i="35"/>
  <c r="D34" i="35"/>
  <c r="C34" i="35"/>
  <c r="A34" i="35"/>
  <c r="AA33" i="35"/>
  <c r="AB33" i="35" s="1"/>
  <c r="Z33" i="35"/>
  <c r="X33" i="35"/>
  <c r="W33" i="35"/>
  <c r="T33" i="35"/>
  <c r="P33" i="35"/>
  <c r="Q33" i="35" s="1"/>
  <c r="O33" i="35"/>
  <c r="N33" i="35"/>
  <c r="K33" i="35" a="1"/>
  <c r="K33" i="35" s="1"/>
  <c r="L33" i="35" s="1"/>
  <c r="I33" i="35"/>
  <c r="J33" i="35" s="1"/>
  <c r="E33" i="35"/>
  <c r="D33" i="35"/>
  <c r="C33" i="35"/>
  <c r="A33" i="35"/>
  <c r="AA32" i="35"/>
  <c r="AB32" i="35" s="1"/>
  <c r="Z32" i="35"/>
  <c r="X32" i="35"/>
  <c r="W32" i="35"/>
  <c r="T32" i="35"/>
  <c r="P32" i="35"/>
  <c r="Q32" i="35" s="1"/>
  <c r="O32" i="35"/>
  <c r="N32" i="35"/>
  <c r="K32" i="35" a="1"/>
  <c r="K32" i="35" s="1"/>
  <c r="L32" i="35" s="1"/>
  <c r="I32" i="35"/>
  <c r="J32" i="35" s="1"/>
  <c r="AG32" i="35" s="1"/>
  <c r="E32" i="35"/>
  <c r="D32" i="35"/>
  <c r="C32" i="35"/>
  <c r="A32" i="35"/>
  <c r="AA31" i="35"/>
  <c r="AB31" i="35" s="1"/>
  <c r="Z31" i="35"/>
  <c r="X31" i="35"/>
  <c r="W31" i="35"/>
  <c r="T31" i="35"/>
  <c r="P31" i="35"/>
  <c r="Q31" i="35" s="1"/>
  <c r="O31" i="35"/>
  <c r="N31" i="35"/>
  <c r="K31" i="35" a="1"/>
  <c r="K31" i="35" s="1"/>
  <c r="L31" i="35" s="1"/>
  <c r="I31" i="35"/>
  <c r="J31" i="35" s="1"/>
  <c r="AG31" i="35" s="1"/>
  <c r="E31" i="35"/>
  <c r="D31" i="35"/>
  <c r="C31" i="35"/>
  <c r="A31" i="35"/>
  <c r="AA30" i="35"/>
  <c r="AB30" i="35" s="1"/>
  <c r="X30" i="35"/>
  <c r="Z30" i="35" s="1"/>
  <c r="W30" i="35"/>
  <c r="T30" i="35"/>
  <c r="P30" i="35"/>
  <c r="Q30" i="35" s="1"/>
  <c r="O30" i="35"/>
  <c r="N30" i="35"/>
  <c r="K30" i="35" a="1"/>
  <c r="K30" i="35" s="1"/>
  <c r="L30" i="35" s="1"/>
  <c r="I30" i="35"/>
  <c r="J30" i="35" s="1"/>
  <c r="E30" i="35"/>
  <c r="D30" i="35"/>
  <c r="C30" i="35"/>
  <c r="A30" i="35"/>
  <c r="AA29" i="35"/>
  <c r="AB29" i="35" s="1"/>
  <c r="X29" i="35"/>
  <c r="Z29" i="35" s="1"/>
  <c r="Y29" i="35" s="1"/>
  <c r="W29" i="35"/>
  <c r="T29" i="35"/>
  <c r="P29" i="35"/>
  <c r="Q29" i="35" s="1"/>
  <c r="O29" i="35"/>
  <c r="N29" i="35"/>
  <c r="K29" i="35" a="1"/>
  <c r="K29" i="35" s="1"/>
  <c r="L29" i="35" s="1"/>
  <c r="I29" i="35"/>
  <c r="J29" i="35" s="1"/>
  <c r="E29" i="35"/>
  <c r="D29" i="35"/>
  <c r="C29" i="35"/>
  <c r="A29" i="35"/>
  <c r="AA28" i="35"/>
  <c r="AB28" i="35" s="1"/>
  <c r="X28" i="35"/>
  <c r="Z28" i="35" s="1"/>
  <c r="Y28" i="35" s="1"/>
  <c r="W28" i="35"/>
  <c r="T28" i="35"/>
  <c r="P28" i="35"/>
  <c r="Q28" i="35" s="1"/>
  <c r="O28" i="35"/>
  <c r="N28" i="35"/>
  <c r="K28" i="35" a="1"/>
  <c r="K28" i="35" s="1"/>
  <c r="L28" i="35" s="1"/>
  <c r="I28" i="35"/>
  <c r="J28" i="35" s="1"/>
  <c r="E28" i="35"/>
  <c r="D28" i="35"/>
  <c r="C28" i="35"/>
  <c r="A28" i="35"/>
  <c r="AA27" i="35"/>
  <c r="AB27" i="35" s="1"/>
  <c r="Z27" i="35"/>
  <c r="X27" i="35"/>
  <c r="W27" i="35"/>
  <c r="T27" i="35"/>
  <c r="P27" i="35"/>
  <c r="Q27" i="35" s="1"/>
  <c r="O27" i="35"/>
  <c r="N27" i="35"/>
  <c r="K27" i="35" a="1"/>
  <c r="K27" i="35" s="1"/>
  <c r="L27" i="35" s="1"/>
  <c r="J27" i="35"/>
  <c r="AG27" i="35" s="1"/>
  <c r="I27" i="35"/>
  <c r="E27" i="35"/>
  <c r="D27" i="35"/>
  <c r="C27" i="35"/>
  <c r="A27" i="35"/>
  <c r="AA26" i="35"/>
  <c r="AB26" i="35" s="1"/>
  <c r="X26" i="35"/>
  <c r="Z26" i="35" s="1"/>
  <c r="W26" i="35"/>
  <c r="T26" i="35"/>
  <c r="P26" i="35"/>
  <c r="Q26" i="35" s="1"/>
  <c r="O26" i="35"/>
  <c r="N26" i="35"/>
  <c r="K26" i="35" a="1"/>
  <c r="K26" i="35" s="1"/>
  <c r="L26" i="35" s="1"/>
  <c r="I26" i="35"/>
  <c r="J26" i="35" s="1"/>
  <c r="E26" i="35"/>
  <c r="D26" i="35"/>
  <c r="C26" i="35"/>
  <c r="A26" i="35"/>
  <c r="AA25" i="35"/>
  <c r="AB25" i="35" s="1"/>
  <c r="Z25" i="35"/>
  <c r="X25" i="35"/>
  <c r="W25" i="35"/>
  <c r="T25" i="35"/>
  <c r="P25" i="35"/>
  <c r="Q25" i="35" s="1"/>
  <c r="O25" i="35"/>
  <c r="N25" i="35"/>
  <c r="K25" i="35" a="1"/>
  <c r="K25" i="35" s="1"/>
  <c r="L25" i="35" s="1"/>
  <c r="J25" i="35"/>
  <c r="I25" i="35"/>
  <c r="E25" i="35"/>
  <c r="D25" i="35"/>
  <c r="C25" i="35"/>
  <c r="A25" i="35"/>
  <c r="AA24" i="35"/>
  <c r="AB24" i="35" s="1"/>
  <c r="X24" i="35"/>
  <c r="Z24" i="35" s="1"/>
  <c r="W24" i="35"/>
  <c r="T24" i="35"/>
  <c r="P24" i="35"/>
  <c r="Q24" i="35" s="1"/>
  <c r="O24" i="35"/>
  <c r="N24" i="35"/>
  <c r="K24" i="35" a="1"/>
  <c r="K24" i="35" s="1"/>
  <c r="L24" i="35" s="1"/>
  <c r="I24" i="35"/>
  <c r="J24" i="35" s="1"/>
  <c r="AG24" i="35" s="1"/>
  <c r="E24" i="35"/>
  <c r="D24" i="35"/>
  <c r="C24" i="35"/>
  <c r="A24" i="35"/>
  <c r="AA23" i="35"/>
  <c r="AB23" i="35" s="1"/>
  <c r="Z23" i="35"/>
  <c r="X23" i="35"/>
  <c r="W23" i="35"/>
  <c r="T23" i="35"/>
  <c r="P23" i="35"/>
  <c r="Q23" i="35" s="1"/>
  <c r="O23" i="35"/>
  <c r="N23" i="35"/>
  <c r="K23" i="35" a="1"/>
  <c r="K23" i="35" s="1"/>
  <c r="L23" i="35" s="1"/>
  <c r="I23" i="35"/>
  <c r="J23" i="35" s="1"/>
  <c r="E23" i="35"/>
  <c r="D23" i="35"/>
  <c r="C23" i="35"/>
  <c r="A23" i="35"/>
  <c r="AA22" i="35"/>
  <c r="AB22" i="35" s="1"/>
  <c r="Z22" i="35"/>
  <c r="X22" i="35"/>
  <c r="W22" i="35"/>
  <c r="T22" i="35"/>
  <c r="P22" i="35"/>
  <c r="Q22" i="35" s="1"/>
  <c r="O22" i="35"/>
  <c r="N22" i="35"/>
  <c r="K22" i="35" a="1"/>
  <c r="K22" i="35" s="1"/>
  <c r="L22" i="35" s="1"/>
  <c r="I22" i="35"/>
  <c r="J22" i="35" s="1"/>
  <c r="AG22" i="35" s="1"/>
  <c r="E22" i="35"/>
  <c r="D22" i="35"/>
  <c r="C22" i="35"/>
  <c r="A22" i="35"/>
  <c r="AA21" i="35"/>
  <c r="AB21" i="35" s="1"/>
  <c r="Z21" i="35"/>
  <c r="X21" i="35"/>
  <c r="W21" i="35"/>
  <c r="U21" i="35"/>
  <c r="T21" i="35"/>
  <c r="P21" i="35"/>
  <c r="Q21" i="35" s="1"/>
  <c r="O21" i="35"/>
  <c r="N21" i="35"/>
  <c r="K21" i="35" a="1"/>
  <c r="K21" i="35" s="1"/>
  <c r="L21" i="35" s="1"/>
  <c r="J21" i="35"/>
  <c r="AG21" i="35" s="1"/>
  <c r="I21" i="35"/>
  <c r="E21" i="35"/>
  <c r="D21" i="35"/>
  <c r="C21" i="35"/>
  <c r="A21" i="35"/>
  <c r="AA20" i="35"/>
  <c r="AB20" i="35" s="1"/>
  <c r="Z20" i="35"/>
  <c r="X20" i="35"/>
  <c r="W20" i="35"/>
  <c r="T20" i="35"/>
  <c r="P20" i="35"/>
  <c r="Q20" i="35" s="1"/>
  <c r="O20" i="35"/>
  <c r="N20" i="35"/>
  <c r="K20" i="35" a="1"/>
  <c r="K20" i="35" s="1"/>
  <c r="L20" i="35" s="1"/>
  <c r="I20" i="35"/>
  <c r="J20" i="35" s="1"/>
  <c r="E20" i="35"/>
  <c r="D20" i="35"/>
  <c r="C20" i="35"/>
  <c r="A20" i="35"/>
  <c r="AA19" i="35"/>
  <c r="AB19" i="35" s="1"/>
  <c r="X19" i="35"/>
  <c r="Z19" i="35" s="1"/>
  <c r="Y19" i="35" s="1"/>
  <c r="W19" i="35"/>
  <c r="T19" i="35"/>
  <c r="P19" i="35"/>
  <c r="Q19" i="35" s="1"/>
  <c r="O19" i="35"/>
  <c r="N19" i="35"/>
  <c r="K19" i="35" a="1"/>
  <c r="K19" i="35" s="1"/>
  <c r="L19" i="35" s="1"/>
  <c r="I19" i="35"/>
  <c r="J19" i="35" s="1"/>
  <c r="E19" i="35"/>
  <c r="D19" i="35"/>
  <c r="C19" i="35"/>
  <c r="A19" i="35"/>
  <c r="AA18" i="35"/>
  <c r="AB18" i="35" s="1"/>
  <c r="X18" i="35"/>
  <c r="Z18" i="35" s="1"/>
  <c r="Y18" i="35" s="1"/>
  <c r="W18" i="35"/>
  <c r="T18" i="35"/>
  <c r="P18" i="35"/>
  <c r="Q18" i="35" s="1"/>
  <c r="O18" i="35"/>
  <c r="N18" i="35"/>
  <c r="K18" i="35" a="1"/>
  <c r="K18" i="35" s="1"/>
  <c r="L18" i="35" s="1"/>
  <c r="I18" i="35"/>
  <c r="J18" i="35" s="1"/>
  <c r="E18" i="35"/>
  <c r="D18" i="35"/>
  <c r="C18" i="35"/>
  <c r="A18" i="35"/>
  <c r="AA17" i="35"/>
  <c r="AB17" i="35" s="1"/>
  <c r="X17" i="35"/>
  <c r="Z17" i="35" s="1"/>
  <c r="Y17" i="35" s="1"/>
  <c r="W17" i="35"/>
  <c r="T17" i="35"/>
  <c r="P17" i="35"/>
  <c r="Q17" i="35" s="1"/>
  <c r="O17" i="35"/>
  <c r="N17" i="35"/>
  <c r="K17" i="35" a="1"/>
  <c r="K17" i="35" s="1"/>
  <c r="L17" i="35" s="1"/>
  <c r="I17" i="35"/>
  <c r="J17" i="35" s="1"/>
  <c r="E17" i="35"/>
  <c r="D17" i="35"/>
  <c r="C17" i="35"/>
  <c r="A17" i="35"/>
  <c r="AA16" i="35"/>
  <c r="AB16" i="35" s="1"/>
  <c r="Z16" i="35"/>
  <c r="X16" i="35"/>
  <c r="W16" i="35"/>
  <c r="T16" i="35"/>
  <c r="P16" i="35"/>
  <c r="Q16" i="35" s="1"/>
  <c r="O16" i="35"/>
  <c r="N16" i="35"/>
  <c r="K16" i="35" a="1"/>
  <c r="K16" i="35" s="1"/>
  <c r="L16" i="35" s="1"/>
  <c r="I16" i="35"/>
  <c r="J16" i="35" s="1"/>
  <c r="E16" i="35"/>
  <c r="D16" i="35"/>
  <c r="C16" i="35"/>
  <c r="A16" i="35"/>
  <c r="AA15" i="35"/>
  <c r="AB15" i="35" s="1"/>
  <c r="Z15" i="35"/>
  <c r="X15" i="35"/>
  <c r="W15" i="35"/>
  <c r="T15" i="35"/>
  <c r="P15" i="35"/>
  <c r="Q15" i="35" s="1"/>
  <c r="O15" i="35"/>
  <c r="N15" i="35"/>
  <c r="K15" i="35" a="1"/>
  <c r="K15" i="35" s="1"/>
  <c r="L15" i="35" s="1"/>
  <c r="I15" i="35"/>
  <c r="J15" i="35" s="1"/>
  <c r="E15" i="35"/>
  <c r="D15" i="35"/>
  <c r="C15" i="35"/>
  <c r="A15" i="35"/>
  <c r="AA14" i="35"/>
  <c r="AB14" i="35" s="1"/>
  <c r="Z14" i="35"/>
  <c r="X14" i="35"/>
  <c r="W14" i="35"/>
  <c r="T14" i="35"/>
  <c r="P14" i="35"/>
  <c r="Q14" i="35" s="1"/>
  <c r="O14" i="35"/>
  <c r="N14" i="35"/>
  <c r="K14" i="35" a="1"/>
  <c r="K14" i="35" s="1"/>
  <c r="L14" i="35" s="1"/>
  <c r="I14" i="35"/>
  <c r="J14" i="35" s="1"/>
  <c r="E14" i="35"/>
  <c r="D14" i="35"/>
  <c r="C14" i="35"/>
  <c r="A14" i="35"/>
  <c r="AA13" i="35"/>
  <c r="AB13" i="35" s="1"/>
  <c r="Z13" i="35"/>
  <c r="X13" i="35"/>
  <c r="W13" i="35"/>
  <c r="T13" i="35"/>
  <c r="P13" i="35"/>
  <c r="Q13" i="35" s="1"/>
  <c r="O13" i="35"/>
  <c r="N13" i="35"/>
  <c r="K13" i="35" a="1"/>
  <c r="K13" i="35" s="1"/>
  <c r="L13" i="35" s="1"/>
  <c r="I13" i="35"/>
  <c r="J13" i="35" s="1"/>
  <c r="E13" i="35"/>
  <c r="D13" i="35"/>
  <c r="C13" i="35"/>
  <c r="A13" i="35"/>
  <c r="AA12" i="35"/>
  <c r="AB12" i="35" s="1"/>
  <c r="Z12" i="35"/>
  <c r="X12" i="35"/>
  <c r="W12" i="35"/>
  <c r="T12" i="35"/>
  <c r="P12" i="35"/>
  <c r="Q12" i="35" s="1"/>
  <c r="O12" i="35"/>
  <c r="N12" i="35"/>
  <c r="K12" i="35" a="1"/>
  <c r="K12" i="35" s="1"/>
  <c r="L12" i="35" s="1"/>
  <c r="J12" i="35"/>
  <c r="AG12" i="35" s="1"/>
  <c r="I12" i="35"/>
  <c r="E12" i="35"/>
  <c r="D12" i="35"/>
  <c r="C12" i="35"/>
  <c r="A12" i="35"/>
  <c r="AA11" i="35"/>
  <c r="AB11" i="35" s="1"/>
  <c r="Z11" i="35"/>
  <c r="X11" i="35"/>
  <c r="W11" i="35"/>
  <c r="T11" i="35"/>
  <c r="P11" i="35"/>
  <c r="Q11" i="35" s="1"/>
  <c r="O11" i="35"/>
  <c r="N11" i="35"/>
  <c r="K11" i="35" a="1"/>
  <c r="K11" i="35" s="1"/>
  <c r="L11" i="35" s="1"/>
  <c r="I11" i="35"/>
  <c r="J11" i="35" s="1"/>
  <c r="AG11" i="35" s="1"/>
  <c r="E11" i="35"/>
  <c r="D11" i="35"/>
  <c r="C11" i="35"/>
  <c r="A11" i="35"/>
  <c r="AA10" i="35"/>
  <c r="AB10" i="35" s="1"/>
  <c r="X10" i="35"/>
  <c r="Z10" i="35" s="1"/>
  <c r="W10" i="35"/>
  <c r="T10" i="35"/>
  <c r="P10" i="35"/>
  <c r="Q10" i="35" s="1"/>
  <c r="O10" i="35"/>
  <c r="N10" i="35"/>
  <c r="K10" i="35" a="1"/>
  <c r="K10" i="35" s="1"/>
  <c r="L10" i="35" s="1"/>
  <c r="I10" i="35"/>
  <c r="J10" i="35" s="1"/>
  <c r="E10" i="35"/>
  <c r="D10" i="35"/>
  <c r="C10" i="35"/>
  <c r="A10" i="35"/>
  <c r="AA9" i="35"/>
  <c r="AB9" i="35" s="1"/>
  <c r="Z9" i="35"/>
  <c r="X9" i="35"/>
  <c r="W9" i="35"/>
  <c r="T9" i="35"/>
  <c r="P9" i="35"/>
  <c r="Q9" i="35" s="1"/>
  <c r="O9" i="35"/>
  <c r="N9" i="35"/>
  <c r="K9" i="35" a="1"/>
  <c r="K9" i="35" s="1"/>
  <c r="L9" i="35" s="1"/>
  <c r="I9" i="35"/>
  <c r="J9" i="35" s="1"/>
  <c r="AG9" i="35" s="1"/>
  <c r="E9" i="35"/>
  <c r="D9" i="35"/>
  <c r="C9" i="35"/>
  <c r="A9" i="35"/>
  <c r="AA8" i="35"/>
  <c r="AB8" i="35" s="1"/>
  <c r="Z8" i="35"/>
  <c r="X8" i="35"/>
  <c r="W8" i="35"/>
  <c r="T8" i="35"/>
  <c r="P8" i="35"/>
  <c r="Q8" i="35" s="1"/>
  <c r="O8" i="35"/>
  <c r="N8" i="35"/>
  <c r="K8" i="35" a="1"/>
  <c r="K8" i="35" s="1"/>
  <c r="L8" i="35" s="1"/>
  <c r="I8" i="35"/>
  <c r="J8" i="35" s="1"/>
  <c r="E8" i="35"/>
  <c r="D8" i="35"/>
  <c r="C8" i="35"/>
  <c r="A8" i="35"/>
  <c r="AA7" i="35"/>
  <c r="AB7" i="35" s="1"/>
  <c r="Z7" i="35"/>
  <c r="X7" i="35"/>
  <c r="W7" i="35"/>
  <c r="T7" i="35"/>
  <c r="P7" i="35"/>
  <c r="Q7" i="35" s="1"/>
  <c r="O7" i="35"/>
  <c r="N7" i="35"/>
  <c r="K7" i="35" a="1"/>
  <c r="K7" i="35" s="1"/>
  <c r="L7" i="35" s="1"/>
  <c r="I7" i="35"/>
  <c r="J7" i="35" s="1"/>
  <c r="E7" i="35"/>
  <c r="D7" i="35"/>
  <c r="C7" i="35"/>
  <c r="A7" i="35"/>
  <c r="AA6" i="35"/>
  <c r="AB6" i="35" s="1"/>
  <c r="Z6" i="35"/>
  <c r="X6" i="35"/>
  <c r="W6" i="35"/>
  <c r="T6" i="35"/>
  <c r="P6" i="35"/>
  <c r="Q6" i="35" s="1"/>
  <c r="O6" i="35"/>
  <c r="N6" i="35"/>
  <c r="K6" i="35" a="1"/>
  <c r="K6" i="35" s="1"/>
  <c r="L6" i="35" s="1"/>
  <c r="I6" i="35"/>
  <c r="J6" i="35" s="1"/>
  <c r="AG6" i="35" s="1"/>
  <c r="E6" i="35"/>
  <c r="D6" i="35"/>
  <c r="C6" i="35"/>
  <c r="A6" i="35"/>
  <c r="AA5" i="35"/>
  <c r="AB5" i="35" s="1"/>
  <c r="Z5" i="35"/>
  <c r="X5" i="35"/>
  <c r="W5" i="35"/>
  <c r="T5" i="35"/>
  <c r="P5" i="35"/>
  <c r="Q5" i="35" s="1"/>
  <c r="O5" i="35"/>
  <c r="N5" i="35"/>
  <c r="K5" i="35" a="1"/>
  <c r="K5" i="35" s="1"/>
  <c r="I5" i="35"/>
  <c r="J5" i="35" s="1"/>
  <c r="AG5" i="35" s="1"/>
  <c r="E5" i="35"/>
  <c r="D5" i="35"/>
  <c r="C5" i="35"/>
  <c r="A5" i="35"/>
  <c r="AA4" i="35"/>
  <c r="AB4" i="35" s="1"/>
  <c r="X4" i="35"/>
  <c r="Z4" i="35" s="1"/>
  <c r="W4" i="35"/>
  <c r="T4" i="35"/>
  <c r="P4" i="35"/>
  <c r="Q4" i="35" s="1"/>
  <c r="O4" i="35"/>
  <c r="N4" i="35"/>
  <c r="K4" i="35" a="1"/>
  <c r="K4" i="35" s="1"/>
  <c r="L4" i="35" s="1"/>
  <c r="I4" i="35"/>
  <c r="J4" i="35" s="1"/>
  <c r="AG4" i="35" s="1"/>
  <c r="E4" i="35"/>
  <c r="D4" i="35"/>
  <c r="C4" i="35"/>
  <c r="A4" i="35"/>
  <c r="AA3" i="35"/>
  <c r="AB3" i="35" s="1"/>
  <c r="X3" i="35"/>
  <c r="Z3" i="35" s="1"/>
  <c r="Y3" i="35" s="1"/>
  <c r="W3" i="35"/>
  <c r="T3" i="35"/>
  <c r="P3" i="35"/>
  <c r="Q3" i="35" s="1"/>
  <c r="O3" i="35"/>
  <c r="N3" i="35"/>
  <c r="K3" i="35" a="1"/>
  <c r="K3" i="35" s="1"/>
  <c r="L3" i="35" s="1"/>
  <c r="I3" i="35"/>
  <c r="J3" i="35" s="1"/>
  <c r="E3" i="35"/>
  <c r="D3" i="35"/>
  <c r="C3" i="35"/>
  <c r="A3" i="35"/>
  <c r="AQ77" i="35" l="1"/>
  <c r="AQ83" i="35"/>
  <c r="AR80" i="35"/>
  <c r="AR141" i="35"/>
  <c r="AR61" i="35"/>
  <c r="AR3" i="35"/>
  <c r="AQ61" i="35"/>
  <c r="AR77" i="35"/>
  <c r="AR248" i="35"/>
  <c r="AR191" i="35"/>
  <c r="AQ114" i="35"/>
  <c r="AQ112" i="35"/>
  <c r="AQ191" i="35"/>
  <c r="AR224" i="35"/>
  <c r="AR42" i="35"/>
  <c r="AR165" i="35"/>
  <c r="AQ109" i="35"/>
  <c r="AR68" i="35"/>
  <c r="AR155" i="35"/>
  <c r="AR29" i="35"/>
  <c r="AQ214" i="35"/>
  <c r="AQ155" i="35"/>
  <c r="AQ142" i="35"/>
  <c r="AR65" i="35"/>
  <c r="AQ12" i="35"/>
  <c r="AR167" i="35"/>
  <c r="AQ160" i="35"/>
  <c r="AR89" i="35"/>
  <c r="AR73" i="35"/>
  <c r="AQ135" i="35"/>
  <c r="AR121" i="35"/>
  <c r="AR148" i="35"/>
  <c r="AQ37" i="35"/>
  <c r="AR37" i="35"/>
  <c r="AR101" i="35"/>
  <c r="AR218" i="35"/>
  <c r="AR5" i="35"/>
  <c r="AR175" i="35"/>
  <c r="AR51" i="35"/>
  <c r="AR245" i="35"/>
  <c r="AQ111" i="35"/>
  <c r="AS214" i="35"/>
  <c r="AR264" i="35"/>
  <c r="AR157" i="35"/>
  <c r="AR128" i="35"/>
  <c r="AR228" i="35"/>
  <c r="AR127" i="35"/>
  <c r="AQ51" i="35"/>
  <c r="AR25" i="35"/>
  <c r="AR202" i="35"/>
  <c r="AQ188" i="35"/>
  <c r="AR188" i="35"/>
  <c r="AR85" i="35"/>
  <c r="AR107" i="35"/>
  <c r="AR274" i="35"/>
  <c r="AQ228" i="35"/>
  <c r="AQ147" i="35"/>
  <c r="AQ127" i="35"/>
  <c r="AR279" i="35"/>
  <c r="AR197" i="35"/>
  <c r="AR174" i="35"/>
  <c r="AR126" i="35"/>
  <c r="AR50" i="35"/>
  <c r="AR249" i="35"/>
  <c r="AR105" i="35"/>
  <c r="AR219" i="35"/>
  <c r="AR232" i="35"/>
  <c r="AR272" i="35"/>
  <c r="AQ22" i="35"/>
  <c r="AQ41" i="35"/>
  <c r="AQ60" i="35"/>
  <c r="AR60" i="35"/>
  <c r="AR18" i="35"/>
  <c r="AR187" i="35"/>
  <c r="AR82" i="35"/>
  <c r="AR204" i="35"/>
  <c r="AR209" i="35"/>
  <c r="AS237" i="35"/>
  <c r="AR237" i="35"/>
  <c r="AQ50" i="35"/>
  <c r="AQ252" i="35"/>
  <c r="AR252" i="35"/>
  <c r="AR205" i="35"/>
  <c r="AQ151" i="35"/>
  <c r="AR151" i="35"/>
  <c r="AR268" i="35"/>
  <c r="AR258" i="35"/>
  <c r="AR215" i="35"/>
  <c r="AR134" i="35"/>
  <c r="AR291" i="35"/>
  <c r="AR265" i="35"/>
  <c r="AR241" i="35"/>
  <c r="AR212" i="35"/>
  <c r="AQ158" i="35"/>
  <c r="AR195" i="35"/>
  <c r="AR123" i="35"/>
  <c r="AR115" i="35"/>
  <c r="AR52" i="35"/>
  <c r="AQ52" i="35"/>
  <c r="AR183" i="35"/>
  <c r="AR53" i="35"/>
  <c r="AQ43" i="35"/>
  <c r="AR72" i="35"/>
  <c r="AQ72" i="35"/>
  <c r="AR110" i="35"/>
  <c r="AR133" i="35"/>
  <c r="AR193" i="35"/>
  <c r="AR270" i="35"/>
  <c r="AR290" i="35"/>
  <c r="AR30" i="35"/>
  <c r="AR233" i="35"/>
  <c r="AQ222" i="35"/>
  <c r="AR203" i="35"/>
  <c r="AR181" i="35"/>
  <c r="AR36" i="35"/>
  <c r="AR39" i="35"/>
  <c r="AQ49" i="35"/>
  <c r="AQ233" i="35"/>
  <c r="AR266" i="35"/>
  <c r="AQ244" i="35"/>
  <c r="AS186" i="35"/>
  <c r="AR27" i="35"/>
  <c r="AQ213" i="35"/>
  <c r="AR223" i="35"/>
  <c r="AR256" i="35"/>
  <c r="AQ286" i="35"/>
  <c r="AR286" i="35"/>
  <c r="AR257" i="35"/>
  <c r="AQ4" i="35"/>
  <c r="AR103" i="35"/>
  <c r="AR106" i="35"/>
  <c r="AR253" i="35"/>
  <c r="AR144" i="35"/>
  <c r="AR207" i="35"/>
  <c r="AI26" i="35"/>
  <c r="AR56" i="35"/>
  <c r="AQ75" i="35"/>
  <c r="AQ119" i="35"/>
  <c r="AQ283" i="35"/>
  <c r="AR283" i="35"/>
  <c r="AQ149" i="35"/>
  <c r="AQ253" i="35"/>
  <c r="AR243" i="35"/>
  <c r="AQ94" i="35"/>
  <c r="AS94" i="35"/>
  <c r="AR230" i="35"/>
  <c r="AQ210" i="35"/>
  <c r="AR92" i="35"/>
  <c r="AR273" i="35"/>
  <c r="AR152" i="35"/>
  <c r="AR100" i="35"/>
  <c r="AQ57" i="35"/>
  <c r="AR76" i="35"/>
  <c r="AS141" i="35"/>
  <c r="AR160" i="35"/>
  <c r="AR177" i="35"/>
  <c r="AQ177" i="35"/>
  <c r="AS177" i="35"/>
  <c r="AR261" i="35"/>
  <c r="AR260" i="35"/>
  <c r="AR250" i="35"/>
  <c r="AR217" i="35"/>
  <c r="AR186" i="35"/>
  <c r="AR140" i="35"/>
  <c r="AR78" i="35"/>
  <c r="AR10" i="35"/>
  <c r="AR94" i="35"/>
  <c r="AQ176" i="35"/>
  <c r="AR159" i="35"/>
  <c r="AS84" i="35"/>
  <c r="AR97" i="35"/>
  <c r="AR162" i="35"/>
  <c r="AR179" i="35"/>
  <c r="AR48" i="35"/>
  <c r="AR124" i="35"/>
  <c r="AQ124" i="35"/>
  <c r="AQ154" i="35"/>
  <c r="AR154" i="35"/>
  <c r="AR238" i="35"/>
  <c r="AS207" i="35"/>
  <c r="AR240" i="35"/>
  <c r="AR271" i="35"/>
  <c r="AQ130" i="35"/>
  <c r="AQ260" i="35"/>
  <c r="AQ207" i="35"/>
  <c r="AR196" i="35"/>
  <c r="AR163" i="35"/>
  <c r="AQ140" i="35"/>
  <c r="AR120" i="35"/>
  <c r="AR54" i="35"/>
  <c r="AR44" i="35"/>
  <c r="AR247" i="35"/>
  <c r="AQ24" i="35"/>
  <c r="AQ169" i="35"/>
  <c r="AR169" i="35"/>
  <c r="AR4" i="35"/>
  <c r="AR87" i="35"/>
  <c r="AR189" i="35"/>
  <c r="AS235" i="35"/>
  <c r="AR255" i="35"/>
  <c r="AR285" i="35"/>
  <c r="AR143" i="35"/>
  <c r="AQ9" i="35"/>
  <c r="V46" i="35"/>
  <c r="AQ64" i="35"/>
  <c r="AR64" i="35"/>
  <c r="AS152" i="35"/>
  <c r="AQ198" i="35"/>
  <c r="AR122" i="35"/>
  <c r="AR113" i="35"/>
  <c r="AR138" i="35"/>
  <c r="AR201" i="35"/>
  <c r="AR281" i="35"/>
  <c r="AQ153" i="35"/>
  <c r="AR153" i="35"/>
  <c r="AR280" i="35"/>
  <c r="AQ54" i="35"/>
  <c r="AQ66" i="35"/>
  <c r="AR7" i="35"/>
  <c r="AR20" i="35"/>
  <c r="AR59" i="35"/>
  <c r="AR146" i="35"/>
  <c r="AR263" i="35"/>
  <c r="AQ65" i="35"/>
  <c r="AR210" i="35"/>
  <c r="AR156" i="35"/>
  <c r="AQ102" i="35"/>
  <c r="AR102" i="35"/>
  <c r="AR131" i="35"/>
  <c r="AQ131" i="35"/>
  <c r="AQ35" i="35"/>
  <c r="AR117" i="35"/>
  <c r="AQ117" i="35"/>
  <c r="AR79" i="35"/>
  <c r="AR211" i="35"/>
  <c r="AR8" i="35"/>
  <c r="AQ21" i="35"/>
  <c r="AR28" i="35"/>
  <c r="AR180" i="35"/>
  <c r="AR254" i="35"/>
  <c r="AR34" i="35"/>
  <c r="AR63" i="35"/>
  <c r="AR66" i="35"/>
  <c r="AR88" i="35"/>
  <c r="AR104" i="35"/>
  <c r="AR116" i="35"/>
  <c r="AR125" i="35"/>
  <c r="AR137" i="35"/>
  <c r="AR190" i="35"/>
  <c r="AR98" i="35"/>
  <c r="AR43" i="35"/>
  <c r="AQ31" i="35"/>
  <c r="AR21" i="35"/>
  <c r="AR9" i="35"/>
  <c r="AR69" i="35"/>
  <c r="AR289" i="35"/>
  <c r="AR227" i="35"/>
  <c r="AQ219" i="35"/>
  <c r="AR90" i="35"/>
  <c r="AQ192" i="35"/>
  <c r="AR239" i="35"/>
  <c r="AR216" i="35"/>
  <c r="AR161" i="35"/>
  <c r="AQ118" i="35"/>
  <c r="AR32" i="35"/>
  <c r="AR16" i="35"/>
  <c r="AR13" i="35"/>
  <c r="AR55" i="35"/>
  <c r="AQ87" i="35"/>
  <c r="AQ239" i="35"/>
  <c r="AR40" i="35"/>
  <c r="AQ32" i="35"/>
  <c r="AR135" i="35"/>
  <c r="AR246" i="35"/>
  <c r="AR192" i="35"/>
  <c r="AR168" i="35"/>
  <c r="AR145" i="35"/>
  <c r="AR71" i="35"/>
  <c r="AR269" i="35"/>
  <c r="AR276" i="35"/>
  <c r="AR6" i="35"/>
  <c r="AQ6" i="35"/>
  <c r="AR26" i="35"/>
  <c r="AR83" i="35"/>
  <c r="AR262" i="35"/>
  <c r="AQ262" i="35"/>
  <c r="AQ248" i="35"/>
  <c r="AQ241" i="35"/>
  <c r="AR41" i="35"/>
  <c r="AR267" i="35"/>
  <c r="AR172" i="35"/>
  <c r="AI223" i="35"/>
  <c r="AR287" i="35"/>
  <c r="AR31" i="35"/>
  <c r="AR221" i="35"/>
  <c r="AR24" i="35"/>
  <c r="AI31" i="35"/>
  <c r="AQ123" i="35"/>
  <c r="AR96" i="35"/>
  <c r="AR114" i="35"/>
  <c r="M180" i="35" a="1"/>
  <c r="M180" i="35" s="1"/>
  <c r="AE180" i="35" s="1" a="1"/>
  <c r="AE180" i="35" s="1"/>
  <c r="AR70" i="35"/>
  <c r="AR35" i="35"/>
  <c r="AQ227" i="35"/>
  <c r="AR166" i="35"/>
  <c r="AR84" i="35"/>
  <c r="AQ128" i="35"/>
  <c r="AQ11" i="35"/>
  <c r="AI90" i="35"/>
  <c r="AR136" i="35"/>
  <c r="AR74" i="35"/>
  <c r="AQ245" i="35"/>
  <c r="AR12" i="35"/>
  <c r="AQ47" i="35"/>
  <c r="AR149" i="35"/>
  <c r="AQ5" i="35"/>
  <c r="AQ107" i="35"/>
  <c r="AR147" i="35"/>
  <c r="AR15" i="35"/>
  <c r="AQ183" i="35"/>
  <c r="AR86" i="35"/>
  <c r="AR164" i="35"/>
  <c r="AQ150" i="35"/>
  <c r="AQ113" i="35"/>
  <c r="AI51" i="35"/>
  <c r="AR251" i="35"/>
  <c r="AR178" i="35"/>
  <c r="AI127" i="35"/>
  <c r="AR213" i="35"/>
  <c r="AQ171" i="35"/>
  <c r="AR142" i="35"/>
  <c r="AI35" i="35"/>
  <c r="AR277" i="35"/>
  <c r="AR112" i="35"/>
  <c r="AI136" i="35"/>
  <c r="AS136" i="35" s="1"/>
  <c r="AR111" i="35"/>
  <c r="AR81" i="35"/>
  <c r="AI64" i="35"/>
  <c r="AR259" i="35"/>
  <c r="AQ226" i="35"/>
  <c r="AR23" i="35"/>
  <c r="AR129" i="35"/>
  <c r="AR200" i="35"/>
  <c r="AR132" i="35"/>
  <c r="AQ122" i="35"/>
  <c r="AR19" i="35"/>
  <c r="AQ129" i="35"/>
  <c r="AR108" i="35"/>
  <c r="AR22" i="35"/>
  <c r="AQ161" i="35"/>
  <c r="AR91" i="35"/>
  <c r="AR99" i="35"/>
  <c r="AQ92" i="35"/>
  <c r="AR58" i="35"/>
  <c r="AR170" i="35"/>
  <c r="AQ95" i="35"/>
  <c r="AQ184" i="35"/>
  <c r="AR208" i="35"/>
  <c r="AR57" i="35"/>
  <c r="AQ243" i="35"/>
  <c r="AQ223" i="35"/>
  <c r="AQ268" i="35"/>
  <c r="AQ144" i="35"/>
  <c r="AR45" i="35"/>
  <c r="AI253" i="35"/>
  <c r="AI221" i="35"/>
  <c r="AI142" i="35"/>
  <c r="AI41" i="35"/>
  <c r="AQ289" i="35"/>
  <c r="AR182" i="35"/>
  <c r="AQ137" i="35"/>
  <c r="AI178" i="35"/>
  <c r="AI149" i="35"/>
  <c r="AI112" i="35"/>
  <c r="AI97" i="35"/>
  <c r="AI53" i="35"/>
  <c r="AR176" i="35"/>
  <c r="AQ27" i="35"/>
  <c r="AR67" i="35"/>
  <c r="AR11" i="35"/>
  <c r="AQ100" i="35"/>
  <c r="AR95" i="35"/>
  <c r="AR220" i="35"/>
  <c r="AR173" i="35"/>
  <c r="AR130" i="35"/>
  <c r="AR93" i="35"/>
  <c r="AR158" i="35"/>
  <c r="AR62" i="35"/>
  <c r="AR231" i="35"/>
  <c r="AI201" i="35"/>
  <c r="AR185" i="35"/>
  <c r="AI157" i="35"/>
  <c r="AI91" i="35"/>
  <c r="AR47" i="35"/>
  <c r="AR226" i="35"/>
  <c r="AQ97" i="35"/>
  <c r="AQ53" i="35"/>
  <c r="AR222" i="35"/>
  <c r="AR275" i="35"/>
  <c r="AR118" i="35"/>
  <c r="AR46" i="35"/>
  <c r="AR225" i="35"/>
  <c r="AR150" i="35"/>
  <c r="AR229" i="35"/>
  <c r="AQ132" i="35"/>
  <c r="AR288" i="35"/>
  <c r="AR242" i="35"/>
  <c r="AR282" i="35"/>
  <c r="AQ157" i="35"/>
  <c r="AQ208" i="35"/>
  <c r="AR14" i="35"/>
  <c r="AR234" i="35"/>
  <c r="AR33" i="35"/>
  <c r="AR139" i="35"/>
  <c r="AR236" i="35"/>
  <c r="AR198" i="35"/>
  <c r="AR75" i="35"/>
  <c r="AR235" i="35"/>
  <c r="AI285" i="35"/>
  <c r="AI166" i="35"/>
  <c r="AI137" i="35"/>
  <c r="AI13" i="35"/>
  <c r="AR171" i="35"/>
  <c r="AI269" i="35"/>
  <c r="AI256" i="35"/>
  <c r="AI241" i="35"/>
  <c r="AI194" i="35"/>
  <c r="AR194" i="35"/>
  <c r="AI268" i="35"/>
  <c r="AS268" i="35" s="1"/>
  <c r="AI15" i="35"/>
  <c r="AI174" i="35"/>
  <c r="AI184" i="35"/>
  <c r="AR184" i="35"/>
  <c r="AI82" i="35"/>
  <c r="AR244" i="35"/>
  <c r="AR49" i="35"/>
  <c r="AR199" i="35"/>
  <c r="AQ246" i="35"/>
  <c r="AQ266" i="35"/>
  <c r="AI211" i="35"/>
  <c r="AI119" i="35"/>
  <c r="AR119" i="35"/>
  <c r="AR278" i="35"/>
  <c r="AI38" i="35"/>
  <c r="AR38" i="35"/>
  <c r="AI73" i="35"/>
  <c r="AI277" i="35"/>
  <c r="AI195" i="35"/>
  <c r="AI139" i="35"/>
  <c r="AI117" i="35"/>
  <c r="AI37" i="35"/>
  <c r="AI25" i="35"/>
  <c r="AI275" i="35"/>
  <c r="AI229" i="35"/>
  <c r="AI193" i="35"/>
  <c r="AI103" i="35"/>
  <c r="AI92" i="35"/>
  <c r="AI44" i="35"/>
  <c r="AR206" i="35"/>
  <c r="AI286" i="35"/>
  <c r="AI250" i="35"/>
  <c r="AI55" i="35"/>
  <c r="AI33" i="35"/>
  <c r="AR214" i="35"/>
  <c r="AR17" i="35"/>
  <c r="AQ88" i="35"/>
  <c r="AQ179" i="35"/>
  <c r="AI247" i="35"/>
  <c r="AI99" i="35"/>
  <c r="AR109" i="35"/>
  <c r="AQ126" i="35"/>
  <c r="AQ165" i="35"/>
  <c r="AI246" i="35"/>
  <c r="AI62" i="35"/>
  <c r="AR284" i="35"/>
  <c r="AQ209" i="35"/>
  <c r="AQ251" i="35"/>
  <c r="AQ180" i="35"/>
  <c r="AS270" i="35"/>
  <c r="AS165" i="35"/>
  <c r="AS206" i="35"/>
  <c r="AS96" i="35"/>
  <c r="AS86" i="35"/>
  <c r="AS232" i="35"/>
  <c r="AS188" i="35"/>
  <c r="AS205" i="35"/>
  <c r="AS128" i="35"/>
  <c r="AS49" i="35"/>
  <c r="AS126" i="35"/>
  <c r="AG98" i="35"/>
  <c r="AS30" i="35"/>
  <c r="Y30" i="35"/>
  <c r="Y224" i="35"/>
  <c r="Y264" i="35"/>
  <c r="Y217" i="35"/>
  <c r="Y42" i="35"/>
  <c r="Y237" i="35"/>
  <c r="Y94" i="35"/>
  <c r="Y163" i="35"/>
  <c r="Y250" i="35"/>
  <c r="Y288" i="35"/>
  <c r="Y129" i="35"/>
  <c r="Y121" i="35"/>
  <c r="Y254" i="35"/>
  <c r="AF141" i="35"/>
  <c r="AP141" i="35" s="1"/>
  <c r="Y141" i="35"/>
  <c r="Y279" i="35"/>
  <c r="Y59" i="35"/>
  <c r="Y78" i="35"/>
  <c r="Y120" i="35"/>
  <c r="Y4" i="35"/>
  <c r="Y26" i="35"/>
  <c r="Y24" i="35"/>
  <c r="Y231" i="35"/>
  <c r="Y111" i="35"/>
  <c r="V44" i="35"/>
  <c r="AG193" i="35"/>
  <c r="AG93" i="35"/>
  <c r="V42" i="35"/>
  <c r="U42" i="35"/>
  <c r="R147" i="35" a="1"/>
  <c r="R147" i="35" s="1"/>
  <c r="AF147" i="35" s="1"/>
  <c r="AG182" i="35"/>
  <c r="AQ182" i="35" s="1"/>
  <c r="Q169" i="35"/>
  <c r="R169" i="35" s="1" a="1"/>
  <c r="R169" i="35" s="1"/>
  <c r="R281" i="35" a="1"/>
  <c r="R281" i="35" s="1"/>
  <c r="AF281" i="35" s="1"/>
  <c r="AP281" i="35" s="1"/>
  <c r="AG270" i="35"/>
  <c r="M179" i="35" a="1"/>
  <c r="M179" i="35" s="1"/>
  <c r="F179" i="35" s="1"/>
  <c r="U67" i="35"/>
  <c r="V21" i="35"/>
  <c r="AG139" i="35"/>
  <c r="R259" i="35" a="1"/>
  <c r="R259" i="35" s="1"/>
  <c r="AF259" i="35" s="1"/>
  <c r="AP259" i="35" s="1"/>
  <c r="M156" i="35" a="1"/>
  <c r="M156" i="35" s="1"/>
  <c r="F156" i="35" s="1"/>
  <c r="M268" i="35" a="1"/>
  <c r="M268" i="35" s="1"/>
  <c r="F268" i="35" s="1"/>
  <c r="M271" i="35" a="1"/>
  <c r="M271" i="35" s="1"/>
  <c r="F271" i="35" s="1"/>
  <c r="AG121" i="35"/>
  <c r="AG211" i="35"/>
  <c r="U6" i="35"/>
  <c r="AG81" i="35"/>
  <c r="V107" i="35"/>
  <c r="U107" i="35"/>
  <c r="V18" i="35"/>
  <c r="V81" i="35"/>
  <c r="U81" i="35"/>
  <c r="AG271" i="35"/>
  <c r="AG48" i="35"/>
  <c r="U130" i="35"/>
  <c r="U88" i="35"/>
  <c r="V88" i="35"/>
  <c r="U214" i="35"/>
  <c r="V218" i="35"/>
  <c r="AG224" i="35"/>
  <c r="AG237" i="35"/>
  <c r="V64" i="35"/>
  <c r="R242" i="35" a="1"/>
  <c r="R242" i="35" s="1"/>
  <c r="V169" i="35"/>
  <c r="AG247" i="35"/>
  <c r="AG78" i="35"/>
  <c r="V173" i="35"/>
  <c r="AG273" i="35"/>
  <c r="AQ273" i="35" s="1"/>
  <c r="V271" i="35"/>
  <c r="AG73" i="35"/>
  <c r="R87" i="35" a="1"/>
  <c r="R87" i="35" s="1"/>
  <c r="AF87" i="35" s="1"/>
  <c r="R261" i="35" a="1"/>
  <c r="R261" i="35" s="1"/>
  <c r="AF261" i="35" s="1"/>
  <c r="AP261" i="35" s="1"/>
  <c r="R83" i="35" a="1"/>
  <c r="R83" i="35" s="1"/>
  <c r="AF83" i="35" s="1"/>
  <c r="AP83" i="35" s="1"/>
  <c r="R192" i="35" a="1"/>
  <c r="R192" i="35" s="1"/>
  <c r="R76" i="35" a="1"/>
  <c r="R76" i="35" s="1"/>
  <c r="AF76" i="35" s="1"/>
  <c r="AP76" i="35" s="1"/>
  <c r="R75" i="35" a="1"/>
  <c r="R75" i="35" s="1"/>
  <c r="R32" i="35" a="1"/>
  <c r="R32" i="35" s="1"/>
  <c r="V220" i="35"/>
  <c r="V84" i="35"/>
  <c r="V247" i="35"/>
  <c r="U96" i="35"/>
  <c r="V163" i="35"/>
  <c r="V176" i="35"/>
  <c r="AG71" i="35"/>
  <c r="V152" i="35"/>
  <c r="AG68" i="35"/>
  <c r="U87" i="35"/>
  <c r="V99" i="35"/>
  <c r="R45" i="35" a="1"/>
  <c r="R45" i="35" s="1"/>
  <c r="AF45" i="35" s="1"/>
  <c r="R63" i="35" a="1"/>
  <c r="R63" i="35" s="1"/>
  <c r="AG67" i="35"/>
  <c r="V112" i="35"/>
  <c r="U153" i="35"/>
  <c r="V118" i="35"/>
  <c r="V289" i="35"/>
  <c r="M252" i="35" a="1"/>
  <c r="M252" i="35" s="1"/>
  <c r="AE252" i="35" s="1" a="1"/>
  <c r="AE252" i="35" s="1"/>
  <c r="R283" i="35" a="1"/>
  <c r="R283" i="35" s="1"/>
  <c r="V146" i="35"/>
  <c r="U50" i="35"/>
  <c r="U254" i="35"/>
  <c r="AG99" i="35"/>
  <c r="AF191" i="35"/>
  <c r="AP191" i="35" s="1"/>
  <c r="U23" i="35"/>
  <c r="V23" i="35"/>
  <c r="V121" i="35"/>
  <c r="U187" i="35"/>
  <c r="V135" i="35"/>
  <c r="U135" i="35"/>
  <c r="R185" i="35" a="1"/>
  <c r="R185" i="35" s="1"/>
  <c r="M147" i="35" a="1"/>
  <c r="M147" i="35" s="1"/>
  <c r="F147" i="35" s="1"/>
  <c r="AG120" i="35"/>
  <c r="R49" i="35" a="1"/>
  <c r="R49" i="35" s="1"/>
  <c r="AG44" i="35"/>
  <c r="AQ44" i="35" s="1"/>
  <c r="AG30" i="35"/>
  <c r="AQ30" i="35" s="1"/>
  <c r="V43" i="35"/>
  <c r="U202" i="35"/>
  <c r="V14" i="35"/>
  <c r="V78" i="35"/>
  <c r="V79" i="35"/>
  <c r="U150" i="35"/>
  <c r="V181" i="35"/>
  <c r="V213" i="35"/>
  <c r="AG217" i="35"/>
  <c r="AG105" i="35"/>
  <c r="AG152" i="35"/>
  <c r="AG279" i="35"/>
  <c r="AQ279" i="35" s="1"/>
  <c r="R26" i="35" a="1"/>
  <c r="R26" i="35" s="1"/>
  <c r="AF26" i="35" s="1"/>
  <c r="AP26" i="35" s="1"/>
  <c r="AG232" i="35"/>
  <c r="AQ232" i="35" s="1"/>
  <c r="R207" i="35" a="1"/>
  <c r="R207" i="35" s="1"/>
  <c r="AF207" i="35" s="1"/>
  <c r="R197" i="35" a="1"/>
  <c r="R197" i="35" s="1"/>
  <c r="R118" i="35" a="1"/>
  <c r="R118" i="35" s="1"/>
  <c r="R175" i="35" a="1"/>
  <c r="R175" i="35" s="1"/>
  <c r="R126" i="35" a="1"/>
  <c r="R126" i="35" s="1"/>
  <c r="AF126" i="35" s="1"/>
  <c r="AP126" i="35" s="1"/>
  <c r="R225" i="35" a="1"/>
  <c r="R225" i="35" s="1"/>
  <c r="R250" i="35" a="1"/>
  <c r="R250" i="35" s="1"/>
  <c r="R189" i="35" a="1"/>
  <c r="R189" i="35" s="1"/>
  <c r="AF189" i="35" s="1"/>
  <c r="R93" i="35" a="1"/>
  <c r="R93" i="35" s="1"/>
  <c r="AF93" i="35" s="1"/>
  <c r="AP93" i="35" s="1"/>
  <c r="R260" i="35" a="1"/>
  <c r="R260" i="35" s="1"/>
  <c r="AF260" i="35" s="1"/>
  <c r="R86" i="35" a="1"/>
  <c r="R86" i="35" s="1"/>
  <c r="AF86" i="35" s="1"/>
  <c r="R124" i="35" a="1"/>
  <c r="R124" i="35" s="1"/>
  <c r="R114" i="35" a="1"/>
  <c r="R114" i="35" s="1"/>
  <c r="AF114" i="35" s="1"/>
  <c r="AP114" i="35" s="1"/>
  <c r="R277" i="35" a="1"/>
  <c r="R277" i="35" s="1"/>
  <c r="R214" i="35" a="1"/>
  <c r="R214" i="35" s="1"/>
  <c r="AF214" i="35" s="1"/>
  <c r="AP214" i="35" s="1"/>
  <c r="R240" i="35" a="1"/>
  <c r="R240" i="35" s="1"/>
  <c r="AF240" i="35" s="1"/>
  <c r="M76" i="35" a="1"/>
  <c r="M76" i="35" s="1"/>
  <c r="F76" i="35" s="1"/>
  <c r="M210" i="35" a="1"/>
  <c r="M210" i="35" s="1"/>
  <c r="F210" i="35" s="1"/>
  <c r="M218" i="35" a="1"/>
  <c r="M218" i="35" s="1"/>
  <c r="F218" i="35" s="1"/>
  <c r="M176" i="35" a="1"/>
  <c r="M176" i="35" s="1"/>
  <c r="F176" i="35" s="1"/>
  <c r="M189" i="35" a="1"/>
  <c r="M189" i="35" s="1"/>
  <c r="F189" i="35" s="1"/>
  <c r="M113" i="35" a="1"/>
  <c r="M113" i="35" s="1"/>
  <c r="F113" i="35" s="1"/>
  <c r="M54" i="35" a="1"/>
  <c r="M54" i="35" s="1"/>
  <c r="M22" i="35" a="1"/>
  <c r="M22" i="35" s="1"/>
  <c r="F22" i="35" s="1"/>
  <c r="R172" i="35" a="1"/>
  <c r="R172" i="35" s="1"/>
  <c r="U196" i="35"/>
  <c r="M38" i="35" a="1"/>
  <c r="M38" i="35" s="1"/>
  <c r="F38" i="35" s="1"/>
  <c r="AG40" i="35"/>
  <c r="AG104" i="35"/>
  <c r="AQ104" i="35" s="1"/>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P65" i="35" s="1"/>
  <c r="AG167" i="35"/>
  <c r="M191" i="35" a="1"/>
  <c r="M191" i="35" s="1"/>
  <c r="F191" i="35" s="1"/>
  <c r="U249" i="35"/>
  <c r="M291" i="35" a="1"/>
  <c r="M291" i="35" s="1"/>
  <c r="F291" i="35" s="1"/>
  <c r="AG240" i="35"/>
  <c r="AQ240" i="35" s="1"/>
  <c r="R25" i="35" a="1"/>
  <c r="R25" i="35" s="1"/>
  <c r="AG89" i="35"/>
  <c r="R105" i="35" a="1"/>
  <c r="R105" i="35" s="1"/>
  <c r="U142" i="35"/>
  <c r="AG146" i="35"/>
  <c r="U151" i="35"/>
  <c r="V151" i="35" s="1"/>
  <c r="U181" i="35"/>
  <c r="M37" i="35" a="1"/>
  <c r="M37" i="35" s="1"/>
  <c r="F37" i="35" s="1"/>
  <c r="AG69" i="35"/>
  <c r="AQ69" i="35" s="1"/>
  <c r="R106" i="35" a="1"/>
  <c r="R106" i="35" s="1"/>
  <c r="AF106" i="35" s="1"/>
  <c r="AP106" i="35" s="1"/>
  <c r="U119" i="35"/>
  <c r="U174" i="35"/>
  <c r="V191" i="35"/>
  <c r="U191" i="35"/>
  <c r="M19" i="35" a="1"/>
  <c r="M19" i="35" s="1"/>
  <c r="F19" i="35" s="1"/>
  <c r="V161" i="35"/>
  <c r="U161" i="35"/>
  <c r="M36" i="35" a="1"/>
  <c r="M36" i="35" s="1"/>
  <c r="F36" i="35" s="1"/>
  <c r="M161" i="35" a="1"/>
  <c r="M161" i="35" s="1"/>
  <c r="F161" i="35" s="1"/>
  <c r="R107" i="35" a="1"/>
  <c r="R107" i="35" s="1"/>
  <c r="AF107" i="35" s="1"/>
  <c r="R200" i="35" a="1"/>
  <c r="R200" i="35" s="1"/>
  <c r="AF200" i="35" s="1"/>
  <c r="AP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M117" i="35" a="1"/>
  <c r="M117" i="35" s="1"/>
  <c r="F117" i="35" s="1"/>
  <c r="M132" i="35" a="1"/>
  <c r="M132" i="35" s="1"/>
  <c r="F132" i="35" s="1"/>
  <c r="U146" i="35"/>
  <c r="AG263" i="35"/>
  <c r="AG288" i="35"/>
  <c r="AQ288" i="35" s="1"/>
  <c r="V102" i="35"/>
  <c r="U102" i="35"/>
  <c r="U20" i="35"/>
  <c r="V20" i="35"/>
  <c r="M211" i="35" a="1"/>
  <c r="M211" i="35" s="1"/>
  <c r="AE211" i="35" s="1" a="1"/>
  <c r="AE211" i="35" s="1"/>
  <c r="U59" i="35"/>
  <c r="V59" i="35"/>
  <c r="AG164" i="35"/>
  <c r="U217" i="35"/>
  <c r="R6" i="35" a="1"/>
  <c r="R6" i="35" s="1"/>
  <c r="AF6" i="35" s="1"/>
  <c r="AP6" i="35" s="1"/>
  <c r="V89" i="35"/>
  <c r="AG141" i="35"/>
  <c r="U170" i="35"/>
  <c r="M276" i="35" a="1"/>
  <c r="M276" i="35" s="1"/>
  <c r="F276" i="35" s="1"/>
  <c r="R3" i="35" a="1"/>
  <c r="R3" i="35" s="1"/>
  <c r="R89" i="35" a="1"/>
  <c r="R89" i="35" s="1"/>
  <c r="AF89" i="35" s="1"/>
  <c r="R90" i="35" a="1"/>
  <c r="R90" i="35" s="1"/>
  <c r="AF90" i="35" s="1"/>
  <c r="AP90" i="35" s="1"/>
  <c r="AG7" i="35"/>
  <c r="AQ7" i="35" s="1"/>
  <c r="U72" i="35"/>
  <c r="V116" i="35"/>
  <c r="V177" i="35"/>
  <c r="U177" i="35"/>
  <c r="AG220" i="35"/>
  <c r="AG230" i="35"/>
  <c r="AG242" i="35"/>
  <c r="V274" i="35"/>
  <c r="R85" i="35" a="1"/>
  <c r="R85" i="35" s="1"/>
  <c r="AG101" i="35"/>
  <c r="M115" i="35" a="1"/>
  <c r="M115" i="35" s="1"/>
  <c r="F115" i="35" s="1"/>
  <c r="M230" i="35" a="1"/>
  <c r="M230" i="35" s="1"/>
  <c r="F230" i="35" s="1"/>
  <c r="AG275" i="35"/>
  <c r="M96" i="35" a="1"/>
  <c r="M96" i="35" s="1"/>
  <c r="F96" i="35" s="1"/>
  <c r="M192" i="35" a="1"/>
  <c r="M192" i="35" s="1"/>
  <c r="F192" i="35" s="1"/>
  <c r="V210" i="35"/>
  <c r="M3" i="35" a="1"/>
  <c r="M3" i="35" s="1"/>
  <c r="F3" i="35" s="1"/>
  <c r="M4" i="35" a="1"/>
  <c r="M4" i="35" s="1"/>
  <c r="F4" i="35" s="1"/>
  <c r="AG18" i="35"/>
  <c r="AQ18" i="35" s="1"/>
  <c r="M57" i="35" a="1"/>
  <c r="M57" i="35" s="1"/>
  <c r="F57" i="35" s="1"/>
  <c r="M77" i="35" a="1"/>
  <c r="M77" i="35" s="1"/>
  <c r="F77" i="35" s="1"/>
  <c r="AG218" i="35"/>
  <c r="U222" i="35"/>
  <c r="AG249" i="35"/>
  <c r="AQ249" i="35" s="1"/>
  <c r="V265" i="35"/>
  <c r="M58" i="35" a="1"/>
  <c r="M58" i="35" s="1"/>
  <c r="F58" i="35" s="1"/>
  <c r="M170" i="35" a="1"/>
  <c r="M170" i="35" s="1"/>
  <c r="AE170" i="35" s="1" a="1"/>
  <c r="AE170" i="35" s="1"/>
  <c r="M175" i="35" a="1"/>
  <c r="M175" i="35" s="1"/>
  <c r="F175" i="35" s="1"/>
  <c r="AG194" i="35"/>
  <c r="AQ194" i="35" s="1"/>
  <c r="R9" i="35" a="1"/>
  <c r="R9" i="35" s="1"/>
  <c r="R48" i="35" a="1"/>
  <c r="R48" i="35" s="1"/>
  <c r="R10" i="35" a="1"/>
  <c r="R10" i="35" s="1"/>
  <c r="R28" i="35" a="1"/>
  <c r="R28" i="35" s="1"/>
  <c r="R11" i="35" a="1"/>
  <c r="R11" i="35" s="1"/>
  <c r="AF11" i="35" s="1"/>
  <c r="AP11" i="35" s="1"/>
  <c r="R29" i="35" a="1"/>
  <c r="R29" i="35" s="1"/>
  <c r="AF29" i="35" s="1"/>
  <c r="AP29" i="35" s="1"/>
  <c r="R30" i="35" a="1"/>
  <c r="R30" i="35" s="1"/>
  <c r="R31" i="35" a="1"/>
  <c r="R31" i="35" s="1"/>
  <c r="R4" i="35" a="1"/>
  <c r="R4" i="35" s="1"/>
  <c r="R280" i="35" a="1"/>
  <c r="R280" i="35" s="1"/>
  <c r="AF280" i="35" s="1"/>
  <c r="AP280" i="35" s="1"/>
  <c r="R5" i="35" a="1"/>
  <c r="R5" i="35" s="1"/>
  <c r="R34" i="35" a="1"/>
  <c r="R34" i="35" s="1"/>
  <c r="AF34" i="35" s="1"/>
  <c r="AP34" i="35" s="1"/>
  <c r="R8" i="35" a="1"/>
  <c r="R8" i="35" s="1"/>
  <c r="R46" i="35" a="1"/>
  <c r="R46" i="35" s="1"/>
  <c r="AF46" i="35" s="1"/>
  <c r="R51" i="35" a="1"/>
  <c r="R51" i="35" s="1"/>
  <c r="AF51" i="35" s="1"/>
  <c r="AP51" i="35" s="1"/>
  <c r="R268" i="35" a="1"/>
  <c r="R268" i="35" s="1"/>
  <c r="R77" i="35" a="1"/>
  <c r="R77" i="35" s="1"/>
  <c r="AF77" i="35" s="1"/>
  <c r="R249" i="35" a="1"/>
  <c r="R249" i="35" s="1"/>
  <c r="AF249" i="35" s="1"/>
  <c r="R27" i="35" a="1"/>
  <c r="R27" i="35" s="1"/>
  <c r="R266" i="35" a="1"/>
  <c r="R266" i="35" s="1"/>
  <c r="R267" i="35" a="1"/>
  <c r="R267" i="35" s="1"/>
  <c r="R287" i="35" a="1"/>
  <c r="R287" i="35" s="1"/>
  <c r="AF287" i="35" s="1"/>
  <c r="R186" i="35" a="1"/>
  <c r="R186" i="35" s="1"/>
  <c r="AF186" i="35" s="1"/>
  <c r="R163" i="35" a="1"/>
  <c r="R163" i="35" s="1"/>
  <c r="R181" i="35" a="1"/>
  <c r="R181" i="35" s="1"/>
  <c r="R69" i="35" a="1"/>
  <c r="R69" i="35" s="1"/>
  <c r="AF69" i="35" s="1"/>
  <c r="R70" i="35" a="1"/>
  <c r="R70" i="35" s="1"/>
  <c r="AF70" i="35" s="1"/>
  <c r="AP70" i="35" s="1"/>
  <c r="R144" i="35" a="1"/>
  <c r="R144" i="35" s="1"/>
  <c r="AF144" i="35" s="1"/>
  <c r="R68" i="35" a="1"/>
  <c r="R68" i="35" s="1"/>
  <c r="AF68" i="35" s="1"/>
  <c r="R201" i="35" a="1"/>
  <c r="R201" i="35" s="1"/>
  <c r="AF201" i="35" s="1"/>
  <c r="R71" i="35" a="1"/>
  <c r="R71" i="35" s="1"/>
  <c r="AF71" i="35" s="1"/>
  <c r="R262" i="35" a="1"/>
  <c r="R262" i="35" s="1"/>
  <c r="AF262" i="35" s="1"/>
  <c r="R284" i="35" a="1"/>
  <c r="R284" i="35" s="1"/>
  <c r="AF284" i="35" s="1"/>
  <c r="AP284" i="35" s="1"/>
  <c r="R263" i="35" a="1"/>
  <c r="R263" i="35" s="1"/>
  <c r="R160" i="35" a="1"/>
  <c r="R160" i="35" s="1"/>
  <c r="R184" i="35" a="1"/>
  <c r="R184" i="35" s="1"/>
  <c r="AF184" i="35" s="1"/>
  <c r="AP184" i="35" s="1"/>
  <c r="R221" i="35" a="1"/>
  <c r="R221" i="35" s="1"/>
  <c r="R153" i="35" a="1"/>
  <c r="R153" i="35" s="1"/>
  <c r="AF153" i="35" s="1"/>
  <c r="R202" i="35" a="1"/>
  <c r="R202" i="35" s="1"/>
  <c r="AF202" i="35" s="1"/>
  <c r="R161" i="35" a="1"/>
  <c r="R161" i="35" s="1"/>
  <c r="AF161" i="35" s="1"/>
  <c r="R173" i="35" a="1"/>
  <c r="R173" i="35" s="1"/>
  <c r="AF173" i="35" s="1"/>
  <c r="R241" i="35" a="1"/>
  <c r="R241" i="35" s="1"/>
  <c r="R128" i="35" a="1"/>
  <c r="R128" i="35" s="1"/>
  <c r="AF128" i="35" s="1"/>
  <c r="R166" i="35" a="1"/>
  <c r="R166" i="35" s="1"/>
  <c r="R112" i="35" a="1"/>
  <c r="R112" i="35" s="1"/>
  <c r="AF112" i="35" s="1"/>
  <c r="AP112" i="35" s="1"/>
  <c r="R141" i="35" a="1"/>
  <c r="R141" i="35" s="1"/>
  <c r="R222" i="35" a="1"/>
  <c r="R222" i="35" s="1"/>
  <c r="AF222" i="35" s="1"/>
  <c r="R96" i="35" a="1"/>
  <c r="R96" i="35" s="1"/>
  <c r="AF96" i="35" s="1"/>
  <c r="AP96" i="35" s="1"/>
  <c r="R125" i="35" a="1"/>
  <c r="R125" i="35" s="1"/>
  <c r="R203" i="35" a="1"/>
  <c r="R203" i="35" s="1"/>
  <c r="AF203" i="35" s="1"/>
  <c r="R239" i="35" a="1"/>
  <c r="R239" i="35" s="1"/>
  <c r="R245" i="35" a="1"/>
  <c r="R245" i="35" s="1"/>
  <c r="AF245" i="35" s="1"/>
  <c r="AI245" i="35" s="1"/>
  <c r="R84" i="35" a="1"/>
  <c r="R84" i="35" s="1"/>
  <c r="AF84" i="35" s="1"/>
  <c r="R91" i="35" a="1"/>
  <c r="R91" i="35" s="1"/>
  <c r="R129" i="35" a="1"/>
  <c r="R129" i="35" s="1"/>
  <c r="R230" i="35" a="1"/>
  <c r="R230" i="35" s="1"/>
  <c r="AF230" i="35" s="1"/>
  <c r="AP230" i="35" s="1"/>
  <c r="R104" i="35" a="1"/>
  <c r="R104" i="35" s="1"/>
  <c r="R149" i="35" a="1"/>
  <c r="R149" i="35" s="1"/>
  <c r="AF149" i="35" s="1"/>
  <c r="R167" i="35" a="1"/>
  <c r="R167" i="35" s="1"/>
  <c r="AF167" i="35" s="1"/>
  <c r="AP167" i="35" s="1"/>
  <c r="R148" i="35" a="1"/>
  <c r="R148" i="35" s="1"/>
  <c r="R286" i="35" a="1"/>
  <c r="R286" i="35" s="1"/>
  <c r="AF286" i="35" s="1"/>
  <c r="R92" i="35" a="1"/>
  <c r="R92" i="35" s="1"/>
  <c r="AF92" i="35" s="1"/>
  <c r="R35" i="35" a="1"/>
  <c r="R35" i="35" s="1"/>
  <c r="R47" i="35" a="1"/>
  <c r="R47" i="35" s="1"/>
  <c r="R14" i="35" a="1"/>
  <c r="R14" i="35" s="1"/>
  <c r="R53" i="35" a="1"/>
  <c r="R53" i="35" s="1"/>
  <c r="R123" i="35" a="1"/>
  <c r="R123" i="35" s="1"/>
  <c r="AF123" i="35" s="1"/>
  <c r="AP123" i="35" s="1"/>
  <c r="R139" i="35" a="1"/>
  <c r="R139" i="35" s="1"/>
  <c r="R64" i="35" a="1"/>
  <c r="R64" i="35" s="1"/>
  <c r="AF64" i="35" s="1"/>
  <c r="AP64" i="35" s="1"/>
  <c r="R134" i="35" a="1"/>
  <c r="R134" i="35" s="1"/>
  <c r="AF134" i="35" s="1"/>
  <c r="R229" i="35" a="1"/>
  <c r="R229" i="35" s="1"/>
  <c r="R210" i="35" a="1"/>
  <c r="R210" i="35" s="1"/>
  <c r="AF210" i="35" s="1"/>
  <c r="R113" i="35" a="1"/>
  <c r="R113" i="35" s="1"/>
  <c r="R44" i="35" a="1"/>
  <c r="R44" i="35" s="1"/>
  <c r="AF44" i="35" s="1"/>
  <c r="AP44" i="35" s="1"/>
  <c r="R199" i="35" a="1"/>
  <c r="R199" i="35" s="1"/>
  <c r="R179" i="35" a="1"/>
  <c r="R179" i="35" s="1"/>
  <c r="R279" i="35" a="1"/>
  <c r="R279" i="35" s="1"/>
  <c r="AF279" i="35" s="1"/>
  <c r="AP279" i="35" s="1"/>
  <c r="R288" i="35" a="1"/>
  <c r="R288" i="35" s="1"/>
  <c r="AF288" i="35" s="1"/>
  <c r="R78" i="35" a="1"/>
  <c r="R78" i="35" s="1"/>
  <c r="AF78" i="35" s="1"/>
  <c r="R142" i="35" a="1"/>
  <c r="R142" i="35" s="1"/>
  <c r="AF142" i="35" s="1"/>
  <c r="AP142" i="35" s="1"/>
  <c r="R162" i="35" a="1"/>
  <c r="R162" i="35" s="1"/>
  <c r="R223" i="35" a="1"/>
  <c r="R223" i="35" s="1"/>
  <c r="AF223" i="35" s="1"/>
  <c r="AP223" i="35" s="1"/>
  <c r="R204" i="35" a="1"/>
  <c r="R204" i="35" s="1"/>
  <c r="R108" i="35" a="1"/>
  <c r="R108" i="35" s="1"/>
  <c r="AF108" i="35" s="1"/>
  <c r="R224" i="35" a="1"/>
  <c r="R224" i="35" s="1"/>
  <c r="R264" i="35" a="1"/>
  <c r="R264" i="35" s="1"/>
  <c r="R180" i="35" a="1"/>
  <c r="R180" i="35" s="1"/>
  <c r="R205" i="35" a="1"/>
  <c r="R205" i="35" s="1"/>
  <c r="R255" i="35" a="1"/>
  <c r="R255" i="35" s="1"/>
  <c r="AF255" i="35" s="1"/>
  <c r="R164" i="35" a="1"/>
  <c r="R164" i="35" s="1"/>
  <c r="AF164" i="35" s="1"/>
  <c r="R182" i="35" a="1"/>
  <c r="R182" i="35" s="1"/>
  <c r="AF182" i="35" s="1"/>
  <c r="AP182" i="35" s="1"/>
  <c r="R244" i="35" a="1"/>
  <c r="R244" i="35" s="1"/>
  <c r="AF244" i="35" s="1"/>
  <c r="AP244" i="35" s="1"/>
  <c r="R269" i="35" a="1"/>
  <c r="R269" i="35" s="1"/>
  <c r="AF269" i="35" s="1"/>
  <c r="R289" i="35" a="1"/>
  <c r="R289" i="35" s="1"/>
  <c r="AF289" i="35" s="1"/>
  <c r="AP289" i="35" s="1"/>
  <c r="R127" i="35" a="1"/>
  <c r="R127" i="35" s="1"/>
  <c r="AF127" i="35" s="1"/>
  <c r="R140" i="35" a="1"/>
  <c r="R140" i="35" s="1"/>
  <c r="AF140" i="35" s="1"/>
  <c r="AP140" i="35" s="1"/>
  <c r="R165" i="35" a="1"/>
  <c r="R165" i="35" s="1"/>
  <c r="R183" i="35" a="1"/>
  <c r="R183" i="35" s="1"/>
  <c r="AF183" i="35" s="1"/>
  <c r="R228" i="35" a="1"/>
  <c r="R228" i="35" s="1"/>
  <c r="R282" i="35" a="1"/>
  <c r="R282" i="35" s="1"/>
  <c r="AF282" i="35" s="1"/>
  <c r="AP282" i="35" s="1"/>
  <c r="R88" i="35" a="1"/>
  <c r="R88" i="35" s="1"/>
  <c r="R145" i="35" a="1"/>
  <c r="R145" i="35" s="1"/>
  <c r="R159" i="35" a="1"/>
  <c r="R159" i="35" s="1"/>
  <c r="AF159" i="35" s="1"/>
  <c r="R270" i="35" a="1"/>
  <c r="R270" i="35" s="1"/>
  <c r="AF270" i="35" s="1"/>
  <c r="AP270" i="35" s="1"/>
  <c r="R37" i="35" a="1"/>
  <c r="R37" i="35" s="1"/>
  <c r="AF37" i="35" s="1"/>
  <c r="R58" i="35" a="1"/>
  <c r="R58" i="35" s="1"/>
  <c r="AF58" i="35" s="1"/>
  <c r="R19" i="35" a="1"/>
  <c r="R19" i="35" s="1"/>
  <c r="AF19" i="35" s="1"/>
  <c r="R20" i="35" a="1"/>
  <c r="R20" i="35" s="1"/>
  <c r="R36" i="35" a="1"/>
  <c r="R36" i="35" s="1"/>
  <c r="AF36" i="35" s="1"/>
  <c r="AP36" i="35" s="1"/>
  <c r="R57" i="35" a="1"/>
  <c r="R57" i="35" s="1"/>
  <c r="R13" i="35" a="1"/>
  <c r="R13" i="35" s="1"/>
  <c r="R38" i="35" a="1"/>
  <c r="R38" i="35" s="1"/>
  <c r="AF38" i="35" s="1"/>
  <c r="AP38" i="35" s="1"/>
  <c r="R39" i="35" a="1"/>
  <c r="R39" i="35" s="1"/>
  <c r="AF39" i="35" s="1"/>
  <c r="AP39" i="35" s="1"/>
  <c r="R59" i="35" a="1"/>
  <c r="R59" i="35" s="1"/>
  <c r="AF59" i="35" s="1"/>
  <c r="R52" i="35" a="1"/>
  <c r="R52" i="35" s="1"/>
  <c r="AF52" i="35" s="1"/>
  <c r="AP52" i="35" s="1"/>
  <c r="R67" i="35" a="1"/>
  <c r="R67" i="35" s="1"/>
  <c r="R103" i="35" a="1"/>
  <c r="R103" i="35" s="1"/>
  <c r="R278" i="35" a="1"/>
  <c r="R278" i="35" s="1"/>
  <c r="R177" i="35" a="1"/>
  <c r="R177" i="35" s="1"/>
  <c r="R40" i="35" a="1"/>
  <c r="R40" i="35" s="1"/>
  <c r="AF40" i="35" s="1"/>
  <c r="R135" i="35" a="1"/>
  <c r="R135" i="35" s="1"/>
  <c r="R154" i="35" a="1"/>
  <c r="R154" i="35" s="1"/>
  <c r="AF154" i="35" s="1"/>
  <c r="AP154" i="35" s="1"/>
  <c r="R60" i="35" a="1"/>
  <c r="R60" i="35" s="1"/>
  <c r="R235" i="35" a="1"/>
  <c r="R235" i="35" s="1"/>
  <c r="R256" i="35" a="1"/>
  <c r="R256" i="35" s="1"/>
  <c r="R21" i="35" a="1"/>
  <c r="R21" i="35" s="1"/>
  <c r="R41" i="35" a="1"/>
  <c r="R41" i="35" s="1"/>
  <c r="R79" i="35" a="1"/>
  <c r="R79" i="35" s="1"/>
  <c r="AF79" i="35" s="1"/>
  <c r="AP79" i="35" s="1"/>
  <c r="R97" i="35" a="1"/>
  <c r="R97" i="35" s="1"/>
  <c r="R61" i="35" a="1"/>
  <c r="R61" i="35" s="1"/>
  <c r="R271" i="35" a="1"/>
  <c r="R271" i="35" s="1"/>
  <c r="R15" i="35" a="1"/>
  <c r="R15" i="35" s="1"/>
  <c r="AF15" i="35" s="1"/>
  <c r="R42" i="35" a="1"/>
  <c r="R42" i="35" s="1"/>
  <c r="R198" i="35" a="1"/>
  <c r="R198" i="35" s="1"/>
  <c r="AF198" i="35" s="1"/>
  <c r="R211" i="35" a="1"/>
  <c r="R211" i="35" s="1"/>
  <c r="AF211" i="35" s="1"/>
  <c r="R251" i="35" a="1"/>
  <c r="R251" i="35" s="1"/>
  <c r="R170" i="35" a="1"/>
  <c r="R170" i="35" s="1"/>
  <c r="R215" i="35" a="1"/>
  <c r="R215" i="35" s="1"/>
  <c r="R236" i="35" a="1"/>
  <c r="R236" i="35" s="1"/>
  <c r="AF236" i="35" s="1"/>
  <c r="R257" i="35" a="1"/>
  <c r="R257" i="35" s="1"/>
  <c r="AF257" i="35" s="1"/>
  <c r="R16" i="35" a="1"/>
  <c r="R16" i="35" s="1"/>
  <c r="R62" i="35" a="1"/>
  <c r="R62" i="35" s="1"/>
  <c r="AF62" i="35" s="1"/>
  <c r="AP62" i="35" s="1"/>
  <c r="R156" i="35" a="1"/>
  <c r="R156" i="35" s="1"/>
  <c r="AF156" i="35" s="1"/>
  <c r="AP156" i="35" s="1"/>
  <c r="R216" i="35" a="1"/>
  <c r="R216" i="35" s="1"/>
  <c r="AF216" i="35" s="1"/>
  <c r="R237" i="35" a="1"/>
  <c r="R237" i="35" s="1"/>
  <c r="R252" i="35" a="1"/>
  <c r="R252" i="35" s="1"/>
  <c r="R290" i="35" a="1"/>
  <c r="R290" i="35" s="1"/>
  <c r="R22" i="35" a="1"/>
  <c r="R22" i="35" s="1"/>
  <c r="AF22" i="35" s="1"/>
  <c r="R193" i="35" a="1"/>
  <c r="R193" i="35" s="1"/>
  <c r="AF193" i="35" s="1"/>
  <c r="R246" i="35" a="1"/>
  <c r="R246" i="35" s="1"/>
  <c r="AF246" i="35" s="1"/>
  <c r="AP246" i="35" s="1"/>
  <c r="R115" i="35" a="1"/>
  <c r="R115" i="35" s="1"/>
  <c r="AF115" i="35" s="1"/>
  <c r="R138" i="35" a="1"/>
  <c r="R138" i="35" s="1"/>
  <c r="R151" i="35" a="1"/>
  <c r="R151" i="35" s="1"/>
  <c r="AF151" i="35" s="1"/>
  <c r="AP151" i="35" s="1"/>
  <c r="R176" i="35" a="1"/>
  <c r="R176" i="35" s="1"/>
  <c r="R217" i="35" a="1"/>
  <c r="R217" i="35" s="1"/>
  <c r="R231" i="35" a="1"/>
  <c r="R231" i="35" s="1"/>
  <c r="AF231" i="35" s="1"/>
  <c r="AP231" i="35" s="1"/>
  <c r="R232" i="35" a="1"/>
  <c r="R232" i="35" s="1"/>
  <c r="AF232" i="35" s="1"/>
  <c r="R238" i="35" a="1"/>
  <c r="R238" i="35" s="1"/>
  <c r="R273" i="35" a="1"/>
  <c r="R273" i="35" s="1"/>
  <c r="R116" i="35" a="1"/>
  <c r="R116" i="35" s="1"/>
  <c r="AF116" i="35" s="1"/>
  <c r="R132" i="35" a="1"/>
  <c r="R132" i="35" s="1"/>
  <c r="R157" i="35" a="1"/>
  <c r="R157" i="35" s="1"/>
  <c r="AF157" i="35" s="1"/>
  <c r="R258" i="35" a="1"/>
  <c r="R258" i="35" s="1"/>
  <c r="R82" i="35" a="1"/>
  <c r="R82" i="35" s="1"/>
  <c r="R95" i="35" a="1"/>
  <c r="R95" i="35" s="1"/>
  <c r="R102" i="35" a="1"/>
  <c r="R102" i="35" s="1"/>
  <c r="R152" i="35" a="1"/>
  <c r="R152" i="35" s="1"/>
  <c r="AF152" i="35" s="1"/>
  <c r="R194" i="35" a="1"/>
  <c r="R194" i="35" s="1"/>
  <c r="AF194" i="35" s="1"/>
  <c r="R212" i="35" a="1"/>
  <c r="R212" i="35" s="1"/>
  <c r="AF212" i="35" s="1"/>
  <c r="AP212" i="35" s="1"/>
  <c r="R111" i="35" a="1"/>
  <c r="R111" i="35" s="1"/>
  <c r="R133" i="35" a="1"/>
  <c r="R133" i="35" s="1"/>
  <c r="AF133" i="35" s="1"/>
  <c r="R158" i="35" a="1"/>
  <c r="R158" i="35" s="1"/>
  <c r="AF158" i="35" s="1"/>
  <c r="AP158" i="35" s="1"/>
  <c r="R187" i="35" a="1"/>
  <c r="R187" i="35" s="1"/>
  <c r="R218" i="35" a="1"/>
  <c r="R218" i="35" s="1"/>
  <c r="R117" i="35" a="1"/>
  <c r="R117" i="35" s="1"/>
  <c r="AF117" i="35" s="1"/>
  <c r="AP117" i="35" s="1"/>
  <c r="R146" i="35" a="1"/>
  <c r="R146" i="35" s="1"/>
  <c r="R171" i="35" a="1"/>
  <c r="R171" i="35" s="1"/>
  <c r="AF171" i="35" s="1"/>
  <c r="AP171" i="35" s="1"/>
  <c r="R195" i="35" a="1"/>
  <c r="R195" i="35" s="1"/>
  <c r="AF195" i="35" s="1"/>
  <c r="AP195" i="35" s="1"/>
  <c r="R206" i="35" a="1"/>
  <c r="R206" i="35" s="1"/>
  <c r="R188" i="35" a="1"/>
  <c r="R188" i="35" s="1"/>
  <c r="AF188" i="35" s="1"/>
  <c r="R54" i="35" a="1"/>
  <c r="R54" i="35" s="1"/>
  <c r="AF54" i="35" s="1"/>
  <c r="AP54" i="35" s="1"/>
  <c r="R72" i="35" a="1"/>
  <c r="R72" i="35" s="1"/>
  <c r="AF72" i="35" s="1"/>
  <c r="AP72" i="35" s="1"/>
  <c r="R98" i="35" a="1"/>
  <c r="R98" i="35" s="1"/>
  <c r="AF98" i="35" s="1"/>
  <c r="R99" i="35" a="1"/>
  <c r="R99" i="35" s="1"/>
  <c r="R213" i="35" a="1"/>
  <c r="R213" i="35" s="1"/>
  <c r="R253" i="35" a="1"/>
  <c r="R253" i="35" s="1"/>
  <c r="AF253" i="35" s="1"/>
  <c r="AP253" i="35" s="1"/>
  <c r="R23" i="35" a="1"/>
  <c r="R23" i="35" s="1"/>
  <c r="R43" i="35" a="1"/>
  <c r="R43" i="35" s="1"/>
  <c r="AF43" i="35" s="1"/>
  <c r="AP43" i="35" s="1"/>
  <c r="R81" i="35" a="1"/>
  <c r="R81" i="35" s="1"/>
  <c r="R109" i="35" a="1"/>
  <c r="R109" i="35" s="1"/>
  <c r="AF109" i="35" s="1"/>
  <c r="AP109" i="35" s="1"/>
  <c r="R119" i="35" a="1"/>
  <c r="R119" i="35" s="1"/>
  <c r="AF119" i="35" s="1"/>
  <c r="AP119" i="35" s="1"/>
  <c r="R168" i="35" a="1"/>
  <c r="R168" i="35" s="1"/>
  <c r="AF168" i="35" s="1"/>
  <c r="AP168" i="35" s="1"/>
  <c r="R247" i="35" a="1"/>
  <c r="R247" i="35" s="1"/>
  <c r="AF247" i="35" s="1"/>
  <c r="R275" i="35" a="1"/>
  <c r="R275" i="35" s="1"/>
  <c r="AF275" i="35" s="1"/>
  <c r="R50" i="35" a="1"/>
  <c r="R50" i="35" s="1"/>
  <c r="AF50" i="35" s="1"/>
  <c r="R80" i="35" a="1"/>
  <c r="R80" i="35" s="1"/>
  <c r="R130" i="35" a="1"/>
  <c r="R130" i="35" s="1"/>
  <c r="AF130" i="35" s="1"/>
  <c r="R136" i="35" a="1"/>
  <c r="R136" i="35" s="1"/>
  <c r="R150" i="35" a="1"/>
  <c r="R150" i="35" s="1"/>
  <c r="R155" i="35" a="1"/>
  <c r="R155" i="35" s="1"/>
  <c r="AF155" i="35" s="1"/>
  <c r="AI155" i="35" s="1"/>
  <c r="R190" i="35" a="1"/>
  <c r="R190" i="35" s="1"/>
  <c r="AF190" i="35" s="1"/>
  <c r="R226" i="35" a="1"/>
  <c r="R226" i="35" s="1"/>
  <c r="R233" i="35" a="1"/>
  <c r="R233" i="35" s="1"/>
  <c r="R243" i="35" a="1"/>
  <c r="R243" i="35" s="1"/>
  <c r="R254" i="35" a="1"/>
  <c r="R254" i="35" s="1"/>
  <c r="R265" i="35" a="1"/>
  <c r="R265" i="35" s="1"/>
  <c r="R276" i="35" a="1"/>
  <c r="R276" i="35" s="1"/>
  <c r="AF276" i="35" s="1"/>
  <c r="R285" i="35" a="1"/>
  <c r="R285" i="35" s="1"/>
  <c r="AF285" i="35" s="1"/>
  <c r="AP285" i="35" s="1"/>
  <c r="R291" i="35" a="1"/>
  <c r="R291" i="35" s="1"/>
  <c r="AF291" i="35" s="1"/>
  <c r="AP291" i="35" s="1"/>
  <c r="R12" i="35" a="1"/>
  <c r="R12" i="35" s="1"/>
  <c r="AF12" i="35" s="1"/>
  <c r="R17" i="35" a="1"/>
  <c r="R17" i="35" s="1"/>
  <c r="R55" i="35" a="1"/>
  <c r="R55" i="35" s="1"/>
  <c r="AF55" i="35" s="1"/>
  <c r="AP55" i="35" s="1"/>
  <c r="R100" i="35" a="1"/>
  <c r="R100" i="35" s="1"/>
  <c r="R178" i="35" a="1"/>
  <c r="R178" i="35" s="1"/>
  <c r="AF178" i="35" s="1"/>
  <c r="R208" i="35" a="1"/>
  <c r="R208" i="35" s="1"/>
  <c r="R227" i="35" a="1"/>
  <c r="R227" i="35" s="1"/>
  <c r="R33" i="35" a="1"/>
  <c r="R33" i="35" s="1"/>
  <c r="R56" i="35" a="1"/>
  <c r="R56" i="35" s="1"/>
  <c r="AF56" i="35" s="1"/>
  <c r="R94" i="35" a="1"/>
  <c r="R94" i="35" s="1"/>
  <c r="AF94" i="35" s="1"/>
  <c r="AP94" i="35" s="1"/>
  <c r="R121" i="35" a="1"/>
  <c r="R121" i="35" s="1"/>
  <c r="R174" i="35" a="1"/>
  <c r="R174" i="35" s="1"/>
  <c r="AF174" i="35" s="1"/>
  <c r="AP174" i="35" s="1"/>
  <c r="R196" i="35" a="1"/>
  <c r="R196" i="35" s="1"/>
  <c r="AF196" i="35" s="1"/>
  <c r="R18" i="35" a="1"/>
  <c r="R18" i="35" s="1"/>
  <c r="R73" i="35" a="1"/>
  <c r="R73" i="35" s="1"/>
  <c r="AF73" i="35" s="1"/>
  <c r="R74" i="35" a="1"/>
  <c r="R74" i="35" s="1"/>
  <c r="AF74" i="35" s="1"/>
  <c r="R101" i="35" a="1"/>
  <c r="R101" i="35" s="1"/>
  <c r="AF101" i="35" s="1"/>
  <c r="R110" i="35" a="1"/>
  <c r="R110" i="35" s="1"/>
  <c r="AF110" i="35" s="1"/>
  <c r="AP110" i="35" s="1"/>
  <c r="R122" i="35" a="1"/>
  <c r="R122" i="35" s="1"/>
  <c r="AF122" i="35" s="1"/>
  <c r="R131" i="35" a="1"/>
  <c r="R131" i="35" s="1"/>
  <c r="R137" i="35" a="1"/>
  <c r="R137" i="35" s="1"/>
  <c r="R143" i="35" a="1"/>
  <c r="R143" i="35" s="1"/>
  <c r="R209" i="35" a="1"/>
  <c r="R209" i="35" s="1"/>
  <c r="R220" i="35" a="1"/>
  <c r="R220" i="35" s="1"/>
  <c r="AF220" i="35" s="1"/>
  <c r="AP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AE232" i="35" s="1" a="1"/>
  <c r="AE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M272" i="35" a="1"/>
  <c r="M272" i="35" s="1"/>
  <c r="F272" i="35" s="1"/>
  <c r="M17" i="35" a="1"/>
  <c r="M17" i="35" s="1"/>
  <c r="M80" i="35" a="1"/>
  <c r="M80" i="35" s="1"/>
  <c r="F80" i="35" s="1"/>
  <c r="M130" i="35" a="1"/>
  <c r="M130" i="35" s="1"/>
  <c r="F130" i="35" s="1"/>
  <c r="M136" i="35" a="1"/>
  <c r="M136" i="35" s="1"/>
  <c r="M150" i="35" a="1"/>
  <c r="M150" i="35" s="1"/>
  <c r="AE150" i="35" s="1" a="1"/>
  <c r="AE150" i="35" s="1"/>
  <c r="M155" i="35" a="1"/>
  <c r="M155" i="35" s="1"/>
  <c r="F155" i="35" s="1"/>
  <c r="M213" i="35" a="1"/>
  <c r="M213" i="35" s="1"/>
  <c r="F213" i="35" s="1"/>
  <c r="M55" i="35" a="1"/>
  <c r="M55" i="35" s="1"/>
  <c r="F55" i="35" s="1"/>
  <c r="M100" i="35" a="1"/>
  <c r="M100" i="35" s="1"/>
  <c r="F100" i="35" s="1"/>
  <c r="M18" i="35" a="1"/>
  <c r="M18" i="35" s="1"/>
  <c r="M56" i="35" a="1"/>
  <c r="M56" i="35" s="1"/>
  <c r="M75" i="35" a="1"/>
  <c r="M75" i="35" s="1"/>
  <c r="AE75" i="35" s="1" a="1"/>
  <c r="AE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AE255" i="35" s="1" a="1"/>
  <c r="AE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M148" i="35" a="1"/>
  <c r="M148" i="35" s="1"/>
  <c r="F148" i="35" s="1"/>
  <c r="M223" i="35" a="1"/>
  <c r="M223" i="35" s="1"/>
  <c r="AE223" i="35" s="1" a="1"/>
  <c r="AE223" i="35" s="1"/>
  <c r="M286" i="35" a="1"/>
  <c r="M286" i="35" s="1"/>
  <c r="F286" i="35" s="1"/>
  <c r="M50" i="35" a="1"/>
  <c r="M50" i="35" s="1"/>
  <c r="F50" i="35" s="1"/>
  <c r="M72" i="35" a="1"/>
  <c r="M72" i="35" s="1"/>
  <c r="AE72" i="35" s="1" a="1"/>
  <c r="AE72" i="35" s="1"/>
  <c r="M149" i="35" a="1"/>
  <c r="M149" i="35" s="1"/>
  <c r="F149" i="35" s="1"/>
  <c r="M167" i="35" a="1"/>
  <c r="M167" i="35" s="1"/>
  <c r="AE167" i="35" s="1" a="1"/>
  <c r="AE167" i="35" s="1"/>
  <c r="M184" i="35" a="1"/>
  <c r="M184" i="35" s="1"/>
  <c r="F184" i="35" s="1"/>
  <c r="M205" i="35" a="1"/>
  <c r="M205" i="35" s="1"/>
  <c r="F205" i="35" s="1"/>
  <c r="M12" i="35" a="1"/>
  <c r="M12" i="35" s="1"/>
  <c r="F12" i="35" s="1"/>
  <c r="M93" i="35" a="1"/>
  <c r="M93" i="35" s="1"/>
  <c r="F93" i="35" s="1"/>
  <c r="M109" i="35" a="1"/>
  <c r="M109" i="35" s="1"/>
  <c r="F109" i="35" s="1"/>
  <c r="M142" i="35" a="1"/>
  <c r="M142" i="35" s="1"/>
  <c r="AE142" i="35" s="1" a="1"/>
  <c r="AE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AE6" i="35" s="1" a="1"/>
  <c r="AE6" i="35" s="1"/>
  <c r="M24" i="35" a="1"/>
  <c r="M24" i="35" s="1"/>
  <c r="F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M102" i="35" a="1"/>
  <c r="M102" i="35" s="1"/>
  <c r="M144" i="35" a="1"/>
  <c r="M144" i="35" s="1"/>
  <c r="AE144" i="35" s="1" a="1"/>
  <c r="AE144" i="35" s="1"/>
  <c r="M163" i="35" a="1"/>
  <c r="M163" i="35" s="1"/>
  <c r="M8" i="35" a="1"/>
  <c r="M8" i="35" s="1"/>
  <c r="AE8" i="35" s="1" a="1"/>
  <c r="AE8" i="35" s="1"/>
  <c r="M65" i="35" a="1"/>
  <c r="M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AO158" i="35" s="1"/>
  <c r="M219" i="35" a="1"/>
  <c r="M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F254" i="35" s="1"/>
  <c r="M273" i="35" a="1"/>
  <c r="M273" i="35" s="1"/>
  <c r="F273" i="35" s="1"/>
  <c r="M274" i="35" a="1"/>
  <c r="M274" i="35" s="1"/>
  <c r="F274" i="35" s="1"/>
  <c r="V66" i="35"/>
  <c r="U66" i="35"/>
  <c r="V122" i="35"/>
  <c r="U122" i="35"/>
  <c r="U144" i="35"/>
  <c r="AG145" i="35"/>
  <c r="AQ145" i="35" s="1"/>
  <c r="AG181" i="35"/>
  <c r="AG285" i="35"/>
  <c r="U38" i="35"/>
  <c r="V38" i="35" s="1"/>
  <c r="AG55" i="35"/>
  <c r="AQ55" i="35" s="1"/>
  <c r="V166" i="35"/>
  <c r="U166" i="35"/>
  <c r="V266" i="35"/>
  <c r="U266" i="35"/>
  <c r="AG19" i="35"/>
  <c r="U246" i="35"/>
  <c r="V246" i="35"/>
  <c r="AG257" i="35"/>
  <c r="U200" i="35"/>
  <c r="V200" i="35"/>
  <c r="V203" i="35"/>
  <c r="U203" i="35"/>
  <c r="U131" i="35"/>
  <c r="V131" i="35"/>
  <c r="AG175" i="35"/>
  <c r="V261" i="35"/>
  <c r="U261" i="35"/>
  <c r="AG282" i="35"/>
  <c r="V52" i="35"/>
  <c r="U52" i="35"/>
  <c r="V58" i="35"/>
  <c r="U58" i="35"/>
  <c r="V209" i="35"/>
  <c r="U209" i="35"/>
  <c r="AG38" i="35"/>
  <c r="AQ38" i="35" s="1"/>
  <c r="V68" i="35"/>
  <c r="U68" i="35"/>
  <c r="AS134" i="35"/>
  <c r="V156" i="35"/>
  <c r="U156" i="35"/>
  <c r="U7" i="35"/>
  <c r="V7" i="35"/>
  <c r="V56" i="35"/>
  <c r="U56" i="35"/>
  <c r="V100" i="35"/>
  <c r="U100" i="35"/>
  <c r="U30" i="35"/>
  <c r="V30" i="35" s="1"/>
  <c r="V71" i="35"/>
  <c r="U71" i="35"/>
  <c r="U252" i="35"/>
  <c r="AG274" i="35"/>
  <c r="V149" i="35"/>
  <c r="V162" i="35"/>
  <c r="U162" i="35"/>
  <c r="AG163" i="35"/>
  <c r="AQ163" i="35" s="1"/>
  <c r="V205" i="35"/>
  <c r="U205" i="35"/>
  <c r="V239" i="35"/>
  <c r="U239" i="35"/>
  <c r="U48" i="35"/>
  <c r="V48" i="35"/>
  <c r="V154" i="35"/>
  <c r="U154" i="35"/>
  <c r="AF248" i="35"/>
  <c r="U276" i="35"/>
  <c r="V276" i="35"/>
  <c r="U117" i="35"/>
  <c r="V117" i="35"/>
  <c r="V250" i="35"/>
  <c r="U250" i="35"/>
  <c r="U28" i="35"/>
  <c r="V28" i="35"/>
  <c r="AS279" i="35"/>
  <c r="V281" i="35"/>
  <c r="AG291" i="35"/>
  <c r="AQ291" i="35" s="1"/>
  <c r="U65" i="35"/>
  <c r="AS116" i="35"/>
  <c r="AG133" i="35"/>
  <c r="U193" i="35"/>
  <c r="V193" i="35" s="1"/>
  <c r="V207" i="35"/>
  <c r="U219" i="35"/>
  <c r="U290" i="35"/>
  <c r="V290" i="35" s="1"/>
  <c r="V41" i="35"/>
  <c r="U49" i="35"/>
  <c r="V93" i="35"/>
  <c r="U101" i="35"/>
  <c r="V120" i="35"/>
  <c r="U120" i="35"/>
  <c r="V147" i="35"/>
  <c r="AE147" i="35" s="1" a="1"/>
  <c r="AE147" i="35" s="1"/>
  <c r="U147" i="35"/>
  <c r="AG199" i="35"/>
  <c r="AQ199" i="35" s="1"/>
  <c r="U225" i="35"/>
  <c r="U255" i="35"/>
  <c r="U35" i="35"/>
  <c r="V35" i="35"/>
  <c r="U139" i="35"/>
  <c r="V139" i="35" s="1"/>
  <c r="V186" i="35"/>
  <c r="U186" i="35"/>
  <c r="U190" i="35"/>
  <c r="V201" i="35"/>
  <c r="U201" i="35"/>
  <c r="V216" i="35"/>
  <c r="U216" i="35"/>
  <c r="U82" i="35"/>
  <c r="V82" i="35"/>
  <c r="V94" i="35"/>
  <c r="U94" i="35"/>
  <c r="AG125" i="35"/>
  <c r="V143" i="35"/>
  <c r="AG202" i="35"/>
  <c r="U244" i="35"/>
  <c r="V244" i="35"/>
  <c r="U273" i="35"/>
  <c r="V273" i="35" s="1"/>
  <c r="AG110" i="35"/>
  <c r="U141" i="35"/>
  <c r="V141" i="35" s="1"/>
  <c r="U180" i="35"/>
  <c r="AG197" i="35"/>
  <c r="U248" i="35"/>
  <c r="V248" i="35"/>
  <c r="V260" i="35"/>
  <c r="U260" i="35"/>
  <c r="V231" i="35"/>
  <c r="V253" i="35"/>
  <c r="U253" i="35"/>
  <c r="V12" i="35"/>
  <c r="U12" i="35"/>
  <c r="AS42" i="35"/>
  <c r="U232" i="35"/>
  <c r="AG272" i="35"/>
  <c r="AQ272" i="35" s="1"/>
  <c r="U9" i="35"/>
  <c r="U76" i="35"/>
  <c r="U103" i="35"/>
  <c r="V103" i="35"/>
  <c r="U128" i="35"/>
  <c r="V128" i="35" s="1"/>
  <c r="U158" i="35"/>
  <c r="U167" i="35"/>
  <c r="AG267" i="35"/>
  <c r="V27" i="35"/>
  <c r="V85" i="35"/>
  <c r="U85" i="35"/>
  <c r="AF145" i="35"/>
  <c r="V60" i="35"/>
  <c r="U60" i="35"/>
  <c r="AG85" i="35"/>
  <c r="AS236" i="35"/>
  <c r="V280" i="35"/>
  <c r="U280" i="35"/>
  <c r="V204" i="35"/>
  <c r="U204" i="35"/>
  <c r="AG33" i="35"/>
  <c r="V127" i="35"/>
  <c r="AS175" i="35"/>
  <c r="AG189" i="35"/>
  <c r="AQ189" i="35" s="1"/>
  <c r="V272" i="35"/>
  <c r="V15" i="35"/>
  <c r="U62" i="35"/>
  <c r="AG84" i="35"/>
  <c r="AQ84" i="35" s="1"/>
  <c r="AS221" i="35"/>
  <c r="AS11" i="35"/>
  <c r="AG90" i="35"/>
  <c r="AQ90" i="35" s="1"/>
  <c r="V110" i="35"/>
  <c r="U113" i="35"/>
  <c r="V113" i="35" s="1"/>
  <c r="AS13" i="35"/>
  <c r="AG70" i="35"/>
  <c r="AQ70" i="35" s="1"/>
  <c r="AG143" i="35"/>
  <c r="V189" i="35"/>
  <c r="U198" i="35"/>
  <c r="V198" i="35"/>
  <c r="V270" i="35"/>
  <c r="V199" i="35"/>
  <c r="V138" i="35"/>
  <c r="AG212" i="35"/>
  <c r="V95" i="35"/>
  <c r="AG172" i="35"/>
  <c r="AQ172" i="35" s="1"/>
  <c r="AS234" i="35"/>
  <c r="AG277" i="35"/>
  <c r="U286" i="35"/>
  <c r="V286" i="35"/>
  <c r="AG287" i="35"/>
  <c r="AQ287" i="35" s="1"/>
  <c r="AG16" i="35"/>
  <c r="AQ16" i="35" s="1"/>
  <c r="AG168" i="35"/>
  <c r="AG42" i="35"/>
  <c r="AQ42" i="35" s="1"/>
  <c r="AG108" i="35"/>
  <c r="AQ108" i="35" s="1"/>
  <c r="AG39" i="35"/>
  <c r="AQ39" i="35" s="1"/>
  <c r="AG13" i="35"/>
  <c r="AS132" i="35"/>
  <c r="AG3" i="35"/>
  <c r="AG15" i="35"/>
  <c r="AG8" i="35"/>
  <c r="AQ8" i="35" s="1"/>
  <c r="AG29" i="35"/>
  <c r="AQ29" i="35" s="1"/>
  <c r="AG56" i="35"/>
  <c r="AQ56" i="35" s="1"/>
  <c r="AG280" i="35"/>
  <c r="AG26" i="35"/>
  <c r="AQ26" i="35" s="1"/>
  <c r="U33" i="35"/>
  <c r="V33" i="35" s="1"/>
  <c r="U53" i="35"/>
  <c r="V53" i="35" s="1"/>
  <c r="V74" i="35"/>
  <c r="AG250" i="35"/>
  <c r="U10" i="35"/>
  <c r="V10" i="35" s="1"/>
  <c r="AG28" i="35"/>
  <c r="AS40" i="35"/>
  <c r="U106" i="35"/>
  <c r="U236" i="35"/>
  <c r="V236" i="35"/>
  <c r="AG134" i="35"/>
  <c r="V36" i="35"/>
  <c r="AG86" i="35"/>
  <c r="AF163" i="35"/>
  <c r="V57" i="35"/>
  <c r="AG174" i="35"/>
  <c r="AF3" i="35"/>
  <c r="AP3" i="35" s="1"/>
  <c r="U5" i="35"/>
  <c r="V5" i="35"/>
  <c r="AG58" i="35"/>
  <c r="AQ58" i="35" s="1"/>
  <c r="AG196" i="35"/>
  <c r="U245" i="35"/>
  <c r="V245" i="35"/>
  <c r="AG290" i="35"/>
  <c r="AQ290" i="35" s="1"/>
  <c r="AG23" i="35"/>
  <c r="AQ23" i="35" s="1"/>
  <c r="AG34" i="35"/>
  <c r="AQ34" i="35" s="1"/>
  <c r="AG46" i="35"/>
  <c r="AG63" i="35"/>
  <c r="AG204" i="35"/>
  <c r="V148" i="35"/>
  <c r="U148" i="35"/>
  <c r="U32" i="35"/>
  <c r="V32" i="35" s="1"/>
  <c r="AG96" i="35"/>
  <c r="AG115" i="35"/>
  <c r="V22" i="35"/>
  <c r="U40" i="35"/>
  <c r="V40" i="35"/>
  <c r="U136" i="35"/>
  <c r="V136" i="35" s="1"/>
  <c r="AG225" i="35"/>
  <c r="AQ225" i="35" s="1"/>
  <c r="V47" i="35"/>
  <c r="U47" i="35"/>
  <c r="U228" i="35"/>
  <c r="V228" i="35"/>
  <c r="V61" i="35"/>
  <c r="U61" i="35"/>
  <c r="AG148" i="35"/>
  <c r="AQ148" i="35" s="1"/>
  <c r="U51" i="35"/>
  <c r="V51" i="35"/>
  <c r="U19" i="35"/>
  <c r="V19" i="35" s="1"/>
  <c r="V73" i="35"/>
  <c r="U98" i="35"/>
  <c r="U105" i="35"/>
  <c r="V105" i="35"/>
  <c r="AG256" i="35"/>
  <c r="V55" i="35"/>
  <c r="U55" i="35"/>
  <c r="AG62" i="35"/>
  <c r="AG136" i="35"/>
  <c r="AQ136" i="35" s="1"/>
  <c r="AG138" i="35"/>
  <c r="V63" i="35"/>
  <c r="U63" i="35"/>
  <c r="U75" i="35"/>
  <c r="AG195" i="35"/>
  <c r="AQ195" i="35" s="1"/>
  <c r="U109" i="35"/>
  <c r="V109" i="35"/>
  <c r="AG156" i="35"/>
  <c r="AG20" i="35"/>
  <c r="AS109" i="35"/>
  <c r="U242" i="35"/>
  <c r="V242" i="35" s="1"/>
  <c r="AG14" i="35"/>
  <c r="U25" i="35"/>
  <c r="V25" i="35" s="1"/>
  <c r="U133" i="35"/>
  <c r="V133" i="35"/>
  <c r="AG259" i="35"/>
  <c r="U4" i="35"/>
  <c r="V4" i="35" s="1"/>
  <c r="AG166" i="35"/>
  <c r="AG25" i="35"/>
  <c r="U91" i="35"/>
  <c r="AG173" i="35"/>
  <c r="AQ173" i="35" s="1"/>
  <c r="V34" i="35"/>
  <c r="U80" i="35"/>
  <c r="V80" i="35" s="1"/>
  <c r="U83" i="35"/>
  <c r="V83" i="35"/>
  <c r="U221" i="35"/>
  <c r="V221" i="35"/>
  <c r="U215" i="35"/>
  <c r="V215" i="35"/>
  <c r="AG235" i="35"/>
  <c r="U31" i="35"/>
  <c r="V31" i="35" s="1"/>
  <c r="AG36" i="35"/>
  <c r="AQ36" i="35" s="1"/>
  <c r="U69" i="35"/>
  <c r="V69" i="35"/>
  <c r="AG80" i="35"/>
  <c r="U86" i="35"/>
  <c r="V86" i="35"/>
  <c r="V16" i="35"/>
  <c r="U16" i="35"/>
  <c r="U124" i="35"/>
  <c r="V124" i="35" s="1"/>
  <c r="AG216" i="35"/>
  <c r="AQ216" i="35" s="1"/>
  <c r="V45" i="35"/>
  <c r="V90" i="35"/>
  <c r="U226" i="35"/>
  <c r="V226" i="35" s="1"/>
  <c r="U125" i="35"/>
  <c r="V125" i="35" s="1"/>
  <c r="U168" i="35"/>
  <c r="V168" i="35"/>
  <c r="U92" i="35"/>
  <c r="V92" i="35"/>
  <c r="AG103" i="35"/>
  <c r="V104" i="35"/>
  <c r="U104" i="35"/>
  <c r="AG116" i="35"/>
  <c r="AG91" i="35"/>
  <c r="AQ91" i="35" s="1"/>
  <c r="AG106" i="35"/>
  <c r="V108" i="35"/>
  <c r="U108" i="35"/>
  <c r="V184" i="35"/>
  <c r="U184" i="35"/>
  <c r="V3" i="35"/>
  <c r="V29" i="35"/>
  <c r="U77" i="35"/>
  <c r="V77" i="35"/>
  <c r="AG79" i="35"/>
  <c r="AQ79" i="35" s="1"/>
  <c r="V123" i="35"/>
  <c r="U178" i="35"/>
  <c r="V178" i="35" s="1"/>
  <c r="AF143" i="35"/>
  <c r="AG17" i="35"/>
  <c r="AG74" i="35"/>
  <c r="AG45" i="35"/>
  <c r="AQ45" i="35" s="1"/>
  <c r="AG82" i="35"/>
  <c r="AG190" i="35"/>
  <c r="U212" i="35"/>
  <c r="V212" i="35"/>
  <c r="AG221" i="35"/>
  <c r="U238" i="35"/>
  <c r="V238" i="35" s="1"/>
  <c r="V208" i="35"/>
  <c r="U208" i="35"/>
  <c r="AG59" i="35"/>
  <c r="V97" i="35"/>
  <c r="U97" i="35"/>
  <c r="U137" i="35"/>
  <c r="V137" i="35" s="1"/>
  <c r="AG159" i="35"/>
  <c r="AQ159" i="35" s="1"/>
  <c r="AG170" i="35"/>
  <c r="AG201" i="35"/>
  <c r="AQ201" i="35" s="1"/>
  <c r="U206" i="35"/>
  <c r="V206" i="35"/>
  <c r="AG187" i="35"/>
  <c r="U227" i="35"/>
  <c r="V227" i="35" s="1"/>
  <c r="AF274" i="35"/>
  <c r="AP274" i="35" s="1"/>
  <c r="U157" i="35"/>
  <c r="V157" i="35" s="1"/>
  <c r="AG186" i="35"/>
  <c r="U192" i="35"/>
  <c r="V192" i="35"/>
  <c r="V140" i="35"/>
  <c r="U159" i="35"/>
  <c r="V172" i="35"/>
  <c r="U172" i="35"/>
  <c r="AG200" i="35"/>
  <c r="AG206" i="35"/>
  <c r="AQ206" i="35" s="1"/>
  <c r="AG215" i="35"/>
  <c r="U237" i="35"/>
  <c r="V237" i="35" s="1"/>
  <c r="V39" i="35"/>
  <c r="U39" i="35"/>
  <c r="AS43" i="35"/>
  <c r="V111" i="35"/>
  <c r="U132" i="35"/>
  <c r="V132" i="35"/>
  <c r="U145" i="35"/>
  <c r="V145" i="35" s="1"/>
  <c r="U155" i="35"/>
  <c r="V155" i="35"/>
  <c r="AG162" i="35"/>
  <c r="V233" i="35"/>
  <c r="AG234" i="35"/>
  <c r="AQ234" i="35" s="1"/>
  <c r="V179" i="35"/>
  <c r="U179" i="35"/>
  <c r="AF219" i="35"/>
  <c r="AG265" i="35"/>
  <c r="V160" i="35"/>
  <c r="U188" i="35"/>
  <c r="V188" i="35" s="1"/>
  <c r="AG261" i="35"/>
  <c r="AQ261" i="35" s="1"/>
  <c r="AG284" i="35"/>
  <c r="AQ284" i="35" s="1"/>
  <c r="AS285" i="35"/>
  <c r="U288" i="35"/>
  <c r="V288" i="35"/>
  <c r="AG278" i="35"/>
  <c r="AQ278" i="35" s="1"/>
  <c r="U284" i="35"/>
  <c r="V284" i="35"/>
  <c r="V165" i="35"/>
  <c r="U165" i="35"/>
  <c r="U195" i="35"/>
  <c r="V195" i="35" s="1"/>
  <c r="V259" i="35"/>
  <c r="U259" i="35"/>
  <c r="AG264" i="35"/>
  <c r="AQ264" i="35" s="1"/>
  <c r="V115" i="35"/>
  <c r="AG203" i="35"/>
  <c r="U275" i="35"/>
  <c r="V275" i="35" s="1"/>
  <c r="U283" i="35"/>
  <c r="V283" i="35"/>
  <c r="AG254" i="35"/>
  <c r="AQ254" i="35" s="1"/>
  <c r="V171" i="35"/>
  <c r="U171" i="35"/>
  <c r="AG205" i="35"/>
  <c r="AQ205" i="35" s="1"/>
  <c r="AG229" i="35"/>
  <c r="AQ229" i="35" s="1"/>
  <c r="AG258" i="35"/>
  <c r="AQ258" i="35" s="1"/>
  <c r="V282" i="35"/>
  <c r="U282" i="35"/>
  <c r="V175" i="35"/>
  <c r="U175" i="35"/>
  <c r="F180" i="35"/>
  <c r="U229" i="35"/>
  <c r="V229" i="35"/>
  <c r="V243" i="35"/>
  <c r="U243" i="35"/>
  <c r="AG255" i="35"/>
  <c r="V264" i="35"/>
  <c r="U264" i="35"/>
  <c r="V194" i="35"/>
  <c r="U194" i="35"/>
  <c r="U164" i="35"/>
  <c r="V164" i="35"/>
  <c r="AG185" i="35"/>
  <c r="AG276" i="35"/>
  <c r="AQ276" i="35" s="1"/>
  <c r="V285" i="35"/>
  <c r="U285" i="35"/>
  <c r="V287" i="35"/>
  <c r="AG236" i="35"/>
  <c r="AQ236" i="35" s="1"/>
  <c r="V241" i="35"/>
  <c r="V263" i="35"/>
  <c r="V267" i="35"/>
  <c r="U267" i="35"/>
  <c r="AG281" i="35"/>
  <c r="V279" i="35"/>
  <c r="U279" i="35"/>
  <c r="AG178" i="35"/>
  <c r="U183" i="35"/>
  <c r="V183" i="35" s="1"/>
  <c r="V257" i="35"/>
  <c r="U257" i="35"/>
  <c r="V278" i="35"/>
  <c r="U278" i="35"/>
  <c r="U182" i="35"/>
  <c r="V182" i="35" s="1"/>
  <c r="U223" i="35"/>
  <c r="AF272" i="35"/>
  <c r="AP272" i="35" s="1"/>
  <c r="AG238" i="35"/>
  <c r="AQ238" i="35" s="1"/>
  <c r="V258" i="35"/>
  <c r="U258" i="35"/>
  <c r="V230" i="35"/>
  <c r="V251" i="35"/>
  <c r="U224" i="35"/>
  <c r="V224" i="35" s="1"/>
  <c r="AG269" i="35"/>
  <c r="V262" i="35"/>
  <c r="U262" i="35"/>
  <c r="AG231" i="35"/>
  <c r="AQ231" i="35" s="1"/>
  <c r="U234" i="35"/>
  <c r="V234" i="35" s="1"/>
  <c r="V291" i="35"/>
  <c r="AP188" i="35" l="1"/>
  <c r="AP127" i="35"/>
  <c r="AQ59" i="35"/>
  <c r="AQ138" i="35"/>
  <c r="AQ220" i="35"/>
  <c r="AP50" i="35"/>
  <c r="AP211" i="35"/>
  <c r="AP219" i="35"/>
  <c r="AQ166" i="35"/>
  <c r="AQ62" i="35"/>
  <c r="AP178" i="35"/>
  <c r="AP275" i="35"/>
  <c r="AP198" i="35"/>
  <c r="AQ270" i="35"/>
  <c r="AS117" i="35"/>
  <c r="AQ267" i="35"/>
  <c r="AE156" i="35" a="1"/>
  <c r="AE156" i="35" s="1"/>
  <c r="AO156" i="35" s="1"/>
  <c r="AP84" i="35"/>
  <c r="AQ263" i="35"/>
  <c r="AQ215" i="35"/>
  <c r="AQ277" i="35"/>
  <c r="AP232" i="35"/>
  <c r="AQ218" i="35"/>
  <c r="AQ33" i="35"/>
  <c r="AP133" i="35"/>
  <c r="AP134" i="35"/>
  <c r="AP152" i="35"/>
  <c r="AP115" i="35"/>
  <c r="AP164" i="35"/>
  <c r="AQ167" i="35"/>
  <c r="AQ99" i="35"/>
  <c r="AP247" i="35"/>
  <c r="AP269" i="35"/>
  <c r="AQ178" i="35"/>
  <c r="AS157" i="35"/>
  <c r="AQ186" i="35"/>
  <c r="AQ116" i="35"/>
  <c r="AQ96" i="35"/>
  <c r="AQ3" i="35"/>
  <c r="AQ274" i="35"/>
  <c r="AP68" i="35"/>
  <c r="AQ125" i="35"/>
  <c r="AP144" i="35"/>
  <c r="AP45" i="35"/>
  <c r="AQ204" i="35"/>
  <c r="AQ68" i="35"/>
  <c r="AP194" i="35"/>
  <c r="AQ285" i="35"/>
  <c r="AP58" i="35"/>
  <c r="AP69" i="35"/>
  <c r="AQ17" i="35"/>
  <c r="AQ211" i="35"/>
  <c r="AP130" i="35"/>
  <c r="AQ80" i="35"/>
  <c r="AQ134" i="35"/>
  <c r="AQ13" i="35"/>
  <c r="AQ143" i="35"/>
  <c r="AQ168" i="35"/>
  <c r="AQ175" i="35"/>
  <c r="AP15" i="35"/>
  <c r="AP262" i="35"/>
  <c r="AQ48" i="35"/>
  <c r="AS37" i="35"/>
  <c r="AP74" i="35"/>
  <c r="AP108" i="35"/>
  <c r="AQ275" i="35"/>
  <c r="AQ105" i="35"/>
  <c r="AS139" i="35"/>
  <c r="AS241" i="35"/>
  <c r="AQ46" i="35"/>
  <c r="AO167" i="35"/>
  <c r="AQ28" i="35"/>
  <c r="AP196" i="35"/>
  <c r="AP157" i="35"/>
  <c r="AQ71" i="35"/>
  <c r="AQ121" i="35"/>
  <c r="AP286" i="35"/>
  <c r="AP202" i="35"/>
  <c r="AQ146" i="35"/>
  <c r="AQ230" i="35"/>
  <c r="AQ139" i="35"/>
  <c r="AO26" i="35"/>
  <c r="AP12" i="35"/>
  <c r="AP203" i="35"/>
  <c r="AP201" i="35"/>
  <c r="AE162" i="35" a="1"/>
  <c r="AE162" i="35" s="1"/>
  <c r="AO162" i="35" s="1"/>
  <c r="AP193" i="35"/>
  <c r="AP255" i="35"/>
  <c r="AP89" i="35"/>
  <c r="AP207" i="35"/>
  <c r="AP87" i="35"/>
  <c r="AP147" i="35"/>
  <c r="AE38" i="35" a="1"/>
  <c r="AE38" i="35" s="1"/>
  <c r="AO38" i="35" s="1"/>
  <c r="AE58" i="35" a="1"/>
  <c r="AE58" i="35" s="1"/>
  <c r="AO58" i="35" s="1"/>
  <c r="AQ265" i="35"/>
  <c r="AQ76" i="35"/>
  <c r="AQ25" i="35"/>
  <c r="AQ280" i="35"/>
  <c r="AP73" i="35"/>
  <c r="AQ98" i="35"/>
  <c r="AQ106" i="35"/>
  <c r="AQ256" i="35"/>
  <c r="AQ212" i="35"/>
  <c r="AP98" i="35"/>
  <c r="AP159" i="35"/>
  <c r="AP128" i="35"/>
  <c r="AP186" i="35"/>
  <c r="AQ247" i="35"/>
  <c r="AQ73" i="35"/>
  <c r="AP145" i="35"/>
  <c r="AQ282" i="35"/>
  <c r="AP276" i="35"/>
  <c r="AP37" i="35"/>
  <c r="AQ81" i="35"/>
  <c r="AE46" i="35" a="1"/>
  <c r="AE46" i="35" s="1"/>
  <c r="AO46" i="35" s="1"/>
  <c r="AQ86" i="35"/>
  <c r="AQ15" i="35"/>
  <c r="AO255" i="35"/>
  <c r="AP190" i="35"/>
  <c r="AP173" i="35"/>
  <c r="AQ164" i="35"/>
  <c r="AQ269" i="35"/>
  <c r="AQ82" i="35"/>
  <c r="AE36" i="35" a="1"/>
  <c r="AE36" i="35" s="1"/>
  <c r="AO36" i="35" s="1"/>
  <c r="AP116" i="35"/>
  <c r="AP257" i="35"/>
  <c r="AP161" i="35"/>
  <c r="AP101" i="35"/>
  <c r="AQ93" i="35"/>
  <c r="AP216" i="35"/>
  <c r="AP92" i="35"/>
  <c r="AQ110" i="35"/>
  <c r="AP236" i="35"/>
  <c r="AP86" i="35"/>
  <c r="AQ237" i="35"/>
  <c r="AS195" i="35"/>
  <c r="AP22" i="35"/>
  <c r="AQ181" i="35"/>
  <c r="AQ221" i="35"/>
  <c r="AQ174" i="35"/>
  <c r="AP163" i="35"/>
  <c r="AQ103" i="35"/>
  <c r="AQ235" i="35"/>
  <c r="AP56" i="35"/>
  <c r="AP183" i="35"/>
  <c r="AP288" i="35"/>
  <c r="AP149" i="35"/>
  <c r="AP153" i="35"/>
  <c r="AP249" i="35"/>
  <c r="AQ242" i="35"/>
  <c r="AP260" i="35"/>
  <c r="AQ224" i="35"/>
  <c r="AQ78" i="35"/>
  <c r="AQ193" i="35"/>
  <c r="AQ40" i="35"/>
  <c r="AP107" i="35"/>
  <c r="AP189" i="35"/>
  <c r="AO180" i="35"/>
  <c r="AS247" i="35"/>
  <c r="AQ67" i="35"/>
  <c r="AQ271" i="35"/>
  <c r="AQ141" i="35"/>
  <c r="AQ250" i="35"/>
  <c r="AP40" i="35"/>
  <c r="AE113" i="35" a="1"/>
  <c r="AE113" i="35" s="1"/>
  <c r="AO113" i="35" s="1"/>
  <c r="AQ19" i="35"/>
  <c r="AP78" i="35"/>
  <c r="AP240" i="35"/>
  <c r="AQ152" i="35"/>
  <c r="AE183" i="35" a="1"/>
  <c r="AE183" i="35" s="1"/>
  <c r="AO183" i="35" s="1"/>
  <c r="AS246" i="35"/>
  <c r="AI65" i="35"/>
  <c r="AI50" i="35"/>
  <c r="AI77" i="35"/>
  <c r="AP77" i="35"/>
  <c r="AI6" i="35"/>
  <c r="AI163" i="35"/>
  <c r="AP59" i="35"/>
  <c r="AI59" i="35"/>
  <c r="AI3" i="35"/>
  <c r="AP46" i="35"/>
  <c r="AI46" i="35"/>
  <c r="AI210" i="35"/>
  <c r="AP210" i="35"/>
  <c r="AS245" i="35"/>
  <c r="AP245" i="35"/>
  <c r="AI151" i="35"/>
  <c r="AP248" i="35"/>
  <c r="AI248" i="35"/>
  <c r="AI158" i="35"/>
  <c r="AE165" i="35" a="1"/>
  <c r="AE165" i="35" s="1"/>
  <c r="AO165" i="35" s="1"/>
  <c r="AE85" i="35" a="1"/>
  <c r="AE85" i="35" s="1"/>
  <c r="AO85" i="35" s="1"/>
  <c r="AP71" i="35"/>
  <c r="AI71" i="35"/>
  <c r="AI54" i="35"/>
  <c r="AI122" i="35"/>
  <c r="AP122" i="35"/>
  <c r="AI78" i="35"/>
  <c r="AI140" i="35"/>
  <c r="AI219" i="35"/>
  <c r="AI143" i="35"/>
  <c r="AP143" i="35"/>
  <c r="AP19" i="35"/>
  <c r="AI19" i="35"/>
  <c r="AP222" i="35"/>
  <c r="AI222" i="35"/>
  <c r="AI72" i="35"/>
  <c r="AI260" i="35"/>
  <c r="AI291" i="35"/>
  <c r="AI83" i="35"/>
  <c r="AI108" i="35"/>
  <c r="AI147" i="35"/>
  <c r="AS155" i="35"/>
  <c r="AP155" i="35"/>
  <c r="AP287" i="35"/>
  <c r="AI287" i="35"/>
  <c r="AI98" i="35"/>
  <c r="AI114" i="35"/>
  <c r="AE172" i="35" a="1"/>
  <c r="AE172" i="35" s="1"/>
  <c r="AO172" i="35" s="1"/>
  <c r="AQ203" i="35"/>
  <c r="AI203" i="35"/>
  <c r="AQ120" i="35"/>
  <c r="AQ202" i="35"/>
  <c r="AI202" i="35"/>
  <c r="AI281" i="35"/>
  <c r="AQ281" i="35"/>
  <c r="AQ217" i="35"/>
  <c r="AI190" i="35"/>
  <c r="AQ190" i="35"/>
  <c r="AQ259" i="35"/>
  <c r="AI259" i="35"/>
  <c r="AI200" i="35"/>
  <c r="AQ200" i="35"/>
  <c r="AQ101" i="35"/>
  <c r="AI101" i="35"/>
  <c r="AQ85" i="35"/>
  <c r="AQ115" i="35"/>
  <c r="AI115" i="35"/>
  <c r="AQ187" i="35"/>
  <c r="AI74" i="35"/>
  <c r="AQ74" i="35"/>
  <c r="AI89" i="35"/>
  <c r="AQ89" i="35"/>
  <c r="AI58" i="35"/>
  <c r="AQ162" i="35"/>
  <c r="AQ197" i="35"/>
  <c r="AQ170" i="35"/>
  <c r="AI133" i="35"/>
  <c r="AQ133" i="35"/>
  <c r="AI257" i="35"/>
  <c r="AQ257" i="35"/>
  <c r="AQ255" i="35"/>
  <c r="AI255" i="35"/>
  <c r="AI164" i="35"/>
  <c r="AQ20" i="35"/>
  <c r="AQ156" i="35"/>
  <c r="AI156" i="35"/>
  <c r="AQ196" i="35"/>
  <c r="AI196" i="35"/>
  <c r="AQ10" i="35"/>
  <c r="AQ185" i="35"/>
  <c r="AQ14" i="35"/>
  <c r="AQ63" i="35"/>
  <c r="AS184" i="35"/>
  <c r="AS57" i="35"/>
  <c r="AS34" i="35"/>
  <c r="AO8" i="35"/>
  <c r="AS250" i="35"/>
  <c r="AS51" i="35"/>
  <c r="AS183" i="35"/>
  <c r="AS26" i="35"/>
  <c r="AS87" i="35"/>
  <c r="AS224" i="35"/>
  <c r="AS69" i="35"/>
  <c r="AS181" i="35"/>
  <c r="AE286" i="35" a="1"/>
  <c r="AE286" i="35" s="1"/>
  <c r="AO286" i="35" s="1"/>
  <c r="AE55" i="35" a="1"/>
  <c r="AE55" i="35" s="1"/>
  <c r="AO55" i="35" s="1"/>
  <c r="AE164" i="35" a="1"/>
  <c r="AE164" i="35" s="1"/>
  <c r="AO164" i="35" s="1"/>
  <c r="AE264" i="35" a="1"/>
  <c r="AE264" i="35" s="1"/>
  <c r="AO264" i="35" s="1"/>
  <c r="AE233" i="35" a="1"/>
  <c r="AE233" i="35" s="1"/>
  <c r="AO233" i="35" s="1"/>
  <c r="AS66" i="35"/>
  <c r="AS199" i="35"/>
  <c r="AE40" i="35" a="1"/>
  <c r="AE40" i="35" s="1"/>
  <c r="AO40" i="35" s="1"/>
  <c r="AE16" i="35" a="1"/>
  <c r="AE16" i="35" s="1"/>
  <c r="AO16" i="35" s="1"/>
  <c r="AE127" i="35" a="1"/>
  <c r="AE127" i="35" s="1"/>
  <c r="AO127" i="35" s="1"/>
  <c r="AE128" i="35" a="1"/>
  <c r="AE128" i="35" s="1"/>
  <c r="AO128" i="35" s="1"/>
  <c r="AE145" i="35" a="1"/>
  <c r="AE145" i="35" s="1"/>
  <c r="AO145" i="35" s="1"/>
  <c r="AE244" i="35" a="1"/>
  <c r="AE244" i="35" s="1"/>
  <c r="AO244" i="35" s="1"/>
  <c r="AE192" i="35" a="1"/>
  <c r="AE192" i="35" s="1"/>
  <c r="AO192" i="35" s="1"/>
  <c r="AE84" i="35" a="1"/>
  <c r="AE84" i="35" s="1"/>
  <c r="AO84" i="35" s="1"/>
  <c r="AE218" i="35" a="1"/>
  <c r="AE218" i="35" s="1"/>
  <c r="AO218" i="35" s="1"/>
  <c r="AE209" i="35" a="1"/>
  <c r="AE209" i="35" s="1"/>
  <c r="AO209" i="35" s="1"/>
  <c r="AE123" i="35" a="1"/>
  <c r="AE123" i="35" s="1"/>
  <c r="AO123" i="35" s="1"/>
  <c r="AE27" i="35" a="1"/>
  <c r="AE27" i="35" s="1"/>
  <c r="AO27" i="35" s="1"/>
  <c r="AE52" i="35" a="1"/>
  <c r="AE52" i="35" s="1"/>
  <c r="AO52" i="35" s="1"/>
  <c r="AE195" i="35" a="1"/>
  <c r="AE195" i="35" s="1"/>
  <c r="AO195" i="35" s="1"/>
  <c r="AE260" i="35" a="1"/>
  <c r="AE260" i="35" s="1"/>
  <c r="AO260" i="35" s="1"/>
  <c r="AE291" i="35" a="1"/>
  <c r="AE291" i="35" s="1"/>
  <c r="AO291" i="35" s="1"/>
  <c r="AE207" i="35" a="1"/>
  <c r="AE207" i="35" s="1"/>
  <c r="AO207" i="35" s="1"/>
  <c r="AE77" i="35" a="1"/>
  <c r="AE77" i="35" s="1"/>
  <c r="AO77" i="35" s="1"/>
  <c r="AE272" i="35" a="1"/>
  <c r="AE272" i="35" s="1"/>
  <c r="AO272" i="35" s="1"/>
  <c r="AE99" i="35" a="1"/>
  <c r="AE99" i="35" s="1"/>
  <c r="AO99" i="35" s="1"/>
  <c r="AE47" i="35" a="1"/>
  <c r="AE47" i="35" s="1"/>
  <c r="AO47" i="35" s="1"/>
  <c r="AE136" i="35" a="1"/>
  <c r="AE136" i="35" s="1"/>
  <c r="AO136" i="35" s="1"/>
  <c r="AE247" i="35" a="1"/>
  <c r="AE247" i="35" s="1"/>
  <c r="AO247" i="35" s="1"/>
  <c r="AE205" i="35" a="1"/>
  <c r="AE205" i="35" s="1"/>
  <c r="AO205" i="35" s="1"/>
  <c r="AE12" i="35" a="1"/>
  <c r="AE12" i="35" s="1"/>
  <c r="AO12" i="35" s="1"/>
  <c r="AE118" i="35" a="1"/>
  <c r="AE118" i="35" s="1"/>
  <c r="AO118" i="35" s="1"/>
  <c r="AE220" i="35" a="1"/>
  <c r="AE220" i="35" s="1"/>
  <c r="AO220" i="35" s="1"/>
  <c r="AE282" i="35" a="1"/>
  <c r="AE282" i="35" s="1"/>
  <c r="AO282" i="35" s="1"/>
  <c r="AE108" i="35" a="1"/>
  <c r="AE108" i="35" s="1"/>
  <c r="AO108" i="35" s="1"/>
  <c r="AE86" i="35" a="1"/>
  <c r="AE86" i="35" s="1"/>
  <c r="AO86" i="35" s="1"/>
  <c r="AE5" i="35" a="1"/>
  <c r="AE5" i="35" s="1"/>
  <c r="AO5" i="35" s="1"/>
  <c r="AE4" i="35" a="1"/>
  <c r="AE4" i="35" s="1"/>
  <c r="AO4" i="35" s="1"/>
  <c r="AE285" i="35" a="1"/>
  <c r="AE285" i="35" s="1"/>
  <c r="AO285" i="35" s="1"/>
  <c r="AE70" i="35" a="1"/>
  <c r="AE70" i="35" s="1"/>
  <c r="AO70" i="35" s="1"/>
  <c r="AE217" i="35" a="1"/>
  <c r="AE217" i="35" s="1"/>
  <c r="AO217" i="35" s="1"/>
  <c r="AE133" i="35" a="1"/>
  <c r="AE133" i="35" s="1"/>
  <c r="AO133" i="35" s="1"/>
  <c r="AE105" i="35" a="1"/>
  <c r="AE105" i="35" s="1"/>
  <c r="AO105" i="35" s="1"/>
  <c r="AE57" i="35" a="1"/>
  <c r="AE57" i="35" s="1"/>
  <c r="AO57" i="35" s="1"/>
  <c r="AE48" i="35" a="1"/>
  <c r="AE48" i="35" s="1"/>
  <c r="AO48" i="35" s="1"/>
  <c r="AE14" i="35" a="1"/>
  <c r="AE14" i="35" s="1"/>
  <c r="AO14" i="35" s="1"/>
  <c r="AE56" i="35" a="1"/>
  <c r="AE56" i="35" s="1"/>
  <c r="AO56" i="35" s="1"/>
  <c r="AE21" i="35" a="1"/>
  <c r="AE21" i="35" s="1"/>
  <c r="AO21" i="35" s="1"/>
  <c r="AE20" i="35" a="1"/>
  <c r="AE20" i="35" s="1"/>
  <c r="AO20" i="35" s="1"/>
  <c r="AE213" i="35" a="1"/>
  <c r="AE213" i="35" s="1"/>
  <c r="AO213" i="35" s="1"/>
  <c r="AE81" i="35" a="1"/>
  <c r="AE81" i="35" s="1"/>
  <c r="AO81" i="35" s="1"/>
  <c r="AE114" i="35" a="1"/>
  <c r="AE114" i="35" s="1"/>
  <c r="AO114" i="35" s="1"/>
  <c r="AE115" i="35" a="1"/>
  <c r="AE115" i="35" s="1"/>
  <c r="AO115" i="35" s="1"/>
  <c r="AE97" i="35" a="1"/>
  <c r="AE97" i="35" s="1"/>
  <c r="AO97" i="35" s="1"/>
  <c r="AE109" i="35" a="1"/>
  <c r="AE109" i="35" s="1"/>
  <c r="AO109" i="35" s="1"/>
  <c r="AE198" i="35" a="1"/>
  <c r="AE198" i="35" s="1"/>
  <c r="AO198" i="35" s="1"/>
  <c r="AE193" i="35" a="1"/>
  <c r="AE193" i="35" s="1"/>
  <c r="AO193" i="35" s="1"/>
  <c r="AE154" i="35" a="1"/>
  <c r="AE154" i="35" s="1"/>
  <c r="AO154" i="35" s="1"/>
  <c r="AE177" i="35" a="1"/>
  <c r="AE177" i="35" s="1"/>
  <c r="AO177" i="35" s="1"/>
  <c r="AE181" i="35" a="1"/>
  <c r="AE181" i="35" s="1"/>
  <c r="AO181" i="35" s="1"/>
  <c r="AE206" i="35" a="1"/>
  <c r="AE206" i="35" s="1"/>
  <c r="AO206" i="35" s="1"/>
  <c r="AE104" i="35" a="1"/>
  <c r="AE104" i="35" s="1"/>
  <c r="AO104" i="35" s="1"/>
  <c r="AE120" i="35" a="1"/>
  <c r="AE120" i="35" s="1"/>
  <c r="AO120" i="35" s="1"/>
  <c r="AE168" i="35" a="1"/>
  <c r="AE168" i="35" s="1"/>
  <c r="AO168" i="35" s="1"/>
  <c r="AE199" i="35" a="1"/>
  <c r="AE199" i="35" s="1"/>
  <c r="AO199" i="35" s="1"/>
  <c r="AE248" i="35" a="1"/>
  <c r="AE248" i="35" s="1"/>
  <c r="AO248" i="35" s="1"/>
  <c r="AE151" i="35" a="1"/>
  <c r="AE151" i="35" s="1"/>
  <c r="AO151" i="35" s="1"/>
  <c r="AE231" i="35" a="1"/>
  <c r="AE231" i="35" s="1"/>
  <c r="AO231" i="35" s="1"/>
  <c r="AE275" i="35" a="1"/>
  <c r="AE275" i="35" s="1"/>
  <c r="AO275" i="35" s="1"/>
  <c r="AE51" i="35" a="1"/>
  <c r="AE51" i="35" s="1"/>
  <c r="AO51" i="35" s="1"/>
  <c r="AE236" i="35" a="1"/>
  <c r="AE236" i="35" s="1"/>
  <c r="AO236" i="35" s="1"/>
  <c r="AE139" i="35" a="1"/>
  <c r="AE139" i="35" s="1"/>
  <c r="AO139" i="35" s="1"/>
  <c r="AE238" i="35" a="1"/>
  <c r="AE238" i="35" s="1"/>
  <c r="AO238" i="35" s="1"/>
  <c r="AE179" i="35" a="1"/>
  <c r="AE179" i="35" s="1"/>
  <c r="AO179" i="35" s="1"/>
  <c r="AE263" i="35" a="1"/>
  <c r="AE263" i="35" s="1"/>
  <c r="AO263" i="35" s="1"/>
  <c r="AE208" i="35" a="1"/>
  <c r="AE208" i="35" s="1"/>
  <c r="AO208" i="35" s="1"/>
  <c r="AE53" i="35" a="1"/>
  <c r="AE53" i="35" s="1"/>
  <c r="AO53" i="35" s="1"/>
  <c r="AE281" i="35" a="1"/>
  <c r="AE281" i="35" s="1"/>
  <c r="AO281" i="35" s="1"/>
  <c r="AE203" i="35" a="1"/>
  <c r="AE203" i="35" s="1"/>
  <c r="AO203" i="35" s="1"/>
  <c r="AE146" i="35" a="1"/>
  <c r="AE146" i="35" s="1"/>
  <c r="AO146" i="35" s="1"/>
  <c r="AE176" i="35" a="1"/>
  <c r="AE176" i="35" s="1"/>
  <c r="AO176" i="35" s="1"/>
  <c r="AE169" i="35" a="1"/>
  <c r="AE169" i="35" s="1"/>
  <c r="AO169" i="35" s="1"/>
  <c r="AE96" i="35" a="1"/>
  <c r="AE96" i="35" s="1"/>
  <c r="AO96" i="35" s="1"/>
  <c r="AE88" i="35" a="1"/>
  <c r="AE88" i="35" s="1"/>
  <c r="AO88" i="35" s="1"/>
  <c r="AE62" i="35" a="1"/>
  <c r="AE62" i="35" s="1"/>
  <c r="AO62" i="35" s="1"/>
  <c r="AE39" i="35" a="1"/>
  <c r="AE39" i="35" s="1"/>
  <c r="AO39" i="35" s="1"/>
  <c r="AE148" i="35" a="1"/>
  <c r="AE148" i="35" s="1"/>
  <c r="AO148" i="35" s="1"/>
  <c r="AE265" i="35" a="1"/>
  <c r="AE265" i="35" s="1"/>
  <c r="AO265" i="35" s="1"/>
  <c r="AE15" i="35" a="1"/>
  <c r="AE15" i="35" s="1"/>
  <c r="AO15" i="35" s="1"/>
  <c r="AE221" i="35" a="1"/>
  <c r="AE221" i="35" s="1"/>
  <c r="AO221" i="35" s="1"/>
  <c r="AE83" i="35" a="1"/>
  <c r="AE83" i="35" s="1"/>
  <c r="AO83" i="35" s="1"/>
  <c r="AE152" i="35" a="1"/>
  <c r="AE152" i="35" s="1"/>
  <c r="AO152" i="35" s="1"/>
  <c r="AE175" i="35" a="1"/>
  <c r="AE175" i="35" s="1"/>
  <c r="AO175" i="35" s="1"/>
  <c r="AE155" i="35" a="1"/>
  <c r="AE155" i="35" s="1"/>
  <c r="AO155" i="35" s="1"/>
  <c r="AE204" i="35" a="1"/>
  <c r="AE204" i="35" s="1"/>
  <c r="AO204" i="35" s="1"/>
  <c r="AE200" i="35" a="1"/>
  <c r="AE200" i="35" s="1"/>
  <c r="AO200" i="35" s="1"/>
  <c r="AE66" i="35" a="1"/>
  <c r="AE66" i="35" s="1"/>
  <c r="AO66" i="35" s="1"/>
  <c r="AE210" i="35" a="1"/>
  <c r="AE210" i="35" s="1"/>
  <c r="AO210" i="35" s="1"/>
  <c r="AE161" i="35" a="1"/>
  <c r="AE161" i="35" s="1"/>
  <c r="AO161" i="35" s="1"/>
  <c r="AE163" i="35" a="1"/>
  <c r="AE163" i="35" s="1"/>
  <c r="AO163" i="35" s="1"/>
  <c r="AE237" i="35" a="1"/>
  <c r="AE237" i="35" s="1"/>
  <c r="AO237" i="35" s="1"/>
  <c r="AE137" i="35" a="1"/>
  <c r="AE137" i="35" s="1"/>
  <c r="AO137" i="35" s="1"/>
  <c r="AE270" i="35" a="1"/>
  <c r="AE270" i="35" s="1"/>
  <c r="AO270" i="35" s="1"/>
  <c r="AE121" i="35" a="1"/>
  <c r="AE121" i="35" s="1"/>
  <c r="AO121" i="35" s="1"/>
  <c r="AE23" i="35" a="1"/>
  <c r="AE23" i="35" s="1"/>
  <c r="AO23" i="35" s="1"/>
  <c r="AE18" i="35" a="1"/>
  <c r="AE18" i="35" s="1"/>
  <c r="AO18" i="35" s="1"/>
  <c r="AE249" i="35" a="1"/>
  <c r="AE249" i="35" s="1"/>
  <c r="AO249" i="35" s="1"/>
  <c r="AE61" i="35" a="1"/>
  <c r="AE61" i="35" s="1"/>
  <c r="AO61" i="35" s="1"/>
  <c r="AE243" i="35" a="1"/>
  <c r="AE243" i="35" s="1"/>
  <c r="AO243" i="35" s="1"/>
  <c r="AE226" i="35" a="1"/>
  <c r="AE226" i="35" s="1"/>
  <c r="AO226" i="35" s="1"/>
  <c r="AE3" i="35" a="1"/>
  <c r="AE3" i="35" s="1"/>
  <c r="AO3" i="35" s="1"/>
  <c r="AE100" i="35" a="1"/>
  <c r="AE100" i="35" s="1"/>
  <c r="AO100" i="35" s="1"/>
  <c r="AE42" i="35" a="1"/>
  <c r="AE42" i="35" s="1"/>
  <c r="AO42" i="35" s="1"/>
  <c r="AE80" i="35" a="1"/>
  <c r="AE80" i="35" s="1"/>
  <c r="AO80" i="35" s="1"/>
  <c r="AE228" i="35" a="1"/>
  <c r="AE228" i="35" s="1"/>
  <c r="AO228" i="35" s="1"/>
  <c r="AE49" i="35" a="1"/>
  <c r="AE49" i="35" s="1"/>
  <c r="AO49" i="35" s="1"/>
  <c r="AE241" i="35" a="1"/>
  <c r="AE241" i="35" s="1"/>
  <c r="AO241" i="35" s="1"/>
  <c r="AE140" i="35" a="1"/>
  <c r="AE140" i="35" s="1"/>
  <c r="AO140" i="35" s="1"/>
  <c r="AE63" i="35" a="1"/>
  <c r="AE63" i="35" s="1"/>
  <c r="AO63" i="35" s="1"/>
  <c r="AE74" i="35" a="1"/>
  <c r="AE74" i="35" s="1"/>
  <c r="AO74" i="35" s="1"/>
  <c r="AE7" i="35" a="1"/>
  <c r="AE7" i="35" s="1"/>
  <c r="AO7" i="35" s="1"/>
  <c r="AE44" i="35" a="1"/>
  <c r="AE44" i="35" s="1"/>
  <c r="AO44" i="35" s="1"/>
  <c r="AE246" i="35" a="1"/>
  <c r="AE246" i="35" s="1"/>
  <c r="AO246" i="35" s="1"/>
  <c r="AE250" i="35" a="1"/>
  <c r="AE250" i="35" s="1"/>
  <c r="AO250" i="35" s="1"/>
  <c r="AE153" i="35" a="1"/>
  <c r="AE153" i="35" s="1"/>
  <c r="AO153" i="35" s="1"/>
  <c r="AE129" i="35" a="1"/>
  <c r="AE129" i="35" s="1"/>
  <c r="AO129" i="35" s="1"/>
  <c r="AE196" i="35" a="1"/>
  <c r="AE196" i="35" s="1"/>
  <c r="AO196" i="35" s="1"/>
  <c r="AE22" i="35" a="1"/>
  <c r="AE22" i="35" s="1"/>
  <c r="AO22" i="35" s="1"/>
  <c r="AE111" i="35" a="1"/>
  <c r="AE111" i="35" s="1"/>
  <c r="AO111" i="35" s="1"/>
  <c r="AE112" i="35" a="1"/>
  <c r="AE112" i="35" s="1"/>
  <c r="AO112" i="35" s="1"/>
  <c r="AE188" i="35" a="1"/>
  <c r="AE188" i="35" s="1"/>
  <c r="AO188" i="35" s="1"/>
  <c r="AE92" i="35" a="1"/>
  <c r="AE92" i="35" s="1"/>
  <c r="AO92" i="35" s="1"/>
  <c r="AE73" i="35" a="1"/>
  <c r="AE73" i="35" s="1"/>
  <c r="AO73" i="35" s="1"/>
  <c r="AE32" i="35" a="1"/>
  <c r="AE32" i="35" s="1"/>
  <c r="AO32" i="35" s="1"/>
  <c r="AE41" i="35" a="1"/>
  <c r="AE41" i="35" s="1"/>
  <c r="AO41" i="35" s="1"/>
  <c r="AE276" i="35" a="1"/>
  <c r="AE276" i="35" s="1"/>
  <c r="AO276" i="35" s="1"/>
  <c r="AE274" i="35" a="1"/>
  <c r="AE274" i="35" s="1"/>
  <c r="AO274" i="35" s="1"/>
  <c r="AE185" i="35" a="1"/>
  <c r="AE185" i="35" s="1"/>
  <c r="AO185" i="35" s="1"/>
  <c r="AE43" i="35" a="1"/>
  <c r="AE43" i="35" s="1"/>
  <c r="AO43" i="35" s="1"/>
  <c r="AE280" i="35" a="1"/>
  <c r="AE280" i="35" s="1"/>
  <c r="AO280" i="35" s="1"/>
  <c r="AE64" i="35" a="1"/>
  <c r="AE64" i="35" s="1"/>
  <c r="AO64" i="35" s="1"/>
  <c r="AE110" i="35" a="1"/>
  <c r="AE110" i="35" s="1"/>
  <c r="AO110" i="35" s="1"/>
  <c r="AE194" i="35" a="1"/>
  <c r="AE194" i="35" s="1"/>
  <c r="AO194" i="35" s="1"/>
  <c r="AE283" i="35" a="1"/>
  <c r="AE283" i="35" s="1"/>
  <c r="AO283" i="35" s="1"/>
  <c r="AE160" i="35" a="1"/>
  <c r="AE160" i="35" s="1"/>
  <c r="AO160" i="35" s="1"/>
  <c r="AE178" i="35" a="1"/>
  <c r="AE178" i="35" s="1"/>
  <c r="AO178" i="35" s="1"/>
  <c r="AE215" i="35" a="1"/>
  <c r="AE215" i="35" s="1"/>
  <c r="AO215" i="35" s="1"/>
  <c r="AE242" i="35" a="1"/>
  <c r="AE242" i="35" s="1"/>
  <c r="AO242" i="35" s="1"/>
  <c r="AE138" i="35" a="1"/>
  <c r="AE138" i="35" s="1"/>
  <c r="AO138" i="35" s="1"/>
  <c r="AE216" i="35" a="1"/>
  <c r="AE216" i="35" s="1"/>
  <c r="AO216" i="35" s="1"/>
  <c r="AE290" i="35" a="1"/>
  <c r="AE290" i="35" s="1"/>
  <c r="AO290" i="35" s="1"/>
  <c r="AE166" i="35" a="1"/>
  <c r="AE166" i="35" s="1"/>
  <c r="AO166" i="35" s="1"/>
  <c r="AE94" i="35" a="1"/>
  <c r="AE94" i="35" s="1"/>
  <c r="AO94" i="35" s="1"/>
  <c r="AE269" i="35" a="1"/>
  <c r="AE269" i="35" s="1"/>
  <c r="AO269" i="35" s="1"/>
  <c r="AE135" i="35" a="1"/>
  <c r="AE135" i="35" s="1"/>
  <c r="AO135" i="35" s="1"/>
  <c r="AE19" i="35" a="1"/>
  <c r="AE19" i="35" s="1"/>
  <c r="AO19" i="35" s="1"/>
  <c r="AE234" i="35" a="1"/>
  <c r="AE234" i="35" s="1"/>
  <c r="AO234" i="35" s="1"/>
  <c r="AE278" i="35" a="1"/>
  <c r="AE278" i="35" s="1"/>
  <c r="AO278" i="35" s="1"/>
  <c r="AE257" i="35" a="1"/>
  <c r="AE257" i="35" s="1"/>
  <c r="AO257" i="35" s="1"/>
  <c r="AE202" i="35" a="1"/>
  <c r="AE202" i="35" s="1"/>
  <c r="AO202" i="35" s="1"/>
  <c r="AE184" i="35" a="1"/>
  <c r="AE184" i="35" s="1"/>
  <c r="AO184" i="35" s="1"/>
  <c r="AE125" i="35" a="1"/>
  <c r="AE125" i="35" s="1"/>
  <c r="AO125" i="35" s="1"/>
  <c r="AE224" i="35" a="1"/>
  <c r="AE224" i="35" s="1"/>
  <c r="AO224" i="35" s="1"/>
  <c r="AE174" i="35" a="1"/>
  <c r="AE174" i="35" s="1"/>
  <c r="AO174" i="35" s="1"/>
  <c r="AE29" i="35" a="1"/>
  <c r="AE29" i="35" s="1"/>
  <c r="AO29" i="35" s="1"/>
  <c r="AE261" i="35" a="1"/>
  <c r="AE261" i="35" s="1"/>
  <c r="AO261" i="35" s="1"/>
  <c r="F119" i="35"/>
  <c r="AE119" i="35" a="1"/>
  <c r="AE119" i="35" s="1"/>
  <c r="AO119" i="35" s="1"/>
  <c r="AE116" i="35" a="1"/>
  <c r="AE116" i="35" s="1"/>
  <c r="AO116" i="35" s="1"/>
  <c r="AE256" i="35" a="1"/>
  <c r="AE256" i="35" s="1"/>
  <c r="AO256" i="35" s="1"/>
  <c r="AE271" i="35" a="1"/>
  <c r="AE271" i="35" s="1"/>
  <c r="AO271" i="35" s="1"/>
  <c r="AE288" i="35" a="1"/>
  <c r="AE288" i="35" s="1"/>
  <c r="AO288" i="35" s="1"/>
  <c r="AE229" i="35" a="1"/>
  <c r="AE229" i="35" s="1"/>
  <c r="AO229" i="35" s="1"/>
  <c r="AE90" i="35" a="1"/>
  <c r="AE90" i="35" s="1"/>
  <c r="AO90" i="35" s="1"/>
  <c r="AE141" i="35" a="1"/>
  <c r="AE141" i="35" s="1"/>
  <c r="AO141" i="35" s="1"/>
  <c r="AE102" i="35" a="1"/>
  <c r="AE102" i="35" s="1"/>
  <c r="AO102" i="35" s="1"/>
  <c r="AE79" i="35" a="1"/>
  <c r="AE79" i="35" s="1"/>
  <c r="AO79" i="35" s="1"/>
  <c r="AE107" i="35" a="1"/>
  <c r="AE107" i="35" s="1"/>
  <c r="AO107" i="35" s="1"/>
  <c r="AE245" i="35" a="1"/>
  <c r="AE245" i="35" s="1"/>
  <c r="AO245" i="35" s="1"/>
  <c r="AE50" i="35" a="1"/>
  <c r="AE50" i="35" s="1"/>
  <c r="AO50" i="35" s="1"/>
  <c r="AE267" i="35" a="1"/>
  <c r="AE267" i="35" s="1"/>
  <c r="AO267" i="35" s="1"/>
  <c r="AE268" i="35" a="1"/>
  <c r="AE268" i="35" s="1"/>
  <c r="AO268" i="35" s="1"/>
  <c r="AE259" i="35" a="1"/>
  <c r="AE259" i="35" s="1"/>
  <c r="AO259" i="35" s="1"/>
  <c r="AE10" i="35" a="1"/>
  <c r="AE10" i="35" s="1"/>
  <c r="AO10" i="35" s="1"/>
  <c r="AE131" i="35" a="1"/>
  <c r="AE131" i="35" s="1"/>
  <c r="AO131" i="35" s="1"/>
  <c r="AE173" i="35" a="1"/>
  <c r="AE173" i="35" s="1"/>
  <c r="AO173" i="35" s="1"/>
  <c r="AE197" i="35" a="1"/>
  <c r="AE197" i="35" s="1"/>
  <c r="AO197" i="35" s="1"/>
  <c r="AE34" i="35" a="1"/>
  <c r="AE34" i="35" s="1"/>
  <c r="AO34" i="35" s="1"/>
  <c r="AE273" i="35" a="1"/>
  <c r="AE273" i="35" s="1"/>
  <c r="AO273" i="35" s="1"/>
  <c r="AE122" i="35" a="1"/>
  <c r="AE122" i="35" s="1"/>
  <c r="AO122" i="35" s="1"/>
  <c r="AE225" i="35" a="1"/>
  <c r="AE225" i="35" s="1"/>
  <c r="AO225" i="35" s="1"/>
  <c r="AE101" i="35" a="1"/>
  <c r="AE101" i="35" s="1"/>
  <c r="AO101" i="35" s="1"/>
  <c r="AE35" i="35" a="1"/>
  <c r="AE35" i="35" s="1"/>
  <c r="AO35" i="35" s="1"/>
  <c r="F219" i="35"/>
  <c r="AE219" i="35" a="1"/>
  <c r="AE219" i="35" s="1"/>
  <c r="AO219" i="35" s="1"/>
  <c r="F17" i="35"/>
  <c r="AE17" i="35" a="1"/>
  <c r="AE17" i="35" s="1"/>
  <c r="AO17" i="35" s="1"/>
  <c r="AE187" i="35" a="1"/>
  <c r="AE187" i="35" s="1"/>
  <c r="AO187" i="35" s="1"/>
  <c r="AE78" i="35" a="1"/>
  <c r="AE78" i="35" s="1"/>
  <c r="AO78" i="35" s="1"/>
  <c r="AE9" i="35" a="1"/>
  <c r="AE9" i="35" s="1"/>
  <c r="AO9" i="35" s="1"/>
  <c r="AE251" i="35" a="1"/>
  <c r="AE251" i="35" s="1"/>
  <c r="AO251" i="35" s="1"/>
  <c r="AE124" i="35" a="1"/>
  <c r="AE124" i="35" s="1"/>
  <c r="AO124" i="35" s="1"/>
  <c r="AE239" i="35" a="1"/>
  <c r="AE239" i="35" s="1"/>
  <c r="AO239" i="35" s="1"/>
  <c r="AE33" i="35" a="1"/>
  <c r="AE33" i="35" s="1"/>
  <c r="AO33" i="35" s="1"/>
  <c r="AE69" i="35" a="1"/>
  <c r="AE69" i="35" s="1"/>
  <c r="AO69" i="35" s="1"/>
  <c r="F54" i="35"/>
  <c r="AE54" i="35" a="1"/>
  <c r="AE54" i="35" s="1"/>
  <c r="AO54" i="35" s="1"/>
  <c r="AE287" i="35" a="1"/>
  <c r="AE287" i="35" s="1"/>
  <c r="AO287" i="35" s="1"/>
  <c r="AE254" i="35" a="1"/>
  <c r="AE254" i="35" s="1"/>
  <c r="AO254" i="35" s="1"/>
  <c r="AE227" i="35" a="1"/>
  <c r="AE227" i="35" s="1"/>
  <c r="AO227" i="35" s="1"/>
  <c r="AE89" i="35" a="1"/>
  <c r="AE89" i="35" s="1"/>
  <c r="AO89" i="35" s="1"/>
  <c r="AE258" i="35" a="1"/>
  <c r="AE258" i="35" s="1"/>
  <c r="AO258" i="35" s="1"/>
  <c r="AE76" i="35" a="1"/>
  <c r="AE76" i="35" s="1"/>
  <c r="AO76" i="35" s="1"/>
  <c r="AE59" i="35" a="1"/>
  <c r="AE59" i="35" s="1"/>
  <c r="AO59" i="35" s="1"/>
  <c r="AE171" i="35" a="1"/>
  <c r="AE171" i="35" s="1"/>
  <c r="AO171" i="35" s="1"/>
  <c r="AE95" i="35" a="1"/>
  <c r="AE95" i="35" s="1"/>
  <c r="AO95" i="35" s="1"/>
  <c r="AE253" i="35" a="1"/>
  <c r="AE253" i="35" s="1"/>
  <c r="AO253" i="35" s="1"/>
  <c r="AE82" i="35" a="1"/>
  <c r="AE82" i="35" s="1"/>
  <c r="AO82" i="35" s="1"/>
  <c r="AE93" i="35" a="1"/>
  <c r="AE93" i="35" s="1"/>
  <c r="AO93" i="35" s="1"/>
  <c r="AE117" i="35" a="1"/>
  <c r="AE117" i="35" s="1"/>
  <c r="AO117" i="35" s="1"/>
  <c r="F65" i="35"/>
  <c r="AE65" i="35" a="1"/>
  <c r="AE65" i="35" s="1"/>
  <c r="AO65" i="35" s="1"/>
  <c r="AE277" i="35" a="1"/>
  <c r="AE277" i="35" s="1"/>
  <c r="AO277" i="35" s="1"/>
  <c r="AE30" i="35" a="1"/>
  <c r="AE30" i="35" s="1"/>
  <c r="AO30" i="35" s="1"/>
  <c r="AE106" i="35" a="1"/>
  <c r="AE106" i="35" s="1"/>
  <c r="AO106" i="35" s="1"/>
  <c r="AE11" i="35" a="1"/>
  <c r="AE11" i="35" s="1"/>
  <c r="AO11" i="35" s="1"/>
  <c r="AE182" i="35" a="1"/>
  <c r="AE182" i="35" s="1"/>
  <c r="AO182" i="35" s="1"/>
  <c r="AE201" i="35" a="1"/>
  <c r="AE201" i="35" s="1"/>
  <c r="AO201" i="35" s="1"/>
  <c r="AE71" i="35" a="1"/>
  <c r="AE71" i="35" s="1"/>
  <c r="AO71" i="35" s="1"/>
  <c r="AE143" i="35" a="1"/>
  <c r="AE143" i="35" s="1"/>
  <c r="AO143" i="35" s="1"/>
  <c r="AE284" i="35" a="1"/>
  <c r="AE284" i="35" s="1"/>
  <c r="AO284" i="35" s="1"/>
  <c r="AE212" i="35" a="1"/>
  <c r="AE212" i="35" s="1"/>
  <c r="AO212" i="35" s="1"/>
  <c r="AE222" i="35" a="1"/>
  <c r="AE222" i="35" s="1"/>
  <c r="AO222" i="35" s="1"/>
  <c r="AE103" i="35" a="1"/>
  <c r="AE103" i="35" s="1"/>
  <c r="AO103" i="35" s="1"/>
  <c r="AE132" i="35" a="1"/>
  <c r="AE132" i="35" s="1"/>
  <c r="AO132" i="35" s="1"/>
  <c r="AE98" i="35" a="1"/>
  <c r="AE98" i="35" s="1"/>
  <c r="AO98" i="35" s="1"/>
  <c r="AE279" i="35" a="1"/>
  <c r="AE279" i="35" s="1"/>
  <c r="AO279" i="35" s="1"/>
  <c r="AE68" i="35" a="1"/>
  <c r="AE68" i="35" s="1"/>
  <c r="AO68" i="35" s="1"/>
  <c r="AE45" i="35" a="1"/>
  <c r="AE45" i="35" s="1"/>
  <c r="AO45" i="35" s="1"/>
  <c r="AE157" i="35" a="1"/>
  <c r="AE157" i="35" s="1"/>
  <c r="AO157" i="35" s="1"/>
  <c r="AE28" i="35" a="1"/>
  <c r="AE28" i="35" s="1"/>
  <c r="AO28" i="35" s="1"/>
  <c r="AE191" i="35" a="1"/>
  <c r="AE191" i="35" s="1"/>
  <c r="AO191" i="35" s="1"/>
  <c r="AE289" i="35" a="1"/>
  <c r="AE289" i="35" s="1"/>
  <c r="AO289" i="35" s="1"/>
  <c r="AE214" i="35" a="1"/>
  <c r="AE214" i="35" s="1"/>
  <c r="AO214" i="35" s="1"/>
  <c r="AE130" i="35" a="1"/>
  <c r="AE130" i="35" s="1"/>
  <c r="AO130" i="35" s="1"/>
  <c r="F91" i="35"/>
  <c r="AE91" i="35" a="1"/>
  <c r="AE91" i="35" s="1"/>
  <c r="AO91" i="35" s="1"/>
  <c r="AE24" i="35" a="1"/>
  <c r="AE24" i="35" s="1"/>
  <c r="AO24" i="35" s="1"/>
  <c r="AE189" i="35" a="1"/>
  <c r="AE189" i="35" s="1"/>
  <c r="AO189" i="35" s="1"/>
  <c r="AE186" i="35" a="1"/>
  <c r="AE186" i="35" s="1"/>
  <c r="AO186" i="35" s="1"/>
  <c r="AE37" i="35" a="1"/>
  <c r="AE37" i="35" s="1"/>
  <c r="AO37" i="35" s="1"/>
  <c r="AE31" i="35" a="1"/>
  <c r="AE31" i="35" s="1"/>
  <c r="AO31" i="35" s="1"/>
  <c r="AE25" i="35" a="1"/>
  <c r="AE25" i="35" s="1"/>
  <c r="AO25" i="35" s="1"/>
  <c r="AE60" i="35" a="1"/>
  <c r="AE60" i="35" s="1"/>
  <c r="AO60" i="35" s="1"/>
  <c r="AE149" i="35" a="1"/>
  <c r="AE149" i="35" s="1"/>
  <c r="AO149" i="35" s="1"/>
  <c r="AE266" i="35" a="1"/>
  <c r="AE266" i="35" s="1"/>
  <c r="AO266" i="35" s="1"/>
  <c r="AE262" i="35" a="1"/>
  <c r="AE262" i="35" s="1"/>
  <c r="AO262" i="35" s="1"/>
  <c r="AE230" i="35" a="1"/>
  <c r="AE230" i="35" s="1"/>
  <c r="AO230" i="35" s="1"/>
  <c r="AE13" i="35" a="1"/>
  <c r="AE13" i="35" s="1"/>
  <c r="AO13" i="35" s="1"/>
  <c r="AE134" i="35" a="1"/>
  <c r="AE134" i="35" s="1"/>
  <c r="AO134" i="35" s="1"/>
  <c r="AE159" i="35" a="1"/>
  <c r="AE159" i="35" s="1"/>
  <c r="AO159" i="35" s="1"/>
  <c r="AE190" i="35" a="1"/>
  <c r="AE190" i="35" s="1"/>
  <c r="AO190" i="35" s="1"/>
  <c r="AS110" i="35"/>
  <c r="AS91" i="35"/>
  <c r="AS149" i="35"/>
  <c r="AS9" i="35"/>
  <c r="AS266" i="35"/>
  <c r="AS244" i="35"/>
  <c r="AO6" i="35"/>
  <c r="AO67" i="35"/>
  <c r="AO150" i="35"/>
  <c r="AO72" i="35"/>
  <c r="AO235" i="35"/>
  <c r="AO232" i="35"/>
  <c r="AO211" i="35"/>
  <c r="AO170" i="35"/>
  <c r="AO142" i="35"/>
  <c r="AO75" i="35"/>
  <c r="F170" i="35"/>
  <c r="AF75" i="35"/>
  <c r="AF169" i="35"/>
  <c r="AF63" i="35"/>
  <c r="AP63" i="35" s="1"/>
  <c r="AF242" i="35"/>
  <c r="AF192" i="35"/>
  <c r="AF32" i="35"/>
  <c r="AP32" i="35" s="1"/>
  <c r="AF225" i="35"/>
  <c r="AP225" i="35" s="1"/>
  <c r="AF283" i="35"/>
  <c r="AF172" i="35"/>
  <c r="AP172" i="35" s="1"/>
  <c r="AF105" i="35"/>
  <c r="AP105" i="35" s="1"/>
  <c r="AF175" i="35"/>
  <c r="AP175" i="35" s="1"/>
  <c r="AF49" i="35"/>
  <c r="AP49" i="35" s="1"/>
  <c r="AF185" i="35"/>
  <c r="AP185" i="35" s="1"/>
  <c r="F252" i="35"/>
  <c r="AO252" i="35"/>
  <c r="AF118" i="35"/>
  <c r="AP118" i="35" s="1"/>
  <c r="AF250" i="35"/>
  <c r="AP250" i="35" s="1"/>
  <c r="AF48" i="35"/>
  <c r="AP48" i="35" s="1"/>
  <c r="AO147" i="35"/>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F163" i="35"/>
  <c r="F211" i="35"/>
  <c r="AF85" i="35"/>
  <c r="AP85" i="35" s="1"/>
  <c r="AF7" i="35"/>
  <c r="AP7" i="35" s="1"/>
  <c r="F20" i="35"/>
  <c r="AF66" i="35"/>
  <c r="AP66" i="35" s="1"/>
  <c r="AF25" i="35"/>
  <c r="AP25" i="35" s="1"/>
  <c r="AF24" i="35"/>
  <c r="F216" i="35"/>
  <c r="AF9" i="35"/>
  <c r="AP9" i="35" s="1"/>
  <c r="F231"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P14" i="35" s="1"/>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F18" i="35"/>
  <c r="F150" i="35"/>
  <c r="F136" i="35"/>
  <c r="F173" i="35"/>
  <c r="F6" i="35"/>
  <c r="F142" i="35"/>
  <c r="F48" i="35"/>
  <c r="F21" i="35"/>
  <c r="F232" i="35"/>
  <c r="F75" i="35"/>
  <c r="F72" i="35"/>
  <c r="F223" i="35"/>
  <c r="AO223" i="35"/>
  <c r="F28" i="35"/>
  <c r="F8" i="35"/>
  <c r="F70" i="35"/>
  <c r="AO126" i="35"/>
  <c r="F126" i="35"/>
  <c r="AO144" i="35"/>
  <c r="F144" i="35"/>
  <c r="F102" i="35"/>
  <c r="AO87" i="35"/>
  <c r="F87" i="35"/>
  <c r="F94" i="35"/>
  <c r="F26" i="35"/>
  <c r="F85" i="35"/>
  <c r="F158" i="35"/>
  <c r="F181" i="35"/>
  <c r="F240" i="35"/>
  <c r="AO240" i="35"/>
  <c r="F134" i="35"/>
  <c r="F247" i="35"/>
  <c r="F44" i="35"/>
  <c r="F239" i="35"/>
  <c r="F129" i="35"/>
  <c r="F112" i="35"/>
  <c r="F71" i="35"/>
  <c r="F14" i="35"/>
  <c r="F169" i="35"/>
  <c r="F164" i="35"/>
  <c r="F67" i="35"/>
  <c r="F167" i="35"/>
  <c r="AI28" i="35" l="1"/>
  <c r="AI10" i="35"/>
  <c r="AI217" i="35"/>
  <c r="AI162" i="35"/>
  <c r="AI187" i="35"/>
  <c r="AS187" i="35" s="1"/>
  <c r="AI120" i="35"/>
  <c r="AI215" i="35"/>
  <c r="AP215" i="35"/>
  <c r="AP251" i="35"/>
  <c r="AI251" i="35"/>
  <c r="AS251" i="35" s="1"/>
  <c r="AP169" i="35"/>
  <c r="AI169" i="35"/>
  <c r="AI48" i="35"/>
  <c r="AP180" i="35"/>
  <c r="AI180" i="35"/>
  <c r="AS180" i="35" s="1"/>
  <c r="AP5" i="35"/>
  <c r="AI5" i="35"/>
  <c r="AS5" i="35" s="1"/>
  <c r="AP192" i="35"/>
  <c r="AI192" i="35"/>
  <c r="AP75" i="35"/>
  <c r="AI75" i="35"/>
  <c r="AI85" i="35"/>
  <c r="AI208" i="35"/>
  <c r="AP208" i="35"/>
  <c r="AP254" i="35"/>
  <c r="AI254" i="35"/>
  <c r="AP4" i="35"/>
  <c r="AI4" i="35"/>
  <c r="AS4" i="35" s="1"/>
  <c r="AP242" i="35"/>
  <c r="AI242" i="35"/>
  <c r="AS242" i="35" s="1"/>
  <c r="AI63" i="35"/>
  <c r="AP16" i="35"/>
  <c r="AI16" i="35"/>
  <c r="AP283" i="35"/>
  <c r="AI283" i="35"/>
  <c r="AP135" i="35"/>
  <c r="AI135" i="35"/>
  <c r="AP176" i="35"/>
  <c r="AI176" i="35"/>
  <c r="AS176" i="35" s="1"/>
  <c r="AP124" i="35"/>
  <c r="AI124" i="35"/>
  <c r="AP27" i="35"/>
  <c r="AI27" i="35"/>
  <c r="AP243" i="35"/>
  <c r="AI243" i="35"/>
  <c r="AS243" i="35" s="1"/>
  <c r="AP24" i="35"/>
  <c r="AI24" i="35"/>
  <c r="AP227" i="35"/>
  <c r="AI227" i="35"/>
  <c r="AS227" i="35" s="1"/>
  <c r="AP111" i="35"/>
  <c r="AI111" i="35"/>
  <c r="AS111" i="35" s="1"/>
  <c r="AI14" i="35"/>
  <c r="AI170" i="35"/>
  <c r="AP100" i="35"/>
  <c r="AI100" i="35"/>
  <c r="AP131" i="35"/>
  <c r="AI131" i="35"/>
  <c r="AI20" i="35"/>
  <c r="AP113" i="35"/>
  <c r="AI113" i="35"/>
  <c r="AS113" i="35" s="1"/>
  <c r="AI197" i="35"/>
  <c r="AI146" i="35"/>
  <c r="AP146" i="35"/>
  <c r="AP252" i="35"/>
  <c r="AI252" i="35"/>
  <c r="AS252" i="35" s="1"/>
  <c r="AI185" i="35"/>
  <c r="AP60" i="35"/>
  <c r="AI60" i="35"/>
  <c r="AP239" i="35"/>
  <c r="AI239" i="35"/>
  <c r="AS142" i="35"/>
  <c r="AS58" i="35"/>
  <c r="AS73" i="35"/>
  <c r="AS194" i="35"/>
  <c r="AS64" i="35"/>
  <c r="AS50" i="35"/>
  <c r="AS284" i="35"/>
  <c r="AS282" i="35"/>
  <c r="AS223" i="35"/>
  <c r="AS108" i="35"/>
  <c r="AS144" i="35"/>
  <c r="AS154" i="35"/>
  <c r="AS107" i="35"/>
  <c r="AS173" i="35"/>
  <c r="AS219" i="35"/>
  <c r="AS196" i="35"/>
  <c r="AS74" i="35"/>
  <c r="AS178" i="35"/>
  <c r="AS17" i="35"/>
  <c r="AS83" i="35"/>
  <c r="AS209" i="35"/>
  <c r="AS280" i="35"/>
  <c r="AS262" i="35"/>
  <c r="AS81" i="35"/>
  <c r="AS273" i="35"/>
  <c r="AS122" i="35"/>
  <c r="AS45" i="35"/>
  <c r="AS8" i="35"/>
  <c r="AS226" i="35"/>
  <c r="AS6" i="35"/>
  <c r="AS101" i="35"/>
  <c r="AS159" i="35"/>
  <c r="AS130" i="35"/>
  <c r="AS286" i="35"/>
  <c r="AS253" i="35"/>
  <c r="AS211" i="35"/>
  <c r="AS102" i="35"/>
  <c r="AS77" i="35"/>
  <c r="AS137" i="35"/>
  <c r="AS220" i="35"/>
  <c r="AS167" i="35"/>
  <c r="AS38" i="35"/>
  <c r="AS213" i="35"/>
  <c r="AS147" i="35"/>
  <c r="AS229" i="35"/>
  <c r="AS7" i="35"/>
  <c r="AS218" i="35"/>
  <c r="AS153" i="35"/>
  <c r="AS255" i="35"/>
  <c r="AS118" i="35"/>
  <c r="AS212" i="35"/>
  <c r="AS35" i="35"/>
  <c r="AS46" i="35"/>
  <c r="AS166" i="35"/>
  <c r="AS257" i="35"/>
  <c r="AS105" i="35"/>
  <c r="AS70" i="35"/>
  <c r="AS203" i="35"/>
  <c r="AS12" i="35"/>
  <c r="AS78" i="35"/>
  <c r="AS204" i="35"/>
  <c r="AS233" i="35"/>
  <c r="AS172" i="35"/>
  <c r="AS265" i="35"/>
  <c r="AS125" i="35"/>
  <c r="AS90" i="35"/>
  <c r="AS56" i="35"/>
  <c r="AS67" i="35"/>
  <c r="AS138" i="35"/>
  <c r="AS65" i="35"/>
  <c r="AS258" i="35"/>
  <c r="AS98" i="35"/>
  <c r="AS18" i="35"/>
  <c r="AS261" i="35"/>
  <c r="AS150" i="35"/>
  <c r="AS158" i="35"/>
  <c r="AS263" i="35"/>
  <c r="AS281" i="35"/>
  <c r="AS148" i="35"/>
  <c r="AS89" i="35"/>
  <c r="AS95" i="35"/>
  <c r="AS171" i="35"/>
  <c r="AS145" i="35"/>
  <c r="AS259" i="35"/>
  <c r="AS80" i="35"/>
  <c r="AS249" i="35"/>
  <c r="AS106" i="35"/>
  <c r="AS210" i="35"/>
  <c r="AS202" i="35"/>
  <c r="AS238" i="35"/>
  <c r="AS114" i="35"/>
  <c r="AS271" i="35"/>
  <c r="AS55" i="35"/>
  <c r="AS33" i="35"/>
  <c r="AS22" i="35"/>
  <c r="AS230" i="35"/>
  <c r="AS289" i="35"/>
  <c r="AS121" i="35"/>
  <c r="AS68" i="35"/>
  <c r="AS260" i="35"/>
  <c r="AS163" i="35"/>
  <c r="AS127" i="35"/>
  <c r="AS193" i="35"/>
  <c r="AS272" i="35"/>
  <c r="AS61" i="35"/>
  <c r="AS225" i="35"/>
  <c r="AS182" i="35"/>
  <c r="AS123" i="35"/>
  <c r="AS44" i="35"/>
  <c r="AS15" i="35"/>
  <c r="AS264" i="35"/>
  <c r="AS82" i="35"/>
  <c r="AS231" i="35"/>
  <c r="AS290" i="35"/>
  <c r="AS143" i="35"/>
  <c r="AS277" i="35"/>
  <c r="AS115" i="35"/>
  <c r="AS41" i="35"/>
  <c r="AS190" i="35"/>
  <c r="AS248" i="35"/>
  <c r="AS174" i="35"/>
  <c r="AS79" i="35"/>
  <c r="AS97" i="35"/>
  <c r="AS151" i="35"/>
  <c r="AS21" i="35"/>
  <c r="AS32" i="35"/>
  <c r="AS29" i="35"/>
  <c r="AS276" i="35"/>
  <c r="AS291" i="35"/>
  <c r="AS201" i="35"/>
  <c r="AS52" i="35"/>
  <c r="AS160" i="35"/>
  <c r="AS156" i="35"/>
  <c r="AS179" i="35"/>
  <c r="AS200" i="35"/>
  <c r="AS278" i="35"/>
  <c r="AS168" i="35"/>
  <c r="AS103" i="35"/>
  <c r="AS104" i="35"/>
  <c r="AS88" i="35"/>
  <c r="AS99" i="35"/>
  <c r="AS133" i="35"/>
  <c r="AS287" i="35"/>
  <c r="AS76" i="35"/>
  <c r="AS25" i="35"/>
  <c r="AS140" i="35"/>
  <c r="AS256" i="35"/>
  <c r="AS36" i="35"/>
  <c r="AS23" i="35"/>
  <c r="AS275" i="35"/>
  <c r="AS19" i="35"/>
  <c r="AS54" i="35"/>
  <c r="AS216" i="35"/>
  <c r="AS71" i="35"/>
  <c r="AS93" i="35"/>
  <c r="AS269" i="35"/>
  <c r="AS164" i="35"/>
  <c r="AS228" i="35"/>
  <c r="AS39" i="35"/>
  <c r="AS222" i="35"/>
  <c r="AS274" i="35"/>
  <c r="AS59" i="35"/>
  <c r="AS53" i="35"/>
  <c r="AS31" i="35"/>
  <c r="AS47" i="35"/>
  <c r="AS191" i="35"/>
  <c r="AS161" i="35"/>
  <c r="AS288" i="35"/>
  <c r="AS129" i="35"/>
  <c r="AS119" i="35"/>
  <c r="AS240" i="35"/>
  <c r="AS198" i="35"/>
  <c r="AS189" i="35"/>
  <c r="AS72" i="35"/>
  <c r="AS112" i="35"/>
  <c r="AS267" i="35"/>
  <c r="AS92" i="35"/>
  <c r="AS3" i="35"/>
  <c r="AS62" i="35"/>
  <c r="AS28" i="35" l="1"/>
  <c r="AS215" i="35"/>
  <c r="AS120" i="35"/>
  <c r="AS185" i="35"/>
  <c r="AS217" i="35"/>
  <c r="AS162" i="35"/>
  <c r="AS14" i="35"/>
  <c r="AS60" i="35"/>
  <c r="AS24" i="35"/>
  <c r="AS10" i="35"/>
  <c r="AS75" i="35"/>
  <c r="AS135" i="35"/>
  <c r="AS63" i="35"/>
  <c r="AS239" i="35"/>
  <c r="AS170" i="35"/>
  <c r="AS131" i="35"/>
  <c r="AS16" i="35"/>
  <c r="AS48" i="35"/>
  <c r="AS283" i="35"/>
  <c r="AS27" i="35"/>
  <c r="AS197" i="35"/>
  <c r="AS124" i="35"/>
  <c r="AS208" i="35"/>
  <c r="AS254" i="35"/>
  <c r="AS192" i="35"/>
  <c r="AS100" i="35"/>
  <c r="AS20" i="35"/>
  <c r="AS169" i="35"/>
  <c r="AS146" i="35"/>
  <c r="AS85"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<sst xmlns="http://schemas.openxmlformats.org/spreadsheetml/2006/main" count="4423" uniqueCount="999">
  <si>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</si>
  <si>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</si>
  <si>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</si>
  <si>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</si>
  <si>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</si>
  <si>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</si>
  <si>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</si>
  <si>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</si>
  <si>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</si>
  <si>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</si>
  <si>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</si>
  <si>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</si>
  <si>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</si>
  <si>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</si>
  <si>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</si>
  <si>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</si>
  <si>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</si>
  <si>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</si>
  <si>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</si>
  <si>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</si>
  <si>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</si>
  <si>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</si>
  <si>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</si>
  <si>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</si>
  <si>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</si>
  <si>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</si>
  <si>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Absent</t>
  </si>
  <si>
    <t>negative</t>
  </si>
  <si>
    <t>Margins uninvolved by carcinoma</t>
  </si>
  <si>
    <t>M1</t>
  </si>
  <si>
    <t>2.8cm</t>
  </si>
  <si>
    <t>Present</t>
  </si>
  <si>
    <t>Margin(s) involved by carcinoma</t>
  </si>
  <si>
    <t>follicular variant</t>
  </si>
  <si>
    <t>1.3cm</t>
  </si>
  <si>
    <t>N1a</t>
  </si>
  <si>
    <t>T3</t>
  </si>
  <si>
    <t>6cm</t>
  </si>
  <si>
    <t>TALL CELL VARIANT</t>
  </si>
  <si>
    <t>2.5cm</t>
  </si>
  <si>
    <t>Not identified</t>
  </si>
  <si>
    <t>positive</t>
  </si>
  <si>
    <t>T1</t>
  </si>
  <si>
    <t>Nx</t>
  </si>
  <si>
    <t>0.7cm</t>
  </si>
  <si>
    <t>Papillary carcinoma, follicular variant</t>
  </si>
  <si>
    <t>Negative</t>
  </si>
  <si>
    <t>1.0cm</t>
  </si>
  <si>
    <t>T1b</t>
  </si>
  <si>
    <t>Not Identified</t>
  </si>
  <si>
    <t>classical type</t>
  </si>
  <si>
    <t>present</t>
  </si>
  <si>
    <t>Free of tumor</t>
  </si>
  <si>
    <t>T1a</t>
  </si>
  <si>
    <t>papillary</t>
  </si>
  <si>
    <t>2.1cm</t>
  </si>
  <si>
    <t>Tumor is present at inked anterior margin</t>
  </si>
  <si>
    <t>Focal</t>
  </si>
  <si>
    <t>2cm</t>
  </si>
  <si>
    <t>Focal Invasion</t>
  </si>
  <si>
    <t>multifocal</t>
  </si>
  <si>
    <t>TCGA-EM-A22O</t>
  </si>
  <si>
    <t>focal extent (less than 4 vessels)</t>
  </si>
  <si>
    <t>4cm</t>
  </si>
  <si>
    <t>TCGA-FY-A40N</t>
  </si>
  <si>
    <t>1.7cm</t>
  </si>
  <si>
    <t>Extensive (4 or more vessels)</t>
  </si>
  <si>
    <t>Classical (usual)</t>
  </si>
  <si>
    <t>Focal (less than 4 vessels)</t>
  </si>
  <si>
    <t>Present, minimal</t>
  </si>
  <si>
    <t>I</t>
  </si>
  <si>
    <t>not identified</t>
  </si>
  <si>
    <t>Focal invasion</t>
  </si>
  <si>
    <t>Present, extent widely invasive</t>
  </si>
  <si>
    <t>uninvolved by carcinoma</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</si>
  <si>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</si>
  <si>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</si>
  <si>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</si>
  <si>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</si>
  <si>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</si>
  <si>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</si>
  <si>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</si>
  <si>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</si>
  <si>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</si>
  <si>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</si>
  <si>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</si>
  <si>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</si>
  <si>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</si>
  <si>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</si>
  <si>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</si>
  <si>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</si>
  <si>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</si>
  <si>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</si>
  <si>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</si>
  <si>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</si>
  <si>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</si>
  <si>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</si>
  <si>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</si>
  <si>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</si>
  <si>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</si>
  <si>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</si>
  <si>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</si>
  <si>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</si>
  <si>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</si>
  <si>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</si>
  <si>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</si>
  <si>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</si>
  <si>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</si>
  <si>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</si>
  <si>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</si>
  <si>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</si>
  <si>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</si>
  <si>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</si>
  <si>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</si>
  <si>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</si>
  <si>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</si>
  <si>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</si>
  <si>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</si>
  <si>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</si>
  <si>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</si>
  <si>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</si>
  <si>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</si>
  <si>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</si>
  <si>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</si>
  <si>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</si>
  <si>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</si>
  <si>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</si>
  <si>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not applicable</t>
  </si>
  <si>
    <t>3.1 cm</t>
  </si>
  <si>
    <t>Not mentioned</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</si>
  <si>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</si>
  <si>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</si>
  <si>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</si>
  <si>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</si>
  <si>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</si>
  <si>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</si>
  <si>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</si>
  <si>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</si>
  <si>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</si>
  <si>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</si>
  <si>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</si>
  <si>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</si>
  <si>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</si>
  <si>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</si>
  <si>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</si>
  <si>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Papillary thyroid carcinoma</t>
  </si>
  <si>
    <t>1.8 cm</t>
  </si>
  <si>
    <t>1 cm</t>
  </si>
  <si>
    <t>pN1 b</t>
  </si>
  <si>
    <t>Papillary carcinoma, classical (usual)</t>
  </si>
  <si>
    <t>Present, extent minimal</t>
  </si>
  <si>
    <t>Minimal</t>
  </si>
  <si>
    <t>4.0 cm</t>
  </si>
  <si>
    <t>pN1b</t>
  </si>
  <si>
    <t>1.7 cm</t>
  </si>
  <si>
    <t>Multifocal</t>
  </si>
  <si>
    <t>Papillary carcinoma, Classical (usual)</t>
  </si>
  <si>
    <t>Present: Focal (less than 4 vessels)</t>
  </si>
  <si>
    <t>pT4a</t>
  </si>
  <si>
    <t>Cannot be assessed</t>
  </si>
  <si>
    <t>EXTRACTED INFORMATION FOR RISK CLASSIFCATION</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</si>
  <si>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</si>
  <si>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</si>
  <si>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</si>
  <si>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</si>
  <si>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</si>
  <si>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</si>
  <si>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</si>
  <si>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</si>
  <si>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</si>
  <si>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</si>
  <si>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</si>
  <si>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</si>
  <si>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</si>
  <si>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</si>
  <si>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</si>
  <si>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</si>
  <si>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</si>
  <si>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</si>
  <si>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</si>
  <si>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</si>
  <si>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</si>
  <si>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</si>
  <si>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</si>
  <si>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pT1a</t>
  </si>
  <si>
    <t>None</t>
  </si>
  <si>
    <t>Level VI (pretracheal, paratracheal and prelaryngeal/Delphian) lymph nodes</t>
  </si>
  <si>
    <t>2.6 cm</t>
  </si>
  <si>
    <t>3.6 cm</t>
  </si>
  <si>
    <t>0.3 cm</t>
  </si>
  <si>
    <t>Free</t>
  </si>
  <si>
    <t>4.4 cm</t>
  </si>
  <si>
    <t>No capsular invasion is seen</t>
  </si>
  <si>
    <t>Identified</t>
  </si>
  <si>
    <t>Follicular Variant</t>
  </si>
  <si>
    <t>N1</t>
  </si>
  <si>
    <t>Left Lobe</t>
  </si>
  <si>
    <t>Uninvolved</t>
  </si>
  <si>
    <t>1 mm</t>
  </si>
  <si>
    <t>Positive</t>
  </si>
  <si>
    <t>uninvolved</t>
  </si>
  <si>
    <t>extensive</t>
  </si>
  <si>
    <t>1.4 cm</t>
  </si>
  <si>
    <t>T4</t>
  </si>
  <si>
    <t>Two foci</t>
  </si>
  <si>
    <t>Uninvolved by carcinoma</t>
  </si>
  <si>
    <t>Classical</t>
  </si>
  <si>
    <t>Right lobe</t>
  </si>
  <si>
    <t>Encapsulated follicular variant</t>
  </si>
  <si>
    <t>Partial encapsulated</t>
  </si>
  <si>
    <t>Minimal extrathyroidal extension</t>
  </si>
  <si>
    <t>Classical type</t>
  </si>
  <si>
    <t>left paratracheal</t>
  </si>
  <si>
    <t>Classical variant</t>
  </si>
  <si>
    <t>BRAFV600E mutation</t>
  </si>
  <si>
    <t>3.2 CM</t>
  </si>
  <si>
    <t>BRAF p.V600E mutation</t>
  </si>
  <si>
    <t>3.4 cm</t>
  </si>
  <si>
    <t>4.5 cm</t>
  </si>
  <si>
    <t>RET/PTC1 rearrangement</t>
  </si>
  <si>
    <t>Oncocytic variant</t>
  </si>
  <si>
    <t>5.0 cm</t>
  </si>
  <si>
    <t>Extensive</t>
  </si>
  <si>
    <t>Multiple foci</t>
  </si>
  <si>
    <t>Conventional</t>
  </si>
  <si>
    <t>NRAS codon 61 mutation</t>
  </si>
  <si>
    <t>BRAF mutation</t>
  </si>
  <si>
    <t>3.3 cm</t>
  </si>
  <si>
    <t>HRAS mutation</t>
  </si>
  <si>
    <t>right</t>
  </si>
  <si>
    <t>2.3 cm</t>
  </si>
  <si>
    <t>No capsular invasion</t>
  </si>
  <si>
    <t>0.2 cm</t>
  </si>
  <si>
    <t>BRAF p.V600E</t>
  </si>
  <si>
    <t>3.8 cm</t>
  </si>
  <si>
    <t>2.9 cm</t>
  </si>
  <si>
    <t>4.2 cm</t>
  </si>
  <si>
    <t>Present, multifocal</t>
  </si>
  <si>
    <t>Focus suspicious for extra thyroidal involvement of adipose tissue</t>
  </si>
  <si>
    <t>Negative but close to black inked posterior (&lt;1 mm)</t>
  </si>
  <si>
    <t>right neck level 3</t>
  </si>
  <si>
    <t>7mm</t>
  </si>
  <si>
    <t>not encapsulated</t>
  </si>
  <si>
    <t>present (A1, A3)</t>
  </si>
  <si>
    <t>No definite extrathyroidal extension is noted</t>
  </si>
  <si>
    <t>1.1 cm</t>
  </si>
  <si>
    <t>5 cm</t>
  </si>
  <si>
    <t>Invades perithyroid fibroadipose tissue</t>
  </si>
  <si>
    <t>invades :the extrathyroidal adipose tissue</t>
  </si>
  <si>
    <t>Tumor is present at the inked anterior margin</t>
  </si>
  <si>
    <t>Extensive Invasion</t>
  </si>
  <si>
    <t>0.2cm</t>
  </si>
  <si>
    <t>Right paratracheal lymph node</t>
  </si>
  <si>
    <t>0.3cm</t>
  </si>
  <si>
    <t>No definite vascular invasion Is noted</t>
  </si>
  <si>
    <t>Invades:perithyroidal soft tissue</t>
  </si>
  <si>
    <t>No identified</t>
  </si>
  <si>
    <t>No definite capsular invasion is noted</t>
  </si>
  <si>
    <t>4.9 cm</t>
  </si>
  <si>
    <t>0.55 cm</t>
  </si>
  <si>
    <t>4 cm</t>
  </si>
  <si>
    <t>invades : fibroadipose tissue</t>
  </si>
  <si>
    <t>0.9 cm</t>
  </si>
  <si>
    <t>Right neck contents level 3, Right neck contents level 4</t>
  </si>
  <si>
    <t>Follicular variant with oncocytic features</t>
  </si>
  <si>
    <t>Tumor is noted focally at the cauterized margin</t>
  </si>
  <si>
    <t>0.9cm</t>
  </si>
  <si>
    <t>Invades: perithyroid fibroadipose tissue</t>
  </si>
  <si>
    <t>Areas suggestive but not diagnostic</t>
  </si>
  <si>
    <t>Invades the extrathyroidal fibroadipose tissue</t>
  </si>
  <si>
    <t>None identified</t>
  </si>
  <si>
    <t>left side</t>
  </si>
  <si>
    <t>Positive for tumor</t>
  </si>
  <si>
    <t>Invades: parathyroid fibroadipose tissue</t>
  </si>
  <si>
    <t>Right neck level three, Right neck level four, Central compartment neck</t>
  </si>
  <si>
    <t>5.2 cm</t>
  </si>
  <si>
    <t>Delphian nodes, Right para-tracheal lymph node, Pre-tracheal tissue midline</t>
  </si>
  <si>
    <t>Invades:fibroadipose tissue</t>
  </si>
  <si>
    <t>Focal extrathyroidal extension into the fibroadipose tissue of papillary microcarcinoma (left lobe, 0.8 cm)</t>
  </si>
  <si>
    <t>Invades:peithyroidal tissue</t>
  </si>
  <si>
    <t>Tumor is present focally at the inked posterior margin</t>
  </si>
  <si>
    <t>1.8 x 1.2 cm</t>
  </si>
  <si>
    <t>2.1 x 1.9 cm</t>
  </si>
  <si>
    <t>Bilateral, level VI</t>
  </si>
  <si>
    <t>Present, extending into fibroadipose tissue and abutting skeletal muscle</t>
  </si>
  <si>
    <t>Tumor abut resection margin</t>
  </si>
  <si>
    <t>Present, extending into skeletal muscle</t>
  </si>
  <si>
    <t>Present, extending into fibroadipose tissue</t>
  </si>
  <si>
    <t>PRESENT</t>
  </si>
  <si>
    <t>favor into fibrous tissue</t>
  </si>
  <si>
    <t>3.7 cm</t>
  </si>
  <si>
    <t>oncocytic or oxyphilic variant</t>
  </si>
  <si>
    <t>Present- extent minimal</t>
  </si>
  <si>
    <t>Present, focal extent (less than 4 vessels)</t>
  </si>
  <si>
    <t>cervical nodes</t>
  </si>
  <si>
    <t>Unifocal</t>
  </si>
  <si>
    <t>level VI (pretracheal, paratracheal, and prelaryngeal/Delphian) nodes</t>
  </si>
  <si>
    <t>left inferior pole</t>
  </si>
  <si>
    <t>Level VI (pretracheal, paratracheal, and prelaryngeal/Delphian) nodes</t>
  </si>
  <si>
    <t>immediately adjacent to thyroid</t>
  </si>
  <si>
    <t>UNINVOLVED</t>
  </si>
  <si>
    <t>N1A</t>
  </si>
  <si>
    <t>9.4 cm</t>
  </si>
  <si>
    <t>4.5 x 3.0 x 3.0 cm</t>
  </si>
  <si>
    <t>Right paratracheal nodes, level 6</t>
  </si>
  <si>
    <t>&lt;1 mm</t>
  </si>
  <si>
    <t>Partially encapsulated</t>
  </si>
  <si>
    <t>Focal capsular invasion</t>
  </si>
  <si>
    <t>Negative for neoplasm</t>
  </si>
  <si>
    <t>Present, widely invaded</t>
  </si>
  <si>
    <t>Left side</t>
  </si>
  <si>
    <t>3.1 x 1.5 x 1.1 cm</t>
  </si>
  <si>
    <t>Less than 4 vessels</t>
  </si>
  <si>
    <t>3.5 mm</t>
  </si>
  <si>
    <t>Extremely close, less than 0.5 mm</t>
  </si>
  <si>
    <t>2.7 cm</t>
  </si>
  <si>
    <t>Not definitively identified</t>
  </si>
  <si>
    <t>Focally present at the inked resection margins</t>
  </si>
  <si>
    <t>6.8 cm</t>
  </si>
  <si>
    <t>Left paratracheal nodes, Pretracheal lymph nodes</t>
  </si>
  <si>
    <t>1.9 cm</t>
  </si>
  <si>
    <t>N1B</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</si>
  <si>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</si>
  <si>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</si>
  <si>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</si>
  <si>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</si>
  <si>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</si>
  <si>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</si>
  <si>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</si>
  <si>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</si>
  <si>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</si>
  <si>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</si>
  <si>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</si>
  <si>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</si>
  <si>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</si>
  <si>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</si>
  <si>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</si>
  <si>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</si>
  <si>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</si>
  <si>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</si>
  <si>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</si>
  <si>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</si>
  <si>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</si>
  <si>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</si>
  <si>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</si>
  <si>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</si>
  <si>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</si>
  <si>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</si>
  <si>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</si>
  <si>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</si>
  <si>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</si>
  <si>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</si>
  <si>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</si>
  <si>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</si>
  <si>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</si>
  <si>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</si>
  <si>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</si>
  <si>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</si>
  <si>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</si>
  <si>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</si>
  <si>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</si>
  <si>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</si>
  <si>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</si>
  <si>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</si>
  <si>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</si>
  <si>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</si>
  <si>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</si>
  <si>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</si>
  <si>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</si>
  <si>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</si>
  <si>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</si>
  <si>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</si>
  <si>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</si>
  <si>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</si>
  <si>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</si>
  <si>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</si>
  <si>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</si>
  <si>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</si>
  <si>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</si>
  <si>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</si>
  <si>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</si>
  <si>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</si>
  <si>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</si>
  <si>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</si>
  <si>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</si>
  <si>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</si>
  <si>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</si>
  <si>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</si>
  <si>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</si>
  <si>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</si>
  <si>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</si>
  <si>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</si>
  <si>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</si>
  <si>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</si>
  <si>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</si>
  <si>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</si>
  <si>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</si>
  <si>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</si>
  <si>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</si>
  <si>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</si>
  <si>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</si>
  <si>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</si>
  <si>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</si>
  <si>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</si>
  <si>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</si>
  <si>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</si>
  <si>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</si>
  <si>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</si>
  <si>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</si>
  <si>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</si>
  <si>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</si>
  <si>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</si>
  <si>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</si>
  <si>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</si>
  <si>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</si>
  <si>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</si>
  <si>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</si>
  <si>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</si>
  <si>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</si>
  <si>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</si>
  <si>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</si>
  <si>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</si>
  <si>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</si>
  <si>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</si>
  <si>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</si>
  <si>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</si>
  <si>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</si>
  <si>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</si>
  <si>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</si>
  <si>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</si>
  <si>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</si>
  <si>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</si>
  <si>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</si>
  <si>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</si>
  <si>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</si>
  <si>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</si>
  <si>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</si>
  <si>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</si>
  <si>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</si>
  <si>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</si>
  <si>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</si>
  <si>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</si>
  <si>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</si>
  <si>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</si>
  <si>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</si>
  <si>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</si>
  <si>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</si>
  <si>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</si>
  <si>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</si>
  <si>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</si>
  <si>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</si>
  <si>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</si>
  <si>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</si>
  <si>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</si>
  <si>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</si>
  <si>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</si>
  <si>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</si>
  <si>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</si>
  <si>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</si>
  <si>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</si>
  <si>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</si>
  <si>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</si>
  <si>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</si>
  <si>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</si>
  <si>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</si>
  <si>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</si>
  <si>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</si>
  <si>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</si>
  <si>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</si>
  <si>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</si>
  <si>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</si>
  <si>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</si>
  <si>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</si>
  <si>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</si>
  <si>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</si>
  <si>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</si>
  <si>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</si>
  <si>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</si>
  <si>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</si>
  <si>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</si>
  <si>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</si>
  <si>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</si>
  <si>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</si>
  <si>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</si>
  <si>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</si>
  <si>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</si>
  <si>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</si>
  <si>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</si>
  <si>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</si>
  <si>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</si>
  <si>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</si>
  <si>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</si>
  <si>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</si>
  <si>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</si>
  <si>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</si>
  <si>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</si>
  <si>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</si>
  <si>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</si>
  <si>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</si>
  <si>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</si>
  <si>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</si>
  <si>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</si>
  <si>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</si>
  <si>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</si>
  <si>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</si>
  <si>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</si>
  <si>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</si>
  <si>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</si>
  <si>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</si>
  <si>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</si>
  <si>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</si>
  <si>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</si>
  <si>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</si>
  <si>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</si>
  <si>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</si>
  <si>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</si>
  <si>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</si>
  <si>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</si>
  <si>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</si>
  <si>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</si>
  <si>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</si>
  <si>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</si>
  <si>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</si>
  <si>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</si>
  <si>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</si>
  <si>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</si>
  <si>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</si>
  <si>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</si>
  <si>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</si>
  <si>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</si>
  <si>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</si>
  <si>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</si>
  <si>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</si>
  <si>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</si>
  <si>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</si>
  <si>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</si>
  <si>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</si>
  <si>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</si>
  <si>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</si>
  <si>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</si>
  <si>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</si>
  <si>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</si>
  <si>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</si>
  <si>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</si>
  <si>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</si>
  <si>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</si>
  <si>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</si>
  <si>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</si>
  <si>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</si>
  <si>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</si>
  <si>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</si>
  <si>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</si>
  <si>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</si>
  <si>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</si>
  <si>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</si>
  <si>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</si>
  <si>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</si>
  <si>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</si>
  <si>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</si>
  <si>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</si>
  <si>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</si>
  <si>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</si>
  <si>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</si>
  <si>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</si>
  <si>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</si>
  <si>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</si>
  <si>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</si>
  <si>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</si>
  <si>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</si>
  <si>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</si>
  <si>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</si>
  <si>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</si>
  <si>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</si>
  <si>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</si>
  <si>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</si>
  <si>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</si>
  <si>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</si>
  <si>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</si>
  <si>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</si>
  <si>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</si>
  <si>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</si>
  <si>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</si>
  <si>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</si>
  <si>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</si>
  <si>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</si>
  <si>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</si>
  <si>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</si>
  <si>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</si>
  <si>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</si>
  <si>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</si>
  <si>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</si>
  <si>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</si>
  <si>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</si>
  <si>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</si>
  <si>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</si>
  <si>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</si>
  <si>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</si>
  <si>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</si>
  <si>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</si>
  <si>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</si>
  <si>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</si>
  <si>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</si>
  <si>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</si>
  <si>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</si>
  <si>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</si>
  <si>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</si>
  <si>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</si>
  <si>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</si>
  <si>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</si>
  <si>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</si>
  <si>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</si>
  <si>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</si>
  <si>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0.28 cm</t>
  </si>
  <si>
    <t>Papillary Carcinoma</t>
  </si>
  <si>
    <t>DRAF mutation</t>
  </si>
  <si>
    <t>present, focal extension into perithyroidal soft tissues (C4)</t>
  </si>
  <si>
    <t>Left para tracheal lymph nodes</t>
  </si>
  <si>
    <t>Tumor Is close to anterior margin (&lt; 1 mm)</t>
  </si>
  <si>
    <t>invades: extrathyroidal fibroadipose tissue</t>
  </si>
  <si>
    <t>Tumor is noted very close less than 0.2 mm from the inked margin</t>
  </si>
  <si>
    <t>Focal invasion for the classical type</t>
  </si>
  <si>
    <t>Tumor Is present less than 0.5 mm from surgical margin</t>
  </si>
  <si>
    <t>Invades: perithyroidal soft tissue and focally skeletal muscle</t>
  </si>
  <si>
    <t>Right neck level two, Right neck level three, Right neck level four and five-B</t>
  </si>
  <si>
    <t>Partially surrounded for the largest tumor focus</t>
  </si>
  <si>
    <t>Invades: perithyroidal adipose tissue and parathyroid gland</t>
  </si>
  <si>
    <t>Tumor is present at inked and cauterized posterior margin</t>
  </si>
  <si>
    <t>Present, Minimal</t>
  </si>
  <si>
    <t>Papillary carcinoma; classical (usual)</t>
  </si>
  <si>
    <t>with hobnail cell change</t>
  </si>
  <si>
    <t>Papillary carcinoma, Warthin-like variant</t>
  </si>
  <si>
    <t>Minimal extrathyroidal extension into left inferior pole parathyroid gland</t>
  </si>
  <si>
    <t>Involved by invasive carcinoma (posterior surgical margin)</t>
  </si>
  <si>
    <t>Involved by invasive carcinoma (deep margin)</t>
  </si>
  <si>
    <t>Papillary carcinoma, classical</t>
  </si>
  <si>
    <t>Present, minimal extent</t>
  </si>
  <si>
    <t>Minimal, extending into perithyroidal adipose tissue</t>
  </si>
  <si>
    <t>Focally Present</t>
  </si>
  <si>
    <t>Pretracheal lymph nodes</t>
  </si>
  <si>
    <t>perithyroidal, left paratracheal, right neck contents</t>
  </si>
  <si>
    <t>Not specified</t>
  </si>
  <si>
    <t>papillary carcinoma of thyroid</t>
  </si>
  <si>
    <t>mixed follicular and papillary variants</t>
  </si>
  <si>
    <t>focally to 1 mm of the anterior and posterior margins of the right superior pole</t>
  </si>
  <si>
    <t>Papillary carcinoma, classical type with tall cell features</t>
  </si>
  <si>
    <t>Papillary carcinoma, follicular variant with oncocytic features</t>
  </si>
  <si>
    <t>Papillary microcarcinoma</t>
  </si>
  <si>
    <t>Very focal extra-thyroid extension Into adipose tissue by the Isthmic microcarcinoma</t>
  </si>
  <si>
    <t>Invades: extrathyroidal adipose tissue, Focal</t>
  </si>
  <si>
    <t>No capsular invasion in the encapsulated nodule.</t>
  </si>
  <si>
    <t>One of the microcarcinoma invades extra-thyroid fibroadipose tissue.</t>
  </si>
  <si>
    <t>Right paratracheal, Left paratracheal</t>
  </si>
  <si>
    <t>Right central neck</t>
  </si>
  <si>
    <t>Encapsulated, Locally invasive</t>
  </si>
  <si>
    <t>Papillary carcinoma, oncocytic or oxyphilic variant</t>
  </si>
  <si>
    <t>Negative for carcinoma</t>
  </si>
  <si>
    <t>Margins uninvolved by invasive carcinoma</t>
  </si>
  <si>
    <t>Minimal extrathyroidal extension in the right lobe</t>
  </si>
  <si>
    <t>Positive in the right lobe</t>
  </si>
  <si>
    <t>1.5 x 2.2 x 5.0 cm</t>
  </si>
  <si>
    <t>Diffuse sclerosing variant, Classical (papillary), Follicular, Tall cell</t>
  </si>
  <si>
    <t>Extensive invasion of tumor capsule by the classical type.</t>
  </si>
  <si>
    <t>Involved by tumor</t>
  </si>
  <si>
    <t>5x3x3 cm</t>
  </si>
  <si>
    <t>2.5x2x2</t>
  </si>
  <si>
    <t>6.2 cm</t>
  </si>
  <si>
    <t>Present, extent widely Invasive</t>
  </si>
  <si>
    <t>Present, extent widely invasive.</t>
  </si>
  <si>
    <t>Present extent minimal</t>
  </si>
  <si>
    <t>Present: Multiple foci</t>
  </si>
  <si>
    <t>Posterior resection margin (inked red) involved by tumor.</t>
  </si>
  <si>
    <t>BRAF, NRAS61, HRAS61, KRAS12/13, RET/PTC rearrangement</t>
  </si>
  <si>
    <t>LEVELS 2 AND 4</t>
  </si>
  <si>
    <t>No capsular or angiolymphatic invasion</t>
  </si>
  <si>
    <t>BRAF codon 600 mutation, NRAS61, HRAS61, KRAS12/13 and RET/PTC1 and RET/PTC3 rearrangements</t>
  </si>
  <si>
    <t>p.V600E, C,1799T&gt;A</t>
  </si>
  <si>
    <t>n/a</t>
  </si>
  <si>
    <t>negative but close; carcinoma &lt;0.1 cm from the black inked posterior and blue inked anterior resection margins</t>
  </si>
  <si>
    <t>classical type with tall cell features</t>
  </si>
  <si>
    <t>classical type with oncocytic features</t>
  </si>
  <si>
    <t>Delphian node, Left low jugular node</t>
  </si>
  <si>
    <t>Invades:focally into peril-thyroid fibroadipose tissue</t>
  </si>
  <si>
    <t>One focus of vascular invasion is noted</t>
  </si>
  <si>
    <t>No angiolymphatic invasion is identified.</t>
  </si>
  <si>
    <t>No extension of the carcinoma beyond the thyroid gland is identified.</t>
  </si>
  <si>
    <t>No involvement of the surgical margin by the carcinoma is identified.</t>
  </si>
  <si>
    <t>Right and central, neck</t>
  </si>
  <si>
    <t>left paratracheal node</t>
  </si>
  <si>
    <t>Level VI (pretracheal, paratracheal and Prelaryngeal/Delphian) lymph nodes</t>
  </si>
  <si>
    <t>left paratracheal, left neck level four</t>
  </si>
  <si>
    <t>BRCA1 mutation</t>
  </si>
  <si>
    <t>conventional type</t>
  </si>
  <si>
    <t>PAPILLARY CARCINOMA</t>
  </si>
  <si>
    <t>1.4 CM</t>
  </si>
  <si>
    <t>2.5 CM</t>
  </si>
  <si>
    <t>Superior midline lymph node, Additional superior midline node, Right central compartment</t>
  </si>
  <si>
    <t>Central Neck Contents, Isthmus</t>
  </si>
  <si>
    <t>Delphan lymph node</t>
  </si>
  <si>
    <t>CLASSICAL VARIANT</t>
  </si>
  <si>
    <t>NOT APPLICABLE</t>
  </si>
  <si>
    <t>2.4 x 2.3 x 1.3 cm</t>
  </si>
  <si>
    <t>6.6 cm</t>
  </si>
  <si>
    <t>Papillary carcinoma, other variant with focal Warthin-like and hobnail cell change, and cribriform-morular architecture</t>
  </si>
  <si>
    <t>Neoplasm is focally present at the inked margin in part B (slide B3)</t>
  </si>
  <si>
    <t>BRAF V600E mutation</t>
  </si>
  <si>
    <t>No capsular invasion present</t>
  </si>
  <si>
    <t>Delphian node</t>
  </si>
  <si>
    <t>Right lobe, Isthmus</t>
  </si>
  <si>
    <t>Papillary carcinoma, Follicular variant</t>
  </si>
  <si>
    <t>6.3 cm</t>
  </si>
  <si>
    <t>4.8 cm</t>
  </si>
  <si>
    <t>with focal Warthin-like areas (10%) and tall cell change (&lt;5%)</t>
  </si>
  <si>
    <t>Left lateral central compartment, Left medial central compartment</t>
  </si>
  <si>
    <t>N/A</t>
  </si>
  <si>
    <t>R0, negative</t>
  </si>
  <si>
    <t>Papillary thyroid carcinoma, conventional type</t>
  </si>
  <si>
    <t>Tumor is present focally at black inked anterior margin</t>
  </si>
  <si>
    <t>0.8 x 0.7 x 0.4 cm</t>
  </si>
  <si>
    <t>Right Lobe, Left Lobe</t>
  </si>
  <si>
    <t>Single focus</t>
  </si>
  <si>
    <t>BRAF, NRAS61, HRAS61, KRAS12/13 and RET/PTC1 and RET/PTC3 rearrangements NOT identified</t>
  </si>
  <si>
    <t>carcinoma focally abuts the black inked posterior margin</t>
  </si>
  <si>
    <t>Invades: Perithyroidal adipose tissue</t>
  </si>
  <si>
    <t>4.1 cm</t>
  </si>
  <si>
    <t>Level VI (pretracheal, paratracheal and prelaryngeal /Delphian) lymph nodes</t>
  </si>
  <si>
    <t>Level VI (pretracheal, paratracheal and prelaryngeal/Deiphian) lymph nodes</t>
  </si>
  <si>
    <t>Level VI (pretracheal, paratracheal, and prelaryngeal/Delphian) lymph nodes</t>
  </si>
  <si>
    <t>Level VI (pretracheal, paratracheal, and prelaryngeal Delphian) lymph nodes</t>
  </si>
  <si>
    <t>superior thyroid pole, central lymph nodes</t>
  </si>
  <si>
    <t>Delphian lymph node, Total thyroidectomy central compartment lymph node, Right para-esophageal lymph node</t>
  </si>
  <si>
    <t>Focally present, extending into fibroadipose tissue</t>
  </si>
  <si>
    <t>Negative (tumor is less than 1 mm from cauterized edge)</t>
  </si>
  <si>
    <t>1.7 x 1.2 x 1.1 cm</t>
  </si>
  <si>
    <t>Right neck and central paratracheal nodes</t>
  </si>
  <si>
    <t>Papillary thyroid carcinoma, follicular variant</t>
  </si>
  <si>
    <t>Classical (usual), Diffuse sclerosing variant, Tall cell variant</t>
  </si>
  <si>
    <t>Tall cell features</t>
  </si>
  <si>
    <t>oncocytic variant</t>
  </si>
  <si>
    <t>Conventional type</t>
  </si>
  <si>
    <t>negative but close (&lt;1 mm to anterior (A11), 1 mm to posterior (A8-A10))</t>
  </si>
  <si>
    <t>right neck level 2B, central compartment right neck</t>
  </si>
  <si>
    <t>Left lobe</t>
  </si>
  <si>
    <t>Papillary carcinoma, diffuse sclerosing variant</t>
  </si>
  <si>
    <t>angioinvasive and widely invasive classical variant with focal dedifferentiation (5%) and tall cell change (10%)</t>
  </si>
  <si>
    <t>BRAF, NRAS61, HRAS61, KRAS12/13 NOT Identified; RET/PTC rearrangement negative</t>
  </si>
  <si>
    <t>LYMPH-VASCULAR INVASION: Present</t>
  </si>
  <si>
    <t>EXTRANODAL EXTENSION: Present, Extent: Minimal</t>
  </si>
  <si>
    <t>Oncocytic</t>
  </si>
  <si>
    <t>BRAF, NRAS61, HRAS61, KRAS12/13, RET/PTC1, RET/PTC3 and PAX8/PPARg rearrangements</t>
  </si>
  <si>
    <t>No tumor capsule invasion is identified</t>
  </si>
  <si>
    <t>BRAF, NRAS61, KRAS12/13 (INDETERMINATE), HRAS61 (NOT identified)</t>
  </si>
  <si>
    <t>Present and tumor focally extends to within 1 mm of resection margin</t>
  </si>
  <si>
    <t>RET/PTC1 rearrangement, BRAF, NRAS61, HRAS61, KRAS12/13, RET/PTC3 rearrangements</t>
  </si>
  <si>
    <t>EXTENSIVE VASCULAR INVASION IS IDENTIFIED.</t>
  </si>
  <si>
    <t>MULTIPLE FOCI OF CAPSULAR AND VASCULAR INVASION ARE IDENTIFIED.</t>
  </si>
  <si>
    <t>EXTRATHYROIDAL EXTENSION IS ABSENT.</t>
  </si>
  <si>
    <t>BRAF, NRAS61, HRAS61, KRAS12/13, and RET/PTC1, RET/PTC3 and PAX8/PPARg rearrangements NOT identified</t>
  </si>
  <si>
    <t>C</t>
  </si>
  <si>
    <t>No (tumoral-) capsular or true angiolymphatic invasion</t>
  </si>
  <si>
    <t>PNX</t>
  </si>
  <si>
    <t>p.V600E (c.1798T&gt;A) in Block C, p.V600E (c.1799T&gt;A) in Block F</t>
  </si>
  <si>
    <t>BRAF, NRAS6I, HRAS61, KRAS12/13, RET/PTC1, RET/PTC3</t>
  </si>
  <si>
    <t>Focally positive anterior margin; &lt;1mm to posterior margin</t>
  </si>
  <si>
    <t>-</t>
  </si>
  <si>
    <t>pretracheal, peritracheal</t>
  </si>
  <si>
    <t>2.5 cm, 1.7 cm</t>
  </si>
  <si>
    <t>free of tumor</t>
  </si>
  <si>
    <t>Focal lymphovascular invasion</t>
  </si>
  <si>
    <t>single focus of extrathyroid vascular invasion in small vessel</t>
  </si>
  <si>
    <t>For the largest tumor focus, Capsular Invasion: For the largest tumor focus</t>
  </si>
  <si>
    <t>7.0cm</t>
  </si>
  <si>
    <t>T4b</t>
  </si>
  <si>
    <t>Blood Vessel Invasion: Not identified</t>
  </si>
  <si>
    <t>Tumor Encapsulation: None Identified</t>
  </si>
  <si>
    <t>3 foci, including a focus in the extrathyroidal tissue</t>
  </si>
  <si>
    <t>N2</t>
  </si>
  <si>
    <t>N3a</t>
  </si>
  <si>
    <t>0.9 cm, 0.1 cm</t>
  </si>
  <si>
    <t>Bilateral, Multifocal</t>
  </si>
  <si>
    <t>Absence</t>
  </si>
  <si>
    <t>Unencapsulated, Non-invasive</t>
  </si>
  <si>
    <t>Papillary carcinoma, mixed solid and follicular variant with oncocytic change</t>
  </si>
  <si>
    <t>Papillary carcinoma, follicular variant; Papillary carcinoma, oncocytic or oxyphilic variant</t>
  </si>
  <si>
    <t>pN1 a</t>
  </si>
  <si>
    <t>5.4 cm</t>
  </si>
  <si>
    <t>right jugular, right posterior triangle, level 5A lymph nodes</t>
  </si>
  <si>
    <t>Papillary carcinoma, follicular variant; Papillary carcinoma, classical (usual)</t>
  </si>
  <si>
    <t>9.6 cm</t>
  </si>
  <si>
    <t>right posterior triangle, apex right posterior triangle, left neck content stitch marked apex double superior single posterior</t>
  </si>
  <si>
    <t>Follicular variant, Macrofollicular variant, Oncocytic or oxyphilic variant</t>
  </si>
  <si>
    <t>Classical, Follicular variant</t>
  </si>
  <si>
    <t>Right neck, Left neck</t>
  </si>
  <si>
    <t>3.5 x 3 x 2.2 cm</t>
  </si>
  <si>
    <t>Unencapsulated, Locally invasive</t>
  </si>
  <si>
    <t>3.5 cm x 2.6 cm x 1.4 cm</t>
  </si>
  <si>
    <t>4.7 cm</t>
  </si>
  <si>
    <t>Papillary carcinoma, follicular variant; Papillary carcinoma, other variant with oncocytic change</t>
  </si>
  <si>
    <t>5.1 cm</t>
  </si>
  <si>
    <t>tall cell features</t>
  </si>
  <si>
    <t>2.5 cm (left lobe), 0.2 cm (right lobe)</t>
  </si>
  <si>
    <t>5.5 cm (isthmus and left thyroid lobe)</t>
  </si>
  <si>
    <t>multifocal intrathyroidal psammoma bodies</t>
  </si>
  <si>
    <t>Tumor extends close to resections margins. Distance of invasive carcinoma from nearest margin: less than 1.0 mm.</t>
  </si>
  <si>
    <t>None performed</t>
  </si>
  <si>
    <t>0.03 cm from the posterior left lobe margin</t>
  </si>
  <si>
    <t>Narrowly excised</t>
  </si>
  <si>
    <t>R0</t>
  </si>
  <si>
    <t>Nb</t>
  </si>
  <si>
    <t>pretracheal, central cervical</t>
  </si>
  <si>
    <t>1.5 cm, 3.5 mm, 1 mm</t>
  </si>
  <si>
    <t>central cervical lymph nodes</t>
  </si>
  <si>
    <t>Uninvolved, but within 1 mm</t>
  </si>
  <si>
    <t>PT3</t>
  </si>
  <si>
    <t>PMx</t>
  </si>
  <si>
    <t>Right Lobe</t>
  </si>
  <si>
    <t>Uninvolved by carcinoma (tumor closely approaches but is not present at inked margin)</t>
  </si>
  <si>
    <t>PATIENT UNDER 45 YEARS</t>
  </si>
  <si>
    <t>PAPILLARY THYROID CARCINOMA</t>
  </si>
  <si>
    <t>LYMPHOVASCULAR INVASION: PRESENT</t>
  </si>
  <si>
    <t>EXTENT: FOCAL</t>
  </si>
  <si>
    <t>TUMOR CAPSULAR INVASION: PRESENT</t>
  </si>
  <si>
    <t>MARGINS: NEGATIVE FOR TUMOR</t>
  </si>
  <si>
    <t>Mutations in BRAF, NRAS61, HRAS61, KRAS12/13 and RET/PTC1 and RETIPTC3 rearrangements NOT identified</t>
  </si>
  <si>
    <t>2.8 cm (right lobe) and 1.5 cm (left lobe)</t>
  </si>
  <si>
    <t>Partially and non-encapsulated foci</t>
  </si>
  <si>
    <t>Papillary carcinoma, oncocytic type</t>
  </si>
  <si>
    <t>Papillary carcinoma, other variant: Cribriform without morules</t>
  </si>
  <si>
    <t>Mediastinal central nodes</t>
  </si>
  <si>
    <t>Right level III, Right level VI</t>
  </si>
  <si>
    <t>Right level IV lymph nodes #2, Right level IIA, Right level V</t>
  </si>
  <si>
    <t>To margin</t>
  </si>
  <si>
    <t>No extrathyroidal extension</t>
  </si>
  <si>
    <t>RET/PTC rearrangement: 5.0% of cells with the rearrangement pattern</t>
  </si>
  <si>
    <t>RIGHT AND PYRAMIDAL LOBES</t>
  </si>
  <si>
    <t>Molecular testing was previously performed</t>
  </si>
  <si>
    <t>LEFT LOBE, ISTHMIC</t>
  </si>
  <si>
    <t>LEFT LOBE OF THYROID</t>
  </si>
  <si>
    <t>TUMOR INVADES PERITHYROIDAL SKELETAL MU LE AND EXTENDS TO MARGIN</t>
  </si>
  <si>
    <t>EXTENDS TO MARGIN</t>
  </si>
  <si>
    <t>BRAF V600E mutation IDENTIFIED, Mutations in NRAS61, HRAS61, KRAS12/13 NOT Identified, FISH test results are negative for RETIPTC rearrangement</t>
  </si>
  <si>
    <t>Margin(s) Involved by carcinoma</t>
  </si>
  <si>
    <t>MARGINS UNINVOLVED BY CARCINOMA</t>
  </si>
  <si>
    <t>Tail cell variant</t>
  </si>
  <si>
    <t>ISTHMUS</t>
  </si>
  <si>
    <t>BRAF (p.V600E, c.099T&gt;A), NRAS6I, HRAS61, KRAS12/13, RET/PTC1, RET/PTC3 NOT identified</t>
  </si>
  <si>
    <t>Left Lobe, Isthmus</t>
  </si>
  <si>
    <t>left level 6 cervical</t>
  </si>
  <si>
    <t>5 mm diameter</t>
  </si>
  <si>
    <t>Blood vascular: not identified, Lymphovascular: present</t>
  </si>
  <si>
    <t>Two microscopic foci</t>
  </si>
  <si>
    <t>Prelaryngeal, Right paratracheal, Left paratracheal</t>
  </si>
  <si>
    <t>Classical, Follicular variant, Microcarcinomas</t>
  </si>
  <si>
    <t>1.8 cm (right lobe), 1.1 cm (right lobe)</t>
  </si>
  <si>
    <t>Left lobe, Isthmus</t>
  </si>
  <si>
    <t>Intrudes: extrathyroidal adipose tissue, focal</t>
  </si>
  <si>
    <t>Delphian lymph node</t>
  </si>
  <si>
    <t>4.6 cm (Right lobe), 3.5 cm (Isthmus)</t>
  </si>
  <si>
    <t>Right tracheo-esophageal grove and pre-tracheal lymph node, Left tracheo-esophageal groove node, Right neck nodes levels three and four</t>
  </si>
  <si>
    <t>Left neck level six and seven lymph nodes</t>
  </si>
  <si>
    <t>2.5 cm for the largest nodule in the left lobe and isthmus; 1 x 0.8 x 0.5 cm for the largest nodule in the right lobe</t>
  </si>
  <si>
    <t>Invades: extrathyroidal fibrous tissue, Focal</t>
  </si>
  <si>
    <t>Follicular variant, infiltrative; Microcarcinoma (occult sclerosing) variant</t>
  </si>
  <si>
    <t>Right level three and four lymph nodes, Left neck level three and four lymph nodes, Right paratracheal tissue, Left paratracheal tissue</t>
  </si>
  <si>
    <t>left paratracheal tissue, left superior mediastinal tissue, right paratracheal tissue</t>
  </si>
  <si>
    <t>0.6cm (right paratracheal tissue)</t>
  </si>
  <si>
    <t>Pretracheal and superior mediastinal lymph nodes, Delphian node, Right paratracheal node</t>
  </si>
  <si>
    <t>Pre-laryngeal level six lymph node, Left neck contents, level three and four</t>
  </si>
  <si>
    <t>tumor is present at the inked and cauterized margin</t>
  </si>
  <si>
    <t>Right neck level 5-B, Right neck levels 2-A and level 3, Right paratracheal</t>
  </si>
  <si>
    <t>central neck, left neck levels 2, 3, 4</t>
  </si>
  <si>
    <t>Invasion in capsule or vessel or benign tissue</t>
  </si>
  <si>
    <t>In capsule or vessel or benign tissue</t>
  </si>
  <si>
    <t>Level II, Level III, Level IV, Paratracheal</t>
  </si>
  <si>
    <t>PAPILLARY THYROID CARCINOMA, FOLLICULAR VARIANT</t>
  </si>
  <si>
    <t>Encapsulated, Widely invasive; Unencapsulated, Locally invasive</t>
  </si>
  <si>
    <t>4.5 cm, 2.7 x 2.0 cm</t>
  </si>
  <si>
    <t>left perithyroidal, level 6 neck</t>
  </si>
  <si>
    <t>Columnar cell variant, Follicular variant, Other variant (focal tall cell change and Warthin-like component)</t>
  </si>
  <si>
    <t>Tumor Capsular Invasion: Not identified</t>
  </si>
  <si>
    <t>Extrathyroidal Extension: Not identified</t>
  </si>
  <si>
    <t>Follicular variant, oncocytic or oxyphilic variant</t>
  </si>
  <si>
    <t>left neck level VI, bilateral neck levels 6 and 7, right neck levels III and IV</t>
  </si>
  <si>
    <t>2.8 cm x 1.3 cm x 1.6 cm</t>
  </si>
  <si>
    <t>Follicular variant, Solid variant, Trabecular variant</t>
  </si>
  <si>
    <t>Follicular variant, Classical (usual), Papillary with focal hobnail cell change</t>
  </si>
  <si>
    <t>Papillary carcinoma, other variant: focal hobnail change (&lt;5% of tumor).</t>
  </si>
  <si>
    <t>Right jugular, Apex level 5</t>
  </si>
  <si>
    <t>1.6 x 0.9 x 0.6 cm</t>
  </si>
  <si>
    <t>Right paratracheal node, Delphian lymphnode</t>
  </si>
  <si>
    <t>with focal tall cell change (5%), Papillary carcinoma, follicular variant</t>
  </si>
  <si>
    <t>Focal tall cell, hobnail cell, columnar cell and clear cell change</t>
  </si>
  <si>
    <t>Right upper posterior triangle, Right lower posterior triangle, Right jugular chain of nodes - stitch marks apex, Pre-tracheal node, Right paratracheal node</t>
  </si>
  <si>
    <t>Papillary carcinoma, cribriform-morular variant</t>
  </si>
  <si>
    <t>0.6 x 0.4 x 0.4 cm</t>
  </si>
  <si>
    <t>Indeterminate, Present (in second tumor)</t>
  </si>
  <si>
    <t>Uninvolved (in dominant tumor), Involved (in second tumor)</t>
  </si>
  <si>
    <t>1.9 x 0.8 x 0.4 cm</t>
  </si>
  <si>
    <t>Classical, Warthin-like variant, other variant with focal tall cell and hobnail cell change</t>
  </si>
  <si>
    <t>Right paratracheal at thymus, Left level 2, Left level 3, Right level IIB, Right level II, III and IV</t>
  </si>
  <si>
    <t>Classical (usual), with focal tall cell change (&lt;5%), Papillary carcinoma, microcarcinoma (occult, small or microscopic) variant, with focal Warthin-like change</t>
  </si>
  <si>
    <t>Right posterior triangle, Right jugular nodes, Right paratracheal nodes, Left paratracheal</t>
  </si>
  <si>
    <t>right lobe</t>
  </si>
  <si>
    <t>minimal extrathyroidal extension</t>
  </si>
  <si>
    <t>LEFT LEVEL 6 LYMPH NODE</t>
  </si>
  <si>
    <t>LATERAL NECK, CENTRAL LYMPH NODES</t>
  </si>
  <si>
    <t>MINIMAL EXTRATHYROIDAL EXTENSION</t>
  </si>
  <si>
    <t>Right thyroid lobe, Right anterior Level III lymph nodes, Right central neck tissue, Right Level III and IV lymph nodes, Superior central lymph nodes</t>
  </si>
  <si>
    <t>Papillary carcinoma, classical variant</t>
  </si>
  <si>
    <t>No lymphovascular invasion identified</t>
  </si>
  <si>
    <t>Tumor Capsular Invasion: Present, minimal; Cannot be identified</t>
  </si>
  <si>
    <t>Present, minimal in the third tumor</t>
  </si>
  <si>
    <t>Right paratracheal level 6 lymph nodes</t>
  </si>
  <si>
    <t>Papillary thyroid carcinoma, classical variant</t>
  </si>
  <si>
    <t>4 cm in greatest dimension</t>
  </si>
  <si>
    <t>Right paratracheal lymph node level 6</t>
  </si>
  <si>
    <t>2.3 cm in greatest dimension</t>
  </si>
  <si>
    <t>Level II-IV</t>
  </si>
  <si>
    <t>Focal into the perithyroidal fat</t>
  </si>
  <si>
    <t>left lobe</t>
  </si>
  <si>
    <t>Right recurrent nerve, Left upper and mediastinal node paratracheal</t>
  </si>
  <si>
    <t>Classical (usual), Follicular variant, Clear cell, Tall cell</t>
  </si>
  <si>
    <t>left paratracheal, right paratracheal, central compartment, left lateral jugular</t>
  </si>
  <si>
    <t>Berry's ligament, right paratracheal lymph nodes, anterior mediastinum contents, right neck contents anterior, right posterior neck contents, left anterior neck contents, left posterior neck contents</t>
  </si>
  <si>
    <t>Isthmus, Right Central neck, Left Central neck</t>
  </si>
  <si>
    <t>Right parotid, right neck, left neck, pretracheal</t>
  </si>
  <si>
    <t>ISTHMUS, RIGHT PARATRACHEAL</t>
  </si>
  <si>
    <t>2.6 cm (ISTHMUS)</t>
  </si>
  <si>
    <t>LYMPHOVASCULAR INVASION NEGATIVE</t>
  </si>
  <si>
    <t>EXTRATHRYOIDAL EXTENSION</t>
  </si>
  <si>
    <t>CLASSIFICATION RESULT</t>
  </si>
  <si>
    <t>PERFORMANCE</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</si>
  <si>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</si>
  <si>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</si>
  <si>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</si>
  <si>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</si>
  <si>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</si>
  <si>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</si>
  <si>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</si>
  <si>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</si>
  <si>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Central compartment</t>
  </si>
  <si>
    <t>BRAFV600E, NRAS61, HRAS61, KRAS12/13, RET/PTC1, RET/PTC3, PAXB/PPARg rearrangements</t>
  </si>
  <si>
    <t>RET/PTC rearrangement: 4 (6.6%) of the cells with the rearrangement pattern and 57 (93.4%) of the cells with the normal pattern</t>
  </si>
  <si>
    <t>Oncocytic variant, follicular variant</t>
  </si>
  <si>
    <t>No angiolymphatic or extrathyroidal extension</t>
  </si>
  <si>
    <t>p.V600E</t>
  </si>
  <si>
    <t>Papillary thyroid carcinoma, usual type</t>
  </si>
  <si>
    <t>Delphian, left paratrachea</t>
  </si>
  <si>
    <t>Yes, extensive into peri-thyroidal fibroadipose tissue and skeletal muscle</t>
  </si>
  <si>
    <t>Posterior margin</t>
  </si>
  <si>
    <t>Microcarcinoma, classical type, follicular variant</t>
  </si>
  <si>
    <t>1.5 cm; 1.2 cm; 0.1 cm</t>
  </si>
  <si>
    <t>Classical type with tall cell features</t>
  </si>
  <si>
    <t>0.6 x 0.5 cm</t>
  </si>
  <si>
    <t>3 cm (left lobe and isthmus), 1.2 cm (right lobe), 0.4 cm (microcarcinoma)</t>
  </si>
  <si>
    <t>Three foci</t>
  </si>
  <si>
    <t>invades the perithyroidal adipose tissue, Focal</t>
  </si>
  <si>
    <t>Tumor is noted very close (&lt; one high power field) from the inked margin, Surgical Margins: Free of tumor</t>
  </si>
  <si>
    <t>Tumor is noted focally at the inked anterior margin</t>
  </si>
  <si>
    <t>0/1 cm</t>
  </si>
  <si>
    <t>right paratracheal, right superior mediastinal, lymph node lateral to the right RLN</t>
  </si>
  <si>
    <t>Tumor is present at the anterior margin</t>
  </si>
  <si>
    <t>Right paratracheal, Left neck dissection level 3, Left neck dissection level 4, Delphian, Central compartment neck nodes</t>
  </si>
  <si>
    <t>1.5cm</t>
  </si>
  <si>
    <t>2.5x2x1cm (right), 1.5x1x1cm (left)</t>
  </si>
  <si>
    <t>N3b</t>
  </si>
  <si>
    <t>2.0 cm (Level IV)</t>
  </si>
  <si>
    <t>2.5 cm (right lobe)</t>
  </si>
  <si>
    <t>Left neck dissection, levels II-IV</t>
  </si>
  <si>
    <t>5 cm (Level IV)</t>
  </si>
  <si>
    <t>LEFT PARATRACHEAL NODE, RIGHT INFERIOR PARATHYROID GLAND</t>
  </si>
  <si>
    <t>Absent; Absent</t>
  </si>
  <si>
    <t>Right neck level II, Right neck level III, Right neck level IV</t>
  </si>
  <si>
    <t>Poorly differentiated thyroid carcinomas, including insular carcinoma</t>
  </si>
  <si>
    <t>Left central paratracheal nodes, Right paratracheal nodes</t>
  </si>
  <si>
    <t>left lower neck, left tracheoesophageal node</t>
  </si>
  <si>
    <t>with focal follicular growth</t>
  </si>
  <si>
    <t>right neck level II, right neck level IV</t>
  </si>
  <si>
    <t>Right Paratracheal, Left Paratracheal and Upper Mediastinal</t>
  </si>
  <si>
    <t>Right neck, right paratracheal nodes</t>
  </si>
  <si>
    <t>Papillary carcinoma, follicular variant; Papillary carcinoma, other variant: with focal tall cell change (10%)</t>
  </si>
  <si>
    <t>levels and immunostains for cytokeratin highlight individual metastatic carcinoma cells in association with these cells</t>
  </si>
  <si>
    <t>Follicular variant, Classical variant</t>
  </si>
  <si>
    <t>Uninvolved by carcinoma (within 1 mm)</t>
  </si>
  <si>
    <t>R1 (tumor focally extends to the inked margin)</t>
  </si>
  <si>
    <t>Not specified in detail, but 4 out of 11 total lymph nodes are positive for metastatic carcinoma.</t>
  </si>
  <si>
    <t>Negative (R0)</t>
  </si>
  <si>
    <t>Papillary carcinoma, papillary and follicular variant</t>
  </si>
  <si>
    <t>less than 45 years old</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</si>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</sst>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14" fontId="0" fillId="0" borderId="0" xfId="0" applyNumberFormat="1"/>
    <xf numFmtId="0" fontId="0" fillId="0" borderId="1" xfId="0" applyBorder="1" applyAlignment="1">
      <alignment horizontal="center" vertic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1" fontId="7" fillId="0" borderId="3" xfId="0" applyNumberFormat="1" applyFont="1" applyBorder="1" applyAlignment="1">
      <alignment horizontal="center" vertical="center"/>
    </xf>
    <xf numFmtId="0" fontId="5" fillId="0" borderId="0" xfId="0" applyFont="1" applyAlignment="1">
      <alignment horizontal="left"/>
    </xf>
    <xf numFmtId="164" fontId="0" fillId="0" borderId="0" xfId="5" applyNumberFormat="1" applyFont="1"/>
    <xf numFmtId="2" fontId="0" fillId="0" borderId="0" xfId="0" applyNumberFormat="1"/>
    <xf numFmtId="0" fontId="0" fillId="0" borderId="16"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6"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1.1328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4.06640625" customWidth="1"/>
    <col min="40" max="40" width="11" customWidth="1"/>
    <col min="41" max="41" width="12.1328125" customWidth="1"/>
    <col min="42" max="45" width="9.9296875" customWidth="1"/>
  </cols>
  <sheetData>
    <row r="1" spans="1:46">
      <c r="A1" s="28" t="s">
        <v>160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
      <c r="AE1" s="29" t="s">
        <v>929</v>
      </c>
      <c r="AF1" s="30"/>
      <c r="AG1" s="30"/>
      <c r="AH1" s="30"/>
      <c r="AI1" s="30"/>
      <c r="AJ1" s="29" t="s">
        <v>161</v>
      </c>
      <c r="AK1" s="30"/>
      <c r="AL1" s="30"/>
      <c r="AM1" s="30"/>
      <c r="AN1" s="30"/>
      <c r="AO1" s="29" t="s">
        <v>930</v>
      </c>
      <c r="AP1" s="30"/>
      <c r="AQ1" s="30"/>
      <c r="AR1" s="30"/>
      <c r="AS1" s="31"/>
    </row>
    <row r="2" spans="1:46" ht="28.15">
      <c r="A2" s="3" t="s">
        <v>162</v>
      </c>
      <c r="B2" s="43" t="s">
        <v>163</v>
      </c>
      <c r="C2" s="3" t="s">
        <v>164</v>
      </c>
      <c r="D2" s="3" t="s">
        <v>165</v>
      </c>
      <c r="E2" s="3" t="s">
        <v>166</v>
      </c>
      <c r="F2" s="3" t="s">
        <v>0</v>
      </c>
      <c r="G2" s="3" t="s">
        <v>167</v>
      </c>
      <c r="H2" s="3" t="s">
        <v>1</v>
      </c>
      <c r="I2" s="3" t="s">
        <v>2</v>
      </c>
      <c r="J2" s="3" t="s">
        <v>3</v>
      </c>
      <c r="K2" s="3" t="s">
        <v>168</v>
      </c>
      <c r="L2" s="3" t="s">
        <v>933</v>
      </c>
      <c r="M2" s="16" t="s">
        <v>934</v>
      </c>
      <c r="N2" s="3" t="s">
        <v>4</v>
      </c>
      <c r="O2" s="3" t="s">
        <v>5</v>
      </c>
      <c r="P2" s="3" t="s">
        <v>169</v>
      </c>
      <c r="Q2" s="4" t="s">
        <v>931</v>
      </c>
      <c r="R2" s="16" t="s">
        <v>932</v>
      </c>
      <c r="S2" s="3" t="s">
        <v>6</v>
      </c>
      <c r="T2" s="3" t="s">
        <v>170</v>
      </c>
      <c r="U2" s="3" t="s">
        <v>7</v>
      </c>
      <c r="V2" s="4" t="s">
        <v>171</v>
      </c>
      <c r="W2" s="3" t="s">
        <v>8</v>
      </c>
      <c r="X2" s="3" t="s">
        <v>177</v>
      </c>
      <c r="Y2" s="3" t="s">
        <v>9</v>
      </c>
      <c r="Z2" s="3" t="s">
        <v>10</v>
      </c>
      <c r="AA2" s="3" t="s">
        <v>172</v>
      </c>
      <c r="AB2" s="3" t="s">
        <v>11</v>
      </c>
      <c r="AC2" s="3" t="s">
        <v>178</v>
      </c>
      <c r="AD2" s="5"/>
      <c r="AE2" s="7" t="s">
        <v>173</v>
      </c>
      <c r="AF2" s="10" t="s">
        <v>174</v>
      </c>
      <c r="AG2" s="6" t="s">
        <v>175</v>
      </c>
      <c r="AH2" s="6" t="s">
        <v>12</v>
      </c>
      <c r="AI2" s="10" t="s">
        <v>176</v>
      </c>
      <c r="AJ2" s="7" t="s">
        <v>173</v>
      </c>
      <c r="AK2" s="10" t="s">
        <v>174</v>
      </c>
      <c r="AL2" s="10" t="s">
        <v>175</v>
      </c>
      <c r="AM2" s="10" t="s">
        <v>12</v>
      </c>
      <c r="AN2" s="10" t="s">
        <v>176</v>
      </c>
      <c r="AO2" s="23" t="s">
        <v>173</v>
      </c>
      <c r="AP2" s="6" t="s">
        <v>174</v>
      </c>
      <c r="AQ2" s="6" t="s">
        <v>175</v>
      </c>
      <c r="AR2" s="6" t="s">
        <v>12</v>
      </c>
      <c r="AS2" s="22" t="s">
        <v>176</v>
      </c>
      <c r="AT2" s="11"/>
    </row>
    <row r="3" spans="1:46">
      <c r="A3" t="str">
        <f>'Model output'!A2</f>
        <v>TCGA-4C-A93U</v>
      </c>
      <c r="B3" s="44">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7"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34</v>
      </c>
      <c r="J3">
        <f>IF('Model output'!J2="","",IF(AND(ISNUMBER('Model output'!J2),'Model output'!J2&lt;=I3),'Model output'!J2,IF(ISNUMBER(SEARCH("0/",'Model output'!J2)),0,1)))</f>
        <v>10</v>
      </c>
      <c r="K3" t="str" cm="1">
        <f t="array" ref="K3">IF(COUNT(FIND({0,1,2,3,4,5,6,7,8,9},'Model output'!K2))&gt;0,'Model output'!K2,"")</f>
        <v>1.5 cm</v>
      </c>
      <c r="L3" s="26" t="str">
        <f t="shared" ref="L3:L66" si="1">LOWER(SUBSTITUTE(SUBSTITUTE(SUBSTITUTE(SUBSTITUTE(SUBSTITUTE(SUBSTITUTE(SUBSTITUTE(SUBSTITUTE(SUBSTITUTE(SUBSTITUTE(SUBSTITUTE(SUBSTITUTE(SUBSTITUTE(SUBSTITUTE(SUBSTITUTE(SUBSTITUTE(SUBSTITUTE(SUBSTITUTE(K3,"cm.","cm"), "0/1 cm", ""), "gross examination", ""), "Level IV", ""), "paratracheal", ""), "tissue", ""), "diameter", ""), "right", ""), "up to", ""), "to", ","), "by", ""), "x", ","), "'", ""), "[", ""), "]", ""), "(", ""), ")", ""), " ", ""))</f>
        <v>1.5cm</v>
      </c>
      <c r="M3" cm="1">
        <f t="array" ref="M3">IF(L3="","",IF(ISNUMBER(SEARCH("cm",L3)),MAX(VALUE(SUBSTITUTE(_xlfn.FILTERXML("&lt;t&gt;&lt;s&gt;"&amp;SUBSTITUTE(L3,",","&lt;/s&gt;&lt;s&gt;")&amp;"&lt;/s&gt;&lt;/t&gt;","//s"),"cm",""))),MAX(VALUE(SUBSTITUTE(_xlfn.FILTERXML("&lt;t&gt;&lt;s&gt;"&amp;SUBSTITUTE(L3,",","&lt;/s&gt;&lt;s&gt;")&amp;"&lt;/s&gt;&lt;/t&gt;","//s"),"mm","")))/10))</f>
        <v>1.5</v>
      </c>
      <c r="N3" t="str">
        <f>IF('Model output'!L2="","",'Model output'!L2)</f>
        <v>Papillary carcinoma</v>
      </c>
      <c r="O3" t="str">
        <f>IF('Model output'!M2="","",'Model output'!M2)</f>
        <v/>
      </c>
      <c r="P3" t="str">
        <f>IF('Model output'!N2="","",'Model output'!N2)</f>
        <v>6.5 cm</v>
      </c>
      <c r="Q3" t="str">
        <f t="shared" ref="Q3:Q61" si="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output'!P2="",'Model output'!P2="C",ISNUMBER(SEARCH("Not identified", 'Model output'!P2)),ISNUMBER(SEARCH("Absent",'Model output'!P2)),ISNUMBER(SEARCH("Absence",'Model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5" t="str">
        <f>IF('Model output'!S2="","",'Model output'!S2)</f>
        <v>Present, extensive</v>
      </c>
      <c r="Y3" t="str">
        <f>IF(OR('Model output'!S2="",ISNUMBER(SEARCH("No extension",'Model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8" t="str">
        <f>IF(OR('Model output'!V2="", AND(ISERROR(SEARCH("Positive",'Model output'!V2)), ISNUMBER(SEARCH("Negative",'Model output'!V2))), ISNUMBER(SEARCH("Cannot be assessed",'Model output'!V2)), AND(ISNUMBER(SEARCH("Uninvolved",'Model output'!V2)),NOT(ISNUMBER(SEARCH("margin(s) involved",'Model output'!V2)))), ISNUMBER(SEARCH("No involvement",'Model output'!V2)), AND(NOT(ISNUMBER(SEARCH("focal",'Model output'!V2))),ISNUMBER(SEARCH("Free",'Model output'!V2))), ISNUMBER(SEARCH("narrowly excised",'Model output'!V2)), ISNUMBER(SEARCH("none",'Model output'!V2)), ISNUMBER(SEARCH("R0",'Model output'!V2)), ISNUMBER(SEARCH("1 mm",'Model output'!V2)), ISNUMBER(SEARCH("0.1 CM",'Model output'!V2)), ISNUMBER(SEARCH("less than 0.2 mm",'Model output'!V2)), ISNUMBER(SEARCH("less than 1.0 mm",'Model output'!V2)), ISNUMBER(SEARCH("less than 0.5 mm",'Model output'!V2)), ISNUMBER(SEARCH("abut",'Model output'!V2))), "negative", "positive")</f>
        <v>positive</v>
      </c>
      <c r="AE3" s="32"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33" t="str">
        <f t="shared" ref="AF3:AF66"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3" t="str">
        <f t="shared" ref="AG3:AG66" si="4">IF(AND(ISNUMBER(J3),J3&gt;0),
IF(G3="lateral", "1b","1a"), "0")</f>
        <v>1b</v>
      </c>
      <c r="AH3" s="34" t="str">
        <f>IF(OR(H3="unknown"),"x",IF(H3="negative","0","1"))</f>
        <v>0</v>
      </c>
      <c r="AI3" s="35" t="str">
        <f>IF(AND(B3&lt;55,AH3="0"),"I",
IF(AND(B3&lt;55,AH3="1"),"II",
IF(AH3="1","IVB",
IF(AND(AF3="4b",AH3="0"),"IVA",
IF(AND(AF3="4a",AH3="0"),"III",
IF(AND(OR(AF3="3a",AF3="3b",AF3="3"),AH3="0"),"II",
IF(AND(AF3="2",OR(AG3="1",AG3="1a",AG3="1b"),AH3="0"),"II",
IF(AND(OR(AF3="1a",AF3="1b",AF3="1"),OR(AG3="1",AG3="1a",AG3="1b"),AH3="0"),"II","I"
))))))))</f>
        <v>II</v>
      </c>
      <c r="AJ3" s="32" t="s">
        <v>935</v>
      </c>
      <c r="AK3" s="36" t="s">
        <v>988</v>
      </c>
      <c r="AL3" s="36" t="s">
        <v>989</v>
      </c>
      <c r="AM3" s="36" t="s">
        <v>990</v>
      </c>
      <c r="AN3" s="37" t="s">
        <v>991</v>
      </c>
      <c r="AO3" s="32">
        <f>IF(AE3=AJ3,1,0)</f>
        <v>1</v>
      </c>
      <c r="AP3" s="36">
        <f>IF(AF3=AK3, 1, IF(AND(AF3="x", AK3="0"), 1, IF(AND(AF3="0", AK3="x"), 1, 0)))</f>
        <v>1</v>
      </c>
      <c r="AQ3" s="36">
        <f>IF(AG3=AL3, 1, IF(AND(AG3="x", AL3="0"), 1, IF(AND(AG3="0", AL3="x"), 1, 0)))</f>
        <v>1</v>
      </c>
      <c r="AR3" s="36">
        <f>IF(AH3=AM3, 1, IF(AND(AH3="x", AM3="0"), 1, IF(AND(AH3="0", AM3="x"), 1, 0)))</f>
        <v>1</v>
      </c>
      <c r="AS3" s="38">
        <f t="shared" ref="AS3:AS66" si="5">IF(AI3=AN3,1,0)</f>
        <v>1</v>
      </c>
      <c r="AT3" s="1"/>
    </row>
    <row r="4" spans="1:46">
      <c r="A4" t="str">
        <f>'Model output'!A3</f>
        <v>TCGA-BJ-A0Z9</v>
      </c>
      <c r="B4" s="44">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0</v>
      </c>
      <c r="F4" t="str">
        <f t="shared" si="0"/>
        <v>positive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2.8 cm</v>
      </c>
      <c r="L4" s="26" t="str">
        <f t="shared" si="1"/>
        <v>2.8cm</v>
      </c>
      <c r="M4" cm="1">
        <f t="array" ref="M4">IF(L4="","",IF(ISNUMBER(SEARCH("cm",L4)),MAX(VALUE(SUBSTITUTE(_xlfn.FILTERXML("&lt;t&gt;&lt;s&gt;"&amp;SUBSTITUTE(L4,",","&lt;/s&gt;&lt;s&gt;")&amp;"&lt;/s&gt;&lt;/t&gt;","//s"),"cm",""))),MAX(VALUE(SUBSTITUTE(_xlfn.FILTERXML("&lt;t&gt;&lt;s&gt;"&amp;SUBSTITUTE(L4,",","&lt;/s&gt;&lt;s&gt;")&amp;"&lt;/s&gt;&lt;/t&gt;","//s"),"mm","")))/10))</f>
        <v>2.8</v>
      </c>
      <c r="N4" t="str">
        <f>IF('Model output'!L3="","",'Model output'!L3)</f>
        <v>Papillary carcinoma</v>
      </c>
      <c r="O4" t="str">
        <f>IF('Model output'!M3="","",'Model output'!M3)</f>
        <v>Tall cell variant</v>
      </c>
      <c r="P4" t="str">
        <f>IF('Model output'!N3="","",'Model output'!N3)</f>
        <v>2.8 cm</v>
      </c>
      <c r="Q4" t="str">
        <f t="shared" si="2"/>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output'!P3="",'Model output'!P3="C",ISNUMBER(SEARCH("Not identified", 'Model output'!P3)),ISNUMBER(SEARCH("Absent",'Model output'!P3)),ISNUMBER(SEARCH("Absence",'Model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15" t="str">
        <f>IF('Model output'!S3="","",'Model output'!S3)</f>
        <v>To margin</v>
      </c>
      <c r="Y4" t="str">
        <f>IF(OR('Model output'!S3="",ISNUMBER(SEARCH("No extension",'Model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8" t="str">
        <f>IF(OR('Model output'!V3="", AND(ISERROR(SEARCH("Positive",'Model output'!V3)), ISNUMBER(SEARCH("Negative",'Model output'!V3))), ISNUMBER(SEARCH("Cannot be assessed",'Model output'!V3)), AND(ISNUMBER(SEARCH("Uninvolved",'Model output'!V3)),NOT(ISNUMBER(SEARCH("margin(s) involved",'Model output'!V3)))), ISNUMBER(SEARCH("No involvement",'Model output'!V3)), AND(NOT(ISNUMBER(SEARCH("focal",'Model output'!V3))),ISNUMBER(SEARCH("Free",'Model output'!V3))), ISNUMBER(SEARCH("narrowly excised",'Model output'!V3)), ISNUMBER(SEARCH("none",'Model output'!V3)), ISNUMBER(SEARCH("R0",'Model output'!V3)), ISNUMBER(SEARCH("1 mm",'Model output'!V3)), ISNUMBER(SEARCH("0.1 CM",'Model output'!V3)), ISNUMBER(SEARCH("less than 0.2 mm",'Model output'!V3)), ISNUMBER(SEARCH("less than 1.0 mm",'Model output'!V3)), ISNUMBER(SEARCH("less than 0.5 mm",'Model output'!V3)), ISNUMBER(SEARCH("abut",'Model output'!V3))), "negative", "positive")</f>
        <v>positive</v>
      </c>
      <c r="AE4" s="32"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33" t="str">
        <f t="shared" si="3"/>
        <v>2</v>
      </c>
      <c r="AG4" s="33" t="str">
        <f t="shared" si="4"/>
        <v>0</v>
      </c>
      <c r="AH4" s="33" t="str">
        <f t="shared" ref="AH4:AH67" si="6">IF(OR(H4="unknown"),"x",IF(H4="negative","0","1"))</f>
        <v>0</v>
      </c>
      <c r="AI4" s="38" t="str">
        <f t="shared" ref="AI4:AI67" si="7">IF(AND(B4&lt;55,AH4="0"),"I",
IF(AND(B4&lt;55,AH4="1"),"II",
IF(AH4="1","IVB",
IF(AND(AF4="4b",AH4="0"),"IVA",
IF(AND(AF4="4a",AH4="0"),"III",
IF(AND(OR(AF4="3a",AF4="3b",AF4="3"),AH4="0"),"II",
IF(AND(AF4="2",OR(AG4="1",AG4="1a",AG4="1b"),AH4="0"),"II",
IF(AND(OR(AF4="1a",AF4="1b",AF4="1"),OR(AG4="1",AG4="1a",AG4="1b"),AH4="0"),"II","I"
))))))))</f>
        <v>I</v>
      </c>
      <c r="AJ4" s="32" t="s">
        <v>935</v>
      </c>
      <c r="AK4" s="37" t="s">
        <v>992</v>
      </c>
      <c r="AL4" s="37" t="s">
        <v>990</v>
      </c>
      <c r="AM4" s="37" t="s">
        <v>993</v>
      </c>
      <c r="AN4" s="37" t="s">
        <v>70</v>
      </c>
      <c r="AO4" s="32">
        <f t="shared" ref="AO4:AO67" si="8">IF(AE4=AJ4,1,0)</f>
        <v>1</v>
      </c>
      <c r="AP4" s="37">
        <f t="shared" ref="AP4:AP67" si="9">IF(AF4=AK4, 1, IF(AND(AF4="x", AK4="0"), 1, IF(AND(AF4="0", AK4="x"), 1, 0)))</f>
        <v>1</v>
      </c>
      <c r="AQ4" s="37">
        <f t="shared" ref="AQ4:AQ67" si="10">IF(AG4=AL4, 1, IF(AND(AG4="x", AL4="0"), 1, IF(AND(AG4="0", AL4="x"), 1, 0)))</f>
        <v>1</v>
      </c>
      <c r="AR4" s="37">
        <f t="shared" ref="AR4:AR67" si="11">IF(AH4=AM4, 1, IF(AND(AH4="x", AM4="0"), 1, IF(AND(AH4="0", AM4="x"), 1, 0)))</f>
        <v>1</v>
      </c>
      <c r="AS4" s="38">
        <f t="shared" si="5"/>
        <v>1</v>
      </c>
      <c r="AT4" s="1"/>
    </row>
    <row r="5" spans="1:46">
      <c r="A5" t="str">
        <f>'Model output'!A4</f>
        <v>TCGA-BJ-A0ZA</v>
      </c>
      <c r="B5" s="44">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2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si="2"/>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output'!P4="",'Model output'!P4="C",ISNUMBER(SEARCH("Not identified", 'Model output'!P4)),ISNUMBER(SEARCH("Absent",'Model output'!P4)),ISNUMBER(SEARCH("Absence",'Model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5" t="str">
        <f>IF('Model output'!S4="","",'Model output'!S4)</f>
        <v>No extrathyroidal extension</v>
      </c>
      <c r="Y5" t="str">
        <f>IF(OR('Model output'!S4="",ISNUMBER(SEARCH("No extension",'Model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8" t="str">
        <f>IF(OR('Model output'!V4="", AND(ISERROR(SEARCH("Positive",'Model output'!V4)), ISNUMBER(SEARCH("Negative",'Model output'!V4))), ISNUMBER(SEARCH("Cannot be assessed",'Model output'!V4)), AND(ISNUMBER(SEARCH("Uninvolved",'Model output'!V4)),NOT(ISNUMBER(SEARCH("margin(s) involved",'Model output'!V4)))), ISNUMBER(SEARCH("No involvement",'Model output'!V4)), AND(NOT(ISNUMBER(SEARCH("focal",'Model output'!V4))),ISNUMBER(SEARCH("Free",'Model output'!V4))), ISNUMBER(SEARCH("narrowly excised",'Model output'!V4)), ISNUMBER(SEARCH("none",'Model output'!V4)), ISNUMBER(SEARCH("R0",'Model output'!V4)), ISNUMBER(SEARCH("1 mm",'Model output'!V4)), ISNUMBER(SEARCH("0.1 CM",'Model output'!V4)), ISNUMBER(SEARCH("less than 0.2 mm",'Model output'!V4)), ISNUMBER(SEARCH("less than 1.0 mm",'Model output'!V4)), ISNUMBER(SEARCH("less than 0.5 mm",'Model output'!V4)), ISNUMBER(SEARCH("abut",'Model output'!V4))), "negative", "positive")</f>
        <v>negative</v>
      </c>
      <c r="AE5" s="32"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33" t="str">
        <f t="shared" si="3"/>
        <v>2</v>
      </c>
      <c r="AG5" s="33" t="str">
        <f t="shared" si="4"/>
        <v>0</v>
      </c>
      <c r="AH5" s="33" t="str">
        <f t="shared" si="6"/>
        <v>0</v>
      </c>
      <c r="AI5" s="38" t="str">
        <f t="shared" si="7"/>
        <v>I</v>
      </c>
      <c r="AJ5" s="32" t="s">
        <v>936</v>
      </c>
      <c r="AK5" s="37" t="s">
        <v>992</v>
      </c>
      <c r="AL5" s="37" t="s">
        <v>990</v>
      </c>
      <c r="AM5" s="37" t="s">
        <v>993</v>
      </c>
      <c r="AN5" s="37" t="s">
        <v>70</v>
      </c>
      <c r="AO5" s="32">
        <f t="shared" ca="1" si="8"/>
        <v>1</v>
      </c>
      <c r="AP5" s="37">
        <f t="shared" si="9"/>
        <v>1</v>
      </c>
      <c r="AQ5" s="37">
        <f t="shared" si="10"/>
        <v>1</v>
      </c>
      <c r="AR5" s="37">
        <f t="shared" si="11"/>
        <v>1</v>
      </c>
      <c r="AS5" s="38">
        <f t="shared" si="5"/>
        <v>1</v>
      </c>
      <c r="AT5" s="1"/>
    </row>
    <row r="6" spans="1:46">
      <c r="A6" t="str">
        <f>'Model output'!A5</f>
        <v>TCGA-BJ-A0ZC</v>
      </c>
      <c r="B6" s="44">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2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2"/>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output'!P5="",'Model output'!P5="C",ISNUMBER(SEARCH("Not identified", 'Model output'!P5)),ISNUMBER(SEARCH("Absent",'Model output'!P5)),ISNUMBER(SEARCH("Absence",'Model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5" t="str">
        <f>IF('Model output'!S5="","",'Model output'!S5)</f>
        <v/>
      </c>
      <c r="Y6" t="str">
        <f>IF(OR('Model output'!S5="",ISNUMBER(SEARCH("No extension",'Model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RET/PTC rearrangement: 5.0% of cells with the rearrangement pattern</v>
      </c>
      <c r="AC6" s="8" t="str">
        <f>IF(OR('Model output'!V5="", AND(ISERROR(SEARCH("Positive",'Model output'!V5)), ISNUMBER(SEARCH("Negative",'Model output'!V5))), ISNUMBER(SEARCH("Cannot be assessed",'Model output'!V5)), AND(ISNUMBER(SEARCH("Uninvolved",'Model output'!V5)),NOT(ISNUMBER(SEARCH("margin(s) involved",'Model output'!V5)))), ISNUMBER(SEARCH("No involvement",'Model output'!V5)), AND(NOT(ISNUMBER(SEARCH("focal",'Model output'!V5))),ISNUMBER(SEARCH("Free",'Model output'!V5))), ISNUMBER(SEARCH("narrowly excised",'Model output'!V5)), ISNUMBER(SEARCH("none",'Model output'!V5)), ISNUMBER(SEARCH("R0",'Model output'!V5)), ISNUMBER(SEARCH("1 mm",'Model output'!V5)), ISNUMBER(SEARCH("0.1 CM",'Model output'!V5)), ISNUMBER(SEARCH("less than 0.2 mm",'Model output'!V5)), ISNUMBER(SEARCH("less than 1.0 mm",'Model output'!V5)), ISNUMBER(SEARCH("less than 0.5 mm",'Model output'!V5)), ISNUMBER(SEARCH("abut",'Model output'!V5))), "negative", "positive")</f>
        <v>negative</v>
      </c>
      <c r="AE6" s="32"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33" t="str">
        <f t="shared" si="3"/>
        <v>1a</v>
      </c>
      <c r="AG6" s="33" t="str">
        <f t="shared" si="4"/>
        <v>0</v>
      </c>
      <c r="AH6" s="33" t="str">
        <f t="shared" si="6"/>
        <v>0</v>
      </c>
      <c r="AI6" s="38" t="str">
        <f t="shared" si="7"/>
        <v>I</v>
      </c>
      <c r="AJ6" s="32" t="s">
        <v>936</v>
      </c>
      <c r="AK6" s="37" t="s">
        <v>994</v>
      </c>
      <c r="AL6" s="37" t="s">
        <v>993</v>
      </c>
      <c r="AM6" s="37" t="s">
        <v>993</v>
      </c>
      <c r="AN6" s="37" t="s">
        <v>70</v>
      </c>
      <c r="AO6" s="32">
        <f t="shared" ca="1" si="8"/>
        <v>1</v>
      </c>
      <c r="AP6" s="37">
        <f t="shared" si="9"/>
        <v>1</v>
      </c>
      <c r="AQ6" s="37">
        <f t="shared" si="10"/>
        <v>1</v>
      </c>
      <c r="AR6" s="37">
        <f t="shared" si="11"/>
        <v>1</v>
      </c>
      <c r="AS6" s="38">
        <f t="shared" si="5"/>
        <v>1</v>
      </c>
      <c r="AT6" s="1"/>
    </row>
    <row r="7" spans="1:46">
      <c r="A7" t="str">
        <f>'Model output'!A6</f>
        <v>TCGA-BJ-A0ZH</v>
      </c>
      <c r="B7" s="44">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2.1 cm</v>
      </c>
      <c r="L7" s="26" t="str">
        <f t="shared" si="1"/>
        <v>2.1cm</v>
      </c>
      <c r="M7" cm="1">
        <f t="array" ref="M7">IF(L7="","",IF(ISNUMBER(SEARCH("cm",L7)),MAX(VALUE(SUBSTITUTE(_xlfn.FILTERXML("&lt;t&gt;&lt;s&gt;"&amp;SUBSTITUTE(L7,",","&lt;/s&gt;&lt;s&gt;")&amp;"&lt;/s&gt;&lt;/t&gt;","//s"),"cm",""))),MAX(VALUE(SUBSTITUTE(_xlfn.FILTERXML("&lt;t&gt;&lt;s&gt;"&amp;SUBSTITUTE(L7,",","&lt;/s&gt;&lt;s&gt;")&amp;"&lt;/s&gt;&lt;/t&gt;","//s"),"mm","")))/10))</f>
        <v>2.1</v>
      </c>
      <c r="N7" t="str">
        <f>IF('Model output'!L6="","",'Model output'!L6)</f>
        <v>Papillary carcinoma</v>
      </c>
      <c r="O7" t="str">
        <f>IF('Model output'!M6="","",'Model output'!M6)</f>
        <v>Tall cell variant</v>
      </c>
      <c r="P7" t="str">
        <f>IF('Model output'!N6="","",'Model output'!N6)</f>
        <v>2.1 cm</v>
      </c>
      <c r="Q7" t="str">
        <f t="shared" si="2"/>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output'!P6="",'Model output'!P6="C",ISNUMBER(SEARCH("Not identified", 'Model output'!P6)),ISNUMBER(SEARCH("Absent",'Model output'!P6)),ISNUMBER(SEARCH("Absence",'Model output'!P6)),AND(ISNUMBER(SEARCH("No",'Model output'!P6)),NOT(ISNUMBER(SEARCH("diagnostic",'Model output'!P6)))),ISNUMBER(SEARCH("Negative",'Model output'!P6))),"negative","positive")</f>
        <v>negative</v>
      </c>
      <c r="T7" t="str">
        <f>IF('Model output'!O6="","",'Model output'!O6)</f>
        <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5" t="str">
        <f>IF('Model output'!S6="","",'Model output'!S6)</f>
        <v>Not identified</v>
      </c>
      <c r="Y7" t="str">
        <f>IF(OR('Model output'!S6="",ISNUMBER(SEARCH("No extension",'Model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 NRAS61, HRAS61, KRAS12/13, RET/PTC1, RET/PTC3, PAXB/PPARg rearrangements</v>
      </c>
      <c r="AC7" s="8" t="str">
        <f>IF(OR('Model output'!V6="", AND(ISERROR(SEARCH("Positive",'Model output'!V6)), ISNUMBER(SEARCH("Negative",'Model output'!V6))), ISNUMBER(SEARCH("Cannot be assessed",'Model output'!V6)), AND(ISNUMBER(SEARCH("Uninvolved",'Model output'!V6)),NOT(ISNUMBER(SEARCH("margin(s) involved",'Model output'!V6)))), ISNUMBER(SEARCH("No involvement",'Model output'!V6)), AND(NOT(ISNUMBER(SEARCH("focal",'Model output'!V6))),ISNUMBER(SEARCH("Free",'Model output'!V6))), ISNUMBER(SEARCH("narrowly excised",'Model output'!V6)), ISNUMBER(SEARCH("none",'Model output'!V6)), ISNUMBER(SEARCH("R0",'Model output'!V6)), ISNUMBER(SEARCH("1 mm",'Model output'!V6)), ISNUMBER(SEARCH("0.1 CM",'Model output'!V6)), ISNUMBER(SEARCH("less than 0.2 mm",'Model output'!V6)), ISNUMBER(SEARCH("less than 1.0 mm",'Model output'!V6)), ISNUMBER(SEARCH("less than 0.5 mm",'Model output'!V6)), ISNUMBER(SEARCH("abut",'Model output'!V6))), "negative", "positive")</f>
        <v>negative</v>
      </c>
      <c r="AE7" s="32"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33" t="str">
        <f t="shared" si="3"/>
        <v>2</v>
      </c>
      <c r="AG7" s="33" t="str">
        <f t="shared" si="4"/>
        <v>1a</v>
      </c>
      <c r="AH7" s="33" t="str">
        <f t="shared" si="6"/>
        <v>0</v>
      </c>
      <c r="AI7" s="38" t="str">
        <f t="shared" si="7"/>
        <v>I</v>
      </c>
      <c r="AJ7" s="32" t="s">
        <v>937</v>
      </c>
      <c r="AK7" s="37" t="s">
        <v>992</v>
      </c>
      <c r="AL7" s="37" t="s">
        <v>994</v>
      </c>
      <c r="AM7" s="37" t="s">
        <v>993</v>
      </c>
      <c r="AN7" s="37" t="s">
        <v>70</v>
      </c>
      <c r="AO7" s="32">
        <f t="shared" ca="1" si="8"/>
        <v>1</v>
      </c>
      <c r="AP7" s="37">
        <f t="shared" si="9"/>
        <v>1</v>
      </c>
      <c r="AQ7" s="37">
        <f t="shared" si="10"/>
        <v>1</v>
      </c>
      <c r="AR7" s="37">
        <f t="shared" si="11"/>
        <v>1</v>
      </c>
      <c r="AS7" s="38">
        <f t="shared" si="5"/>
        <v>1</v>
      </c>
      <c r="AT7" s="1"/>
    </row>
    <row r="8" spans="1:46">
      <c r="A8" t="str">
        <f>'Model output'!A7</f>
        <v>TCGA-BJ-A0ZJ</v>
      </c>
      <c r="B8" s="44">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2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2"/>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output'!P7="",'Model output'!P7="C",ISNUMBER(SEARCH("Not identified", 'Model output'!P7)),ISNUMBER(SEARCH("Absent",'Model output'!P7)),ISNUMBER(SEARCH("Absence",'Model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5" t="str">
        <f>IF('Model output'!S7="","",'Model output'!S7)</f>
        <v>Not identified</v>
      </c>
      <c r="Y8" t="str">
        <f>IF(OR('Model output'!S7="",ISNUMBER(SEARCH("No extension",'Model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RET/PTC rearrangement: 4 (6.6%) of the cells with the rearrangement pattern and 57 (93.4%) of the cells with the normal pattern</v>
      </c>
      <c r="AC8" s="8" t="str">
        <f>IF(OR('Model output'!V7="", AND(ISERROR(SEARCH("Positive",'Model output'!V7)), ISNUMBER(SEARCH("Negative",'Model output'!V7))), ISNUMBER(SEARCH("Cannot be assessed",'Model output'!V7)), AND(ISNUMBER(SEARCH("Uninvolved",'Model output'!V7)),NOT(ISNUMBER(SEARCH("margin(s) involved",'Model output'!V7)))), ISNUMBER(SEARCH("No involvement",'Model output'!V7)), AND(NOT(ISNUMBER(SEARCH("focal",'Model output'!V7))),ISNUMBER(SEARCH("Free",'Model output'!V7))), ISNUMBER(SEARCH("narrowly excised",'Model output'!V7)), ISNUMBER(SEARCH("none",'Model output'!V7)), ISNUMBER(SEARCH("R0",'Model output'!V7)), ISNUMBER(SEARCH("1 mm",'Model output'!V7)), ISNUMBER(SEARCH("0.1 CM",'Model output'!V7)), ISNUMBER(SEARCH("less than 0.2 mm",'Model output'!V7)), ISNUMBER(SEARCH("less than 1.0 mm",'Model output'!V7)), ISNUMBER(SEARCH("less than 0.5 mm",'Model output'!V7)), ISNUMBER(SEARCH("abut",'Model output'!V7))), "negative", "positive")</f>
        <v>positive</v>
      </c>
      <c r="AE8" s="32"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33" t="str">
        <f t="shared" si="3"/>
        <v>2</v>
      </c>
      <c r="AG8" s="33" t="str">
        <f t="shared" si="4"/>
        <v>1a</v>
      </c>
      <c r="AH8" s="33" t="str">
        <f t="shared" si="6"/>
        <v>0</v>
      </c>
      <c r="AI8" s="38" t="str">
        <f t="shared" si="7"/>
        <v>I</v>
      </c>
      <c r="AJ8" s="32" t="s">
        <v>935</v>
      </c>
      <c r="AK8" s="37" t="s">
        <v>992</v>
      </c>
      <c r="AL8" s="37" t="s">
        <v>994</v>
      </c>
      <c r="AM8" s="37" t="s">
        <v>993</v>
      </c>
      <c r="AN8" s="37" t="s">
        <v>70</v>
      </c>
      <c r="AO8" s="32">
        <f t="shared" si="8"/>
        <v>1</v>
      </c>
      <c r="AP8" s="37">
        <f t="shared" si="9"/>
        <v>1</v>
      </c>
      <c r="AQ8" s="37">
        <f t="shared" si="10"/>
        <v>1</v>
      </c>
      <c r="AR8" s="37">
        <f t="shared" si="11"/>
        <v>1</v>
      </c>
      <c r="AS8" s="38">
        <f t="shared" si="5"/>
        <v>1</v>
      </c>
      <c r="AT8" s="1"/>
    </row>
    <row r="9" spans="1:46">
      <c r="A9" t="str">
        <f>'Model output'!A8</f>
        <v>TCGA-BJ-A18Y</v>
      </c>
      <c r="B9" s="44">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f>IF('Model output'!I8="","",IF(ISNUMBER('Model output'!I8),'Model output'!I8,1))</f>
        <v>4</v>
      </c>
      <c r="J9">
        <f>IF('Model output'!J8="","",IF(AND(ISNUMBER('Model output'!J8),'Model output'!J8&lt;=I9),'Model output'!J8,IF(ISNUMBER(SEARCH("0/",'Model output'!J8)),0,1)))</f>
        <v>0</v>
      </c>
      <c r="K9" t="str" cm="1">
        <f t="array" ref="K9">IF(COUNT(FIND({0,1,2,3,4,5,6,7,8,9},'Model output'!K8))&gt;0,'Model output'!K8,"")</f>
        <v/>
      </c>
      <c r="L9" s="2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2"/>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output'!P8="",'Model output'!P8="C",ISNUMBER(SEARCH("Not identified", 'Model output'!P8)),ISNUMBER(SEARCH("Absent",'Model output'!P8)),ISNUMBER(SEARCH("Absence",'Model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5" t="str">
        <f>IF('Model output'!S8="","",'Model output'!S8)</f>
        <v>Not identified</v>
      </c>
      <c r="Y9" t="str">
        <f>IF(OR('Model output'!S8="",ISNUMBER(SEARCH("No extension",'Model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8" t="str">
        <f>IF(OR('Model output'!V8="", AND(ISERROR(SEARCH("Positive",'Model output'!V8)), ISNUMBER(SEARCH("Negative",'Model output'!V8))), ISNUMBER(SEARCH("Cannot be assessed",'Model output'!V8)), AND(ISNUMBER(SEARCH("Uninvolved",'Model output'!V8)),NOT(ISNUMBER(SEARCH("margin(s) involved",'Model output'!V8)))), ISNUMBER(SEARCH("No involvement",'Model output'!V8)), AND(NOT(ISNUMBER(SEARCH("focal",'Model output'!V8))),ISNUMBER(SEARCH("Free",'Model output'!V8))), ISNUMBER(SEARCH("narrowly excised",'Model output'!V8)), ISNUMBER(SEARCH("none",'Model output'!V8)), ISNUMBER(SEARCH("R0",'Model output'!V8)), ISNUMBER(SEARCH("1 mm",'Model output'!V8)), ISNUMBER(SEARCH("0.1 CM",'Model output'!V8)), ISNUMBER(SEARCH("less than 0.2 mm",'Model output'!V8)), ISNUMBER(SEARCH("less than 1.0 mm",'Model output'!V8)), ISNUMBER(SEARCH("less than 0.5 mm",'Model output'!V8)), ISNUMBER(SEARCH("abut",'Model output'!V8))), "negative", "positive")</f>
        <v>negative</v>
      </c>
      <c r="AE9" s="32"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33" t="str">
        <f t="shared" si="3"/>
        <v>1b</v>
      </c>
      <c r="AG9" s="33" t="str">
        <f t="shared" si="4"/>
        <v>0</v>
      </c>
      <c r="AH9" s="33" t="str">
        <f t="shared" si="6"/>
        <v>0</v>
      </c>
      <c r="AI9" s="38" t="str">
        <f t="shared" si="7"/>
        <v>I</v>
      </c>
      <c r="AJ9" s="32" t="s">
        <v>936</v>
      </c>
      <c r="AK9" s="37" t="s">
        <v>989</v>
      </c>
      <c r="AL9" s="37" t="s">
        <v>990</v>
      </c>
      <c r="AM9" s="37" t="s">
        <v>993</v>
      </c>
      <c r="AN9" s="37" t="s">
        <v>70</v>
      </c>
      <c r="AO9" s="32">
        <f t="shared" ca="1" si="8"/>
        <v>1</v>
      </c>
      <c r="AP9" s="37">
        <f t="shared" si="9"/>
        <v>1</v>
      </c>
      <c r="AQ9" s="37">
        <f t="shared" si="10"/>
        <v>1</v>
      </c>
      <c r="AR9" s="37">
        <f t="shared" si="11"/>
        <v>1</v>
      </c>
      <c r="AS9" s="38">
        <f t="shared" si="5"/>
        <v>1</v>
      </c>
      <c r="AT9" s="1"/>
    </row>
    <row r="10" spans="1:46">
      <c r="A10" t="str">
        <f>'Model output'!A9</f>
        <v>TCGA-BJ-A18Z</v>
      </c>
      <c r="B10" s="44">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26"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
      </c>
      <c r="P10" t="str">
        <f>IF('Model output'!N9="","",'Model output'!N9)</f>
        <v>3.6 cm</v>
      </c>
      <c r="Q10" t="str">
        <f t="shared" si="2"/>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output'!P9="",'Model output'!P9="C",ISNUMBER(SEARCH("Not identified", 'Model output'!P9)),ISNUMBER(SEARCH("Absent",'Model output'!P9)),ISNUMBER(SEARCH("Absence",'Model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5" t="str">
        <f>IF('Model output'!S9="","",'Model output'!S9)</f>
        <v>EXTRANODAL EXTENSION: Present, Extent: Minimal</v>
      </c>
      <c r="Y10" t="str">
        <f>IF(OR('Model output'!S9="",ISNUMBER(SEARCH("No extension",'Model output'!S9)),ISNUMBER(SEARCH("Absent",'Model output'!S9)),ISNUMBER(SEARCH("Not identified",'Model output'!S9)),AND(ISNUMBER(SEARCH("No",'Model output'!S9)),NOT(ISNUMBER(SEARCH("carcinoma",'Model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8" t="str">
        <f>IF(OR('Model output'!V9="", AND(ISERROR(SEARCH("Positive",'Model output'!V9)), ISNUMBER(SEARCH("Negative",'Model output'!V9))), ISNUMBER(SEARCH("Cannot be assessed",'Model output'!V9)), AND(ISNUMBER(SEARCH("Uninvolved",'Model output'!V9)),NOT(ISNUMBER(SEARCH("margin(s) involved",'Model output'!V9)))), ISNUMBER(SEARCH("No involvement",'Model output'!V9)), AND(NOT(ISNUMBER(SEARCH("focal",'Model output'!V9))),ISNUMBER(SEARCH("Free",'Model output'!V9))), ISNUMBER(SEARCH("narrowly excised",'Model output'!V9)), ISNUMBER(SEARCH("none",'Model output'!V9)), ISNUMBER(SEARCH("R0",'Model output'!V9)), ISNUMBER(SEARCH("1 mm",'Model output'!V9)), ISNUMBER(SEARCH("0.1 CM",'Model output'!V9)), ISNUMBER(SEARCH("less than 0.2 mm",'Model output'!V9)), ISNUMBER(SEARCH("less than 1.0 mm",'Model output'!V9)), ISNUMBER(SEARCH("less than 0.5 mm",'Model output'!V9)), ISNUMBER(SEARCH("abut",'Model output'!V9))), "negative", "positive")</f>
        <v>positive</v>
      </c>
      <c r="AE10" s="32"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33" t="str">
        <f t="shared" si="3"/>
        <v>2</v>
      </c>
      <c r="AG10" s="33" t="str">
        <f t="shared" si="4"/>
        <v>1b</v>
      </c>
      <c r="AH10" s="33" t="str">
        <f t="shared" si="6"/>
        <v>0</v>
      </c>
      <c r="AI10" s="38" t="str">
        <f t="shared" si="7"/>
        <v>II</v>
      </c>
      <c r="AJ10" s="32" t="s">
        <v>935</v>
      </c>
      <c r="AK10" s="37" t="s">
        <v>992</v>
      </c>
      <c r="AL10" s="37" t="s">
        <v>989</v>
      </c>
      <c r="AM10" s="37" t="s">
        <v>993</v>
      </c>
      <c r="AN10" s="37" t="s">
        <v>991</v>
      </c>
      <c r="AO10" s="32">
        <f t="shared" si="8"/>
        <v>1</v>
      </c>
      <c r="AP10" s="37">
        <f t="shared" si="9"/>
        <v>1</v>
      </c>
      <c r="AQ10" s="37">
        <f t="shared" si="10"/>
        <v>1</v>
      </c>
      <c r="AR10" s="37">
        <f t="shared" si="11"/>
        <v>1</v>
      </c>
      <c r="AS10" s="38">
        <f t="shared" si="5"/>
        <v>1</v>
      </c>
      <c r="AT10" s="1"/>
    </row>
    <row r="11" spans="1:46">
      <c r="A11" t="str">
        <f>'Model output'!A10</f>
        <v>TCGA-BJ-A191</v>
      </c>
      <c r="B11" s="44">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2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2"/>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output'!P10="",'Model output'!P10="C",ISNUMBER(SEARCH("Not identified", 'Model output'!P10)),ISNUMBER(SEARCH("Absent",'Model output'!P10)),ISNUMBER(SEARCH("Absence",'Model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5" t="str">
        <f>IF('Model output'!S10="","",'Model output'!S10)</f>
        <v>Not identified</v>
      </c>
      <c r="Y11" t="str">
        <f>IF(OR('Model output'!S10="",ISNUMBER(SEARCH("No extension",'Model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8" t="str">
        <f>IF(OR('Model output'!V10="", AND(ISERROR(SEARCH("Positive",'Model output'!V10)), ISNUMBER(SEARCH("Negative",'Model output'!V10))), ISNUMBER(SEARCH("Cannot be assessed",'Model output'!V10)), AND(ISNUMBER(SEARCH("Uninvolved",'Model output'!V10)),NOT(ISNUMBER(SEARCH("margin(s) involved",'Model output'!V10)))), ISNUMBER(SEARCH("No involvement",'Model output'!V10)), AND(NOT(ISNUMBER(SEARCH("focal",'Model output'!V10))),ISNUMBER(SEARCH("Free",'Model output'!V10))), ISNUMBER(SEARCH("narrowly excised",'Model output'!V10)), ISNUMBER(SEARCH("none",'Model output'!V10)), ISNUMBER(SEARCH("R0",'Model output'!V10)), ISNUMBER(SEARCH("1 mm",'Model output'!V10)), ISNUMBER(SEARCH("0.1 CM",'Model output'!V10)), ISNUMBER(SEARCH("less than 0.2 mm",'Model output'!V10)), ISNUMBER(SEARCH("less than 1.0 mm",'Model output'!V10)), ISNUMBER(SEARCH("less than 0.5 mm",'Model output'!V10)), ISNUMBER(SEARCH("abut",'Model output'!V10))), "negative", "positive")</f>
        <v>negative</v>
      </c>
      <c r="AE11" s="32"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33" t="str">
        <f t="shared" si="3"/>
        <v>1b</v>
      </c>
      <c r="AG11" s="33" t="str">
        <f t="shared" si="4"/>
        <v>0</v>
      </c>
      <c r="AH11" s="33" t="str">
        <f t="shared" si="6"/>
        <v>0</v>
      </c>
      <c r="AI11" s="38" t="str">
        <f t="shared" si="7"/>
        <v>I</v>
      </c>
      <c r="AJ11" s="32" t="s">
        <v>937</v>
      </c>
      <c r="AK11" s="37" t="s">
        <v>989</v>
      </c>
      <c r="AL11" s="37" t="s">
        <v>990</v>
      </c>
      <c r="AM11" s="37" t="s">
        <v>993</v>
      </c>
      <c r="AN11" s="37" t="s">
        <v>70</v>
      </c>
      <c r="AO11" s="32">
        <f t="shared" ca="1" si="8"/>
        <v>1</v>
      </c>
      <c r="AP11" s="37">
        <f t="shared" si="9"/>
        <v>1</v>
      </c>
      <c r="AQ11" s="37">
        <f t="shared" si="10"/>
        <v>1</v>
      </c>
      <c r="AR11" s="37">
        <f t="shared" si="11"/>
        <v>1</v>
      </c>
      <c r="AS11" s="38">
        <f t="shared" si="5"/>
        <v>1</v>
      </c>
      <c r="AT11" s="1"/>
    </row>
    <row r="12" spans="1:46">
      <c r="A12" t="str">
        <f>'Model output'!A11</f>
        <v>TCGA-BJ-A192</v>
      </c>
      <c r="B12" s="44">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26"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2"/>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output'!P11="",'Model output'!P11="C",ISNUMBER(SEARCH("Not identified", 'Model output'!P11)),ISNUMBER(SEARCH("Absent",'Model output'!P11)),ISNUMBER(SEARCH("Absence",'Model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5" t="str">
        <f>IF('Model output'!S11="","",'Model output'!S11)</f>
        <v/>
      </c>
      <c r="Y12" t="str">
        <f>IF(OR('Model output'!S11="",ISNUMBER(SEARCH("No extension",'Model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8" t="str">
        <f>IF(OR('Model output'!V11="", AND(ISERROR(SEARCH("Positive",'Model output'!V11)), ISNUMBER(SEARCH("Negative",'Model output'!V11))), ISNUMBER(SEARCH("Cannot be assessed",'Model output'!V11)), AND(ISNUMBER(SEARCH("Uninvolved",'Model output'!V11)),NOT(ISNUMBER(SEARCH("margin(s) involved",'Model output'!V11)))), ISNUMBER(SEARCH("No involvement",'Model output'!V11)), AND(NOT(ISNUMBER(SEARCH("focal",'Model output'!V11))),ISNUMBER(SEARCH("Free",'Model output'!V11))), ISNUMBER(SEARCH("narrowly excised",'Model output'!V11)), ISNUMBER(SEARCH("none",'Model output'!V11)), ISNUMBER(SEARCH("R0",'Model output'!V11)), ISNUMBER(SEARCH("1 mm",'Model output'!V11)), ISNUMBER(SEARCH("0.1 CM",'Model output'!V11)), ISNUMBER(SEARCH("less than 0.2 mm",'Model output'!V11)), ISNUMBER(SEARCH("less than 1.0 mm",'Model output'!V11)), ISNUMBER(SEARCH("less than 0.5 mm",'Model output'!V11)), ISNUMBER(SEARCH("abut",'Model output'!V11))), "negative", "positive")</f>
        <v>negative</v>
      </c>
      <c r="AE12" s="32"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33" t="str">
        <f t="shared" si="3"/>
        <v>3a</v>
      </c>
      <c r="AG12" s="33" t="str">
        <f t="shared" si="4"/>
        <v>0</v>
      </c>
      <c r="AH12" s="33" t="str">
        <f t="shared" si="6"/>
        <v>0</v>
      </c>
      <c r="AI12" s="38" t="str">
        <f t="shared" si="7"/>
        <v>I</v>
      </c>
      <c r="AJ12" s="32" t="s">
        <v>936</v>
      </c>
      <c r="AK12" s="37" t="s">
        <v>995</v>
      </c>
      <c r="AL12" s="37" t="s">
        <v>993</v>
      </c>
      <c r="AM12" s="37" t="s">
        <v>993</v>
      </c>
      <c r="AN12" s="37" t="s">
        <v>70</v>
      </c>
      <c r="AO12" s="32">
        <f t="shared" ca="1" si="8"/>
        <v>1</v>
      </c>
      <c r="AP12" s="37">
        <f t="shared" si="9"/>
        <v>1</v>
      </c>
      <c r="AQ12" s="37">
        <f t="shared" si="10"/>
        <v>1</v>
      </c>
      <c r="AR12" s="37">
        <f t="shared" si="11"/>
        <v>1</v>
      </c>
      <c r="AS12" s="38">
        <f t="shared" si="5"/>
        <v>1</v>
      </c>
      <c r="AT12" s="1"/>
    </row>
    <row r="13" spans="1:46">
      <c r="A13" t="str">
        <f>'Model output'!A12</f>
        <v>TCGA-BJ-A28R</v>
      </c>
      <c r="B13" s="44">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positive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1.5 cm</v>
      </c>
      <c r="L13" s="26" t="str">
        <f t="shared" si="1"/>
        <v>1.5cm</v>
      </c>
      <c r="M13" cm="1">
        <f t="array" ref="M13">IF(L13="","",IF(ISNUMBER(SEARCH("cm",L13)),MAX(VALUE(SUBSTITUTE(_xlfn.FILTERXML("&lt;t&gt;&lt;s&gt;"&amp;SUBSTITUTE(L13,",","&lt;/s&gt;&lt;s&gt;")&amp;"&lt;/s&gt;&lt;/t&gt;","//s"),"cm",""))),MAX(VALUE(SUBSTITUTE(_xlfn.FILTERXML("&lt;t&gt;&lt;s&gt;"&amp;SUBSTITUTE(L13,",","&lt;/s&gt;&lt;s&gt;")&amp;"&lt;/s&gt;&lt;/t&gt;","//s"),"mm","")))/10))</f>
        <v>1.5</v>
      </c>
      <c r="N13" t="str">
        <f>IF('Model output'!L12="","",'Model output'!L12)</f>
        <v>Papillary carcinoma</v>
      </c>
      <c r="O13" t="str">
        <f>IF('Model output'!M12="","",'Model output'!M12)</f>
        <v/>
      </c>
      <c r="P13" t="str">
        <f>IF('Model output'!N12="","",'Model output'!N12)</f>
        <v>1.5 cm</v>
      </c>
      <c r="Q13" t="str">
        <f t="shared" si="2"/>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output'!P12="",'Model output'!P12="C",ISNUMBER(SEARCH("Not identified", 'Model output'!P12)),ISNUMBER(SEARCH("Absent",'Model output'!P12)),ISNUMBER(SEARCH("Absence",'Model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5" t="str">
        <f>IF('Model output'!S12="","",'Model output'!S12)</f>
        <v>Not identified</v>
      </c>
      <c r="Y13" t="str">
        <f>IF(OR('Model output'!S12="",ISNUMBER(SEARCH("No extension",'Model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ISNUMBER(SEARCH("Cannot be assessed",'Model output'!V12)), AND(ISNUMBER(SEARCH("Uninvolved",'Model output'!V12)),NOT(ISNUMBER(SEARCH("margin(s) involved",'Model output'!V12)))), ISNUMBER(SEARCH("No involvement",'Model output'!V12)), AND(NOT(ISNUMBER(SEARCH("focal",'Model output'!V12))),ISNUMBER(SEARCH("Free",'Model output'!V12))), ISNUMBER(SEARCH("narrowly excised",'Model output'!V12)), ISNUMBER(SEARCH("none",'Model output'!V12)), ISNUMBER(SEARCH("R0",'Model output'!V12)), ISNUMBER(SEARCH("1 mm",'Model output'!V12)), ISNUMBER(SEARCH("0.1 CM",'Model output'!V12)), ISNUMBER(SEARCH("less than 0.2 mm",'Model output'!V12)), ISNUMBER(SEARCH("less than 1.0 mm",'Model output'!V12)), ISNUMBER(SEARCH("less than 0.5 mm",'Model output'!V12)), ISNUMBER(SEARCH("abut",'Model output'!V12))), "negative", "positive")</f>
        <v>negative</v>
      </c>
      <c r="AE13" s="32"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33" t="str">
        <f t="shared" si="3"/>
        <v>1b</v>
      </c>
      <c r="AG13" s="33" t="str">
        <f t="shared" si="4"/>
        <v>0</v>
      </c>
      <c r="AH13" s="33" t="str">
        <f t="shared" si="6"/>
        <v>0</v>
      </c>
      <c r="AI13" s="38" t="str">
        <f t="shared" si="7"/>
        <v>I</v>
      </c>
      <c r="AJ13" s="32" t="s">
        <v>937</v>
      </c>
      <c r="AK13" s="37" t="s">
        <v>989</v>
      </c>
      <c r="AL13" s="37" t="s">
        <v>990</v>
      </c>
      <c r="AM13" s="37" t="s">
        <v>993</v>
      </c>
      <c r="AN13" s="37" t="s">
        <v>70</v>
      </c>
      <c r="AO13" s="32">
        <f t="shared" ca="1" si="8"/>
        <v>1</v>
      </c>
      <c r="AP13" s="37">
        <f t="shared" si="9"/>
        <v>1</v>
      </c>
      <c r="AQ13" s="37">
        <f t="shared" si="10"/>
        <v>1</v>
      </c>
      <c r="AR13" s="37">
        <f t="shared" si="11"/>
        <v>1</v>
      </c>
      <c r="AS13" s="38">
        <f t="shared" si="5"/>
        <v>1</v>
      </c>
      <c r="AT13" s="1"/>
    </row>
    <row r="14" spans="1:46">
      <c r="A14" t="str">
        <f>'Model output'!A13</f>
        <v>TCGA-BJ-A28S</v>
      </c>
      <c r="B14" s="44">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26"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2"/>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output'!P13="",'Model output'!P13="C",ISNUMBER(SEARCH("Not identified", 'Model output'!P13)),ISNUMBER(SEARCH("Absent",'Model output'!P13)),ISNUMBER(SEARCH("Absence",'Model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5" t="str">
        <f>IF('Model output'!S13="","",'Model output'!S13)</f>
        <v>Not identified</v>
      </c>
      <c r="Y14" t="str">
        <f>IF(OR('Model output'!S13="",ISNUMBER(SEARCH("No extension",'Model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8" t="str">
        <f>IF(OR('Model output'!V13="", AND(ISERROR(SEARCH("Positive",'Model output'!V13)), ISNUMBER(SEARCH("Negative",'Model output'!V13))), ISNUMBER(SEARCH("Cannot be assessed",'Model output'!V13)), AND(ISNUMBER(SEARCH("Uninvolved",'Model output'!V13)),NOT(ISNUMBER(SEARCH("margin(s) involved",'Model output'!V13)))), ISNUMBER(SEARCH("No involvement",'Model output'!V13)), AND(NOT(ISNUMBER(SEARCH("focal",'Model output'!V13))),ISNUMBER(SEARCH("Free",'Model output'!V13))), ISNUMBER(SEARCH("narrowly excised",'Model output'!V13)), ISNUMBER(SEARCH("none",'Model output'!V13)), ISNUMBER(SEARCH("R0",'Model output'!V13)), ISNUMBER(SEARCH("1 mm",'Model output'!V13)), ISNUMBER(SEARCH("0.1 CM",'Model output'!V13)), ISNUMBER(SEARCH("less than 0.2 mm",'Model output'!V13)), ISNUMBER(SEARCH("less than 1.0 mm",'Model output'!V13)), ISNUMBER(SEARCH("less than 0.5 mm",'Model output'!V13)), ISNUMBER(SEARCH("abut",'Model output'!V13))), "negative", "positive")</f>
        <v>negative</v>
      </c>
      <c r="AE14" s="32"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33" t="str">
        <f t="shared" si="3"/>
        <v>2</v>
      </c>
      <c r="AG14" s="33" t="str">
        <f t="shared" si="4"/>
        <v>0</v>
      </c>
      <c r="AH14" s="33" t="str">
        <f t="shared" si="6"/>
        <v>0</v>
      </c>
      <c r="AI14" s="38" t="str">
        <f t="shared" si="7"/>
        <v>I</v>
      </c>
      <c r="AJ14" s="32" t="s">
        <v>936</v>
      </c>
      <c r="AK14" s="37" t="s">
        <v>992</v>
      </c>
      <c r="AL14" s="37" t="s">
        <v>993</v>
      </c>
      <c r="AM14" s="37" t="s">
        <v>993</v>
      </c>
      <c r="AN14" s="37" t="s">
        <v>70</v>
      </c>
      <c r="AO14" s="32">
        <f t="shared" ca="1" si="8"/>
        <v>1</v>
      </c>
      <c r="AP14" s="37">
        <f t="shared" si="9"/>
        <v>1</v>
      </c>
      <c r="AQ14" s="37">
        <f t="shared" si="10"/>
        <v>1</v>
      </c>
      <c r="AR14" s="37">
        <f t="shared" si="11"/>
        <v>1</v>
      </c>
      <c r="AS14" s="38">
        <f t="shared" si="5"/>
        <v>1</v>
      </c>
      <c r="AT14" s="1"/>
    </row>
    <row r="15" spans="1:46">
      <c r="A15" t="str">
        <f>'Model output'!A14</f>
        <v>TCGA-BJ-A28T</v>
      </c>
      <c r="B15" s="44">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X</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26" t="str">
        <f t="shared" si="1"/>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
      </c>
      <c r="P15" t="str">
        <f>IF('Model output'!N14="","",'Model output'!N14)</f>
        <v>1.3 cm</v>
      </c>
      <c r="Q15" t="str">
        <f t="shared" si="2"/>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output'!P14="",'Model output'!P14="C",ISNUMBER(SEARCH("Not identified", 'Model output'!P14)),ISNUMBER(SEARCH("Absent",'Model output'!P14)),ISNUMBER(SEARCH("Absence",'Model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5" t="str">
        <f>IF('Model output'!S14="","",'Model output'!S14)</f>
        <v>Not identified</v>
      </c>
      <c r="Y15" t="str">
        <f>IF(OR('Model output'!S14="",ISNUMBER(SEARCH("No extension",'Model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ISNUMBER(SEARCH("Cannot be assessed",'Model output'!V14)), AND(ISNUMBER(SEARCH("Uninvolved",'Model output'!V14)),NOT(ISNUMBER(SEARCH("margin(s) involved",'Model output'!V14)))), ISNUMBER(SEARCH("No involvement",'Model output'!V14)), AND(NOT(ISNUMBER(SEARCH("focal",'Model output'!V14))),ISNUMBER(SEARCH("Free",'Model output'!V14))), ISNUMBER(SEARCH("narrowly excised",'Model output'!V14)), ISNUMBER(SEARCH("none",'Model output'!V14)), ISNUMBER(SEARCH("R0",'Model output'!V14)), ISNUMBER(SEARCH("1 mm",'Model output'!V14)), ISNUMBER(SEARCH("0.1 CM",'Model output'!V14)), ISNUMBER(SEARCH("less than 0.2 mm",'Model output'!V14)), ISNUMBER(SEARCH("less than 1.0 mm",'Model output'!V14)), ISNUMBER(SEARCH("less than 0.5 mm",'Model output'!V14)), ISNUMBER(SEARCH("abut",'Model output'!V14))), "negative", "positive")</f>
        <v>negative</v>
      </c>
      <c r="AE15" s="32"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intermediate</v>
      </c>
      <c r="AF15" s="33" t="str">
        <f t="shared" si="3"/>
        <v>1b</v>
      </c>
      <c r="AG15" s="33" t="str">
        <f t="shared" si="4"/>
        <v>1a</v>
      </c>
      <c r="AH15" s="33" t="str">
        <f t="shared" si="6"/>
        <v>0</v>
      </c>
      <c r="AI15" s="38" t="str">
        <f t="shared" si="7"/>
        <v>I</v>
      </c>
      <c r="AJ15" s="32" t="s">
        <v>938</v>
      </c>
      <c r="AK15" s="37" t="s">
        <v>989</v>
      </c>
      <c r="AL15" s="37" t="s">
        <v>994</v>
      </c>
      <c r="AM15" s="37" t="s">
        <v>993</v>
      </c>
      <c r="AN15" s="37" t="s">
        <v>70</v>
      </c>
      <c r="AO15" s="32">
        <f t="shared" ca="1" si="8"/>
        <v>1</v>
      </c>
      <c r="AP15" s="37">
        <f t="shared" si="9"/>
        <v>1</v>
      </c>
      <c r="AQ15" s="37">
        <f t="shared" si="10"/>
        <v>1</v>
      </c>
      <c r="AR15" s="37">
        <f t="shared" si="11"/>
        <v>1</v>
      </c>
      <c r="AS15" s="38">
        <f t="shared" si="5"/>
        <v>1</v>
      </c>
      <c r="AT15" s="1"/>
    </row>
    <row r="16" spans="1:46">
      <c r="A16" t="str">
        <f>'Model output'!A15</f>
        <v>TCGA-BJ-A28V</v>
      </c>
      <c r="B16" s="44">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26"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2"/>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output'!P15="",'Model output'!P15="C",ISNUMBER(SEARCH("Not identified", 'Model output'!P15)),ISNUMBER(SEARCH("Absent",'Model output'!P15)),ISNUMBER(SEARCH("Absence",'Model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5" t="str">
        <f>IF('Model output'!S15="","",'Model output'!S15)</f>
        <v>Not identified</v>
      </c>
      <c r="Y16" t="str">
        <f>IF(OR('Model output'!S15="",ISNUMBER(SEARCH("No extension",'Model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ISNUMBER(SEARCH("Cannot be assessed",'Model output'!V15)), AND(ISNUMBER(SEARCH("Uninvolved",'Model output'!V15)),NOT(ISNUMBER(SEARCH("margin(s) involved",'Model output'!V15)))), ISNUMBER(SEARCH("No involvement",'Model output'!V15)), AND(NOT(ISNUMBER(SEARCH("focal",'Model output'!V15))),ISNUMBER(SEARCH("Free",'Model output'!V15))), ISNUMBER(SEARCH("narrowly excised",'Model output'!V15)), ISNUMBER(SEARCH("none",'Model output'!V15)), ISNUMBER(SEARCH("R0",'Model output'!V15)), ISNUMBER(SEARCH("1 mm",'Model output'!V15)), ISNUMBER(SEARCH("0.1 CM",'Model output'!V15)), ISNUMBER(SEARCH("less than 0.2 mm",'Model output'!V15)), ISNUMBER(SEARCH("less than 1.0 mm",'Model output'!V15)), ISNUMBER(SEARCH("less than 0.5 mm",'Model output'!V15)), ISNUMBER(SEARCH("abut",'Model output'!V15))), "negative", "positive")</f>
        <v>negative</v>
      </c>
      <c r="AE16" s="32"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33" t="str">
        <f t="shared" si="3"/>
        <v>3a</v>
      </c>
      <c r="AG16" s="33" t="str">
        <f t="shared" si="4"/>
        <v>0</v>
      </c>
      <c r="AH16" s="33" t="str">
        <f t="shared" si="6"/>
        <v>0</v>
      </c>
      <c r="AI16" s="38" t="str">
        <f t="shared" si="7"/>
        <v>II</v>
      </c>
      <c r="AJ16" s="32" t="s">
        <v>936</v>
      </c>
      <c r="AK16" s="37" t="s">
        <v>995</v>
      </c>
      <c r="AL16" s="37" t="s">
        <v>990</v>
      </c>
      <c r="AM16" s="37" t="s">
        <v>993</v>
      </c>
      <c r="AN16" s="37" t="s">
        <v>991</v>
      </c>
      <c r="AO16" s="32">
        <f t="shared" ca="1" si="8"/>
        <v>1</v>
      </c>
      <c r="AP16" s="37">
        <f t="shared" si="9"/>
        <v>1</v>
      </c>
      <c r="AQ16" s="37">
        <f t="shared" si="10"/>
        <v>1</v>
      </c>
      <c r="AR16" s="37">
        <f t="shared" si="11"/>
        <v>1</v>
      </c>
      <c r="AS16" s="38">
        <f t="shared" si="5"/>
        <v>1</v>
      </c>
      <c r="AT16" s="1"/>
    </row>
    <row r="17" spans="1:46">
      <c r="A17" t="str">
        <f>'Model output'!A16</f>
        <v>TCGA-BJ-A28X</v>
      </c>
      <c r="B17" s="44">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2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2"/>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output'!P16="",'Model output'!P16="C",ISNUMBER(SEARCH("Not identified", 'Model output'!P16)),ISNUMBER(SEARCH("Absent",'Model output'!P16)),ISNUMBER(SEARCH("Absence",'Model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5" t="str">
        <f>IF('Model output'!S16="","",'Model output'!S16)</f>
        <v>Present</v>
      </c>
      <c r="Y17" t="str">
        <f>IF(OR('Model output'!S16="",ISNUMBER(SEARCH("No extension",'Model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ISNUMBER(SEARCH("Cannot be assessed",'Model output'!V16)), AND(ISNUMBER(SEARCH("Uninvolved",'Model output'!V16)),NOT(ISNUMBER(SEARCH("margin(s) involved",'Model output'!V16)))), ISNUMBER(SEARCH("No involvement",'Model output'!V16)), AND(NOT(ISNUMBER(SEARCH("focal",'Model output'!V16))),ISNUMBER(SEARCH("Free",'Model output'!V16))), ISNUMBER(SEARCH("narrowly excised",'Model output'!V16)), ISNUMBER(SEARCH("none",'Model output'!V16)), ISNUMBER(SEARCH("R0",'Model output'!V16)), ISNUMBER(SEARCH("1 mm",'Model output'!V16)), ISNUMBER(SEARCH("0.1 CM",'Model output'!V16)), ISNUMBER(SEARCH("less than 0.2 mm",'Model output'!V16)), ISNUMBER(SEARCH("less than 1.0 mm",'Model output'!V16)), ISNUMBER(SEARCH("less than 0.5 mm",'Model output'!V16)), ISNUMBER(SEARCH("abut",'Model output'!V16))), "negative", "positive")</f>
        <v>negative</v>
      </c>
      <c r="AE17" s="32"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33" t="str">
        <f t="shared" si="3"/>
        <v>1b</v>
      </c>
      <c r="AG17" s="33" t="str">
        <f t="shared" si="4"/>
        <v>1a</v>
      </c>
      <c r="AH17" s="33" t="str">
        <f t="shared" si="6"/>
        <v>0</v>
      </c>
      <c r="AI17" s="38" t="str">
        <f t="shared" si="7"/>
        <v>I</v>
      </c>
      <c r="AJ17" s="32" t="s">
        <v>937</v>
      </c>
      <c r="AK17" s="37" t="s">
        <v>989</v>
      </c>
      <c r="AL17" s="37" t="s">
        <v>994</v>
      </c>
      <c r="AM17" s="37" t="s">
        <v>993</v>
      </c>
      <c r="AN17" s="37" t="s">
        <v>70</v>
      </c>
      <c r="AO17" s="32">
        <f t="shared" ca="1" si="8"/>
        <v>1</v>
      </c>
      <c r="AP17" s="37">
        <f t="shared" si="9"/>
        <v>1</v>
      </c>
      <c r="AQ17" s="37">
        <f t="shared" si="10"/>
        <v>1</v>
      </c>
      <c r="AR17" s="37">
        <f t="shared" si="11"/>
        <v>1</v>
      </c>
      <c r="AS17" s="38">
        <f t="shared" si="5"/>
        <v>1</v>
      </c>
      <c r="AT17" s="1"/>
    </row>
    <row r="18" spans="1:46">
      <c r="A18" t="str">
        <f>'Model output'!A17</f>
        <v>TCGA-BJ-A28Z</v>
      </c>
      <c r="B18" s="44">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1 cm</v>
      </c>
      <c r="L18" s="26" t="str">
        <f t="shared" si="1"/>
        <v>1cm</v>
      </c>
      <c r="M18" cm="1">
        <f t="array" ref="M18">IF(L18="","",IF(ISNUMBER(SEARCH("cm",L18)),MAX(VALUE(SUBSTITUTE(_xlfn.FILTERXML("&lt;t&gt;&lt;s&gt;"&amp;SUBSTITUTE(L18,",","&lt;/s&gt;&lt;s&gt;")&amp;"&lt;/s&gt;&lt;/t&gt;","//s"),"cm",""))),MAX(VALUE(SUBSTITUTE(_xlfn.FILTERXML("&lt;t&gt;&lt;s&gt;"&amp;SUBSTITUTE(L18,",","&lt;/s&gt;&lt;s&gt;")&amp;"&lt;/s&gt;&lt;/t&gt;","//s"),"mm","")))/10))</f>
        <v>1</v>
      </c>
      <c r="N18" t="str">
        <f>IF('Model output'!L17="","",'Model output'!L17)</f>
        <v>Papillary carcinoma</v>
      </c>
      <c r="O18" t="str">
        <f>IF('Model output'!M17="","",'Model output'!M17)</f>
        <v/>
      </c>
      <c r="P18" t="str">
        <f>IF('Model output'!N17="","",'Model output'!N17)</f>
        <v>1 cm</v>
      </c>
      <c r="Q18" t="str">
        <f t="shared" si="2"/>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output'!P17="",'Model output'!P17="C",ISNUMBER(SEARCH("Not identified", 'Model output'!P17)),ISNUMBER(SEARCH("Absent",'Model output'!P17)),ISNUMBER(SEARCH("Absence",'Model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5" t="str">
        <f>IF('Model output'!S17="","",'Model output'!S17)</f>
        <v>Present and tumor focally extends to within 1 mm of resection margin</v>
      </c>
      <c r="Y18" t="str">
        <f>IF(OR('Model output'!S17="",ISNUMBER(SEARCH("No extension",'Model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8" t="str">
        <f>IF(OR('Model output'!V17="", AND(ISERROR(SEARCH("Positive",'Model output'!V17)), ISNUMBER(SEARCH("Negative",'Model output'!V17))), ISNUMBER(SEARCH("Cannot be assessed",'Model output'!V17)), AND(ISNUMBER(SEARCH("Uninvolved",'Model output'!V17)),NOT(ISNUMBER(SEARCH("margin(s) involved",'Model output'!V17)))), ISNUMBER(SEARCH("No involvement",'Model output'!V17)), AND(NOT(ISNUMBER(SEARCH("focal",'Model output'!V17))),ISNUMBER(SEARCH("Free",'Model output'!V17))), ISNUMBER(SEARCH("narrowly excised",'Model output'!V17)), ISNUMBER(SEARCH("none",'Model output'!V17)), ISNUMBER(SEARCH("R0",'Model output'!V17)), ISNUMBER(SEARCH("1 mm",'Model output'!V17)), ISNUMBER(SEARCH("0.1 CM",'Model output'!V17)), ISNUMBER(SEARCH("less than 0.2 mm",'Model output'!V17)), ISNUMBER(SEARCH("less than 1.0 mm",'Model output'!V17)), ISNUMBER(SEARCH("less than 0.5 mm",'Model output'!V17)), ISNUMBER(SEARCH("abut",'Model output'!V17))), "negative", "positive")</f>
        <v>negative</v>
      </c>
      <c r="AE18" s="32"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33" t="str">
        <f t="shared" si="3"/>
        <v>1a</v>
      </c>
      <c r="AG18" s="33" t="str">
        <f t="shared" si="4"/>
        <v>1a</v>
      </c>
      <c r="AH18" s="33" t="str">
        <f t="shared" si="6"/>
        <v>0</v>
      </c>
      <c r="AI18" s="38" t="str">
        <f t="shared" si="7"/>
        <v>I</v>
      </c>
      <c r="AJ18" s="32" t="s">
        <v>937</v>
      </c>
      <c r="AK18" s="37" t="s">
        <v>994</v>
      </c>
      <c r="AL18" s="37" t="s">
        <v>994</v>
      </c>
      <c r="AM18" s="37" t="s">
        <v>993</v>
      </c>
      <c r="AN18" s="37" t="s">
        <v>70</v>
      </c>
      <c r="AO18" s="32">
        <f t="shared" ca="1" si="8"/>
        <v>1</v>
      </c>
      <c r="AP18" s="37">
        <f t="shared" si="9"/>
        <v>1</v>
      </c>
      <c r="AQ18" s="37">
        <f t="shared" si="10"/>
        <v>1</v>
      </c>
      <c r="AR18" s="37">
        <f t="shared" si="11"/>
        <v>1</v>
      </c>
      <c r="AS18" s="38">
        <f t="shared" si="5"/>
        <v>1</v>
      </c>
      <c r="AT18" s="1"/>
    </row>
    <row r="19" spans="1:46">
      <c r="A19" t="str">
        <f>'Model output'!A18</f>
        <v>TCGA-BJ-A290</v>
      </c>
      <c r="B19" s="44">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4.5 cm</v>
      </c>
      <c r="L19" s="26" t="str">
        <f t="shared" si="1"/>
        <v>4.5cm</v>
      </c>
      <c r="M19" cm="1">
        <f t="array" ref="M19">IF(L19="","",IF(ISNUMBER(SEARCH("cm",L19)),MAX(VALUE(SUBSTITUTE(_xlfn.FILTERXML("&lt;t&gt;&lt;s&gt;"&amp;SUBSTITUTE(L19,",","&lt;/s&gt;&lt;s&gt;")&amp;"&lt;/s&gt;&lt;/t&gt;","//s"),"cm",""))),MAX(VALUE(SUBSTITUTE(_xlfn.FILTERXML("&lt;t&gt;&lt;s&gt;"&amp;SUBSTITUTE(L19,",","&lt;/s&gt;&lt;s&gt;")&amp;"&lt;/s&gt;&lt;/t&gt;","//s"),"mm","")))/10))</f>
        <v>4.5</v>
      </c>
      <c r="N19" t="str">
        <f>IF('Model output'!L18="","",'Model output'!L18)</f>
        <v>Papillary carcinoma</v>
      </c>
      <c r="O19" t="str">
        <f>IF('Model output'!M18="","",'Model output'!M18)</f>
        <v/>
      </c>
      <c r="P19" t="str">
        <f>IF('Model output'!N18="","",'Model output'!N18)</f>
        <v>4.5 cm</v>
      </c>
      <c r="Q19" t="str">
        <f t="shared" si="2"/>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output'!P18="",'Model output'!P18="C",ISNUMBER(SEARCH("Not identified", 'Model output'!P18)),ISNUMBER(SEARCH("Absent",'Model output'!P18)),ISNUMBER(SEARCH("Absence",'Model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5" t="str">
        <f>IF('Model output'!S18="","",'Model output'!S18)</f>
        <v>EXTENDS TO MARGIN</v>
      </c>
      <c r="Y19" t="str">
        <f>IF(OR('Model output'!S18="",ISNUMBER(SEARCH("No extension",'Model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 mutation</v>
      </c>
      <c r="AC19" s="8" t="str">
        <f>IF(OR('Model output'!V18="", AND(ISERROR(SEARCH("Positive",'Model output'!V18)), ISNUMBER(SEARCH("Negative",'Model output'!V18))), ISNUMBER(SEARCH("Cannot be assessed",'Model output'!V18)), AND(ISNUMBER(SEARCH("Uninvolved",'Model output'!V18)),NOT(ISNUMBER(SEARCH("margin(s) involved",'Model output'!V18)))), ISNUMBER(SEARCH("No involvement",'Model output'!V18)), AND(NOT(ISNUMBER(SEARCH("focal",'Model output'!V18))),ISNUMBER(SEARCH("Free",'Model output'!V18))), ISNUMBER(SEARCH("narrowly excised",'Model output'!V18)), ISNUMBER(SEARCH("none",'Model output'!V18)), ISNUMBER(SEARCH("R0",'Model output'!V18)), ISNUMBER(SEARCH("1 mm",'Model output'!V18)), ISNUMBER(SEARCH("0.1 CM",'Model output'!V18)), ISNUMBER(SEARCH("less than 0.2 mm",'Model output'!V18)), ISNUMBER(SEARCH("less than 1.0 mm",'Model output'!V18)), ISNUMBER(SEARCH("less than 0.5 mm",'Model output'!V18)), ISNUMBER(SEARCH("abut",'Model output'!V18))), "negative", "positive")</f>
        <v>positive</v>
      </c>
      <c r="AE19" s="32"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33" t="str">
        <f t="shared" si="3"/>
        <v>3a</v>
      </c>
      <c r="AG19" s="33" t="str">
        <f t="shared" si="4"/>
        <v>1a</v>
      </c>
      <c r="AH19" s="33" t="str">
        <f t="shared" si="6"/>
        <v>0</v>
      </c>
      <c r="AI19" s="38" t="str">
        <f t="shared" si="7"/>
        <v>II</v>
      </c>
      <c r="AJ19" s="32" t="s">
        <v>935</v>
      </c>
      <c r="AK19" s="37" t="s">
        <v>988</v>
      </c>
      <c r="AL19" s="37" t="s">
        <v>994</v>
      </c>
      <c r="AM19" s="37" t="s">
        <v>993</v>
      </c>
      <c r="AN19" s="37" t="s">
        <v>991</v>
      </c>
      <c r="AO19" s="32">
        <f t="shared" si="8"/>
        <v>1</v>
      </c>
      <c r="AP19" s="37">
        <f t="shared" si="9"/>
        <v>0</v>
      </c>
      <c r="AQ19" s="37">
        <f t="shared" si="10"/>
        <v>1</v>
      </c>
      <c r="AR19" s="37">
        <f t="shared" si="11"/>
        <v>1</v>
      </c>
      <c r="AS19" s="38">
        <f t="shared" si="5"/>
        <v>1</v>
      </c>
      <c r="AT19" s="1"/>
    </row>
    <row r="20" spans="1:46">
      <c r="A20" t="str">
        <f>'Model output'!A19</f>
        <v>TCGA-BJ-A291</v>
      </c>
      <c r="B20" s="44">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2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 follicular variant</v>
      </c>
      <c r="P20" t="str">
        <f>IF('Model output'!N19="","",'Model output'!N19)</f>
        <v>1.5 cm</v>
      </c>
      <c r="Q20" t="str">
        <f t="shared" si="2"/>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output'!P19="",'Model output'!P19="C",ISNUMBER(SEARCH("Not identified", 'Model output'!P19)),ISNUMBER(SEARCH("Absent",'Model output'!P19)),ISNUMBER(SEARCH("Absence",'Model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5" t="str">
        <f>IF('Model output'!S19="","",'Model output'!S19)</f>
        <v>No angiolymphatic or extrathyroidal extension</v>
      </c>
      <c r="Y20" t="str">
        <f>IF(OR('Model output'!S19="",ISNUMBER(SEARCH("No extension",'Model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ISNUMBER(SEARCH("Cannot be assessed",'Model output'!V19)), AND(ISNUMBER(SEARCH("Uninvolved",'Model output'!V19)),NOT(ISNUMBER(SEARCH("margin(s) involved",'Model output'!V19)))), ISNUMBER(SEARCH("No involvement",'Model output'!V19)), AND(NOT(ISNUMBER(SEARCH("focal",'Model output'!V19))),ISNUMBER(SEARCH("Free",'Model output'!V19))), ISNUMBER(SEARCH("narrowly excised",'Model output'!V19)), ISNUMBER(SEARCH("none",'Model output'!V19)), ISNUMBER(SEARCH("R0",'Model output'!V19)), ISNUMBER(SEARCH("1 mm",'Model output'!V19)), ISNUMBER(SEARCH("0.1 CM",'Model output'!V19)), ISNUMBER(SEARCH("less than 0.2 mm",'Model output'!V19)), ISNUMBER(SEARCH("less than 1.0 mm",'Model output'!V19)), ISNUMBER(SEARCH("less than 0.5 mm",'Model output'!V19)), ISNUMBER(SEARCH("abut",'Model output'!V19))), "negative", "positive")</f>
        <v>negative</v>
      </c>
      <c r="AE20" s="32"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33" t="str">
        <f t="shared" si="3"/>
        <v>1b</v>
      </c>
      <c r="AG20" s="33" t="str">
        <f t="shared" si="4"/>
        <v>0</v>
      </c>
      <c r="AH20" s="33" t="str">
        <f t="shared" si="6"/>
        <v>0</v>
      </c>
      <c r="AI20" s="38" t="str">
        <f t="shared" si="7"/>
        <v>I</v>
      </c>
      <c r="AJ20" s="32" t="s">
        <v>936</v>
      </c>
      <c r="AK20" s="37" t="s">
        <v>989</v>
      </c>
      <c r="AL20" s="37" t="s">
        <v>990</v>
      </c>
      <c r="AM20" s="37" t="s">
        <v>993</v>
      </c>
      <c r="AN20" s="37" t="s">
        <v>70</v>
      </c>
      <c r="AO20" s="32">
        <f t="shared" ca="1" si="8"/>
        <v>1</v>
      </c>
      <c r="AP20" s="37">
        <f t="shared" si="9"/>
        <v>1</v>
      </c>
      <c r="AQ20" s="37">
        <f t="shared" si="10"/>
        <v>1</v>
      </c>
      <c r="AR20" s="37">
        <f t="shared" si="11"/>
        <v>1</v>
      </c>
      <c r="AS20" s="38">
        <f t="shared" si="5"/>
        <v>1</v>
      </c>
      <c r="AT20" s="1"/>
    </row>
    <row r="21" spans="1:46">
      <c r="A21" t="str">
        <f>'Model output'!A20</f>
        <v>TCGA-BJ-A2N7</v>
      </c>
      <c r="B21" s="44">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2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2"/>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output'!P20="",'Model output'!P20="C",ISNUMBER(SEARCH("Not identified", 'Model output'!P20)),ISNUMBER(SEARCH("Absent",'Model output'!P20)),ISNUMBER(SEARCH("Absence",'Model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 VASCULAR INVASION IS IDENTIFIED.</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5" t="str">
        <f>IF('Model output'!S20="","",'Model output'!S20)</f>
        <v>EXTRATHYROIDAL EXTENSION IS ABSENT.</v>
      </c>
      <c r="Y21" t="str">
        <f>IF(OR('Model output'!S20="",ISNUMBER(SEARCH("No extension",'Model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8" t="str">
        <f>IF(OR('Model output'!V20="", AND(ISERROR(SEARCH("Positive",'Model output'!V20)), ISNUMBER(SEARCH("Negative",'Model output'!V20))), ISNUMBER(SEARCH("Cannot be assessed",'Model output'!V20)), AND(ISNUMBER(SEARCH("Uninvolved",'Model output'!V20)),NOT(ISNUMBER(SEARCH("margin(s) involved",'Model output'!V20)))), ISNUMBER(SEARCH("No involvement",'Model output'!V20)), AND(NOT(ISNUMBER(SEARCH("focal",'Model output'!V20))),ISNUMBER(SEARCH("Free",'Model output'!V20))), ISNUMBER(SEARCH("narrowly excised",'Model output'!V20)), ISNUMBER(SEARCH("none",'Model output'!V20)), ISNUMBER(SEARCH("R0",'Model output'!V20)), ISNUMBER(SEARCH("1 mm",'Model output'!V20)), ISNUMBER(SEARCH("0.1 CM",'Model output'!V20)), ISNUMBER(SEARCH("less than 0.2 mm",'Model output'!V20)), ISNUMBER(SEARCH("less than 1.0 mm",'Model output'!V20)), ISNUMBER(SEARCH("less than 0.5 mm",'Model output'!V20)), ISNUMBER(SEARCH("abut",'Model output'!V20))), "negative", "positive")</f>
        <v>negative</v>
      </c>
      <c r="AE21" s="32"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33" t="str">
        <f t="shared" si="3"/>
        <v>3a</v>
      </c>
      <c r="AG21" s="33" t="str">
        <f t="shared" si="4"/>
        <v>0</v>
      </c>
      <c r="AH21" s="33" t="str">
        <f t="shared" si="6"/>
        <v>0</v>
      </c>
      <c r="AI21" s="38" t="str">
        <f t="shared" si="7"/>
        <v>I</v>
      </c>
      <c r="AJ21" s="32" t="s">
        <v>937</v>
      </c>
      <c r="AK21" s="37" t="s">
        <v>995</v>
      </c>
      <c r="AL21" s="37" t="s">
        <v>993</v>
      </c>
      <c r="AM21" s="37" t="s">
        <v>993</v>
      </c>
      <c r="AN21" s="37" t="s">
        <v>70</v>
      </c>
      <c r="AO21" s="32">
        <f t="shared" ca="1" si="8"/>
        <v>1</v>
      </c>
      <c r="AP21" s="37">
        <f t="shared" si="9"/>
        <v>1</v>
      </c>
      <c r="AQ21" s="37">
        <f t="shared" si="10"/>
        <v>1</v>
      </c>
      <c r="AR21" s="37">
        <f t="shared" si="11"/>
        <v>1</v>
      </c>
      <c r="AS21" s="38">
        <f t="shared" si="5"/>
        <v>1</v>
      </c>
      <c r="AT21" s="1"/>
    </row>
    <row r="22" spans="1:46">
      <c r="A22" t="str">
        <f>'Model output'!A21</f>
        <v>TCGA-BJ-A2N8</v>
      </c>
      <c r="B22" s="44">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26"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
      </c>
      <c r="P22" t="str">
        <f>IF('Model output'!N21="","",'Model output'!N21)</f>
        <v>1.4 cm</v>
      </c>
      <c r="Q22" t="str">
        <f t="shared" si="2"/>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output'!P21="",'Model output'!P21="C",ISNUMBER(SEARCH("Not identified", 'Model output'!P21)),ISNUMBER(SEARCH("Absent",'Model output'!P21)),ISNUMBER(SEARCH("Absence",'Model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5" t="str">
        <f>IF('Model output'!S21="","",'Model output'!S21)</f>
        <v>Not identified</v>
      </c>
      <c r="Y22" t="str">
        <f>IF(OR('Model output'!S21="",ISNUMBER(SEARCH("No extension",'Model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8" t="str">
        <f>IF(OR('Model output'!V21="", AND(ISERROR(SEARCH("Positive",'Model output'!V21)), ISNUMBER(SEARCH("Negative",'Model output'!V21))), ISNUMBER(SEARCH("Cannot be assessed",'Model output'!V21)), AND(ISNUMBER(SEARCH("Uninvolved",'Model output'!V21)),NOT(ISNUMBER(SEARCH("margin(s) involved",'Model output'!V21)))), ISNUMBER(SEARCH("No involvement",'Model output'!V21)), AND(NOT(ISNUMBER(SEARCH("focal",'Model output'!V21))),ISNUMBER(SEARCH("Free",'Model output'!V21))), ISNUMBER(SEARCH("narrowly excised",'Model output'!V21)), ISNUMBER(SEARCH("none",'Model output'!V21)), ISNUMBER(SEARCH("R0",'Model output'!V21)), ISNUMBER(SEARCH("1 mm",'Model output'!V21)), ISNUMBER(SEARCH("0.1 CM",'Model output'!V21)), ISNUMBER(SEARCH("less than 0.2 mm",'Model output'!V21)), ISNUMBER(SEARCH("less than 1.0 mm",'Model output'!V21)), ISNUMBER(SEARCH("less than 0.5 mm",'Model output'!V21)), ISNUMBER(SEARCH("abut",'Model output'!V21))), "negative", "positive")</f>
        <v>negative</v>
      </c>
      <c r="AE22" s="32"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33" t="str">
        <f t="shared" si="3"/>
        <v>1b</v>
      </c>
      <c r="AG22" s="33" t="str">
        <f t="shared" si="4"/>
        <v>0</v>
      </c>
      <c r="AH22" s="33" t="str">
        <f t="shared" si="6"/>
        <v>0</v>
      </c>
      <c r="AI22" s="38" t="str">
        <f t="shared" si="7"/>
        <v>I</v>
      </c>
      <c r="AJ22" s="32" t="s">
        <v>937</v>
      </c>
      <c r="AK22" s="37" t="s">
        <v>989</v>
      </c>
      <c r="AL22" s="37" t="s">
        <v>990</v>
      </c>
      <c r="AM22" s="37" t="s">
        <v>993</v>
      </c>
      <c r="AN22" s="37" t="s">
        <v>70</v>
      </c>
      <c r="AO22" s="32">
        <f t="shared" ca="1" si="8"/>
        <v>1</v>
      </c>
      <c r="AP22" s="37">
        <f t="shared" si="9"/>
        <v>1</v>
      </c>
      <c r="AQ22" s="37">
        <f t="shared" si="10"/>
        <v>1</v>
      </c>
      <c r="AR22" s="37">
        <f t="shared" si="11"/>
        <v>1</v>
      </c>
      <c r="AS22" s="38">
        <f t="shared" si="5"/>
        <v>1</v>
      </c>
      <c r="AT22" s="1"/>
    </row>
    <row r="23" spans="1:46">
      <c r="A23" t="str">
        <f>'Model output'!A22</f>
        <v>TCGA-BJ-A2N9</v>
      </c>
      <c r="B23" s="44">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2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2.5 cm</v>
      </c>
      <c r="Q23" t="str">
        <f t="shared" si="2"/>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output'!P22="",'Model output'!P22="C",ISNUMBER(SEARCH("Not identified", 'Model output'!P22)),ISNUMBER(SEARCH("Absent",'Model output'!P22)),ISNUMBER(SEARCH("Absence",'Model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5" t="str">
        <f>IF('Model output'!S22="","",'Model output'!S22)</f>
        <v>Not identified</v>
      </c>
      <c r="Y23" t="str">
        <f>IF(OR('Model output'!S22="",ISNUMBER(SEARCH("No extension",'Model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8" t="str">
        <f>IF(OR('Model output'!V22="", AND(ISERROR(SEARCH("Positive",'Model output'!V22)), ISNUMBER(SEARCH("Negative",'Model output'!V22))), ISNUMBER(SEARCH("Cannot be assessed",'Model output'!V22)), AND(ISNUMBER(SEARCH("Uninvolved",'Model output'!V22)),NOT(ISNUMBER(SEARCH("margin(s) involved",'Model output'!V22)))), ISNUMBER(SEARCH("No involvement",'Model output'!V22)), AND(NOT(ISNUMBER(SEARCH("focal",'Model output'!V22))),ISNUMBER(SEARCH("Free",'Model output'!V22))), ISNUMBER(SEARCH("narrowly excised",'Model output'!V22)), ISNUMBER(SEARCH("none",'Model output'!V22)), ISNUMBER(SEARCH("R0",'Model output'!V22)), ISNUMBER(SEARCH("1 mm",'Model output'!V22)), ISNUMBER(SEARCH("0.1 CM",'Model output'!V22)), ISNUMBER(SEARCH("less than 0.2 mm",'Model output'!V22)), ISNUMBER(SEARCH("less than 1.0 mm",'Model output'!V22)), ISNUMBER(SEARCH("less than 0.5 mm",'Model output'!V22)), ISNUMBER(SEARCH("abut",'Model output'!V22))), "negative", "positive")</f>
        <v>negative</v>
      </c>
      <c r="AE23" s="32"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33" t="str">
        <f t="shared" si="3"/>
        <v>2</v>
      </c>
      <c r="AG23" s="33" t="str">
        <f t="shared" si="4"/>
        <v>0</v>
      </c>
      <c r="AH23" s="33" t="str">
        <f t="shared" si="6"/>
        <v>0</v>
      </c>
      <c r="AI23" s="38" t="str">
        <f t="shared" si="7"/>
        <v>I</v>
      </c>
      <c r="AJ23" s="32" t="s">
        <v>936</v>
      </c>
      <c r="AK23" s="37" t="s">
        <v>992</v>
      </c>
      <c r="AL23" s="37" t="s">
        <v>990</v>
      </c>
      <c r="AM23" s="37" t="s">
        <v>993</v>
      </c>
      <c r="AN23" s="37" t="s">
        <v>70</v>
      </c>
      <c r="AO23" s="32">
        <f t="shared" ca="1" si="8"/>
        <v>1</v>
      </c>
      <c r="AP23" s="37">
        <f t="shared" si="9"/>
        <v>1</v>
      </c>
      <c r="AQ23" s="37">
        <f t="shared" si="10"/>
        <v>1</v>
      </c>
      <c r="AR23" s="37">
        <f t="shared" si="11"/>
        <v>1</v>
      </c>
      <c r="AS23" s="38">
        <f t="shared" si="5"/>
        <v>1</v>
      </c>
      <c r="AT23" s="1"/>
    </row>
    <row r="24" spans="1:46">
      <c r="A24" t="str">
        <f>'Model output'!A23</f>
        <v>TCGA-BJ-A2NA</v>
      </c>
      <c r="B24" s="44">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26"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
      </c>
      <c r="P24" t="str">
        <f>IF('Model output'!N23="","",'Model output'!N23)</f>
        <v>1.5 cm</v>
      </c>
      <c r="Q24" t="str">
        <f t="shared" si="2"/>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output'!P23="",'Model output'!P23="C",ISNUMBER(SEARCH("Not identified", 'Model output'!P23)),ISNUMBER(SEARCH("Absent",'Model output'!P23)),ISNUMBER(SEARCH("Absence",'Model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5" t="str">
        <f>IF('Model output'!S23="","",'Model output'!S23)</f>
        <v>Present</v>
      </c>
      <c r="Y24" t="str">
        <f>IF(OR('Model output'!S23="",ISNUMBER(SEARCH("No extension",'Model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v>
      </c>
      <c r="AC24" s="8" t="str">
        <f>IF(OR('Model output'!V23="", AND(ISERROR(SEARCH("Positive",'Model output'!V23)), ISNUMBER(SEARCH("Negative",'Model output'!V23))), ISNUMBER(SEARCH("Cannot be assessed",'Model output'!V23)), AND(ISNUMBER(SEARCH("Uninvolved",'Model output'!V23)),NOT(ISNUMBER(SEARCH("margin(s) involved",'Model output'!V23)))), ISNUMBER(SEARCH("No involvement",'Model output'!V23)), AND(NOT(ISNUMBER(SEARCH("focal",'Model output'!V23))),ISNUMBER(SEARCH("Free",'Model output'!V23))), ISNUMBER(SEARCH("narrowly excised",'Model output'!V23)), ISNUMBER(SEARCH("none",'Model output'!V23)), ISNUMBER(SEARCH("R0",'Model output'!V23)), ISNUMBER(SEARCH("1 mm",'Model output'!V23)), ISNUMBER(SEARCH("0.1 CM",'Model output'!V23)), ISNUMBER(SEARCH("less than 0.2 mm",'Model output'!V23)), ISNUMBER(SEARCH("less than 1.0 mm",'Model output'!V23)), ISNUMBER(SEARCH("less than 0.5 mm",'Model output'!V23)), ISNUMBER(SEARCH("abut",'Model output'!V23))), "negative", "positive")</f>
        <v>positive</v>
      </c>
      <c r="AE24" s="32"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33" t="str">
        <f t="shared" si="3"/>
        <v>1b</v>
      </c>
      <c r="AG24" s="33" t="str">
        <f t="shared" si="4"/>
        <v>0</v>
      </c>
      <c r="AH24" s="33" t="str">
        <f t="shared" si="6"/>
        <v>0</v>
      </c>
      <c r="AI24" s="38" t="str">
        <f t="shared" si="7"/>
        <v>I</v>
      </c>
      <c r="AJ24" s="32" t="s">
        <v>935</v>
      </c>
      <c r="AK24" s="37" t="s">
        <v>989</v>
      </c>
      <c r="AL24" s="37" t="s">
        <v>990</v>
      </c>
      <c r="AM24" s="37" t="s">
        <v>993</v>
      </c>
      <c r="AN24" s="37" t="s">
        <v>70</v>
      </c>
      <c r="AO24" s="32">
        <f t="shared" si="8"/>
        <v>1</v>
      </c>
      <c r="AP24" s="37">
        <f t="shared" si="9"/>
        <v>1</v>
      </c>
      <c r="AQ24" s="37">
        <f t="shared" si="10"/>
        <v>1</v>
      </c>
      <c r="AR24" s="37">
        <f t="shared" si="11"/>
        <v>1</v>
      </c>
      <c r="AS24" s="38">
        <f t="shared" si="5"/>
        <v>1</v>
      </c>
      <c r="AT24" s="1"/>
    </row>
    <row r="25" spans="1:46">
      <c r="A25" t="str">
        <f>'Model output'!A24</f>
        <v>TCGA-BJ-A2P4</v>
      </c>
      <c r="B25" s="44">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26"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2"/>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output'!P24="",'Model output'!P24="C",ISNUMBER(SEARCH("Not identified", 'Model output'!P24)),ISNUMBER(SEARCH("Absent",'Model output'!P24)),ISNUMBER(SEARCH("Absence",'Model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Absent</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5" t="str">
        <f>IF('Model output'!S24="","",'Model output'!S24)</f>
        <v>Not identified</v>
      </c>
      <c r="Y25" t="str">
        <f>IF(OR('Model output'!S24="",ISNUMBER(SEARCH("No extension",'Model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 mutation</v>
      </c>
      <c r="AC25" s="8" t="str">
        <f>IF(OR('Model output'!V24="", AND(ISERROR(SEARCH("Positive",'Model output'!V24)), ISNUMBER(SEARCH("Negative",'Model output'!V24))), ISNUMBER(SEARCH("Cannot be assessed",'Model output'!V24)), AND(ISNUMBER(SEARCH("Uninvolved",'Model output'!V24)),NOT(ISNUMBER(SEARCH("margin(s) involved",'Model output'!V24)))), ISNUMBER(SEARCH("No involvement",'Model output'!V24)), AND(NOT(ISNUMBER(SEARCH("focal",'Model output'!V24))),ISNUMBER(SEARCH("Free",'Model output'!V24))), ISNUMBER(SEARCH("narrowly excised",'Model output'!V24)), ISNUMBER(SEARCH("none",'Model output'!V24)), ISNUMBER(SEARCH("R0",'Model output'!V24)), ISNUMBER(SEARCH("1 mm",'Model output'!V24)), ISNUMBER(SEARCH("0.1 CM",'Model output'!V24)), ISNUMBER(SEARCH("less than 0.2 mm",'Model output'!V24)), ISNUMBER(SEARCH("less than 1.0 mm",'Model output'!V24)), ISNUMBER(SEARCH("less than 0.5 mm",'Model output'!V24)), ISNUMBER(SEARCH("abut",'Model output'!V24))), "negative", "positive")</f>
        <v>negative</v>
      </c>
      <c r="AE25" s="32"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33" t="str">
        <f t="shared" si="3"/>
        <v>2</v>
      </c>
      <c r="AG25" s="33" t="str">
        <f t="shared" si="4"/>
        <v>0</v>
      </c>
      <c r="AH25" s="33" t="str">
        <f t="shared" si="6"/>
        <v>0</v>
      </c>
      <c r="AI25" s="38" t="str">
        <f t="shared" si="7"/>
        <v>I</v>
      </c>
      <c r="AJ25" s="32" t="s">
        <v>936</v>
      </c>
      <c r="AK25" s="37" t="s">
        <v>992</v>
      </c>
      <c r="AL25" s="37" t="s">
        <v>993</v>
      </c>
      <c r="AM25" s="37" t="s">
        <v>993</v>
      </c>
      <c r="AN25" s="37" t="s">
        <v>70</v>
      </c>
      <c r="AO25" s="32">
        <f t="shared" ca="1" si="8"/>
        <v>1</v>
      </c>
      <c r="AP25" s="37">
        <f t="shared" si="9"/>
        <v>1</v>
      </c>
      <c r="AQ25" s="37">
        <f t="shared" si="10"/>
        <v>1</v>
      </c>
      <c r="AR25" s="37">
        <f t="shared" si="11"/>
        <v>1</v>
      </c>
      <c r="AS25" s="38">
        <f t="shared" si="5"/>
        <v>1</v>
      </c>
      <c r="AT25" s="1"/>
    </row>
    <row r="26" spans="1:46">
      <c r="A26" t="str">
        <f>'Model output'!A25</f>
        <v>TCGA-BJ-A3EZ</v>
      </c>
      <c r="B26" s="44">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26"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2"/>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output'!P25="",'Model output'!P25="C",ISNUMBER(SEARCH("Not identified", 'Model output'!P25)),ISNUMBER(SEARCH("Absent",'Model output'!P25)),ISNUMBER(SEARCH("Absence",'Model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5" t="str">
        <f>IF('Model output'!S25="","",'Model output'!S25)</f>
        <v>Present</v>
      </c>
      <c r="Y26" t="str">
        <f>IF(OR('Model output'!S25="",ISNUMBER(SEARCH("No extension",'Model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ISNUMBER(SEARCH("Cannot be assessed",'Model output'!V25)), AND(ISNUMBER(SEARCH("Uninvolved",'Model output'!V25)),NOT(ISNUMBER(SEARCH("margin(s) involved",'Model output'!V25)))), ISNUMBER(SEARCH("No involvement",'Model output'!V25)), AND(NOT(ISNUMBER(SEARCH("focal",'Model output'!V25))),ISNUMBER(SEARCH("Free",'Model output'!V25))), ISNUMBER(SEARCH("narrowly excised",'Model output'!V25)), ISNUMBER(SEARCH("none",'Model output'!V25)), ISNUMBER(SEARCH("R0",'Model output'!V25)), ISNUMBER(SEARCH("1 mm",'Model output'!V25)), ISNUMBER(SEARCH("0.1 CM",'Model output'!V25)), ISNUMBER(SEARCH("less than 0.2 mm",'Model output'!V25)), ISNUMBER(SEARCH("less than 1.0 mm",'Model output'!V25)), ISNUMBER(SEARCH("less than 0.5 mm",'Model output'!V25)), ISNUMBER(SEARCH("abut",'Model output'!V25))), "negative", "positive")</f>
        <v>positive</v>
      </c>
      <c r="AE26" s="32"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33" t="str">
        <f t="shared" si="3"/>
        <v>2</v>
      </c>
      <c r="AG26" s="33" t="str">
        <f t="shared" si="4"/>
        <v>1a</v>
      </c>
      <c r="AH26" s="33" t="str">
        <f t="shared" si="6"/>
        <v>0</v>
      </c>
      <c r="AI26" s="38" t="str">
        <f t="shared" si="7"/>
        <v>I</v>
      </c>
      <c r="AJ26" s="32" t="s">
        <v>935</v>
      </c>
      <c r="AK26" s="37" t="s">
        <v>988</v>
      </c>
      <c r="AL26" s="37" t="s">
        <v>989</v>
      </c>
      <c r="AM26" s="37" t="s">
        <v>993</v>
      </c>
      <c r="AN26" s="37" t="s">
        <v>70</v>
      </c>
      <c r="AO26" s="32">
        <f t="shared" si="8"/>
        <v>1</v>
      </c>
      <c r="AP26" s="37">
        <f t="shared" si="9"/>
        <v>0</v>
      </c>
      <c r="AQ26" s="37">
        <f t="shared" si="10"/>
        <v>0</v>
      </c>
      <c r="AR26" s="37">
        <f t="shared" si="11"/>
        <v>1</v>
      </c>
      <c r="AS26" s="38">
        <f t="shared" si="5"/>
        <v>1</v>
      </c>
      <c r="AT26" s="1"/>
    </row>
    <row r="27" spans="1:46">
      <c r="A27" t="str">
        <f>'Model output'!A26</f>
        <v>TCGA-BJ-A3F0</v>
      </c>
      <c r="B27" s="44">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26"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2"/>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output'!P26="",'Model output'!P26="C",ISNUMBER(SEARCH("Not identified", 'Model output'!P26)),ISNUMBER(SEARCH("Absent",'Model output'!P26)),ISNUMBER(SEARCH("Absence",'Model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5" t="str">
        <f>IF('Model output'!S26="","",'Model output'!S26)</f>
        <v>Not identified</v>
      </c>
      <c r="Y27" t="str">
        <f>IF(OR('Model output'!S26="",ISNUMBER(SEARCH("No extension",'Model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ISNUMBER(SEARCH("Cannot be assessed",'Model output'!V26)), AND(ISNUMBER(SEARCH("Uninvolved",'Model output'!V26)),NOT(ISNUMBER(SEARCH("margin(s) involved",'Model output'!V26)))), ISNUMBER(SEARCH("No involvement",'Model output'!V26)), AND(NOT(ISNUMBER(SEARCH("focal",'Model output'!V26))),ISNUMBER(SEARCH("Free",'Model output'!V26))), ISNUMBER(SEARCH("narrowly excised",'Model output'!V26)), ISNUMBER(SEARCH("none",'Model output'!V26)), ISNUMBER(SEARCH("R0",'Model output'!V26)), ISNUMBER(SEARCH("1 mm",'Model output'!V26)), ISNUMBER(SEARCH("0.1 CM",'Model output'!V26)), ISNUMBER(SEARCH("less than 0.2 mm",'Model output'!V26)), ISNUMBER(SEARCH("less than 1.0 mm",'Model output'!V26)), ISNUMBER(SEARCH("less than 0.5 mm",'Model output'!V26)), ISNUMBER(SEARCH("abut",'Model output'!V26))), "negative", "positive")</f>
        <v>negative</v>
      </c>
      <c r="AE27" s="32"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33" t="str">
        <f t="shared" si="3"/>
        <v>1b</v>
      </c>
      <c r="AG27" s="33" t="str">
        <f t="shared" si="4"/>
        <v>0</v>
      </c>
      <c r="AH27" s="33" t="str">
        <f t="shared" si="6"/>
        <v>0</v>
      </c>
      <c r="AI27" s="38" t="str">
        <f t="shared" si="7"/>
        <v>I</v>
      </c>
      <c r="AJ27" s="32" t="s">
        <v>936</v>
      </c>
      <c r="AK27" s="37" t="s">
        <v>989</v>
      </c>
      <c r="AL27" s="37" t="s">
        <v>993</v>
      </c>
      <c r="AM27" s="37" t="s">
        <v>993</v>
      </c>
      <c r="AN27" s="37" t="s">
        <v>70</v>
      </c>
      <c r="AO27" s="32">
        <f t="shared" ca="1" si="8"/>
        <v>1</v>
      </c>
      <c r="AP27" s="37">
        <f t="shared" si="9"/>
        <v>1</v>
      </c>
      <c r="AQ27" s="37">
        <f t="shared" si="10"/>
        <v>1</v>
      </c>
      <c r="AR27" s="37">
        <f t="shared" si="11"/>
        <v>1</v>
      </c>
      <c r="AS27" s="38">
        <f t="shared" si="5"/>
        <v>1</v>
      </c>
      <c r="AT27" s="1"/>
    </row>
    <row r="28" spans="1:46">
      <c r="A28" t="str">
        <f>'Model output'!A27</f>
        <v>TCGA-BJ-A3PR</v>
      </c>
      <c r="B28" s="44">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26"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2"/>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output'!P27="",'Model output'!P27="C",ISNUMBER(SEARCH("Not identified", 'Model output'!P27)),ISNUMBER(SEARCH("Absent",'Model output'!P27)),ISNUMBER(SEARCH("Absence",'Model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5" t="str">
        <f>IF('Model output'!S27="","",'Model output'!S27)</f>
        <v>Present</v>
      </c>
      <c r="Y28" t="str">
        <f>IF(OR('Model output'!S27="",ISNUMBER(SEARCH("No extension",'Model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ISNUMBER(SEARCH("Cannot be assessed",'Model output'!V27)), AND(ISNUMBER(SEARCH("Uninvolved",'Model output'!V27)),NOT(ISNUMBER(SEARCH("margin(s) involved",'Model output'!V27)))), ISNUMBER(SEARCH("No involvement",'Model output'!V27)), AND(NOT(ISNUMBER(SEARCH("focal",'Model output'!V27))),ISNUMBER(SEARCH("Free",'Model output'!V27))), ISNUMBER(SEARCH("narrowly excised",'Model output'!V27)), ISNUMBER(SEARCH("none",'Model output'!V27)), ISNUMBER(SEARCH("R0",'Model output'!V27)), ISNUMBER(SEARCH("1 mm",'Model output'!V27)), ISNUMBER(SEARCH("0.1 CM",'Model output'!V27)), ISNUMBER(SEARCH("less than 0.2 mm",'Model output'!V27)), ISNUMBER(SEARCH("less than 1.0 mm",'Model output'!V27)), ISNUMBER(SEARCH("less than 0.5 mm",'Model output'!V27)), ISNUMBER(SEARCH("abut",'Model output'!V27))), "negative", "positive")</f>
        <v>positive</v>
      </c>
      <c r="AE28" s="32"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33" t="str">
        <f t="shared" si="3"/>
        <v>2</v>
      </c>
      <c r="AG28" s="33" t="str">
        <f t="shared" si="4"/>
        <v>0</v>
      </c>
      <c r="AH28" s="33" t="str">
        <f t="shared" si="6"/>
        <v>0</v>
      </c>
      <c r="AI28" s="38" t="str">
        <f t="shared" si="7"/>
        <v>I</v>
      </c>
      <c r="AJ28" s="32" t="s">
        <v>935</v>
      </c>
      <c r="AK28" s="37" t="s">
        <v>992</v>
      </c>
      <c r="AL28" s="37" t="s">
        <v>990</v>
      </c>
      <c r="AM28" s="37" t="s">
        <v>993</v>
      </c>
      <c r="AN28" s="37" t="s">
        <v>70</v>
      </c>
      <c r="AO28" s="32">
        <f t="shared" si="8"/>
        <v>1</v>
      </c>
      <c r="AP28" s="37">
        <f t="shared" si="9"/>
        <v>1</v>
      </c>
      <c r="AQ28" s="37">
        <f t="shared" si="10"/>
        <v>1</v>
      </c>
      <c r="AR28" s="37">
        <f t="shared" si="11"/>
        <v>1</v>
      </c>
      <c r="AS28" s="38">
        <f t="shared" si="5"/>
        <v>1</v>
      </c>
      <c r="AT28" s="1"/>
    </row>
    <row r="29" spans="1:46">
      <c r="A29" t="str">
        <f>'Model output'!A28</f>
        <v>TCGA-BJ-A3PT</v>
      </c>
      <c r="B29" s="44">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2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2"/>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output'!P28="",'Model output'!P28="C",ISNUMBER(SEARCH("Not identified", 'Model output'!P28)),ISNUMBER(SEARCH("Absent",'Model output'!P28)),ISNUMBER(SEARCH("Absence",'Model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5" t="str">
        <f>IF('Model output'!S28="","",'Model output'!S28)</f>
        <v>Present</v>
      </c>
      <c r="Y29" t="str">
        <f>IF(OR('Model output'!S28="",ISNUMBER(SEARCH("No extension",'Model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8" t="str">
        <f>IF(OR('Model output'!V28="", AND(ISERROR(SEARCH("Positive",'Model output'!V28)), ISNUMBER(SEARCH("Negative",'Model output'!V28))), ISNUMBER(SEARCH("Cannot be assessed",'Model output'!V28)), AND(ISNUMBER(SEARCH("Uninvolved",'Model output'!V28)),NOT(ISNUMBER(SEARCH("margin(s) involved",'Model output'!V28)))), ISNUMBER(SEARCH("No involvement",'Model output'!V28)), AND(NOT(ISNUMBER(SEARCH("focal",'Model output'!V28))),ISNUMBER(SEARCH("Free",'Model output'!V28))), ISNUMBER(SEARCH("narrowly excised",'Model output'!V28)), ISNUMBER(SEARCH("none",'Model output'!V28)), ISNUMBER(SEARCH("R0",'Model output'!V28)), ISNUMBER(SEARCH("1 mm",'Model output'!V28)), ISNUMBER(SEARCH("0.1 CM",'Model output'!V28)), ISNUMBER(SEARCH("less than 0.2 mm",'Model output'!V28)), ISNUMBER(SEARCH("less than 1.0 mm",'Model output'!V28)), ISNUMBER(SEARCH("less than 0.5 mm",'Model output'!V28)), ISNUMBER(SEARCH("abut",'Model output'!V28))), "negative", "positive")</f>
        <v>positive</v>
      </c>
      <c r="AE29" s="32"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33" t="str">
        <f t="shared" si="3"/>
        <v>1b</v>
      </c>
      <c r="AG29" s="33" t="str">
        <f t="shared" si="4"/>
        <v>0</v>
      </c>
      <c r="AH29" s="33" t="str">
        <f t="shared" si="6"/>
        <v>0</v>
      </c>
      <c r="AI29" s="38" t="str">
        <f t="shared" si="7"/>
        <v>I</v>
      </c>
      <c r="AJ29" s="32" t="s">
        <v>935</v>
      </c>
      <c r="AK29" s="37" t="s">
        <v>989</v>
      </c>
      <c r="AL29" s="37" t="s">
        <v>993</v>
      </c>
      <c r="AM29" s="37" t="s">
        <v>993</v>
      </c>
      <c r="AN29" s="37" t="s">
        <v>70</v>
      </c>
      <c r="AO29" s="32">
        <f t="shared" si="8"/>
        <v>1</v>
      </c>
      <c r="AP29" s="37">
        <f t="shared" si="9"/>
        <v>1</v>
      </c>
      <c r="AQ29" s="37">
        <f t="shared" si="10"/>
        <v>1</v>
      </c>
      <c r="AR29" s="37">
        <f t="shared" si="11"/>
        <v>1</v>
      </c>
      <c r="AS29" s="38">
        <f t="shared" si="5"/>
        <v>1</v>
      </c>
      <c r="AT29" s="1"/>
    </row>
    <row r="30" spans="1:46">
      <c r="A30" t="str">
        <f>'Model output'!A29</f>
        <v>TCGA-BJ-A3PU</v>
      </c>
      <c r="B30" s="44">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26"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2"/>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output'!P29="",'Model output'!P29="C",ISNUMBER(SEARCH("Not identified", 'Model output'!P29)),ISNUMBER(SEARCH("Absent",'Model output'!P29)),ISNUMBER(SEARCH("Absence",'Model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Not mentioned</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15" t="str">
        <f>IF('Model output'!S29="","",'Model output'!S29)</f>
        <v>Present</v>
      </c>
      <c r="Y30" t="str">
        <f>IF(OR('Model output'!S29="",ISNUMBER(SEARCH("No extension",'Model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ISNUMBER(SEARCH("Cannot be assessed",'Model output'!V29)), AND(ISNUMBER(SEARCH("Uninvolved",'Model output'!V29)),NOT(ISNUMBER(SEARCH("margin(s) involved",'Model output'!V29)))), ISNUMBER(SEARCH("No involvement",'Model output'!V29)), AND(NOT(ISNUMBER(SEARCH("focal",'Model output'!V29))),ISNUMBER(SEARCH("Free",'Model output'!V29))), ISNUMBER(SEARCH("narrowly excised",'Model output'!V29)), ISNUMBER(SEARCH("none",'Model output'!V29)), ISNUMBER(SEARCH("R0",'Model output'!V29)), ISNUMBER(SEARCH("1 mm",'Model output'!V29)), ISNUMBER(SEARCH("0.1 CM",'Model output'!V29)), ISNUMBER(SEARCH("less than 0.2 mm",'Model output'!V29)), ISNUMBER(SEARCH("less than 1.0 mm",'Model output'!V29)), ISNUMBER(SEARCH("less than 0.5 mm",'Model output'!V29)), ISNUMBER(SEARCH("abut",'Model output'!V29))), "negative", "positive")</f>
        <v>positive</v>
      </c>
      <c r="AE30" s="32"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33" t="str">
        <f t="shared" si="3"/>
        <v>2</v>
      </c>
      <c r="AG30" s="33" t="str">
        <f t="shared" si="4"/>
        <v>1a</v>
      </c>
      <c r="AH30" s="33" t="str">
        <f t="shared" si="6"/>
        <v>0</v>
      </c>
      <c r="AI30" s="38" t="str">
        <f t="shared" si="7"/>
        <v>I</v>
      </c>
      <c r="AJ30" s="32" t="s">
        <v>935</v>
      </c>
      <c r="AK30" s="37" t="s">
        <v>988</v>
      </c>
      <c r="AL30" s="37" t="s">
        <v>994</v>
      </c>
      <c r="AM30" s="37" t="s">
        <v>993</v>
      </c>
      <c r="AN30" s="37" t="s">
        <v>70</v>
      </c>
      <c r="AO30" s="32">
        <f t="shared" si="8"/>
        <v>1</v>
      </c>
      <c r="AP30" s="37">
        <f t="shared" si="9"/>
        <v>0</v>
      </c>
      <c r="AQ30" s="37">
        <f t="shared" si="10"/>
        <v>1</v>
      </c>
      <c r="AR30" s="37">
        <f t="shared" si="11"/>
        <v>1</v>
      </c>
      <c r="AS30" s="38">
        <f t="shared" si="5"/>
        <v>1</v>
      </c>
      <c r="AT30" s="1"/>
    </row>
    <row r="31" spans="1:46">
      <c r="A31" t="str">
        <f>'Model output'!A30</f>
        <v>TCGA-BJ-A45D</v>
      </c>
      <c r="B31" s="44">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26"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2"/>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output'!P30="",'Model output'!P30="C",ISNUMBER(SEARCH("Not identified", 'Model output'!P30)),ISNUMBER(SEARCH("Absent",'Model output'!P30)),ISNUMBER(SEARCH("Absence",'Model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5" t="str">
        <f>IF('Model output'!S30="","",'Model output'!S30)</f>
        <v>Not identified</v>
      </c>
      <c r="Y31" t="str">
        <f>IF(OR('Model output'!S30="",ISNUMBER(SEARCH("No extension",'Model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ISNUMBER(SEARCH("Cannot be assessed",'Model output'!V30)), AND(ISNUMBER(SEARCH("Uninvolved",'Model output'!V30)),NOT(ISNUMBER(SEARCH("margin(s) involved",'Model output'!V30)))), ISNUMBER(SEARCH("No involvement",'Model output'!V30)), AND(NOT(ISNUMBER(SEARCH("focal",'Model output'!V30))),ISNUMBER(SEARCH("Free",'Model output'!V30))), ISNUMBER(SEARCH("narrowly excised",'Model output'!V30)), ISNUMBER(SEARCH("none",'Model output'!V30)), ISNUMBER(SEARCH("R0",'Model output'!V30)), ISNUMBER(SEARCH("1 mm",'Model output'!V30)), ISNUMBER(SEARCH("0.1 CM",'Model output'!V30)), ISNUMBER(SEARCH("less than 0.2 mm",'Model output'!V30)), ISNUMBER(SEARCH("less than 1.0 mm",'Model output'!V30)), ISNUMBER(SEARCH("less than 0.5 mm",'Model output'!V30)), ISNUMBER(SEARCH("abut",'Model output'!V30))), "negative", "positive")</f>
        <v>negative</v>
      </c>
      <c r="AE31" s="32"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33" t="str">
        <f t="shared" si="3"/>
        <v>2</v>
      </c>
      <c r="AG31" s="33" t="str">
        <f t="shared" si="4"/>
        <v>0</v>
      </c>
      <c r="AH31" s="33" t="str">
        <f t="shared" si="6"/>
        <v>0</v>
      </c>
      <c r="AI31" s="38" t="str">
        <f t="shared" si="7"/>
        <v>I</v>
      </c>
      <c r="AJ31" s="32" t="s">
        <v>936</v>
      </c>
      <c r="AK31" s="37" t="s">
        <v>992</v>
      </c>
      <c r="AL31" s="37" t="s">
        <v>990</v>
      </c>
      <c r="AM31" s="37" t="s">
        <v>993</v>
      </c>
      <c r="AN31" s="37" t="s">
        <v>70</v>
      </c>
      <c r="AO31" s="32">
        <f t="shared" ca="1" si="8"/>
        <v>0</v>
      </c>
      <c r="AP31" s="37">
        <f t="shared" si="9"/>
        <v>1</v>
      </c>
      <c r="AQ31" s="37">
        <f t="shared" si="10"/>
        <v>1</v>
      </c>
      <c r="AR31" s="37">
        <f t="shared" si="11"/>
        <v>1</v>
      </c>
      <c r="AS31" s="38">
        <f t="shared" si="5"/>
        <v>1</v>
      </c>
      <c r="AT31" s="1"/>
    </row>
    <row r="32" spans="1:46">
      <c r="A32" t="str">
        <f>'Model output'!A31</f>
        <v>TCGA-BJ-A45E</v>
      </c>
      <c r="B32" s="44">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26"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
      </c>
      <c r="P32" t="str">
        <f>IF('Model output'!N31="","",'Model output'!N31)</f>
        <v>0.5 cm</v>
      </c>
      <c r="Q32" t="str">
        <f t="shared" si="2"/>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output'!P31="",'Model output'!P31="C",ISNUMBER(SEARCH("Not identified", 'Model output'!P31)),ISNUMBER(SEARCH("Absent",'Model output'!P31)),ISNUMBER(SEARCH("Absence",'Model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5" t="str">
        <f>IF('Model output'!S31="","",'Model output'!S31)</f>
        <v>Not Identified</v>
      </c>
      <c r="Y32" t="str">
        <f>IF(OR('Model output'!S31="",ISNUMBER(SEARCH("No extension",'Model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8" t="str">
        <f>IF(OR('Model output'!V31="", AND(ISERROR(SEARCH("Positive",'Model output'!V31)), ISNUMBER(SEARCH("Negative",'Model output'!V31))), ISNUMBER(SEARCH("Cannot be assessed",'Model output'!V31)), AND(ISNUMBER(SEARCH("Uninvolved",'Model output'!V31)),NOT(ISNUMBER(SEARCH("margin(s) involved",'Model output'!V31)))), ISNUMBER(SEARCH("No involvement",'Model output'!V31)), AND(NOT(ISNUMBER(SEARCH("focal",'Model output'!V31))),ISNUMBER(SEARCH("Free",'Model output'!V31))), ISNUMBER(SEARCH("narrowly excised",'Model output'!V31)), ISNUMBER(SEARCH("none",'Model output'!V31)), ISNUMBER(SEARCH("R0",'Model output'!V31)), ISNUMBER(SEARCH("1 mm",'Model output'!V31)), ISNUMBER(SEARCH("0.1 CM",'Model output'!V31)), ISNUMBER(SEARCH("less than 0.2 mm",'Model output'!V31)), ISNUMBER(SEARCH("less than 1.0 mm",'Model output'!V31)), ISNUMBER(SEARCH("less than 0.5 mm",'Model output'!V31)), ISNUMBER(SEARCH("abut",'Model output'!V31))), "negative", "positive")</f>
        <v>negative</v>
      </c>
      <c r="AE32" s="32"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33" t="str">
        <f t="shared" si="3"/>
        <v>1a</v>
      </c>
      <c r="AG32" s="33" t="str">
        <f t="shared" si="4"/>
        <v>0</v>
      </c>
      <c r="AH32" s="33" t="str">
        <f t="shared" si="6"/>
        <v>0</v>
      </c>
      <c r="AI32" s="38" t="str">
        <f t="shared" si="7"/>
        <v>I</v>
      </c>
      <c r="AJ32" s="32" t="s">
        <v>936</v>
      </c>
      <c r="AK32" s="37" t="s">
        <v>994</v>
      </c>
      <c r="AL32" s="37" t="s">
        <v>990</v>
      </c>
      <c r="AM32" s="37" t="s">
        <v>993</v>
      </c>
      <c r="AN32" s="37" t="s">
        <v>70</v>
      </c>
      <c r="AO32" s="32">
        <f t="shared" ca="1" si="8"/>
        <v>0</v>
      </c>
      <c r="AP32" s="37">
        <f t="shared" si="9"/>
        <v>1</v>
      </c>
      <c r="AQ32" s="37">
        <f t="shared" si="10"/>
        <v>1</v>
      </c>
      <c r="AR32" s="37">
        <f t="shared" si="11"/>
        <v>1</v>
      </c>
      <c r="AS32" s="38">
        <f t="shared" si="5"/>
        <v>1</v>
      </c>
      <c r="AT32" s="1"/>
    </row>
    <row r="33" spans="1:46">
      <c r="A33" t="str">
        <f>'Model output'!A32</f>
        <v>TCGA-BJ-A45G</v>
      </c>
      <c r="B33" s="44">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2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2"/>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output'!P32="",'Model output'!P32="C",ISNUMBER(SEARCH("Not identified", 'Model output'!P32)),ISNUMBER(SEARCH("Absent",'Model output'!P32)),ISNUMBER(SEARCH("Absence",'Model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5" t="str">
        <f>IF('Model output'!S32="","",'Model output'!S32)</f>
        <v>Not Identified</v>
      </c>
      <c r="Y33" t="str">
        <f>IF(OR('Model output'!S32="",ISNUMBER(SEARCH("No extension",'Model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ISNUMBER(SEARCH("Cannot be assessed",'Model output'!V32)), AND(ISNUMBER(SEARCH("Uninvolved",'Model output'!V32)),NOT(ISNUMBER(SEARCH("margin(s) involved",'Model output'!V32)))), ISNUMBER(SEARCH("No involvement",'Model output'!V32)), AND(NOT(ISNUMBER(SEARCH("focal",'Model output'!V32))),ISNUMBER(SEARCH("Free",'Model output'!V32))), ISNUMBER(SEARCH("narrowly excised",'Model output'!V32)), ISNUMBER(SEARCH("none",'Model output'!V32)), ISNUMBER(SEARCH("R0",'Model output'!V32)), ISNUMBER(SEARCH("1 mm",'Model output'!V32)), ISNUMBER(SEARCH("0.1 CM",'Model output'!V32)), ISNUMBER(SEARCH("less than 0.2 mm",'Model output'!V32)), ISNUMBER(SEARCH("less than 1.0 mm",'Model output'!V32)), ISNUMBER(SEARCH("less than 0.5 mm",'Model output'!V32)), ISNUMBER(SEARCH("abut",'Model output'!V32))), "negative", "positive")</f>
        <v>negative</v>
      </c>
      <c r="AE33" s="32"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33" t="str">
        <f t="shared" si="3"/>
        <v>2</v>
      </c>
      <c r="AG33" s="33" t="str">
        <f t="shared" si="4"/>
        <v>1a</v>
      </c>
      <c r="AH33" s="33" t="str">
        <f t="shared" si="6"/>
        <v>0</v>
      </c>
      <c r="AI33" s="38" t="str">
        <f t="shared" si="7"/>
        <v>I</v>
      </c>
      <c r="AJ33" s="32" t="s">
        <v>937</v>
      </c>
      <c r="AK33" s="37" t="s">
        <v>992</v>
      </c>
      <c r="AL33" s="37" t="s">
        <v>994</v>
      </c>
      <c r="AM33" s="37" t="s">
        <v>993</v>
      </c>
      <c r="AN33" s="37" t="s">
        <v>70</v>
      </c>
      <c r="AO33" s="32">
        <f t="shared" ca="1" si="8"/>
        <v>1</v>
      </c>
      <c r="AP33" s="37">
        <f t="shared" si="9"/>
        <v>1</v>
      </c>
      <c r="AQ33" s="37">
        <f t="shared" si="10"/>
        <v>1</v>
      </c>
      <c r="AR33" s="37">
        <f t="shared" si="11"/>
        <v>1</v>
      </c>
      <c r="AS33" s="38">
        <f t="shared" si="5"/>
        <v>1</v>
      </c>
      <c r="AT33" s="1"/>
    </row>
    <row r="34" spans="1:46">
      <c r="A34" t="str">
        <f>'Model output'!A33</f>
        <v>TCGA-BJ-A45H</v>
      </c>
      <c r="B34" s="44">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26"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 type</v>
      </c>
      <c r="P34" t="str">
        <f>IF('Model output'!N33="","",'Model output'!N33)</f>
        <v>1.5 cm</v>
      </c>
      <c r="Q34" t="str">
        <f t="shared" si="2"/>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output'!P33="",'Model output'!P33="C",ISNUMBER(SEARCH("Not identified", 'Model output'!P33)),ISNUMBER(SEARCH("Absent",'Model output'!P33)),ISNUMBER(SEARCH("Absence",'Model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5" t="str">
        <f>IF('Model output'!S33="","",'Model output'!S33)</f>
        <v>Present</v>
      </c>
      <c r="Y34" t="str">
        <f>IF(OR('Model output'!S33="",ISNUMBER(SEARCH("No extension",'Model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in Block C, p.V600E (c.1799T&gt;A) in Block F</v>
      </c>
      <c r="AC34" s="8" t="str">
        <f>IF(OR('Model output'!V33="", AND(ISERROR(SEARCH("Positive",'Model output'!V33)), ISNUMBER(SEARCH("Negative",'Model output'!V33))), ISNUMBER(SEARCH("Cannot be assessed",'Model output'!V33)), AND(ISNUMBER(SEARCH("Uninvolved",'Model output'!V33)),NOT(ISNUMBER(SEARCH("margin(s) involved",'Model output'!V33)))), ISNUMBER(SEARCH("No involvement",'Model output'!V33)), AND(NOT(ISNUMBER(SEARCH("focal",'Model output'!V33))),ISNUMBER(SEARCH("Free",'Model output'!V33))), ISNUMBER(SEARCH("narrowly excised",'Model output'!V33)), ISNUMBER(SEARCH("none",'Model output'!V33)), ISNUMBER(SEARCH("R0",'Model output'!V33)), ISNUMBER(SEARCH("1 mm",'Model output'!V33)), ISNUMBER(SEARCH("0.1 CM",'Model output'!V33)), ISNUMBER(SEARCH("less than 0.2 mm",'Model output'!V33)), ISNUMBER(SEARCH("less than 1.0 mm",'Model output'!V33)), ISNUMBER(SEARCH("less than 0.5 mm",'Model output'!V33)), ISNUMBER(SEARCH("abut",'Model output'!V33))), "negative", "positive")</f>
        <v>positive</v>
      </c>
      <c r="AE34" s="32"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33" t="str">
        <f t="shared" si="3"/>
        <v>1b</v>
      </c>
      <c r="AG34" s="33" t="str">
        <f t="shared" si="4"/>
        <v>0</v>
      </c>
      <c r="AH34" s="33" t="str">
        <f t="shared" si="6"/>
        <v>0</v>
      </c>
      <c r="AI34" s="38" t="str">
        <f t="shared" si="7"/>
        <v>I</v>
      </c>
      <c r="AJ34" s="32" t="s">
        <v>935</v>
      </c>
      <c r="AK34" s="37" t="s">
        <v>988</v>
      </c>
      <c r="AL34" s="37" t="s">
        <v>993</v>
      </c>
      <c r="AM34" s="37" t="s">
        <v>993</v>
      </c>
      <c r="AN34" s="37" t="s">
        <v>70</v>
      </c>
      <c r="AO34" s="32">
        <f t="shared" si="8"/>
        <v>1</v>
      </c>
      <c r="AP34" s="37">
        <f t="shared" si="9"/>
        <v>0</v>
      </c>
      <c r="AQ34" s="37">
        <f t="shared" si="10"/>
        <v>1</v>
      </c>
      <c r="AR34" s="37">
        <f t="shared" si="11"/>
        <v>1</v>
      </c>
      <c r="AS34" s="38">
        <f t="shared" si="5"/>
        <v>1</v>
      </c>
      <c r="AT34" s="1"/>
    </row>
    <row r="35" spans="1:46">
      <c r="A35" t="str">
        <f>'Model output'!A34</f>
        <v>TCGA-BJ-A45I</v>
      </c>
      <c r="B35" s="44">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26"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Tail cell variant</v>
      </c>
      <c r="P35" t="str">
        <f>IF('Model output'!N34="","",'Model output'!N34)</f>
        <v>2.1 cm</v>
      </c>
      <c r="Q35" t="str">
        <f t="shared" si="2"/>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output'!P34="",'Model output'!P34="C",ISNUMBER(SEARCH("Not identified", 'Model output'!P34)),ISNUMBER(SEARCH("Absent",'Model output'!P34)),ISNUMBER(SEARCH("Absence",'Model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5" t="str">
        <f>IF('Model output'!S34="","",'Model output'!S34)</f>
        <v>Present</v>
      </c>
      <c r="Y35" t="str">
        <f>IF(OR('Model output'!S34="",ISNUMBER(SEARCH("No extension",'Model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8" t="str">
        <f>IF(OR('Model output'!V34="", AND(ISERROR(SEARCH("Positive",'Model output'!V34)), ISNUMBER(SEARCH("Negative",'Model output'!V34))), ISNUMBER(SEARCH("Cannot be assessed",'Model output'!V34)), AND(ISNUMBER(SEARCH("Uninvolved",'Model output'!V34)),NOT(ISNUMBER(SEARCH("margin(s) involved",'Model output'!V34)))), ISNUMBER(SEARCH("No involvement",'Model output'!V34)), AND(NOT(ISNUMBER(SEARCH("focal",'Model output'!V34))),ISNUMBER(SEARCH("Free",'Model output'!V34))), ISNUMBER(SEARCH("narrowly excised",'Model output'!V34)), ISNUMBER(SEARCH("none",'Model output'!V34)), ISNUMBER(SEARCH("R0",'Model output'!V34)), ISNUMBER(SEARCH("1 mm",'Model output'!V34)), ISNUMBER(SEARCH("0.1 CM",'Model output'!V34)), ISNUMBER(SEARCH("less than 0.2 mm",'Model output'!V34)), ISNUMBER(SEARCH("less than 1.0 mm",'Model output'!V34)), ISNUMBER(SEARCH("less than 0.5 mm",'Model output'!V34)), ISNUMBER(SEARCH("abut",'Model output'!V34))), "negative", "positive")</f>
        <v>positive</v>
      </c>
      <c r="AE35" s="32"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33" t="str">
        <f t="shared" si="3"/>
        <v>2</v>
      </c>
      <c r="AG35" s="33" t="str">
        <f t="shared" si="4"/>
        <v>0</v>
      </c>
      <c r="AH35" s="33" t="str">
        <f t="shared" si="6"/>
        <v>0</v>
      </c>
      <c r="AI35" s="38" t="str">
        <f t="shared" si="7"/>
        <v>I</v>
      </c>
      <c r="AJ35" s="32" t="s">
        <v>935</v>
      </c>
      <c r="AK35" s="37" t="s">
        <v>988</v>
      </c>
      <c r="AL35" s="37" t="s">
        <v>990</v>
      </c>
      <c r="AM35" s="37" t="s">
        <v>993</v>
      </c>
      <c r="AN35" s="37" t="s">
        <v>70</v>
      </c>
      <c r="AO35" s="32">
        <f t="shared" si="8"/>
        <v>1</v>
      </c>
      <c r="AP35" s="37">
        <f t="shared" si="9"/>
        <v>0</v>
      </c>
      <c r="AQ35" s="37">
        <f t="shared" si="10"/>
        <v>1</v>
      </c>
      <c r="AR35" s="37">
        <f t="shared" si="11"/>
        <v>1</v>
      </c>
      <c r="AS35" s="38">
        <f t="shared" si="5"/>
        <v>1</v>
      </c>
      <c r="AT35" s="1"/>
    </row>
    <row r="36" spans="1:46">
      <c r="A36" t="str">
        <f>'Model output'!A35</f>
        <v>TCGA-BJ-A45J</v>
      </c>
      <c r="B36" s="44">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0.3 cm</v>
      </c>
      <c r="L36" s="26" t="str">
        <f t="shared" si="1"/>
        <v>0.3cm</v>
      </c>
      <c r="M36" cm="1">
        <f t="array" ref="M36">IF(L36="","",IF(ISNUMBER(SEARCH("cm",L36)),MAX(VALUE(SUBSTITUTE(_xlfn.FILTERXML("&lt;t&gt;&lt;s&gt;"&amp;SUBSTITUTE(L36,",","&lt;/s&gt;&lt;s&gt;")&amp;"&lt;/s&gt;&lt;/t&gt;","//s"),"cm",""))),MAX(VALUE(SUBSTITUTE(_xlfn.FILTERXML("&lt;t&gt;&lt;s&gt;"&amp;SUBSTITUTE(L36,",","&lt;/s&gt;&lt;s&gt;")&amp;"&lt;/s&gt;&lt;/t&gt;","//s"),"mm","")))/10))</f>
        <v>0.3</v>
      </c>
      <c r="N36" t="str">
        <f>IF('Model output'!L35="","",'Model output'!L35)</f>
        <v>Papillary carcinoma</v>
      </c>
      <c r="O36" t="str">
        <f>IF('Model output'!M35="","",'Model output'!M35)</f>
        <v>Tall cell variant</v>
      </c>
      <c r="P36" t="str">
        <f>IF('Model output'!N35="","",'Model output'!N35)</f>
        <v>0.3 cm</v>
      </c>
      <c r="Q36" t="str">
        <f t="shared" si="2"/>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output'!P35="",'Model output'!P35="C",ISNUMBER(SEARCH("Not identified", 'Model output'!P35)),ISNUMBER(SEARCH("Absent",'Model output'!P35)),ISNUMBER(SEARCH("Absence",'Model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5" t="str">
        <f>IF('Model output'!S35="","",'Model output'!S35)</f>
        <v>Not Identified</v>
      </c>
      <c r="Y36" t="str">
        <f>IF(OR('Model output'!S35="",ISNUMBER(SEARCH("No extension",'Model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
      </c>
      <c r="AC36" s="8" t="str">
        <f>IF(OR('Model output'!V35="", AND(ISERROR(SEARCH("Positive",'Model output'!V35)), ISNUMBER(SEARCH("Negative",'Model output'!V35))), ISNUMBER(SEARCH("Cannot be assessed",'Model output'!V35)), AND(ISNUMBER(SEARCH("Uninvolved",'Model output'!V35)),NOT(ISNUMBER(SEARCH("margin(s) involved",'Model output'!V35)))), ISNUMBER(SEARCH("No involvement",'Model output'!V35)), AND(NOT(ISNUMBER(SEARCH("focal",'Model output'!V35))),ISNUMBER(SEARCH("Free",'Model output'!V35))), ISNUMBER(SEARCH("narrowly excised",'Model output'!V35)), ISNUMBER(SEARCH("none",'Model output'!V35)), ISNUMBER(SEARCH("R0",'Model output'!V35)), ISNUMBER(SEARCH("1 mm",'Model output'!V35)), ISNUMBER(SEARCH("0.1 CM",'Model output'!V35)), ISNUMBER(SEARCH("less than 0.2 mm",'Model output'!V35)), ISNUMBER(SEARCH("less than 1.0 mm",'Model output'!V35)), ISNUMBER(SEARCH("less than 0.5 mm",'Model output'!V35)), ISNUMBER(SEARCH("abut",'Model output'!V35))), "negative", "positive")</f>
        <v>negative</v>
      </c>
      <c r="AE36" s="32"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33" t="str">
        <f t="shared" si="3"/>
        <v>1a</v>
      </c>
      <c r="AG36" s="33" t="str">
        <f t="shared" si="4"/>
        <v>1a</v>
      </c>
      <c r="AH36" s="33" t="str">
        <f t="shared" si="6"/>
        <v>0</v>
      </c>
      <c r="AI36" s="38" t="str">
        <f t="shared" si="7"/>
        <v>I</v>
      </c>
      <c r="AJ36" s="32" t="s">
        <v>937</v>
      </c>
      <c r="AK36" s="37" t="s">
        <v>994</v>
      </c>
      <c r="AL36" s="37" t="s">
        <v>994</v>
      </c>
      <c r="AM36" s="37" t="s">
        <v>993</v>
      </c>
      <c r="AN36" s="37" t="s">
        <v>70</v>
      </c>
      <c r="AO36" s="32">
        <f t="shared" ca="1" si="8"/>
        <v>1</v>
      </c>
      <c r="AP36" s="37">
        <f t="shared" si="9"/>
        <v>1</v>
      </c>
      <c r="AQ36" s="37">
        <f t="shared" si="10"/>
        <v>1</v>
      </c>
      <c r="AR36" s="37">
        <f t="shared" si="11"/>
        <v>1</v>
      </c>
      <c r="AS36" s="38">
        <f t="shared" si="5"/>
        <v>1</v>
      </c>
      <c r="AT36" s="1"/>
    </row>
    <row r="37" spans="1:46">
      <c r="A37" t="str">
        <f>'Model output'!A36</f>
        <v>TCGA-BJ-A45K</v>
      </c>
      <c r="B37" s="44">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2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2"/>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output'!P36="",'Model output'!P36="C",ISNUMBER(SEARCH("Not identified", 'Model output'!P36)),ISNUMBER(SEARCH("Absent",'Model output'!P36)),ISNUMBER(SEARCH("Absence",'Model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5" t="str">
        <f>IF('Model output'!S36="","",'Model output'!S36)</f>
        <v>Not identified</v>
      </c>
      <c r="Y37" t="str">
        <f>IF(OR('Model output'!S36="",ISNUMBER(SEARCH("No extension",'Model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ISNUMBER(SEARCH("Cannot be assessed",'Model output'!V36)), AND(ISNUMBER(SEARCH("Uninvolved",'Model output'!V36)),NOT(ISNUMBER(SEARCH("margin(s) involved",'Model output'!V36)))), ISNUMBER(SEARCH("No involvement",'Model output'!V36)), AND(NOT(ISNUMBER(SEARCH("focal",'Model output'!V36))),ISNUMBER(SEARCH("Free",'Model output'!V36))), ISNUMBER(SEARCH("narrowly excised",'Model output'!V36)), ISNUMBER(SEARCH("none",'Model output'!V36)), ISNUMBER(SEARCH("R0",'Model output'!V36)), ISNUMBER(SEARCH("1 mm",'Model output'!V36)), ISNUMBER(SEARCH("0.1 CM",'Model output'!V36)), ISNUMBER(SEARCH("less than 0.2 mm",'Model output'!V36)), ISNUMBER(SEARCH("less than 1.0 mm",'Model output'!V36)), ISNUMBER(SEARCH("less than 0.5 mm",'Model output'!V36)), ISNUMBER(SEARCH("abut",'Model output'!V36))), "negative", "positive")</f>
        <v>negative</v>
      </c>
      <c r="AE37" s="32"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33" t="str">
        <f t="shared" si="3"/>
        <v>2</v>
      </c>
      <c r="AG37" s="33" t="str">
        <f t="shared" si="4"/>
        <v>0</v>
      </c>
      <c r="AH37" s="33" t="str">
        <f t="shared" si="6"/>
        <v>0</v>
      </c>
      <c r="AI37" s="38" t="str">
        <f t="shared" si="7"/>
        <v>I</v>
      </c>
      <c r="AJ37" s="32" t="s">
        <v>936</v>
      </c>
      <c r="AK37" s="37" t="s">
        <v>992</v>
      </c>
      <c r="AL37" s="37" t="s">
        <v>990</v>
      </c>
      <c r="AM37" s="37" t="s">
        <v>993</v>
      </c>
      <c r="AN37" s="37" t="s">
        <v>70</v>
      </c>
      <c r="AO37" s="32">
        <f t="shared" ca="1" si="8"/>
        <v>1</v>
      </c>
      <c r="AP37" s="37">
        <f t="shared" si="9"/>
        <v>1</v>
      </c>
      <c r="AQ37" s="37">
        <f t="shared" si="10"/>
        <v>1</v>
      </c>
      <c r="AR37" s="37">
        <f t="shared" si="11"/>
        <v>1</v>
      </c>
      <c r="AS37" s="38">
        <f t="shared" si="5"/>
        <v>1</v>
      </c>
      <c r="AT37" s="1"/>
    </row>
    <row r="38" spans="1:46">
      <c r="A38" t="str">
        <f>'Model output'!A37</f>
        <v>TCGA-BJ-A4O8</v>
      </c>
      <c r="B38" s="44">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X</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26" t="str">
        <f t="shared" si="1"/>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
      </c>
      <c r="P38" t="str">
        <f>IF('Model output'!N37="","",'Model output'!N37)</f>
        <v>1.5 cm</v>
      </c>
      <c r="Q38" t="str">
        <f t="shared" si="2"/>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output'!P37="",'Model output'!P37="C",ISNUMBER(SEARCH("Not identified", 'Model output'!P37)),ISNUMBER(SEARCH("Absent",'Model output'!P37)),ISNUMBER(SEARCH("Absence",'Model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Absent</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5" t="str">
        <f>IF('Model output'!S37="","",'Model output'!S37)</f>
        <v>Present</v>
      </c>
      <c r="Y38" t="str">
        <f>IF(OR('Model output'!S37="",ISNUMBER(SEARCH("No extension",'Model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p.V600E</v>
      </c>
      <c r="AC38" s="8" t="str">
        <f>IF(OR('Model output'!V37="", AND(ISERROR(SEARCH("Positive",'Model output'!V37)), ISNUMBER(SEARCH("Negative",'Model output'!V37))), ISNUMBER(SEARCH("Cannot be assessed",'Model output'!V37)), AND(ISNUMBER(SEARCH("Uninvolved",'Model output'!V37)),NOT(ISNUMBER(SEARCH("margin(s) involved",'Model output'!V37)))), ISNUMBER(SEARCH("No involvement",'Model output'!V37)), AND(NOT(ISNUMBER(SEARCH("focal",'Model output'!V37))),ISNUMBER(SEARCH("Free",'Model output'!V37))), ISNUMBER(SEARCH("narrowly excised",'Model output'!V37)), ISNUMBER(SEARCH("none",'Model output'!V37)), ISNUMBER(SEARCH("R0",'Model output'!V37)), ISNUMBER(SEARCH("1 mm",'Model output'!V37)), ISNUMBER(SEARCH("0.1 CM",'Model output'!V37)), ISNUMBER(SEARCH("less than 0.2 mm",'Model output'!V37)), ISNUMBER(SEARCH("less than 1.0 mm",'Model output'!V37)), ISNUMBER(SEARCH("less than 0.5 mm",'Model output'!V37)), ISNUMBER(SEARCH("abut",'Model output'!V37))), "negative", "positive")</f>
        <v>negative</v>
      </c>
      <c r="AE38" s="32"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33" t="str">
        <f t="shared" si="3"/>
        <v>1b</v>
      </c>
      <c r="AG38" s="33" t="str">
        <f t="shared" si="4"/>
        <v>1a</v>
      </c>
      <c r="AH38" s="33" t="str">
        <f t="shared" si="6"/>
        <v>0</v>
      </c>
      <c r="AI38" s="38" t="str">
        <f t="shared" si="7"/>
        <v>I</v>
      </c>
      <c r="AJ38" s="32" t="s">
        <v>937</v>
      </c>
      <c r="AK38" s="37" t="s">
        <v>989</v>
      </c>
      <c r="AL38" s="37" t="s">
        <v>994</v>
      </c>
      <c r="AM38" s="37" t="s">
        <v>993</v>
      </c>
      <c r="AN38" s="37" t="s">
        <v>70</v>
      </c>
      <c r="AO38" s="32">
        <f t="shared" ca="1" si="8"/>
        <v>1</v>
      </c>
      <c r="AP38" s="37">
        <f t="shared" si="9"/>
        <v>1</v>
      </c>
      <c r="AQ38" s="37">
        <f t="shared" si="10"/>
        <v>1</v>
      </c>
      <c r="AR38" s="37">
        <f t="shared" si="11"/>
        <v>1</v>
      </c>
      <c r="AS38" s="38">
        <f t="shared" si="5"/>
        <v>1</v>
      </c>
      <c r="AT38" s="1"/>
    </row>
    <row r="39" spans="1:46">
      <c r="A39" t="str">
        <f>'Model output'!A38</f>
        <v>TCGA-BJ-A4O9</v>
      </c>
      <c r="B39" s="44">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2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2"/>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output'!P38="",'Model output'!P38="C",ISNUMBER(SEARCH("Not identified", 'Model output'!P38)),ISNUMBER(SEARCH("Absent",'Model output'!P38)),ISNUMBER(SEARCH("Absence",'Model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5" t="str">
        <f>IF('Model output'!S38="","",'Model output'!S38)</f>
        <v>Not Identified</v>
      </c>
      <c r="Y39" t="str">
        <f>IF(OR('Model output'!S38="",ISNUMBER(SEARCH("No extension",'Model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8" t="str">
        <f>IF(OR('Model output'!V38="", AND(ISERROR(SEARCH("Positive",'Model output'!V38)), ISNUMBER(SEARCH("Negative",'Model output'!V38))), ISNUMBER(SEARCH("Cannot be assessed",'Model output'!V38)), AND(ISNUMBER(SEARCH("Uninvolved",'Model output'!V38)),NOT(ISNUMBER(SEARCH("margin(s) involved",'Model output'!V38)))), ISNUMBER(SEARCH("No involvement",'Model output'!V38)), AND(NOT(ISNUMBER(SEARCH("focal",'Model output'!V38))),ISNUMBER(SEARCH("Free",'Model output'!V38))), ISNUMBER(SEARCH("narrowly excised",'Model output'!V38)), ISNUMBER(SEARCH("none",'Model output'!V38)), ISNUMBER(SEARCH("R0",'Model output'!V38)), ISNUMBER(SEARCH("1 mm",'Model output'!V38)), ISNUMBER(SEARCH("0.1 CM",'Model output'!V38)), ISNUMBER(SEARCH("less than 0.2 mm",'Model output'!V38)), ISNUMBER(SEARCH("less than 1.0 mm",'Model output'!V38)), ISNUMBER(SEARCH("less than 0.5 mm",'Model output'!V38)), ISNUMBER(SEARCH("abut",'Model output'!V38))), "negative", "positive")</f>
        <v>negative</v>
      </c>
      <c r="AE39" s="32"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33" t="str">
        <f t="shared" si="3"/>
        <v>2</v>
      </c>
      <c r="AG39" s="33" t="str">
        <f t="shared" si="4"/>
        <v>0</v>
      </c>
      <c r="AH39" s="33" t="str">
        <f t="shared" si="6"/>
        <v>0</v>
      </c>
      <c r="AI39" s="38" t="str">
        <f t="shared" si="7"/>
        <v>I</v>
      </c>
      <c r="AJ39" s="32" t="s">
        <v>936</v>
      </c>
      <c r="AK39" s="37" t="s">
        <v>992</v>
      </c>
      <c r="AL39" s="37" t="s">
        <v>990</v>
      </c>
      <c r="AM39" s="37" t="s">
        <v>993</v>
      </c>
      <c r="AN39" s="37" t="s">
        <v>70</v>
      </c>
      <c r="AO39" s="32">
        <f t="shared" ca="1" si="8"/>
        <v>1</v>
      </c>
      <c r="AP39" s="37">
        <f t="shared" si="9"/>
        <v>1</v>
      </c>
      <c r="AQ39" s="37">
        <f t="shared" si="10"/>
        <v>1</v>
      </c>
      <c r="AR39" s="37">
        <f t="shared" si="11"/>
        <v>1</v>
      </c>
      <c r="AS39" s="38">
        <f t="shared" si="5"/>
        <v>1</v>
      </c>
      <c r="AT39" s="1"/>
    </row>
    <row r="40" spans="1:46">
      <c r="A40" t="str">
        <f>'Model output'!A39</f>
        <v>TCGA-DE-A0Y2</v>
      </c>
      <c r="B40" s="44">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 diameter</v>
      </c>
      <c r="L40" s="26"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 thyroid carcinoma</v>
      </c>
      <c r="O40" t="str">
        <f>IF('Model output'!M39="","",'Model output'!M39)</f>
        <v/>
      </c>
      <c r="P40" t="str">
        <f>IF('Model output'!N39="","",'Model output'!N39)</f>
        <v>2.4 cm</v>
      </c>
      <c r="Q40" t="str">
        <f t="shared" si="2"/>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output'!P39="",'Model output'!P39="C",ISNUMBER(SEARCH("Not identified", 'Model output'!P39)),ISNUMBER(SEARCH("Absent",'Model output'!P39)),ISNUMBER(SEARCH("Absence",'Model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5" t="str">
        <f>IF('Model output'!S39="","",'Model output'!S39)</f>
        <v>not identified</v>
      </c>
      <c r="Y40" t="str">
        <f>IF(OR('Model output'!S39="",ISNUMBER(SEARCH("No extension",'Model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ISNUMBER(SEARCH("Cannot be assessed",'Model output'!V39)), AND(ISNUMBER(SEARCH("Uninvolved",'Model output'!V39)),NOT(ISNUMBER(SEARCH("margin(s) involved",'Model output'!V39)))), ISNUMBER(SEARCH("No involvement",'Model output'!V39)), AND(NOT(ISNUMBER(SEARCH("focal",'Model output'!V39))),ISNUMBER(SEARCH("Free",'Model output'!V39))), ISNUMBER(SEARCH("narrowly excised",'Model output'!V39)), ISNUMBER(SEARCH("none",'Model output'!V39)), ISNUMBER(SEARCH("R0",'Model output'!V39)), ISNUMBER(SEARCH("1 mm",'Model output'!V39)), ISNUMBER(SEARCH("0.1 CM",'Model output'!V39)), ISNUMBER(SEARCH("less than 0.2 mm",'Model output'!V39)), ISNUMBER(SEARCH("less than 1.0 mm",'Model output'!V39)), ISNUMBER(SEARCH("less than 0.5 mm",'Model output'!V39)), ISNUMBER(SEARCH("abut",'Model output'!V39))), "negative", "positive")</f>
        <v>negative</v>
      </c>
      <c r="AE40" s="32"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intermediate</v>
      </c>
      <c r="AF40" s="33" t="str">
        <f t="shared" si="3"/>
        <v>2</v>
      </c>
      <c r="AG40" s="33" t="str">
        <f t="shared" si="4"/>
        <v>1b</v>
      </c>
      <c r="AH40" s="33" t="str">
        <f t="shared" si="6"/>
        <v>0</v>
      </c>
      <c r="AI40" s="38" t="str">
        <f t="shared" si="7"/>
        <v>I</v>
      </c>
      <c r="AJ40" s="32" t="s">
        <v>937</v>
      </c>
      <c r="AK40" s="37" t="s">
        <v>992</v>
      </c>
      <c r="AL40" s="37" t="s">
        <v>994</v>
      </c>
      <c r="AM40" s="37" t="s">
        <v>993</v>
      </c>
      <c r="AN40" s="37" t="s">
        <v>70</v>
      </c>
      <c r="AO40" s="32">
        <f t="shared" ca="1" si="8"/>
        <v>1</v>
      </c>
      <c r="AP40" s="37">
        <f t="shared" si="9"/>
        <v>1</v>
      </c>
      <c r="AQ40" s="37">
        <f t="shared" si="10"/>
        <v>0</v>
      </c>
      <c r="AR40" s="37">
        <f t="shared" si="11"/>
        <v>1</v>
      </c>
      <c r="AS40" s="38">
        <f t="shared" si="5"/>
        <v>1</v>
      </c>
      <c r="AT40" s="1"/>
    </row>
    <row r="41" spans="1:46">
      <c r="A41" t="str">
        <f>'Model output'!A40</f>
        <v>TCGA-DE-A2OL</v>
      </c>
      <c r="B41" s="44">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1.2 cm</v>
      </c>
      <c r="L41" s="26" t="str">
        <f t="shared" si="1"/>
        <v>1.2cm</v>
      </c>
      <c r="M41" cm="1">
        <f t="array" ref="M41">IF(L41="","",IF(ISNUMBER(SEARCH("cm",L41)),MAX(VALUE(SUBSTITUTE(_xlfn.FILTERXML("&lt;t&gt;&lt;s&gt;"&amp;SUBSTITUTE(L41,",","&lt;/s&gt;&lt;s&gt;")&amp;"&lt;/s&gt;&lt;/t&gt;","//s"),"cm",""))),MAX(VALUE(SUBSTITUTE(_xlfn.FILTERXML("&lt;t&gt;&lt;s&gt;"&amp;SUBSTITUTE(L41,",","&lt;/s&gt;&lt;s&gt;")&amp;"&lt;/s&gt;&lt;/t&gt;","//s"),"mm","")))/10))</f>
        <v>1.2</v>
      </c>
      <c r="N41" t="str">
        <f>IF('Model output'!L40="","",'Model output'!L40)</f>
        <v>papillary thyroid carcinoma</v>
      </c>
      <c r="O41" t="str">
        <f>IF('Model output'!M40="","",'Model output'!M40)</f>
        <v>follicular variant</v>
      </c>
      <c r="P41" t="str">
        <f>IF('Model output'!N40="","",'Model output'!N40)</f>
        <v>2.9 cm</v>
      </c>
      <c r="Q41" t="str">
        <f t="shared" si="2"/>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output'!P40="",'Model output'!P40="C",ISNUMBER(SEARCH("Not identified", 'Model output'!P40)),ISNUMBER(SEARCH("Absent",'Model output'!P40)),ISNUMBER(SEARCH("Absence",'Model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5" t="str">
        <f>IF('Model output'!S40="","",'Model output'!S40)</f>
        <v>negative</v>
      </c>
      <c r="Y41" t="str">
        <f>IF(OR('Model output'!S40="",ISNUMBER(SEARCH("No extension",'Model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ISNUMBER(SEARCH("Cannot be assessed",'Model output'!V40)), AND(ISNUMBER(SEARCH("Uninvolved",'Model output'!V40)),NOT(ISNUMBER(SEARCH("margin(s) involved",'Model output'!V40)))), ISNUMBER(SEARCH("No involvement",'Model output'!V40)), AND(NOT(ISNUMBER(SEARCH("focal",'Model output'!V40))),ISNUMBER(SEARCH("Free",'Model output'!V40))), ISNUMBER(SEARCH("narrowly excised",'Model output'!V40)), ISNUMBER(SEARCH("none",'Model output'!V40)), ISNUMBER(SEARCH("R0",'Model output'!V40)), ISNUMBER(SEARCH("1 mm",'Model output'!V40)), ISNUMBER(SEARCH("0.1 CM",'Model output'!V40)), ISNUMBER(SEARCH("less than 0.2 mm",'Model output'!V40)), ISNUMBER(SEARCH("less than 1.0 mm",'Model output'!V40)), ISNUMBER(SEARCH("less than 0.5 mm",'Model output'!V40)), ISNUMBER(SEARCH("abut",'Model output'!V40))), "negative", "positive")</f>
        <v>negative</v>
      </c>
      <c r="AE41" s="32"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33" t="str">
        <f t="shared" si="3"/>
        <v>2</v>
      </c>
      <c r="AG41" s="33" t="str">
        <f t="shared" si="4"/>
        <v>0</v>
      </c>
      <c r="AH41" s="33" t="str">
        <f t="shared" si="6"/>
        <v>0</v>
      </c>
      <c r="AI41" s="38" t="str">
        <f t="shared" si="7"/>
        <v>I</v>
      </c>
      <c r="AJ41" s="32" t="s">
        <v>936</v>
      </c>
      <c r="AK41" s="37" t="s">
        <v>992</v>
      </c>
      <c r="AL41" s="37" t="s">
        <v>993</v>
      </c>
      <c r="AM41" s="37" t="s">
        <v>993</v>
      </c>
      <c r="AN41" s="37" t="s">
        <v>70</v>
      </c>
      <c r="AO41" s="32">
        <f t="shared" ca="1" si="8"/>
        <v>1</v>
      </c>
      <c r="AP41" s="37">
        <f t="shared" si="9"/>
        <v>1</v>
      </c>
      <c r="AQ41" s="37">
        <f t="shared" si="10"/>
        <v>1</v>
      </c>
      <c r="AR41" s="37">
        <f t="shared" si="11"/>
        <v>1</v>
      </c>
      <c r="AS41" s="38">
        <f t="shared" si="5"/>
        <v>1</v>
      </c>
      <c r="AT41" s="1"/>
    </row>
    <row r="42" spans="1:46">
      <c r="A42" t="str">
        <f>'Model output'!A41</f>
        <v>TCGA-DE-A3KN</v>
      </c>
      <c r="B42" s="44">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26"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mixed follicular and papillary variants</v>
      </c>
      <c r="P42" t="str">
        <f>IF('Model output'!N41="","",'Model output'!N41)</f>
        <v>4.5 cm</v>
      </c>
      <c r="Q42" t="str">
        <f t="shared" si="2"/>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output'!P41="",'Model output'!P41="C",ISNUMBER(SEARCH("Not identified", 'Model output'!P41)),ISNUMBER(SEARCH("Absent",'Model output'!P41)),ISNUMBER(SEARCH("Absence",'Model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5" t="str">
        <f>IF('Model output'!S41="","",'Model output'!S41)</f>
        <v>present, focal extension into perithyroidal soft tissues (C4)</v>
      </c>
      <c r="Y42" t="str">
        <f>IF(OR('Model output'!S41="",ISNUMBER(SEARCH("No extension",'Model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ISNUMBER(SEARCH("Cannot be assessed",'Model output'!V41)), AND(ISNUMBER(SEARCH("Uninvolved",'Model output'!V41)),NOT(ISNUMBER(SEARCH("margin(s) involved",'Model output'!V41)))), ISNUMBER(SEARCH("No involvement",'Model output'!V41)), AND(NOT(ISNUMBER(SEARCH("focal",'Model output'!V41))),ISNUMBER(SEARCH("Free",'Model output'!V41))), ISNUMBER(SEARCH("narrowly excised",'Model output'!V41)), ISNUMBER(SEARCH("none",'Model output'!V41)), ISNUMBER(SEARCH("R0",'Model output'!V41)), ISNUMBER(SEARCH("1 mm",'Model output'!V41)), ISNUMBER(SEARCH("0.1 CM",'Model output'!V41)), ISNUMBER(SEARCH("less than 0.2 mm",'Model output'!V41)), ISNUMBER(SEARCH("less than 1.0 mm",'Model output'!V41)), ISNUMBER(SEARCH("less than 0.5 mm",'Model output'!V41)), ISNUMBER(SEARCH("abut",'Model output'!V41))), "negative", "positive")</f>
        <v>negative</v>
      </c>
      <c r="AE42" s="32"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intermediate</v>
      </c>
      <c r="AF42" s="33" t="str">
        <f t="shared" si="3"/>
        <v>3a</v>
      </c>
      <c r="AG42" s="33" t="str">
        <f t="shared" si="4"/>
        <v>1a</v>
      </c>
      <c r="AH42" s="33" t="str">
        <f t="shared" si="6"/>
        <v>0</v>
      </c>
      <c r="AI42" s="38" t="str">
        <f t="shared" si="7"/>
        <v>I</v>
      </c>
      <c r="AJ42" s="32" t="s">
        <v>937</v>
      </c>
      <c r="AK42" s="37" t="s">
        <v>995</v>
      </c>
      <c r="AL42" s="37" t="s">
        <v>994</v>
      </c>
      <c r="AM42" s="37" t="s">
        <v>993</v>
      </c>
      <c r="AN42" s="37" t="s">
        <v>70</v>
      </c>
      <c r="AO42" s="32">
        <f t="shared" ca="1" si="8"/>
        <v>1</v>
      </c>
      <c r="AP42" s="37">
        <f t="shared" si="9"/>
        <v>1</v>
      </c>
      <c r="AQ42" s="37">
        <f t="shared" si="10"/>
        <v>1</v>
      </c>
      <c r="AR42" s="37">
        <f t="shared" si="11"/>
        <v>1</v>
      </c>
      <c r="AS42" s="38">
        <f t="shared" si="5"/>
        <v>1</v>
      </c>
      <c r="AT42" s="1"/>
    </row>
    <row r="43" spans="1:46">
      <c r="A43" t="str">
        <f>'Model output'!A42</f>
        <v>TCGA-DE-A4M9</v>
      </c>
      <c r="B43" s="44">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26"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
      </c>
      <c r="P43" t="str">
        <f>IF('Model output'!N42="","",'Model output'!N42)</f>
        <v>3.0 cm</v>
      </c>
      <c r="Q43" t="str">
        <f t="shared" si="2"/>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output'!P42="",'Model output'!P42="C",ISNUMBER(SEARCH("Not identified", 'Model output'!P42)),ISNUMBER(SEARCH("Absent",'Model output'!P42)),ISNUMBER(SEARCH("Absence",'Model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5" t="str">
        <f>IF('Model output'!S42="","",'Model output'!S42)</f>
        <v>Not identified</v>
      </c>
      <c r="Y43" t="str">
        <f>IF(OR('Model output'!S42="",ISNUMBER(SEARCH("No extension",'Model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ISNUMBER(SEARCH("Cannot be assessed",'Model output'!V42)), AND(ISNUMBER(SEARCH("Uninvolved",'Model output'!V42)),NOT(ISNUMBER(SEARCH("margin(s) involved",'Model output'!V42)))), ISNUMBER(SEARCH("No involvement",'Model output'!V42)), AND(NOT(ISNUMBER(SEARCH("focal",'Model output'!V42))),ISNUMBER(SEARCH("Free",'Model output'!V42))), ISNUMBER(SEARCH("narrowly excised",'Model output'!V42)), ISNUMBER(SEARCH("none",'Model output'!V42)), ISNUMBER(SEARCH("R0",'Model output'!V42)), ISNUMBER(SEARCH("1 mm",'Model output'!V42)), ISNUMBER(SEARCH("0.1 CM",'Model output'!V42)), ISNUMBER(SEARCH("less than 0.2 mm",'Model output'!V42)), ISNUMBER(SEARCH("less than 1.0 mm",'Model output'!V42)), ISNUMBER(SEARCH("less than 0.5 mm",'Model output'!V42)), ISNUMBER(SEARCH("abut",'Model output'!V42))), "negative", "positive")</f>
        <v>positive</v>
      </c>
      <c r="AE43" s="32"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high</v>
      </c>
      <c r="AF43" s="33" t="str">
        <f t="shared" si="3"/>
        <v>2</v>
      </c>
      <c r="AG43" s="33" t="str">
        <f t="shared" si="4"/>
        <v>0</v>
      </c>
      <c r="AH43" s="33" t="str">
        <f t="shared" si="6"/>
        <v>0</v>
      </c>
      <c r="AI43" s="38" t="str">
        <f t="shared" si="7"/>
        <v>I</v>
      </c>
      <c r="AJ43" s="32" t="s">
        <v>935</v>
      </c>
      <c r="AK43" s="37" t="s">
        <v>992</v>
      </c>
      <c r="AL43" s="37" t="s">
        <v>993</v>
      </c>
      <c r="AM43" s="37" t="s">
        <v>993</v>
      </c>
      <c r="AN43" s="37" t="s">
        <v>70</v>
      </c>
      <c r="AO43" s="32">
        <f t="shared" si="8"/>
        <v>1</v>
      </c>
      <c r="AP43" s="37">
        <f t="shared" si="9"/>
        <v>1</v>
      </c>
      <c r="AQ43" s="37">
        <f t="shared" si="10"/>
        <v>1</v>
      </c>
      <c r="AR43" s="37">
        <f t="shared" si="11"/>
        <v>1</v>
      </c>
      <c r="AS43" s="38">
        <f t="shared" si="5"/>
        <v>1</v>
      </c>
      <c r="AT43" s="1"/>
    </row>
    <row r="44" spans="1:46">
      <c r="A44" t="str">
        <f>'Model output'!A43</f>
        <v>TCGA-DE-A4MA</v>
      </c>
      <c r="B44" s="44">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26"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 usual type</v>
      </c>
      <c r="O44" t="str">
        <f>IF('Model output'!M43="","",'Model output'!M43)</f>
        <v/>
      </c>
      <c r="P44" t="str">
        <f>IF('Model output'!N43="","",'Model output'!N43)</f>
        <v>4.2 cm</v>
      </c>
      <c r="Q44" t="str">
        <f t="shared" si="2"/>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output'!P43="",'Model output'!P43="C",ISNUMBER(SEARCH("Not identified", 'Model output'!P43)),ISNUMBER(SEARCH("Absent",'Model output'!P43)),ISNUMBER(SEARCH("Absence",'Model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5" t="str">
        <f>IF('Model output'!S43="","",'Model output'!S43)</f>
        <v>Focus suspicious for extra thyroidal involvement of adipose tissue</v>
      </c>
      <c r="Y44" t="str">
        <f>IF(OR('Model output'!S43="",ISNUMBER(SEARCH("No extension",'Model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ISNUMBER(SEARCH("Cannot be assessed",'Model output'!V43)), AND(ISNUMBER(SEARCH("Uninvolved",'Model output'!V43)),NOT(ISNUMBER(SEARCH("margin(s) involved",'Model output'!V43)))), ISNUMBER(SEARCH("No involvement",'Model output'!V43)), AND(NOT(ISNUMBER(SEARCH("focal",'Model output'!V43))),ISNUMBER(SEARCH("Free",'Model output'!V43))), ISNUMBER(SEARCH("narrowly excised",'Model output'!V43)), ISNUMBER(SEARCH("none",'Model output'!V43)), ISNUMBER(SEARCH("R0",'Model output'!V43)), ISNUMBER(SEARCH("1 mm",'Model output'!V43)), ISNUMBER(SEARCH("0.1 CM",'Model output'!V43)), ISNUMBER(SEARCH("less than 0.2 mm",'Model output'!V43)), ISNUMBER(SEARCH("less than 1.0 mm",'Model output'!V43)), ISNUMBER(SEARCH("less than 0.5 mm",'Model output'!V43)), ISNUMBER(SEARCH("abut",'Model output'!V43))), "negative", "positive")</f>
        <v>negative</v>
      </c>
      <c r="AE44" s="32"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intermediate</v>
      </c>
      <c r="AF44" s="33" t="str">
        <f t="shared" si="3"/>
        <v>3a</v>
      </c>
      <c r="AG44" s="33" t="str">
        <f t="shared" si="4"/>
        <v>1a</v>
      </c>
      <c r="AH44" s="33" t="str">
        <f t="shared" si="6"/>
        <v>0</v>
      </c>
      <c r="AI44" s="38" t="str">
        <f t="shared" si="7"/>
        <v>I</v>
      </c>
      <c r="AJ44" s="32" t="s">
        <v>937</v>
      </c>
      <c r="AK44" s="37" t="s">
        <v>995</v>
      </c>
      <c r="AL44" s="37" t="s">
        <v>994</v>
      </c>
      <c r="AM44" s="37" t="s">
        <v>993</v>
      </c>
      <c r="AN44" s="37" t="s">
        <v>70</v>
      </c>
      <c r="AO44" s="32">
        <f t="shared" ca="1" si="8"/>
        <v>1</v>
      </c>
      <c r="AP44" s="37">
        <f t="shared" si="9"/>
        <v>1</v>
      </c>
      <c r="AQ44" s="37">
        <f t="shared" si="10"/>
        <v>1</v>
      </c>
      <c r="AR44" s="37">
        <f t="shared" si="11"/>
        <v>1</v>
      </c>
      <c r="AS44" s="38">
        <f t="shared" si="5"/>
        <v>1</v>
      </c>
      <c r="AT44" s="1"/>
    </row>
    <row r="45" spans="1:46">
      <c r="A45" t="str">
        <f>'Model output'!A44</f>
        <v>TCGA-DE-A4MC</v>
      </c>
      <c r="B45" s="44">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26"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2"/>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output'!P44="",'Model output'!P44="C",ISNUMBER(SEARCH("Not identified", 'Model output'!P44)),ISNUMBER(SEARCH("Absent",'Model output'!P44)),ISNUMBER(SEARCH("Absence",'Model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5" t="str">
        <f>IF('Model output'!S44="","",'Model output'!S44)</f>
        <v>present (A1, A3)</v>
      </c>
      <c r="Y45" t="str">
        <f>IF(OR('Model output'!S44="",ISNUMBER(SEARCH("No extension",'Model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ISNUMBER(SEARCH("Cannot be assessed",'Model output'!V44)), AND(ISNUMBER(SEARCH("Uninvolved",'Model output'!V44)),NOT(ISNUMBER(SEARCH("margin(s) involved",'Model output'!V44)))), ISNUMBER(SEARCH("No involvement",'Model output'!V44)), AND(NOT(ISNUMBER(SEARCH("focal",'Model output'!V44))),ISNUMBER(SEARCH("Free",'Model output'!V44))), ISNUMBER(SEARCH("narrowly excised",'Model output'!V44)), ISNUMBER(SEARCH("none",'Model output'!V44)), ISNUMBER(SEARCH("R0",'Model output'!V44)), ISNUMBER(SEARCH("1 mm",'Model output'!V44)), ISNUMBER(SEARCH("0.1 CM",'Model output'!V44)), ISNUMBER(SEARCH("less than 0.2 mm",'Model output'!V44)), ISNUMBER(SEARCH("less than 1.0 mm",'Model output'!V44)), ISNUMBER(SEARCH("less than 0.5 mm",'Model output'!V44)), ISNUMBER(SEARCH("abut",'Model output'!V44))), "negative", "positive")</f>
        <v>negative</v>
      </c>
      <c r="AE45" s="32"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intermediate</v>
      </c>
      <c r="AF45" s="33" t="str">
        <f t="shared" si="3"/>
        <v>2</v>
      </c>
      <c r="AG45" s="33" t="str">
        <f t="shared" si="4"/>
        <v>1b</v>
      </c>
      <c r="AH45" s="33" t="str">
        <f t="shared" si="6"/>
        <v>0</v>
      </c>
      <c r="AI45" s="38" t="str">
        <f t="shared" si="7"/>
        <v>I</v>
      </c>
      <c r="AJ45" s="32" t="s">
        <v>937</v>
      </c>
      <c r="AK45" s="37" t="s">
        <v>992</v>
      </c>
      <c r="AL45" s="37" t="s">
        <v>989</v>
      </c>
      <c r="AM45" s="37" t="s">
        <v>990</v>
      </c>
      <c r="AN45" s="37" t="s">
        <v>70</v>
      </c>
      <c r="AO45" s="32">
        <f t="shared" ca="1" si="8"/>
        <v>1</v>
      </c>
      <c r="AP45" s="37">
        <f t="shared" si="9"/>
        <v>1</v>
      </c>
      <c r="AQ45" s="37">
        <f t="shared" si="10"/>
        <v>1</v>
      </c>
      <c r="AR45" s="37">
        <f t="shared" si="11"/>
        <v>1</v>
      </c>
      <c r="AS45" s="38">
        <f t="shared" si="5"/>
        <v>1</v>
      </c>
      <c r="AT45" s="1"/>
    </row>
    <row r="46" spans="1:46">
      <c r="A46" t="str">
        <f>'Model output'!A45</f>
        <v>TCGA-DE-A4MD</v>
      </c>
      <c r="B46" s="44">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26"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v>
      </c>
      <c r="Q46" t="str">
        <f t="shared" si="2"/>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output'!P45="",'Model output'!P45="C",ISNUMBER(SEARCH("Not identified", 'Model output'!P45)),ISNUMBER(SEARCH("Absent",'Model output'!P45)),ISNUMBER(SEARCH("Absence",'Model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Blood vascular: not identified, Lymphovascular: present</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5" t="str">
        <f>IF('Model output'!S45="","",'Model output'!S45)</f>
        <v>not identified</v>
      </c>
      <c r="Y46" t="str">
        <f>IF(OR('Model output'!S45="",ISNUMBER(SEARCH("No extension",'Model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ISNUMBER(SEARCH("Cannot be assessed",'Model output'!V45)), AND(ISNUMBER(SEARCH("Uninvolved",'Model output'!V45)),NOT(ISNUMBER(SEARCH("margin(s) involved",'Model output'!V45)))), ISNUMBER(SEARCH("No involvement",'Model output'!V45)), AND(NOT(ISNUMBER(SEARCH("focal",'Model output'!V45))),ISNUMBER(SEARCH("Free",'Model output'!V45))), ISNUMBER(SEARCH("narrowly excised",'Model output'!V45)), ISNUMBER(SEARCH("none",'Model output'!V45)), ISNUMBER(SEARCH("R0",'Model output'!V45)), ISNUMBER(SEARCH("1 mm",'Model output'!V45)), ISNUMBER(SEARCH("0.1 CM",'Model output'!V45)), ISNUMBER(SEARCH("less than 0.2 mm",'Model output'!V45)), ISNUMBER(SEARCH("less than 1.0 mm",'Model output'!V45)), ISNUMBER(SEARCH("less than 0.5 mm",'Model output'!V45)), ISNUMBER(SEARCH("abut",'Model output'!V45))), "negative", "positive")</f>
        <v>negative</v>
      </c>
      <c r="AE46" s="32"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33" t="str">
        <f t="shared" si="3"/>
        <v>3a</v>
      </c>
      <c r="AG46" s="33" t="str">
        <f t="shared" si="4"/>
        <v>1b</v>
      </c>
      <c r="AH46" s="33" t="str">
        <f t="shared" si="6"/>
        <v>0</v>
      </c>
      <c r="AI46" s="38" t="str">
        <f t="shared" si="7"/>
        <v>II</v>
      </c>
      <c r="AJ46" s="32" t="s">
        <v>935</v>
      </c>
      <c r="AK46" s="37" t="s">
        <v>995</v>
      </c>
      <c r="AL46" s="37" t="s">
        <v>989</v>
      </c>
      <c r="AM46" s="37" t="s">
        <v>993</v>
      </c>
      <c r="AN46" s="37" t="s">
        <v>991</v>
      </c>
      <c r="AO46" s="32">
        <f t="shared" si="8"/>
        <v>1</v>
      </c>
      <c r="AP46" s="37">
        <f t="shared" si="9"/>
        <v>1</v>
      </c>
      <c r="AQ46" s="37">
        <f t="shared" si="10"/>
        <v>1</v>
      </c>
      <c r="AR46" s="37">
        <f t="shared" si="11"/>
        <v>1</v>
      </c>
      <c r="AS46" s="38">
        <f t="shared" si="5"/>
        <v>1</v>
      </c>
      <c r="AT46" s="1"/>
    </row>
    <row r="47" spans="1:46">
      <c r="A47" t="str">
        <f>'Model output'!A46</f>
        <v>TCGA-DE-A69J</v>
      </c>
      <c r="B47" s="44">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2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 1.7 cm</v>
      </c>
      <c r="Q47" t="str">
        <f t="shared" si="2"/>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output'!P46="",'Model output'!P46="C",ISNUMBER(SEARCH("Not identified", 'Model output'!P46)),ISNUMBER(SEARCH("Absent",'Model output'!P46)),ISNUMBER(SEARCH("Absence",'Model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5" t="str">
        <f>IF('Model output'!S46="","",'Model output'!S46)</f>
        <v>not identified</v>
      </c>
      <c r="Y47" t="str">
        <f>IF(OR('Model output'!S46="",ISNUMBER(SEARCH("No extension",'Model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ISNUMBER(SEARCH("Cannot be assessed",'Model output'!V46)), AND(ISNUMBER(SEARCH("Uninvolved",'Model output'!V46)),NOT(ISNUMBER(SEARCH("margin(s) involved",'Model output'!V46)))), ISNUMBER(SEARCH("No involvement",'Model output'!V46)), AND(NOT(ISNUMBER(SEARCH("focal",'Model output'!V46))),ISNUMBER(SEARCH("Free",'Model output'!V46))), ISNUMBER(SEARCH("narrowly excised",'Model output'!V46)), ISNUMBER(SEARCH("none",'Model output'!V46)), ISNUMBER(SEARCH("R0",'Model output'!V46)), ISNUMBER(SEARCH("1 mm",'Model output'!V46)), ISNUMBER(SEARCH("0.1 CM",'Model output'!V46)), ISNUMBER(SEARCH("less than 0.2 mm",'Model output'!V46)), ISNUMBER(SEARCH("less than 1.0 mm",'Model output'!V46)), ISNUMBER(SEARCH("less than 0.5 mm",'Model output'!V46)), ISNUMBER(SEARCH("abut",'Model output'!V46))), "negative", "positive")</f>
        <v>negative</v>
      </c>
      <c r="AE47" s="32"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33" t="str">
        <f t="shared" si="3"/>
        <v>2</v>
      </c>
      <c r="AG47" s="33" t="str">
        <f t="shared" si="4"/>
        <v>0</v>
      </c>
      <c r="AH47" s="33" t="str">
        <f t="shared" si="6"/>
        <v>0</v>
      </c>
      <c r="AI47" s="38" t="str">
        <f t="shared" si="7"/>
        <v>I</v>
      </c>
      <c r="AJ47" s="32" t="s">
        <v>936</v>
      </c>
      <c r="AK47" s="37" t="s">
        <v>992</v>
      </c>
      <c r="AL47" s="37" t="s">
        <v>993</v>
      </c>
      <c r="AM47" s="37" t="s">
        <v>993</v>
      </c>
      <c r="AN47" s="37" t="s">
        <v>70</v>
      </c>
      <c r="AO47" s="32">
        <f t="shared" ca="1" si="8"/>
        <v>1</v>
      </c>
      <c r="AP47" s="37">
        <f t="shared" si="9"/>
        <v>1</v>
      </c>
      <c r="AQ47" s="37">
        <f t="shared" si="10"/>
        <v>1</v>
      </c>
      <c r="AR47" s="37">
        <f t="shared" si="11"/>
        <v>1</v>
      </c>
      <c r="AS47" s="38">
        <f t="shared" si="5"/>
        <v>1</v>
      </c>
      <c r="AT47" s="1"/>
    </row>
    <row r="48" spans="1:46">
      <c r="A48" t="str">
        <f>'Model output'!A47</f>
        <v>TCGA-DJ-A13L</v>
      </c>
      <c r="B48" s="44">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0</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25</v>
      </c>
      <c r="J48">
        <f>IF('Model output'!J47="","",IF(AND(ISNUMBER('Model output'!J47),'Model output'!J47&lt;=I48),'Model output'!J47,IF(ISNUMBER(SEARCH("0/",'Model output'!J47)),0,1)))</f>
        <v>0</v>
      </c>
      <c r="K48" t="str" cm="1">
        <f t="array" ref="K48">IF(COUNT(FIND({0,1,2,3,4,5,6,7,8,9},'Model output'!K47))&gt;0,'Model output'!K47,"")</f>
        <v/>
      </c>
      <c r="L48" s="26"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Tall cell variant</v>
      </c>
      <c r="P48" t="str">
        <f>IF('Model output'!N47="","",'Model output'!N47)</f>
        <v>1.4 cm</v>
      </c>
      <c r="Q48" t="str">
        <f t="shared" si="2"/>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output'!P47="",'Model output'!P47="C",ISNUMBER(SEARCH("Not identified", 'Model output'!P47)),ISNUMBER(SEARCH("Absent",'Model output'!P47)),ISNUMBER(SEARCH("Absence",'Model output'!P47)),AND(ISNUMBER(SEARCH("No",'Model output'!P47)),NOT(ISNUMBER(SEARCH("diagnostic",'Model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5" t="str">
        <f>IF('Model output'!S47="","",'Model output'!S47)</f>
        <v>No definite extrathyroidal extension is noted</v>
      </c>
      <c r="Y48" t="str">
        <f>IF(OR('Model output'!S47="",ISNUMBER(SEARCH("No extension",'Model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ISNUMBER(SEARCH("Cannot be assessed",'Model output'!V47)), AND(ISNUMBER(SEARCH("Uninvolved",'Model output'!V47)),NOT(ISNUMBER(SEARCH("margin(s) involved",'Model output'!V47)))), ISNUMBER(SEARCH("No involvement",'Model output'!V47)), AND(NOT(ISNUMBER(SEARCH("focal",'Model output'!V47))),ISNUMBER(SEARCH("Free",'Model output'!V47))), ISNUMBER(SEARCH("narrowly excised",'Model output'!V47)), ISNUMBER(SEARCH("none",'Model output'!V47)), ISNUMBER(SEARCH("R0",'Model output'!V47)), ISNUMBER(SEARCH("1 mm",'Model output'!V47)), ISNUMBER(SEARCH("0.1 CM",'Model output'!V47)), ISNUMBER(SEARCH("less than 0.2 mm",'Model output'!V47)), ISNUMBER(SEARCH("less than 1.0 mm",'Model output'!V47)), ISNUMBER(SEARCH("less than 0.5 mm",'Model output'!V47)), ISNUMBER(SEARCH("abut",'Model output'!V47))), "negative", "positive")</f>
        <v>negative</v>
      </c>
      <c r="AE48" s="32"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33" t="str">
        <f t="shared" si="3"/>
        <v>1b</v>
      </c>
      <c r="AG48" s="33" t="str">
        <f t="shared" si="4"/>
        <v>0</v>
      </c>
      <c r="AH48" s="33" t="str">
        <f t="shared" si="6"/>
        <v>0</v>
      </c>
      <c r="AI48" s="38" t="str">
        <f t="shared" si="7"/>
        <v>I</v>
      </c>
      <c r="AJ48" s="32" t="s">
        <v>937</v>
      </c>
      <c r="AK48" s="37" t="s">
        <v>989</v>
      </c>
      <c r="AL48" s="37" t="s">
        <v>993</v>
      </c>
      <c r="AM48" s="37" t="s">
        <v>993</v>
      </c>
      <c r="AN48" s="37" t="s">
        <v>70</v>
      </c>
      <c r="AO48" s="32">
        <f t="shared" ca="1" si="8"/>
        <v>1</v>
      </c>
      <c r="AP48" s="37">
        <f t="shared" si="9"/>
        <v>1</v>
      </c>
      <c r="AQ48" s="37">
        <f t="shared" si="10"/>
        <v>1</v>
      </c>
      <c r="AR48" s="37">
        <f t="shared" si="11"/>
        <v>1</v>
      </c>
      <c r="AS48" s="38">
        <f t="shared" si="5"/>
        <v>1</v>
      </c>
      <c r="AT48" s="1"/>
    </row>
    <row r="49" spans="1:46">
      <c r="A49" t="str">
        <f>'Model output'!A48</f>
        <v>TCGA-DJ-A13M</v>
      </c>
      <c r="B49" s="44">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2"/>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1.2 cm</v>
      </c>
      <c r="L49" s="26" t="str">
        <f t="shared" si="1"/>
        <v>1.2cm</v>
      </c>
      <c r="M49" cm="1">
        <f t="array" ref="M49">IF(L49="","",IF(ISNUMBER(SEARCH("cm",L49)),MAX(VALUE(SUBSTITUTE(_xlfn.FILTERXML("&lt;t&gt;&lt;s&gt;"&amp;SUBSTITUTE(L49,",","&lt;/s&gt;&lt;s&gt;")&amp;"&lt;/s&gt;&lt;/t&gt;","//s"),"cm",""))),MAX(VALUE(SUBSTITUTE(_xlfn.FILTERXML("&lt;t&gt;&lt;s&gt;"&amp;SUBSTITUTE(L49,",","&lt;/s&gt;&lt;s&gt;")&amp;"&lt;/s&gt;&lt;/t&gt;","//s"),"mm","")))/10))</f>
        <v>1.2</v>
      </c>
      <c r="N49" t="str">
        <f>IF('Model output'!L48="","",'Model output'!L48)</f>
        <v>Papillary carcinoma, follicular variant</v>
      </c>
      <c r="O49" t="str">
        <f>IF('Model output'!M48="","",'Model output'!M48)</f>
        <v/>
      </c>
      <c r="P49" t="str">
        <f>IF('Model output'!N48="","",'Model output'!N48)</f>
        <v>2.0 cm</v>
      </c>
      <c r="Q49" t="str">
        <f t="shared" si="2"/>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output'!P48="",'Model output'!P48="C",ISNUMBER(SEARCH("Not identified", 'Model output'!P48)),ISNUMBER(SEARCH("Absent",'Model output'!P48)),ISNUMBER(SEARCH("Absence",'Model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5" t="str">
        <f>IF('Model output'!S48="","",'Model output'!S48)</f>
        <v>Not Identified</v>
      </c>
      <c r="Y49" t="str">
        <f>IF(OR('Model output'!S48="",ISNUMBER(SEARCH("No extension",'Model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ISNUMBER(SEARCH("Cannot be assessed",'Model output'!V48)), AND(ISNUMBER(SEARCH("Uninvolved",'Model output'!V48)),NOT(ISNUMBER(SEARCH("margin(s) involved",'Model output'!V48)))), ISNUMBER(SEARCH("No involvement",'Model output'!V48)), AND(NOT(ISNUMBER(SEARCH("focal",'Model output'!V48))),ISNUMBER(SEARCH("Free",'Model output'!V48))), ISNUMBER(SEARCH("narrowly excised",'Model output'!V48)), ISNUMBER(SEARCH("none",'Model output'!V48)), ISNUMBER(SEARCH("R0",'Model output'!V48)), ISNUMBER(SEARCH("1 mm",'Model output'!V48)), ISNUMBER(SEARCH("0.1 CM",'Model output'!V48)), ISNUMBER(SEARCH("less than 0.2 mm",'Model output'!V48)), ISNUMBER(SEARCH("less than 1.0 mm",'Model output'!V48)), ISNUMBER(SEARCH("less than 0.5 mm",'Model output'!V48)), ISNUMBER(SEARCH("abut",'Model output'!V48))), "negative", "positive")</f>
        <v>negative</v>
      </c>
      <c r="AE49" s="32"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33" t="str">
        <f t="shared" si="3"/>
        <v>1b</v>
      </c>
      <c r="AG49" s="33" t="str">
        <f t="shared" si="4"/>
        <v>0</v>
      </c>
      <c r="AH49" s="33" t="str">
        <f t="shared" si="6"/>
        <v>0</v>
      </c>
      <c r="AI49" s="38" t="str">
        <f t="shared" si="7"/>
        <v>I</v>
      </c>
      <c r="AJ49" s="32" t="s">
        <v>936</v>
      </c>
      <c r="AK49" s="37" t="s">
        <v>989</v>
      </c>
      <c r="AL49" s="37" t="s">
        <v>990</v>
      </c>
      <c r="AM49" s="37" t="s">
        <v>993</v>
      </c>
      <c r="AN49" s="37" t="s">
        <v>70</v>
      </c>
      <c r="AO49" s="32">
        <f t="shared" ca="1" si="8"/>
        <v>1</v>
      </c>
      <c r="AP49" s="37">
        <f t="shared" si="9"/>
        <v>1</v>
      </c>
      <c r="AQ49" s="37">
        <f t="shared" si="10"/>
        <v>1</v>
      </c>
      <c r="AR49" s="37">
        <f t="shared" si="11"/>
        <v>1</v>
      </c>
      <c r="AS49" s="38">
        <f t="shared" si="5"/>
        <v>1</v>
      </c>
      <c r="AT49" s="1"/>
    </row>
    <row r="50" spans="1:46">
      <c r="A50" t="str">
        <f>'Model output'!A49</f>
        <v>TCGA-DJ-A13O</v>
      </c>
      <c r="B50" s="44">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26"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v>
      </c>
      <c r="O50" t="str">
        <f>IF('Model output'!M49="","",'Model output'!M49)</f>
        <v>classical type with tall cell features</v>
      </c>
      <c r="P50" t="str">
        <f>IF('Model output'!N49="","",'Model output'!N49)</f>
        <v>1.1 cm</v>
      </c>
      <c r="Q50" t="str">
        <f t="shared" si="2"/>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output'!P49="",'Model output'!P49="C",ISNUMBER(SEARCH("Not identified", 'Model output'!P49)),ISNUMBER(SEARCH("Absent",'Model output'!P49)),ISNUMBER(SEARCH("Absence",'Model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5" t="str">
        <f>IF('Model output'!S49="","",'Model output'!S49)</f>
        <v>Not identified</v>
      </c>
      <c r="Y50" t="str">
        <f>IF(OR('Model output'!S49="",ISNUMBER(SEARCH("No extension",'Model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ISNUMBER(SEARCH("Cannot be assessed",'Model output'!V49)), AND(ISNUMBER(SEARCH("Uninvolved",'Model output'!V49)),NOT(ISNUMBER(SEARCH("margin(s) involved",'Model output'!V49)))), ISNUMBER(SEARCH("No involvement",'Model output'!V49)), AND(NOT(ISNUMBER(SEARCH("focal",'Model output'!V49))),ISNUMBER(SEARCH("Free",'Model output'!V49))), ISNUMBER(SEARCH("narrowly excised",'Model output'!V49)), ISNUMBER(SEARCH("none",'Model output'!V49)), ISNUMBER(SEARCH("R0",'Model output'!V49)), ISNUMBER(SEARCH("1 mm",'Model output'!V49)), ISNUMBER(SEARCH("0.1 CM",'Model output'!V49)), ISNUMBER(SEARCH("less than 0.2 mm",'Model output'!V49)), ISNUMBER(SEARCH("less than 1.0 mm",'Model output'!V49)), ISNUMBER(SEARCH("less than 0.5 mm",'Model output'!V49)), ISNUMBER(SEARCH("abut",'Model output'!V49))), "negative", "positive")</f>
        <v>negative</v>
      </c>
      <c r="AE50" s="32"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intermediate</v>
      </c>
      <c r="AF50" s="33" t="str">
        <f t="shared" si="3"/>
        <v>1b</v>
      </c>
      <c r="AG50" s="33" t="str">
        <f t="shared" si="4"/>
        <v>0</v>
      </c>
      <c r="AH50" s="33" t="str">
        <f t="shared" si="6"/>
        <v>0</v>
      </c>
      <c r="AI50" s="38" t="str">
        <f t="shared" si="7"/>
        <v>I</v>
      </c>
      <c r="AJ50" s="32" t="s">
        <v>937</v>
      </c>
      <c r="AK50" s="37" t="s">
        <v>989</v>
      </c>
      <c r="AL50" s="37" t="s">
        <v>990</v>
      </c>
      <c r="AM50" s="37" t="s">
        <v>993</v>
      </c>
      <c r="AN50" s="37" t="s">
        <v>70</v>
      </c>
      <c r="AO50" s="32">
        <f t="shared" ca="1" si="8"/>
        <v>1</v>
      </c>
      <c r="AP50" s="37">
        <f t="shared" si="9"/>
        <v>1</v>
      </c>
      <c r="AQ50" s="37">
        <f t="shared" si="10"/>
        <v>1</v>
      </c>
      <c r="AR50" s="37">
        <f t="shared" si="11"/>
        <v>1</v>
      </c>
      <c r="AS50" s="38">
        <f t="shared" si="5"/>
        <v>1</v>
      </c>
      <c r="AT50" s="1"/>
    </row>
    <row r="51" spans="1:46">
      <c r="A51" t="str">
        <f>'Model output'!A50</f>
        <v>TCGA-DJ-A13R</v>
      </c>
      <c r="B51" s="44">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26"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2"/>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output'!P50="",'Model output'!P50="C",ISNUMBER(SEARCH("Not identified", 'Model output'!P50)),ISNUMBER(SEARCH("Absent",'Model output'!P50)),ISNUMBER(SEARCH("Absence",'Model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5" t="str">
        <f>IF('Model output'!S50="","",'Model output'!S50)</f>
        <v>Not identified</v>
      </c>
      <c r="Y51" t="str">
        <f>IF(OR('Model output'!S50="",ISNUMBER(SEARCH("No extension",'Model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ISNUMBER(SEARCH("Cannot be assessed",'Model output'!V50)), AND(ISNUMBER(SEARCH("Uninvolved",'Model output'!V50)),NOT(ISNUMBER(SEARCH("margin(s) involved",'Model output'!V50)))), ISNUMBER(SEARCH("No involvement",'Model output'!V50)), AND(NOT(ISNUMBER(SEARCH("focal",'Model output'!V50))),ISNUMBER(SEARCH("Free",'Model output'!V50))), ISNUMBER(SEARCH("narrowly excised",'Model output'!V50)), ISNUMBER(SEARCH("none",'Model output'!V50)), ISNUMBER(SEARCH("R0",'Model output'!V50)), ISNUMBER(SEARCH("1 mm",'Model output'!V50)), ISNUMBER(SEARCH("0.1 CM",'Model output'!V50)), ISNUMBER(SEARCH("less than 0.2 mm",'Model output'!V50)), ISNUMBER(SEARCH("less than 1.0 mm",'Model output'!V50)), ISNUMBER(SEARCH("less than 0.5 mm",'Model output'!V50)), ISNUMBER(SEARCH("abut",'Model output'!V50))), "negative", "positive")</f>
        <v>negative</v>
      </c>
      <c r="AE51" s="32"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33" t="str">
        <f t="shared" si="3"/>
        <v>3a</v>
      </c>
      <c r="AG51" s="33" t="str">
        <f t="shared" si="4"/>
        <v>0</v>
      </c>
      <c r="AH51" s="33" t="str">
        <f t="shared" si="6"/>
        <v>0</v>
      </c>
      <c r="AI51" s="38" t="str">
        <f t="shared" si="7"/>
        <v>I</v>
      </c>
      <c r="AJ51" s="32" t="s">
        <v>936</v>
      </c>
      <c r="AK51" s="37" t="s">
        <v>995</v>
      </c>
      <c r="AL51" s="37" t="s">
        <v>990</v>
      </c>
      <c r="AM51" s="37" t="s">
        <v>993</v>
      </c>
      <c r="AN51" s="37" t="s">
        <v>70</v>
      </c>
      <c r="AO51" s="32">
        <f t="shared" ca="1" si="8"/>
        <v>1</v>
      </c>
      <c r="AP51" s="37">
        <f t="shared" si="9"/>
        <v>1</v>
      </c>
      <c r="AQ51" s="37">
        <f t="shared" si="10"/>
        <v>1</v>
      </c>
      <c r="AR51" s="37">
        <f t="shared" si="11"/>
        <v>1</v>
      </c>
      <c r="AS51" s="38">
        <f t="shared" si="5"/>
        <v>1</v>
      </c>
      <c r="AT51" s="1"/>
    </row>
    <row r="52" spans="1:46">
      <c r="A52" t="str">
        <f>'Model output'!A51</f>
        <v>TCGA-DJ-A13S</v>
      </c>
      <c r="B52" s="44">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positive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1.8 cm</v>
      </c>
      <c r="L52" s="26" t="str">
        <f t="shared" si="1"/>
        <v>1.8cm</v>
      </c>
      <c r="M52" cm="1">
        <f t="array" ref="M52">IF(L52="","",IF(ISNUMBER(SEARCH("cm",L52)),MAX(VALUE(SUBSTITUTE(_xlfn.FILTERXML("&lt;t&gt;&lt;s&gt;"&amp;SUBSTITUTE(L52,",","&lt;/s&gt;&lt;s&gt;")&amp;"&lt;/s&gt;&lt;/t&gt;","//s"),"cm",""))),MAX(VALUE(SUBSTITUTE(_xlfn.FILTERXML("&lt;t&gt;&lt;s&gt;"&amp;SUBSTITUTE(L52,",","&lt;/s&gt;&lt;s&gt;")&amp;"&lt;/s&gt;&lt;/t&gt;","//s"),"mm","")))/10))</f>
        <v>1.8</v>
      </c>
      <c r="N52" t="str">
        <f>IF('Model output'!L51="","",'Model output'!L51)</f>
        <v>Papillary carcinoma, follicular variant</v>
      </c>
      <c r="O52" t="str">
        <f>IF('Model output'!M51="","",'Model output'!M51)</f>
        <v/>
      </c>
      <c r="P52" t="str">
        <f>IF('Model output'!N51="","",'Model output'!N51)</f>
        <v>1.8 cm</v>
      </c>
      <c r="Q52" t="str">
        <f t="shared" si="2"/>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output'!P51="",'Model output'!P51="C",ISNUMBER(SEARCH("Not identified", 'Model output'!P51)),ISNUMBER(SEARCH("Absent",'Model output'!P51)),ISNUMBER(SEARCH("Absence",'Model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5" t="str">
        <f>IF('Model output'!S51="","",'Model output'!S51)</f>
        <v>Not identified</v>
      </c>
      <c r="Y52" t="str">
        <f>IF(OR('Model output'!S51="",ISNUMBER(SEARCH("No extension",'Model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8" t="str">
        <f>IF(OR('Model output'!V51="", AND(ISERROR(SEARCH("Positive",'Model output'!V51)), ISNUMBER(SEARCH("Negative",'Model output'!V51))), ISNUMBER(SEARCH("Cannot be assessed",'Model output'!V51)), AND(ISNUMBER(SEARCH("Uninvolved",'Model output'!V51)),NOT(ISNUMBER(SEARCH("margin(s) involved",'Model output'!V51)))), ISNUMBER(SEARCH("No involvement",'Model output'!V51)), AND(NOT(ISNUMBER(SEARCH("focal",'Model output'!V51))),ISNUMBER(SEARCH("Free",'Model output'!V51))), ISNUMBER(SEARCH("narrowly excised",'Model output'!V51)), ISNUMBER(SEARCH("none",'Model output'!V51)), ISNUMBER(SEARCH("R0",'Model output'!V51)), ISNUMBER(SEARCH("1 mm",'Model output'!V51)), ISNUMBER(SEARCH("0.1 CM",'Model output'!V51)), ISNUMBER(SEARCH("less than 0.2 mm",'Model output'!V51)), ISNUMBER(SEARCH("less than 1.0 mm",'Model output'!V51)), ISNUMBER(SEARCH("less than 0.5 mm",'Model output'!V51)), ISNUMBER(SEARCH("abut",'Model output'!V51))), "negative", "positive")</f>
        <v>negative</v>
      </c>
      <c r="AE52" s="32"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33" t="str">
        <f t="shared" si="3"/>
        <v>1b</v>
      </c>
      <c r="AG52" s="33" t="str">
        <f t="shared" si="4"/>
        <v>0</v>
      </c>
      <c r="AH52" s="33" t="str">
        <f t="shared" si="6"/>
        <v>0</v>
      </c>
      <c r="AI52" s="38" t="str">
        <f t="shared" si="7"/>
        <v>I</v>
      </c>
      <c r="AJ52" s="32" t="s">
        <v>936</v>
      </c>
      <c r="AK52" s="37" t="s">
        <v>989</v>
      </c>
      <c r="AL52" s="37" t="s">
        <v>993</v>
      </c>
      <c r="AM52" s="37" t="s">
        <v>993</v>
      </c>
      <c r="AN52" s="37" t="s">
        <v>70</v>
      </c>
      <c r="AO52" s="32">
        <f t="shared" ca="1" si="8"/>
        <v>1</v>
      </c>
      <c r="AP52" s="37">
        <f t="shared" si="9"/>
        <v>1</v>
      </c>
      <c r="AQ52" s="37">
        <f t="shared" si="10"/>
        <v>1</v>
      </c>
      <c r="AR52" s="37">
        <f t="shared" si="11"/>
        <v>1</v>
      </c>
      <c r="AS52" s="38">
        <f t="shared" si="5"/>
        <v>1</v>
      </c>
      <c r="AT52" s="1"/>
    </row>
    <row r="53" spans="1:46">
      <c r="A53" t="str">
        <f>'Model output'!A52</f>
        <v>TCGA-DJ-A13T</v>
      </c>
      <c r="B53" s="44">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
      </c>
      <c r="F53" t="str">
        <f t="shared" si="12"/>
        <v>positive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2.2 cm</v>
      </c>
      <c r="L53" s="26" t="str">
        <f t="shared" si="1"/>
        <v>2.2cm</v>
      </c>
      <c r="M53" cm="1">
        <f t="array" ref="M53">IF(L53="","",IF(ISNUMBER(SEARCH("cm",L53)),MAX(VALUE(SUBSTITUTE(_xlfn.FILTERXML("&lt;t&gt;&lt;s&gt;"&amp;SUBSTITUTE(L53,",","&lt;/s&gt;&lt;s&gt;")&amp;"&lt;/s&gt;&lt;/t&gt;","//s"),"cm",""))),MAX(VALUE(SUBSTITUTE(_xlfn.FILTERXML("&lt;t&gt;&lt;s&gt;"&amp;SUBSTITUTE(L53,",","&lt;/s&gt;&lt;s&gt;")&amp;"&lt;/s&gt;&lt;/t&gt;","//s"),"mm","")))/10))</f>
        <v>2.2000000000000002</v>
      </c>
      <c r="N53" t="str">
        <f>IF('Model output'!L52="","",'Model output'!L52)</f>
        <v>Papillary carcinoma</v>
      </c>
      <c r="O53" t="str">
        <f>IF('Model output'!M52="","",'Model output'!M52)</f>
        <v>Classical type</v>
      </c>
      <c r="P53" t="str">
        <f>IF('Model output'!N52="","",'Model output'!N52)</f>
        <v>2.2 cm</v>
      </c>
      <c r="Q53" t="str">
        <f t="shared" si="2"/>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output'!P52="",'Model output'!P52="C",ISNUMBER(SEARCH("Not identified", 'Model output'!P52)),ISNUMBER(SEARCH("Absent",'Model output'!P52)),ISNUMBER(SEARCH("Absence",'Model output'!P52)),AND(ISNUMBER(SEARCH("No",'Model output'!P52)),NOT(ISNUMBER(SEARCH("diagnostic",'Model output'!P52)))),ISNUMBER(SEARCH("Negative",'Model output'!P52))),"negative","positive")</f>
        <v>positive</v>
      </c>
      <c r="T53" t="str">
        <f>IF('Model output'!O52="","",'Model output'!O52)</f>
        <v>Two microscopic foci</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Focal lymphovascular invasion</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15" t="str">
        <f>IF('Model output'!S52="","",'Model output'!S52)</f>
        <v>No</v>
      </c>
      <c r="Y53" t="str">
        <f>IF(OR('Model output'!S52="",ISNUMBER(SEARCH("No extension",'Model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8" t="str">
        <f>IF(OR('Model output'!V52="", AND(ISERROR(SEARCH("Positive",'Model output'!V52)), ISNUMBER(SEARCH("Negative",'Model output'!V52))), ISNUMBER(SEARCH("Cannot be assessed",'Model output'!V52)), AND(ISNUMBER(SEARCH("Uninvolved",'Model output'!V52)),NOT(ISNUMBER(SEARCH("margin(s) involved",'Model output'!V52)))), ISNUMBER(SEARCH("No involvement",'Model output'!V52)), AND(NOT(ISNUMBER(SEARCH("focal",'Model output'!V52))),ISNUMBER(SEARCH("Free",'Model output'!V52))), ISNUMBER(SEARCH("narrowly excised",'Model output'!V52)), ISNUMBER(SEARCH("none",'Model output'!V52)), ISNUMBER(SEARCH("R0",'Model output'!V52)), ISNUMBER(SEARCH("1 mm",'Model output'!V52)), ISNUMBER(SEARCH("0.1 CM",'Model output'!V52)), ISNUMBER(SEARCH("less than 0.2 mm",'Model output'!V52)), ISNUMBER(SEARCH("less than 1.0 mm",'Model output'!V52)), ISNUMBER(SEARCH("less than 0.5 mm",'Model output'!V52)), ISNUMBER(SEARCH("abut",'Model output'!V52))), "negative", "positive")</f>
        <v>negative</v>
      </c>
      <c r="AE53" s="32"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33" t="str">
        <f t="shared" si="3"/>
        <v>2</v>
      </c>
      <c r="AG53" s="33" t="str">
        <f t="shared" si="4"/>
        <v>0</v>
      </c>
      <c r="AH53" s="33" t="str">
        <f t="shared" si="6"/>
        <v>0</v>
      </c>
      <c r="AI53" s="38" t="str">
        <f t="shared" si="7"/>
        <v>I</v>
      </c>
      <c r="AJ53" s="32" t="s">
        <v>937</v>
      </c>
      <c r="AK53" s="37" t="s">
        <v>992</v>
      </c>
      <c r="AL53" s="37" t="s">
        <v>990</v>
      </c>
      <c r="AM53" s="37" t="s">
        <v>993</v>
      </c>
      <c r="AN53" s="37" t="s">
        <v>70</v>
      </c>
      <c r="AO53" s="32">
        <f t="shared" ca="1" si="8"/>
        <v>1</v>
      </c>
      <c r="AP53" s="37">
        <f t="shared" si="9"/>
        <v>1</v>
      </c>
      <c r="AQ53" s="37">
        <f t="shared" si="10"/>
        <v>1</v>
      </c>
      <c r="AR53" s="37">
        <f t="shared" si="11"/>
        <v>1</v>
      </c>
      <c r="AS53" s="38">
        <f t="shared" si="5"/>
        <v>1</v>
      </c>
    </row>
    <row r="54" spans="1:46">
      <c r="A54" t="str">
        <f>'Model output'!A53</f>
        <v>TCGA-DJ-A13U</v>
      </c>
      <c r="B54" s="44">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26"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2"/>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output'!P53="",'Model output'!P53="C",ISNUMBER(SEARCH("Not identified", 'Model output'!P53)),ISNUMBER(SEARCH("Absent",'Model output'!P53)),ISNUMBER(SEARCH("Absence",'Model output'!P53)),AND(ISNUMBER(SEARCH("No",'Model output'!P53)),NOT(ISNUMBER(SEARCH("diagnostic",'Model output'!P53)))),ISNUMBER(SEARCH("Negative",'Model output'!P53))),"negative","positive")</f>
        <v>positive</v>
      </c>
      <c r="T54">
        <f>IF('Model output'!O53="","",'Model output'!O53)</f>
        <v>1</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5" t="str">
        <f>IF('Model output'!S53="","",'Model output'!S53)</f>
        <v>Invades perithyroid fibroadipose tissue</v>
      </c>
      <c r="Y54" t="str">
        <f>IF(OR('Model output'!S53="",ISNUMBER(SEARCH("No extension",'Model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8" t="str">
        <f>IF(OR('Model output'!V53="", AND(ISERROR(SEARCH("Positive",'Model output'!V53)), ISNUMBER(SEARCH("Negative",'Model output'!V53))), ISNUMBER(SEARCH("Cannot be assessed",'Model output'!V53)), AND(ISNUMBER(SEARCH("Uninvolved",'Model output'!V53)),NOT(ISNUMBER(SEARCH("margin(s) involved",'Model output'!V53)))), ISNUMBER(SEARCH("No involvement",'Model output'!V53)), AND(NOT(ISNUMBER(SEARCH("focal",'Model output'!V53))),ISNUMBER(SEARCH("Free",'Model output'!V53))), ISNUMBER(SEARCH("narrowly excised",'Model output'!V53)), ISNUMBER(SEARCH("none",'Model output'!V53)), ISNUMBER(SEARCH("R0",'Model output'!V53)), ISNUMBER(SEARCH("1 mm",'Model output'!V53)), ISNUMBER(SEARCH("0.1 CM",'Model output'!V53)), ISNUMBER(SEARCH("less than 0.2 mm",'Model output'!V53)), ISNUMBER(SEARCH("less than 1.0 mm",'Model output'!V53)), ISNUMBER(SEARCH("less than 0.5 mm",'Model output'!V53)), ISNUMBER(SEARCH("abut",'Model output'!V53))), "negative", "positive")</f>
        <v>negative</v>
      </c>
      <c r="AE54" s="32"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intermediate</v>
      </c>
      <c r="AF54" s="33" t="str">
        <f t="shared" si="3"/>
        <v>1b</v>
      </c>
      <c r="AG54" s="33" t="str">
        <f t="shared" si="4"/>
        <v>0</v>
      </c>
      <c r="AH54" s="33" t="str">
        <f t="shared" si="6"/>
        <v>0</v>
      </c>
      <c r="AI54" s="38" t="str">
        <f t="shared" si="7"/>
        <v>I</v>
      </c>
      <c r="AJ54" s="32" t="s">
        <v>937</v>
      </c>
      <c r="AK54" s="37" t="s">
        <v>989</v>
      </c>
      <c r="AL54" s="37" t="s">
        <v>993</v>
      </c>
      <c r="AM54" s="37" t="s">
        <v>990</v>
      </c>
      <c r="AN54" s="37" t="s">
        <v>70</v>
      </c>
      <c r="AO54" s="32">
        <f t="shared" ca="1" si="8"/>
        <v>1</v>
      </c>
      <c r="AP54" s="37">
        <f t="shared" si="9"/>
        <v>1</v>
      </c>
      <c r="AQ54" s="37">
        <f t="shared" si="10"/>
        <v>1</v>
      </c>
      <c r="AR54" s="37">
        <f t="shared" si="11"/>
        <v>1</v>
      </c>
      <c r="AS54" s="38">
        <f t="shared" si="5"/>
        <v>1</v>
      </c>
    </row>
    <row r="55" spans="1:46">
      <c r="A55" t="str">
        <f>'Model output'!A54</f>
        <v>TCGA-DJ-A13V</v>
      </c>
      <c r="B55" s="44">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26"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 classical type</v>
      </c>
      <c r="O55" t="str">
        <f>IF('Model output'!M54="","",'Model output'!M54)</f>
        <v/>
      </c>
      <c r="P55" t="str">
        <f>IF('Model output'!N54="","",'Model output'!N54)</f>
        <v>2.9 cm</v>
      </c>
      <c r="Q55" t="str">
        <f t="shared" si="2"/>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output'!P54="",'Model output'!P54="C",ISNUMBER(SEARCH("Not identified", 'Model output'!P54)),ISNUMBER(SEARCH("Absent",'Model output'!P54)),ISNUMBER(SEARCH("Absence",'Model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5" t="str">
        <f>IF('Model output'!S54="","",'Model output'!S54)</f>
        <v>invades: extrathyroidal fibroadipose tissue</v>
      </c>
      <c r="Y55" t="str">
        <f>IF(OR('Model output'!S54="",ISNUMBER(SEARCH("No extension",'Model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8" t="str">
        <f>IF(OR('Model output'!V54="", AND(ISERROR(SEARCH("Positive",'Model output'!V54)), ISNUMBER(SEARCH("Negative",'Model output'!V54))), ISNUMBER(SEARCH("Cannot be assessed",'Model output'!V54)), AND(ISNUMBER(SEARCH("Uninvolved",'Model output'!V54)),NOT(ISNUMBER(SEARCH("margin(s) involved",'Model output'!V54)))), ISNUMBER(SEARCH("No involvement",'Model output'!V54)), AND(NOT(ISNUMBER(SEARCH("focal",'Model output'!V54))),ISNUMBER(SEARCH("Free",'Model output'!V54))), ISNUMBER(SEARCH("narrowly excised",'Model output'!V54)), ISNUMBER(SEARCH("none",'Model output'!V54)), ISNUMBER(SEARCH("R0",'Model output'!V54)), ISNUMBER(SEARCH("1 mm",'Model output'!V54)), ISNUMBER(SEARCH("0.1 CM",'Model output'!V54)), ISNUMBER(SEARCH("less than 0.2 mm",'Model output'!V54)), ISNUMBER(SEARCH("less than 1.0 mm",'Model output'!V54)), ISNUMBER(SEARCH("less than 0.5 mm",'Model output'!V54)), ISNUMBER(SEARCH("abut",'Model output'!V54))), "negative", "positive")</f>
        <v>negative</v>
      </c>
      <c r="AE55" s="32"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intermediate</v>
      </c>
      <c r="AF55" s="33" t="str">
        <f t="shared" si="3"/>
        <v>2</v>
      </c>
      <c r="AG55" s="33" t="str">
        <f t="shared" si="4"/>
        <v>1a</v>
      </c>
      <c r="AH55" s="33" t="str">
        <f t="shared" si="6"/>
        <v>0</v>
      </c>
      <c r="AI55" s="38" t="str">
        <f t="shared" si="7"/>
        <v>I</v>
      </c>
      <c r="AJ55" s="32" t="s">
        <v>937</v>
      </c>
      <c r="AK55" s="37" t="s">
        <v>992</v>
      </c>
      <c r="AL55" s="37" t="s">
        <v>994</v>
      </c>
      <c r="AM55" s="37" t="s">
        <v>993</v>
      </c>
      <c r="AN55" s="37" t="s">
        <v>70</v>
      </c>
      <c r="AO55" s="32">
        <f t="shared" ca="1" si="8"/>
        <v>1</v>
      </c>
      <c r="AP55" s="37">
        <f t="shared" si="9"/>
        <v>1</v>
      </c>
      <c r="AQ55" s="37">
        <f t="shared" si="10"/>
        <v>1</v>
      </c>
      <c r="AR55" s="37">
        <f t="shared" si="11"/>
        <v>1</v>
      </c>
      <c r="AS55" s="38">
        <f t="shared" si="5"/>
        <v>1</v>
      </c>
      <c r="AT55" s="9"/>
    </row>
    <row r="56" spans="1:46">
      <c r="A56" t="str">
        <f>'Model output'!A55</f>
        <v>TCGA-DJ-A13W</v>
      </c>
      <c r="B56" s="44">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positive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2.0 cm</v>
      </c>
      <c r="L56" s="26" t="str">
        <f t="shared" si="1"/>
        <v>2.0cm</v>
      </c>
      <c r="M56" cm="1">
        <f t="array" ref="M56">IF(L56="","",IF(ISNUMBER(SEARCH("cm",L56)),MAX(VALUE(SUBSTITUTE(_xlfn.FILTERXML("&lt;t&gt;&lt;s&gt;"&amp;SUBSTITUTE(L56,",","&lt;/s&gt;&lt;s&gt;")&amp;"&lt;/s&gt;&lt;/t&gt;","//s"),"cm",""))),MAX(VALUE(SUBSTITUTE(_xlfn.FILTERXML("&lt;t&gt;&lt;s&gt;"&amp;SUBSTITUTE(L56,",","&lt;/s&gt;&lt;s&gt;")&amp;"&lt;/s&gt;&lt;/t&gt;","//s"),"mm","")))/10))</f>
        <v>2</v>
      </c>
      <c r="N56" t="str">
        <f>IF('Model output'!L55="","",'Model output'!L55)</f>
        <v>Papillary carcinoma</v>
      </c>
      <c r="O56" t="str">
        <f>IF('Model output'!M55="","",'Model output'!M55)</f>
        <v>Follicular variant</v>
      </c>
      <c r="P56" t="str">
        <f>IF('Model output'!N55="","",'Model output'!N55)</f>
        <v>2.0 cm</v>
      </c>
      <c r="Q56" t="str">
        <f t="shared" si="2"/>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output'!P55="",'Model output'!P55="C",ISNUMBER(SEARCH("Not identified", 'Model output'!P55)),ISNUMBER(SEARCH("Absent",'Model output'!P55)),ISNUMBER(SEARCH("Absence",'Model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5" t="str">
        <f>IF('Model output'!S55="","",'Model output'!S55)</f>
        <v>Not Identified</v>
      </c>
      <c r="Y56" t="str">
        <f>IF(OR('Model output'!S55="",ISNUMBER(SEARCH("No extension",'Model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8" t="str">
        <f>IF(OR('Model output'!V55="", AND(ISERROR(SEARCH("Positive",'Model output'!V55)), ISNUMBER(SEARCH("Negative",'Model output'!V55))), ISNUMBER(SEARCH("Cannot be assessed",'Model output'!V55)), AND(ISNUMBER(SEARCH("Uninvolved",'Model output'!V55)),NOT(ISNUMBER(SEARCH("margin(s) involved",'Model output'!V55)))), ISNUMBER(SEARCH("No involvement",'Model output'!V55)), AND(NOT(ISNUMBER(SEARCH("focal",'Model output'!V55))),ISNUMBER(SEARCH("Free",'Model output'!V55))), ISNUMBER(SEARCH("narrowly excised",'Model output'!V55)), ISNUMBER(SEARCH("none",'Model output'!V55)), ISNUMBER(SEARCH("R0",'Model output'!V55)), ISNUMBER(SEARCH("1 mm",'Model output'!V55)), ISNUMBER(SEARCH("0.1 CM",'Model output'!V55)), ISNUMBER(SEARCH("less than 0.2 mm",'Model output'!V55)), ISNUMBER(SEARCH("less than 1.0 mm",'Model output'!V55)), ISNUMBER(SEARCH("less than 0.5 mm",'Model output'!V55)), ISNUMBER(SEARCH("abut",'Model output'!V55))), "negative", "positive")</f>
        <v>negative</v>
      </c>
      <c r="AE56" s="32"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33" t="str">
        <f t="shared" si="3"/>
        <v>1b</v>
      </c>
      <c r="AG56" s="33" t="str">
        <f t="shared" si="4"/>
        <v>0</v>
      </c>
      <c r="AH56" s="33" t="str">
        <f t="shared" si="6"/>
        <v>0</v>
      </c>
      <c r="AI56" s="38" t="str">
        <f t="shared" si="7"/>
        <v>I</v>
      </c>
      <c r="AJ56" s="32" t="s">
        <v>936</v>
      </c>
      <c r="AK56" s="37" t="s">
        <v>989</v>
      </c>
      <c r="AL56" s="37" t="s">
        <v>990</v>
      </c>
      <c r="AM56" s="37" t="s">
        <v>993</v>
      </c>
      <c r="AN56" s="37" t="s">
        <v>70</v>
      </c>
      <c r="AO56" s="32">
        <f t="shared" ca="1" si="8"/>
        <v>1</v>
      </c>
      <c r="AP56" s="37">
        <f t="shared" si="9"/>
        <v>1</v>
      </c>
      <c r="AQ56" s="37">
        <f t="shared" si="10"/>
        <v>1</v>
      </c>
      <c r="AR56" s="37">
        <f t="shared" si="11"/>
        <v>1</v>
      </c>
      <c r="AS56" s="38">
        <f t="shared" si="5"/>
        <v>1</v>
      </c>
    </row>
    <row r="57" spans="1:46">
      <c r="A57" t="str">
        <f>'Model output'!A56</f>
        <v>TCGA-DJ-A13X</v>
      </c>
      <c r="B57" s="44">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
      </c>
      <c r="F57" t="str">
        <f t="shared" si="12"/>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26" t="str">
        <f t="shared" si="1"/>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 carcinoma, follicular variant</v>
      </c>
      <c r="O57" t="str">
        <f>IF('Model output'!M56="","",'Model output'!M56)</f>
        <v/>
      </c>
      <c r="P57" t="str">
        <f>IF('Model output'!N56="","",'Model output'!N56)</f>
        <v>6.5 cm</v>
      </c>
      <c r="Q57" t="str">
        <f t="shared" si="2"/>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output'!P56="",'Model output'!P56="C",ISNUMBER(SEARCH("Not identified", 'Model output'!P56)),ISNUMBER(SEARCH("Absent",'Model output'!P56)),ISNUMBER(SEARCH("Absence",'Model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5" t="str">
        <f>IF('Model output'!S56="","",'Model output'!S56)</f>
        <v>Not identified</v>
      </c>
      <c r="Y57" t="str">
        <f>IF(OR('Model output'!S56="",ISNUMBER(SEARCH("No extension",'Model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8" t="str">
        <f>IF(OR('Model output'!V56="", AND(ISERROR(SEARCH("Positive",'Model output'!V56)), ISNUMBER(SEARCH("Negative",'Model output'!V56))), ISNUMBER(SEARCH("Cannot be assessed",'Model output'!V56)), AND(ISNUMBER(SEARCH("Uninvolved",'Model output'!V56)),NOT(ISNUMBER(SEARCH("margin(s) involved",'Model output'!V56)))), ISNUMBER(SEARCH("No involvement",'Model output'!V56)), AND(NOT(ISNUMBER(SEARCH("focal",'Model output'!V56))),ISNUMBER(SEARCH("Free",'Model output'!V56))), ISNUMBER(SEARCH("narrowly excised",'Model output'!V56)), ISNUMBER(SEARCH("none",'Model output'!V56)), ISNUMBER(SEARCH("R0",'Model output'!V56)), ISNUMBER(SEARCH("1 mm",'Model output'!V56)), ISNUMBER(SEARCH("0.1 CM",'Model output'!V56)), ISNUMBER(SEARCH("less than 0.2 mm",'Model output'!V56)), ISNUMBER(SEARCH("less than 1.0 mm",'Model output'!V56)), ISNUMBER(SEARCH("less than 0.5 mm",'Model output'!V56)), ISNUMBER(SEARCH("abut",'Model output'!V56))), "negative", "positive")</f>
        <v>negative</v>
      </c>
      <c r="AE57" s="32"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33" t="str">
        <f t="shared" si="3"/>
        <v>3a</v>
      </c>
      <c r="AG57" s="33" t="str">
        <f t="shared" si="4"/>
        <v>0</v>
      </c>
      <c r="AH57" s="33" t="str">
        <f t="shared" si="6"/>
        <v>0</v>
      </c>
      <c r="AI57" s="38" t="str">
        <f t="shared" si="7"/>
        <v>I</v>
      </c>
      <c r="AJ57" s="32" t="s">
        <v>936</v>
      </c>
      <c r="AK57" s="37" t="s">
        <v>995</v>
      </c>
      <c r="AL57" s="37" t="s">
        <v>990</v>
      </c>
      <c r="AM57" s="37" t="s">
        <v>993</v>
      </c>
      <c r="AN57" s="37" t="s">
        <v>70</v>
      </c>
      <c r="AO57" s="32">
        <f t="shared" ca="1" si="8"/>
        <v>1</v>
      </c>
      <c r="AP57" s="37">
        <f t="shared" si="9"/>
        <v>1</v>
      </c>
      <c r="AQ57" s="37">
        <f t="shared" si="10"/>
        <v>1</v>
      </c>
      <c r="AR57" s="37">
        <f t="shared" si="11"/>
        <v>1</v>
      </c>
      <c r="AS57" s="38">
        <f t="shared" si="5"/>
        <v>1</v>
      </c>
    </row>
    <row r="58" spans="1:46">
      <c r="A58" t="str">
        <f>'Model output'!A57</f>
        <v>TCGA-DJ-A1QG</v>
      </c>
      <c r="B58" s="44">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26"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Follicular variant, Microcarcinomas</v>
      </c>
      <c r="P58" t="str">
        <f>IF('Model output'!N57="","",'Model output'!N57)</f>
        <v>1.8 cm (right lobe), 1.1 cm (right lobe)</v>
      </c>
      <c r="Q58" t="str">
        <f t="shared" si="2"/>
        <v>1.8cm,1.1cm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output'!P57="",'Model output'!P57="C",ISNUMBER(SEARCH("Not identified", 'Model output'!P57)),ISNUMBER(SEARCH("Absent",'Model output'!P57)),ISNUMBER(SEARCH("Absence",'Model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5" t="str">
        <f>IF('Model output'!S57="","",'Model output'!S57)</f>
        <v>Not identified</v>
      </c>
      <c r="Y58" t="str">
        <f>IF(OR('Model output'!S57="",ISNUMBER(SEARCH("No extension",'Model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8" t="str">
        <f>IF(OR('Model output'!V57="", AND(ISERROR(SEARCH("Positive",'Model output'!V57)), ISNUMBER(SEARCH("Negative",'Model output'!V57))), ISNUMBER(SEARCH("Cannot be assessed",'Model output'!V57)), AND(ISNUMBER(SEARCH("Uninvolved",'Model output'!V57)),NOT(ISNUMBER(SEARCH("margin(s) involved",'Model output'!V57)))), ISNUMBER(SEARCH("No involvement",'Model output'!V57)), AND(NOT(ISNUMBER(SEARCH("focal",'Model output'!V57))),ISNUMBER(SEARCH("Free",'Model output'!V57))), ISNUMBER(SEARCH("narrowly excised",'Model output'!V57)), ISNUMBER(SEARCH("none",'Model output'!V57)), ISNUMBER(SEARCH("R0",'Model output'!V57)), ISNUMBER(SEARCH("1 mm",'Model output'!V57)), ISNUMBER(SEARCH("0.1 CM",'Model output'!V57)), ISNUMBER(SEARCH("less than 0.2 mm",'Model output'!V57)), ISNUMBER(SEARCH("less than 1.0 mm",'Model output'!V57)), ISNUMBER(SEARCH("less than 0.5 mm",'Model output'!V57)), ISNUMBER(SEARCH("abut",'Model output'!V57))), "negative", "positive")</f>
        <v>negative</v>
      </c>
      <c r="AE58" s="32"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33" t="str">
        <f t="shared" si="3"/>
        <v>1b</v>
      </c>
      <c r="AG58" s="33" t="str">
        <f t="shared" si="4"/>
        <v>0</v>
      </c>
      <c r="AH58" s="33" t="str">
        <f t="shared" si="6"/>
        <v>0</v>
      </c>
      <c r="AI58" s="38" t="str">
        <f t="shared" si="7"/>
        <v>I</v>
      </c>
      <c r="AJ58" s="32" t="s">
        <v>936</v>
      </c>
      <c r="AK58" s="37" t="s">
        <v>989</v>
      </c>
      <c r="AL58" s="37" t="s">
        <v>990</v>
      </c>
      <c r="AM58" s="37" t="s">
        <v>993</v>
      </c>
      <c r="AN58" s="37" t="s">
        <v>70</v>
      </c>
      <c r="AO58" s="32">
        <f t="shared" ca="1" si="8"/>
        <v>1</v>
      </c>
      <c r="AP58" s="37">
        <f t="shared" si="9"/>
        <v>1</v>
      </c>
      <c r="AQ58" s="37">
        <f t="shared" si="10"/>
        <v>1</v>
      </c>
      <c r="AR58" s="37">
        <f t="shared" si="11"/>
        <v>1</v>
      </c>
      <c r="AS58" s="38">
        <f t="shared" si="5"/>
        <v>1</v>
      </c>
    </row>
    <row r="59" spans="1:46">
      <c r="A59" t="str">
        <f>'Model output'!A58</f>
        <v>TCGA-DJ-A1QH</v>
      </c>
      <c r="B59" s="44">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4</v>
      </c>
      <c r="J59">
        <f>IF('Model output'!J58="","",IF(AND(ISNUMBER('Model output'!J58),'Model output'!J58&lt;=I59),'Model output'!J58,IF(ISNUMBER(SEARCH("0/",'Model output'!J58)),0,1)))</f>
        <v>4</v>
      </c>
      <c r="K59" t="str" cm="1">
        <f t="array" ref="K59">IF(COUNT(FIND({0,1,2,3,4,5,6,7,8,9},'Model output'!K58))&gt;0,'Model output'!K58,"")</f>
        <v>1.0cm</v>
      </c>
      <c r="L59" s="26" t="str">
        <f t="shared" si="1"/>
        <v>1.0cm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7.0cm</v>
      </c>
      <c r="Q59" t="str">
        <f t="shared" si="2"/>
        <v>7.0cm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output'!P58="",'Model output'!P58="C",ISNUMBER(SEARCH("Not identified", 'Model output'!P58)),ISNUMBER(SEARCH("Absent",'Model output'!P58)),ISNUMBER(SEARCH("Absence",'Model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5" t="str">
        <f>IF('Model output'!S58="","",'Model output'!S58)</f>
        <v>Yes, extensive into peri-thyroidal fibroadipose tissue and skeletal muscle</v>
      </c>
      <c r="Y59" t="str">
        <f>IF(OR('Model output'!S58="",ISNUMBER(SEARCH("No extension",'Model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8" t="str">
        <f>IF(OR('Model output'!V58="", AND(ISERROR(SEARCH("Positive",'Model output'!V58)), ISNUMBER(SEARCH("Negative",'Model output'!V58))), ISNUMBER(SEARCH("Cannot be assessed",'Model output'!V58)), AND(ISNUMBER(SEARCH("Uninvolved",'Model output'!V58)),NOT(ISNUMBER(SEARCH("margin(s) involved",'Model output'!V58)))), ISNUMBER(SEARCH("No involvement",'Model output'!V58)), AND(NOT(ISNUMBER(SEARCH("focal",'Model output'!V58))),ISNUMBER(SEARCH("Free",'Model output'!V58))), ISNUMBER(SEARCH("narrowly excised",'Model output'!V58)), ISNUMBER(SEARCH("none",'Model output'!V58)), ISNUMBER(SEARCH("R0",'Model output'!V58)), ISNUMBER(SEARCH("1 mm",'Model output'!V58)), ISNUMBER(SEARCH("0.1 CM",'Model output'!V58)), ISNUMBER(SEARCH("less than 0.2 mm",'Model output'!V58)), ISNUMBER(SEARCH("less than 1.0 mm",'Model output'!V58)), ISNUMBER(SEARCH("less than 0.5 mm",'Model output'!V58)), ISNUMBER(SEARCH("abut",'Model output'!V58))), "negative", "positive")</f>
        <v>positive</v>
      </c>
      <c r="AE59" s="32"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high</v>
      </c>
      <c r="AF59" s="33" t="str">
        <f t="shared" si="3"/>
        <v>3b</v>
      </c>
      <c r="AG59" s="33" t="str">
        <f t="shared" si="4"/>
        <v>1a</v>
      </c>
      <c r="AH59" s="33" t="str">
        <f t="shared" si="6"/>
        <v>0</v>
      </c>
      <c r="AI59" s="38" t="str">
        <f t="shared" si="7"/>
        <v>II</v>
      </c>
      <c r="AJ59" s="32" t="s">
        <v>935</v>
      </c>
      <c r="AK59" s="37" t="s">
        <v>988</v>
      </c>
      <c r="AL59" s="37" t="s">
        <v>994</v>
      </c>
      <c r="AM59" s="37" t="s">
        <v>993</v>
      </c>
      <c r="AN59" s="37" t="s">
        <v>991</v>
      </c>
      <c r="AO59" s="32">
        <f t="shared" si="8"/>
        <v>1</v>
      </c>
      <c r="AP59" s="37">
        <f t="shared" si="9"/>
        <v>1</v>
      </c>
      <c r="AQ59" s="37">
        <f t="shared" si="10"/>
        <v>1</v>
      </c>
      <c r="AR59" s="37">
        <f t="shared" si="11"/>
        <v>1</v>
      </c>
      <c r="AS59" s="38">
        <f t="shared" si="5"/>
        <v>1</v>
      </c>
    </row>
    <row r="60" spans="1:46">
      <c r="A60" t="str">
        <f>'Model output'!A59</f>
        <v>TCGA-DJ-A1QL</v>
      </c>
      <c r="B60" s="44">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0</v>
      </c>
      <c r="F60" t="str">
        <f t="shared" si="12"/>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2.1 cm</v>
      </c>
      <c r="L60" s="26" t="str">
        <f t="shared" si="1"/>
        <v>2.1cm</v>
      </c>
      <c r="M60" cm="1">
        <f t="array" ref="M60">IF(L60="","",IF(ISNUMBER(SEARCH("cm",L60)),MAX(VALUE(SUBSTITUTE(_xlfn.FILTERXML("&lt;t&gt;&lt;s&gt;"&amp;SUBSTITUTE(L60,",","&lt;/s&gt;&lt;s&gt;")&amp;"&lt;/s&gt;&lt;/t&gt;","//s"),"cm",""))),MAX(VALUE(SUBSTITUTE(_xlfn.FILTERXML("&lt;t&gt;&lt;s&gt;"&amp;SUBSTITUTE(L60,",","&lt;/s&gt;&lt;s&gt;")&amp;"&lt;/s&gt;&lt;/t&gt;","//s"),"mm","")))/10))</f>
        <v>2.1</v>
      </c>
      <c r="N60" t="str">
        <f>IF('Model output'!L59="","",'Model output'!L59)</f>
        <v>Papillary carcinoma</v>
      </c>
      <c r="O60" t="str">
        <f>IF('Model output'!M59="","",'Model output'!M59)</f>
        <v>Follicular variant</v>
      </c>
      <c r="P60" t="str">
        <f>IF('Model output'!N59="","",'Model output'!N59)</f>
        <v>2.2 cm</v>
      </c>
      <c r="Q60" t="str">
        <f t="shared" si="2"/>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output'!P59="",'Model output'!P59="C",ISNUMBER(SEARCH("Not identified", 'Model output'!P59)),ISNUMBER(SEARCH("Absent",'Model output'!P59)),ISNUMBER(SEARCH("Absence",'Model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5" t="str">
        <f>IF('Model output'!S59="","",'Model output'!S59)</f>
        <v>Not identified</v>
      </c>
      <c r="Y60" t="str">
        <f>IF(OR('Model output'!S59="",ISNUMBER(SEARCH("No extension",'Model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8" t="str">
        <f>IF(OR('Model output'!V59="", AND(ISERROR(SEARCH("Positive",'Model output'!V59)), ISNUMBER(SEARCH("Negative",'Model output'!V59))), ISNUMBER(SEARCH("Cannot be assessed",'Model output'!V59)), AND(ISNUMBER(SEARCH("Uninvolved",'Model output'!V59)),NOT(ISNUMBER(SEARCH("margin(s) involved",'Model output'!V59)))), ISNUMBER(SEARCH("No involvement",'Model output'!V59)), AND(NOT(ISNUMBER(SEARCH("focal",'Model output'!V59))),ISNUMBER(SEARCH("Free",'Model output'!V59))), ISNUMBER(SEARCH("narrowly excised",'Model output'!V59)), ISNUMBER(SEARCH("none",'Model output'!V59)), ISNUMBER(SEARCH("R0",'Model output'!V59)), ISNUMBER(SEARCH("1 mm",'Model output'!V59)), ISNUMBER(SEARCH("0.1 CM",'Model output'!V59)), ISNUMBER(SEARCH("less than 0.2 mm",'Model output'!V59)), ISNUMBER(SEARCH("less than 1.0 mm",'Model output'!V59)), ISNUMBER(SEARCH("less than 0.5 mm",'Model output'!V59)), ISNUMBER(SEARCH("abut",'Model output'!V59))), "negative", "positive")</f>
        <v>negative</v>
      </c>
      <c r="AE60" s="32"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33" t="str">
        <f t="shared" si="3"/>
        <v>2</v>
      </c>
      <c r="AG60" s="33" t="str">
        <f t="shared" si="4"/>
        <v>0</v>
      </c>
      <c r="AH60" s="33" t="str">
        <f t="shared" si="6"/>
        <v>0</v>
      </c>
      <c r="AI60" s="38" t="str">
        <f t="shared" si="7"/>
        <v>I</v>
      </c>
      <c r="AJ60" s="32" t="s">
        <v>936</v>
      </c>
      <c r="AK60" s="37" t="s">
        <v>992</v>
      </c>
      <c r="AL60" s="37" t="s">
        <v>993</v>
      </c>
      <c r="AM60" s="37" t="s">
        <v>993</v>
      </c>
      <c r="AN60" s="37" t="s">
        <v>70</v>
      </c>
      <c r="AO60" s="32">
        <f t="shared" ca="1" si="8"/>
        <v>1</v>
      </c>
      <c r="AP60" s="37">
        <f t="shared" si="9"/>
        <v>1</v>
      </c>
      <c r="AQ60" s="37">
        <f t="shared" si="10"/>
        <v>1</v>
      </c>
      <c r="AR60" s="37">
        <f t="shared" si="11"/>
        <v>1</v>
      </c>
      <c r="AS60" s="38">
        <f t="shared" si="5"/>
        <v>1</v>
      </c>
    </row>
    <row r="61" spans="1:46">
      <c r="A61" t="str">
        <f>'Model output'!A60</f>
        <v>TCGA-DJ-A1QM</v>
      </c>
      <c r="B61" s="44">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26"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Tall cell features</v>
      </c>
      <c r="P61" t="str">
        <f>IF('Model output'!N60="","",'Model output'!N60)</f>
        <v>0.7 cm</v>
      </c>
      <c r="Q61" t="str">
        <f t="shared" si="2"/>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output'!P60="",'Model output'!P60="C",ISNUMBER(SEARCH("Not identified", 'Model output'!P60)),ISNUMBER(SEARCH("Absent",'Model output'!P60)),ISNUMBER(SEARCH("Absence",'Model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5" t="str">
        <f>IF('Model output'!S60="","",'Model output'!S60)</f>
        <v>Not identified</v>
      </c>
      <c r="Y61" t="str">
        <f>IF(OR('Model output'!S60="",ISNUMBER(SEARCH("No extension",'Model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8" t="str">
        <f>IF(OR('Model output'!V60="", AND(ISERROR(SEARCH("Positive",'Model output'!V60)), ISNUMBER(SEARCH("Negative",'Model output'!V60))), ISNUMBER(SEARCH("Cannot be assessed",'Model output'!V60)), AND(ISNUMBER(SEARCH("Uninvolved",'Model output'!V60)),NOT(ISNUMBER(SEARCH("margin(s) involved",'Model output'!V60)))), ISNUMBER(SEARCH("No involvement",'Model output'!V60)), AND(NOT(ISNUMBER(SEARCH("focal",'Model output'!V60))),ISNUMBER(SEARCH("Free",'Model output'!V60))), ISNUMBER(SEARCH("narrowly excised",'Model output'!V60)), ISNUMBER(SEARCH("none",'Model output'!V60)), ISNUMBER(SEARCH("R0",'Model output'!V60)), ISNUMBER(SEARCH("1 mm",'Model output'!V60)), ISNUMBER(SEARCH("0.1 CM",'Model output'!V60)), ISNUMBER(SEARCH("less than 0.2 mm",'Model output'!V60)), ISNUMBER(SEARCH("less than 1.0 mm",'Model output'!V60)), ISNUMBER(SEARCH("less than 0.5 mm",'Model output'!V60)), ISNUMBER(SEARCH("abut",'Model output'!V60))), "negative", "positive")</f>
        <v>negative</v>
      </c>
      <c r="AE61" s="32"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33" t="str">
        <f t="shared" si="3"/>
        <v>1a</v>
      </c>
      <c r="AG61" s="33" t="str">
        <f t="shared" si="4"/>
        <v>0</v>
      </c>
      <c r="AH61" s="33" t="str">
        <f t="shared" si="6"/>
        <v>0</v>
      </c>
      <c r="AI61" s="38" t="str">
        <f t="shared" si="7"/>
        <v>I</v>
      </c>
      <c r="AJ61" s="32" t="s">
        <v>937</v>
      </c>
      <c r="AK61" s="37" t="s">
        <v>994</v>
      </c>
      <c r="AL61" s="37" t="s">
        <v>990</v>
      </c>
      <c r="AM61" s="37" t="s">
        <v>993</v>
      </c>
      <c r="AN61" s="37" t="s">
        <v>70</v>
      </c>
      <c r="AO61" s="32">
        <f t="shared" ca="1" si="8"/>
        <v>1</v>
      </c>
      <c r="AP61" s="37">
        <f t="shared" si="9"/>
        <v>1</v>
      </c>
      <c r="AQ61" s="37">
        <f t="shared" si="10"/>
        <v>1</v>
      </c>
      <c r="AR61" s="37">
        <f t="shared" si="11"/>
        <v>1</v>
      </c>
      <c r="AS61" s="38">
        <f t="shared" si="5"/>
        <v>1</v>
      </c>
    </row>
    <row r="62" spans="1:46">
      <c r="A62" t="str">
        <f>'Model output'!A61</f>
        <v>TCGA-DJ-A1QN</v>
      </c>
      <c r="B62" s="44">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2"/>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26"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 carcinoma</v>
      </c>
      <c r="O62" t="str">
        <f>IF('Model output'!M61="","",'Model output'!M61)</f>
        <v>Microcarcinoma, classical type, follicular variant</v>
      </c>
      <c r="P62" t="str">
        <f>IF('Model output'!N61="","",'Model output'!N61)</f>
        <v>1.5 cm; 1.2 cm; 0.1 cm</v>
      </c>
      <c r="Q62"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P62)), ISNUMBER(SEARCH("mm", P62))), SUBSTITUTE(P62, "cm", "mm"), P62),"cm.","cm"),"cm;","cm,"),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1.5cm,1.2cm,0.1cm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output'!P61="",'Model output'!P61="C",ISNUMBER(SEARCH("Not identified", 'Model output'!P61)),ISNUMBER(SEARCH("Absent",'Model output'!P61)),ISNUMBER(SEARCH("Absence",'Model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5" t="str">
        <f>IF('Model output'!S61="","",'Model output'!S61)</f>
        <v>Not identified</v>
      </c>
      <c r="Y62" t="str">
        <f>IF(OR('Model output'!S61="",ISNUMBER(SEARCH("No extension",'Model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8" t="str">
        <f>IF(OR('Model output'!V61="", AND(ISERROR(SEARCH("Positive",'Model output'!V61)), ISNUMBER(SEARCH("Negative",'Model output'!V61))), ISNUMBER(SEARCH("Cannot be assessed",'Model output'!V61)), AND(ISNUMBER(SEARCH("Uninvolved",'Model output'!V61)),NOT(ISNUMBER(SEARCH("margin(s) involved",'Model output'!V61)))), ISNUMBER(SEARCH("No involvement",'Model output'!V61)), AND(NOT(ISNUMBER(SEARCH("focal",'Model output'!V61))),ISNUMBER(SEARCH("Free",'Model output'!V61))), ISNUMBER(SEARCH("narrowly excised",'Model output'!V61)), ISNUMBER(SEARCH("none",'Model output'!V61)), ISNUMBER(SEARCH("R0",'Model output'!V61)), ISNUMBER(SEARCH("1 mm",'Model output'!V61)), ISNUMBER(SEARCH("0.1 CM",'Model output'!V61)), ISNUMBER(SEARCH("less than 0.2 mm",'Model output'!V61)), ISNUMBER(SEARCH("less than 1.0 mm",'Model output'!V61)), ISNUMBER(SEARCH("less than 0.5 mm",'Model output'!V61)), ISNUMBER(SEARCH("abut",'Model output'!V61))), "negative", "positive")</f>
        <v>negative</v>
      </c>
      <c r="AE62" s="32"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low</v>
      </c>
      <c r="AF62" s="33" t="str">
        <f t="shared" si="3"/>
        <v>1b</v>
      </c>
      <c r="AG62" s="33" t="str">
        <f t="shared" si="4"/>
        <v>0</v>
      </c>
      <c r="AH62" s="33" t="str">
        <f t="shared" si="6"/>
        <v>0</v>
      </c>
      <c r="AI62" s="38" t="str">
        <f t="shared" si="7"/>
        <v>I</v>
      </c>
      <c r="AJ62" s="32" t="s">
        <v>936</v>
      </c>
      <c r="AK62" s="37" t="s">
        <v>989</v>
      </c>
      <c r="AL62" s="37" t="s">
        <v>993</v>
      </c>
      <c r="AM62" s="37" t="s">
        <v>993</v>
      </c>
      <c r="AN62" s="37" t="s">
        <v>70</v>
      </c>
      <c r="AO62" s="32">
        <f t="shared" ca="1" si="8"/>
        <v>1</v>
      </c>
      <c r="AP62" s="37">
        <f t="shared" si="9"/>
        <v>1</v>
      </c>
      <c r="AQ62" s="37">
        <f t="shared" si="10"/>
        <v>1</v>
      </c>
      <c r="AR62" s="37">
        <f t="shared" si="11"/>
        <v>1</v>
      </c>
      <c r="AS62" s="38">
        <f t="shared" si="5"/>
        <v>1</v>
      </c>
    </row>
    <row r="63" spans="1:46">
      <c r="A63" t="str">
        <f>'Model output'!A62</f>
        <v>TCGA-DJ-A1QO</v>
      </c>
      <c r="B63" s="44">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2"/>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
      </c>
      <c r="L63" s="26"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v>
      </c>
      <c r="O63" t="str">
        <f>IF('Model output'!M62="","",'Model output'!M62)</f>
        <v>Classical type with tall cell features</v>
      </c>
      <c r="P63" t="str">
        <f>IF('Model output'!N62="","",'Model output'!N62)</f>
        <v>2.2 cm</v>
      </c>
      <c r="Q63" t="str">
        <f t="shared" ref="Q63:Q124"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P63)), ISNUMBER(SEARCH("mm", P63))), SUBSTITUTE(P63, "cm", "mm"), P63),"cm.","cm"),"cm;","cm,"),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output'!P62="",'Model output'!P62="C",ISNUMBER(SEARCH("Not identified", 'Model output'!P62)),ISNUMBER(SEARCH("Absent",'Model output'!P62)),ISNUMBER(SEARCH("Absence",'Model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5" t="str">
        <f>IF('Model output'!S62="","",'Model output'!S62)</f>
        <v>invades :the extrathyroidal adipose tissue</v>
      </c>
      <c r="Y63" t="str">
        <f>IF(OR('Model output'!S62="",ISNUMBER(SEARCH("No extension",'Model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8" t="str">
        <f>IF(OR('Model output'!V62="", AND(ISERROR(SEARCH("Positive",'Model output'!V62)), ISNUMBER(SEARCH("Negative",'Model output'!V62))), ISNUMBER(SEARCH("Cannot be assessed",'Model output'!V62)), AND(ISNUMBER(SEARCH("Uninvolved",'Model output'!V62)),NOT(ISNUMBER(SEARCH("margin(s) involved",'Model output'!V62)))), ISNUMBER(SEARCH("No involvement",'Model output'!V62)), AND(NOT(ISNUMBER(SEARCH("focal",'Model output'!V62))),ISNUMBER(SEARCH("Free",'Model output'!V62))), ISNUMBER(SEARCH("narrowly excised",'Model output'!V62)), ISNUMBER(SEARCH("none",'Model output'!V62)), ISNUMBER(SEARCH("R0",'Model output'!V62)), ISNUMBER(SEARCH("1 mm",'Model output'!V62)), ISNUMBER(SEARCH("0.1 CM",'Model output'!V62)), ISNUMBER(SEARCH("less than 0.2 mm",'Model output'!V62)), ISNUMBER(SEARCH("less than 1.0 mm",'Model output'!V62)), ISNUMBER(SEARCH("less than 0.5 mm",'Model output'!V62)), ISNUMBER(SEARCH("abut",'Model output'!V62))), "negative", "positive")</f>
        <v>positive</v>
      </c>
      <c r="AE63" s="32"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33" t="str">
        <f t="shared" si="3"/>
        <v>2</v>
      </c>
      <c r="AG63" s="33" t="str">
        <f t="shared" si="4"/>
        <v>0</v>
      </c>
      <c r="AH63" s="33" t="str">
        <f t="shared" si="6"/>
        <v>0</v>
      </c>
      <c r="AI63" s="38" t="str">
        <f t="shared" si="7"/>
        <v>I</v>
      </c>
      <c r="AJ63" s="32" t="s">
        <v>935</v>
      </c>
      <c r="AK63" s="37" t="s">
        <v>992</v>
      </c>
      <c r="AL63" s="37" t="s">
        <v>993</v>
      </c>
      <c r="AM63" s="37" t="s">
        <v>993</v>
      </c>
      <c r="AN63" s="37" t="s">
        <v>70</v>
      </c>
      <c r="AO63" s="32">
        <f t="shared" si="8"/>
        <v>1</v>
      </c>
      <c r="AP63" s="37">
        <f t="shared" si="9"/>
        <v>1</v>
      </c>
      <c r="AQ63" s="37">
        <f t="shared" si="10"/>
        <v>1</v>
      </c>
      <c r="AR63" s="37">
        <f t="shared" si="11"/>
        <v>1</v>
      </c>
      <c r="AS63" s="38">
        <f t="shared" si="5"/>
        <v>1</v>
      </c>
    </row>
    <row r="64" spans="1:46">
      <c r="A64" t="str">
        <f>'Model output'!A63</f>
        <v>TCGA-DJ-A1QQ</v>
      </c>
      <c r="B64" s="44">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2"/>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t="str">
        <f>IF('Model output'!J63="","",IF(AND(ISNUMBER('Model output'!J63),'Model output'!J63&lt;=I64),'Model output'!J63,IF(ISNUMBER(SEARCH("0/",'Model output'!J63)),0,1)))</f>
        <v/>
      </c>
      <c r="K64" t="str" cm="1">
        <f t="array" ref="K64">IF(COUNT(FIND({0,1,2,3,4,5,6,7,8,9},'Model output'!K63))&gt;0,'Model output'!K63,"")</f>
        <v>0.6 x 0.5 cm</v>
      </c>
      <c r="L64" s="26" t="str">
        <f t="shared" si="1"/>
        <v>0.6,0.5cm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 carcinoma</v>
      </c>
      <c r="O64" t="str">
        <f>IF('Model output'!M63="","",'Model output'!M63)</f>
        <v/>
      </c>
      <c r="P64" t="str">
        <f>IF('Model output'!N63="","",'Model output'!N63)</f>
        <v>3 cm (left lobe and isthmus), 1.2 cm (right lobe), 0.4 cm (microcarcinoma)</v>
      </c>
      <c r="Q64" t="str">
        <f t="shared" si="13"/>
        <v>3cm,1.2cm,0.4cm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output'!P63="",'Model output'!P63="C",ISNUMBER(SEARCH("Not identified", 'Model output'!P63)),ISNUMBER(SEARCH("Absent",'Model output'!P63)),ISNUMBER(SEARCH("Absence",'Model output'!P63)),AND(ISNUMBER(SEARCH("No",'Model output'!P63)),NOT(ISNUMBER(SEARCH("diagnostic",'Model output'!P63)))),ISNUMBER(SEARCH("Negative",'Model output'!P63))),"negative","positive")</f>
        <v>negative</v>
      </c>
      <c r="T64" t="str">
        <f>IF('Model output'!O63="","",'Model output'!O63)</f>
        <v>Three foci</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5" t="str">
        <f>IF('Model output'!S63="","",'Model output'!S63)</f>
        <v>invades the perithyroidal adipose tissue, Focal</v>
      </c>
      <c r="Y64" t="str">
        <f>IF(OR('Model output'!S63="",ISNUMBER(SEARCH("No extension",'Model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8" t="str">
        <f>IF(OR('Model output'!V63="", AND(ISERROR(SEARCH("Positive",'Model output'!V63)), ISNUMBER(SEARCH("Negative",'Model output'!V63))), ISNUMBER(SEARCH("Cannot be assessed",'Model output'!V63)), AND(ISNUMBER(SEARCH("Uninvolved",'Model output'!V63)),NOT(ISNUMBER(SEARCH("margin(s) involved",'Model output'!V63)))), ISNUMBER(SEARCH("No involvement",'Model output'!V63)), AND(NOT(ISNUMBER(SEARCH("focal",'Model output'!V63))),ISNUMBER(SEARCH("Free",'Model output'!V63))), ISNUMBER(SEARCH("narrowly excised",'Model output'!V63)), ISNUMBER(SEARCH("none",'Model output'!V63)), ISNUMBER(SEARCH("R0",'Model output'!V63)), ISNUMBER(SEARCH("1 mm",'Model output'!V63)), ISNUMBER(SEARCH("0.1 CM",'Model output'!V63)), ISNUMBER(SEARCH("less than 0.2 mm",'Model output'!V63)), ISNUMBER(SEARCH("less than 1.0 mm",'Model output'!V63)), ISNUMBER(SEARCH("less than 0.5 mm",'Model output'!V63)), ISNUMBER(SEARCH("abut",'Model output'!V63))), "negative", "positive")</f>
        <v>negative</v>
      </c>
      <c r="AE64" s="32"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33" t="str">
        <f t="shared" si="3"/>
        <v>2</v>
      </c>
      <c r="AG64" s="33" t="str">
        <f t="shared" si="4"/>
        <v>0</v>
      </c>
      <c r="AH64" s="33" t="str">
        <f t="shared" si="6"/>
        <v>0</v>
      </c>
      <c r="AI64" s="38" t="str">
        <f t="shared" si="7"/>
        <v>I</v>
      </c>
      <c r="AJ64" s="32" t="s">
        <v>937</v>
      </c>
      <c r="AK64" s="37" t="s">
        <v>992</v>
      </c>
      <c r="AL64" s="37" t="s">
        <v>990</v>
      </c>
      <c r="AM64" s="37" t="s">
        <v>993</v>
      </c>
      <c r="AN64" s="37" t="s">
        <v>70</v>
      </c>
      <c r="AO64" s="32">
        <f t="shared" ca="1" si="8"/>
        <v>1</v>
      </c>
      <c r="AP64" s="37">
        <f t="shared" si="9"/>
        <v>1</v>
      </c>
      <c r="AQ64" s="37">
        <f t="shared" si="10"/>
        <v>1</v>
      </c>
      <c r="AR64" s="37">
        <f t="shared" si="11"/>
        <v>1</v>
      </c>
      <c r="AS64" s="38">
        <f t="shared" si="5"/>
        <v>1</v>
      </c>
    </row>
    <row r="65" spans="1:45">
      <c r="A65" t="str">
        <f>'Model output'!A64</f>
        <v>TCGA-DJ-A2PN</v>
      </c>
      <c r="B65" s="44">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26"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 type</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output'!P64="",'Model output'!P64="C",ISNUMBER(SEARCH("Not identified", 'Model output'!P64)),ISNUMBER(SEARCH("Absent",'Model output'!P64)),ISNUMBER(SEARCH("Absence",'Model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15" t="str">
        <f>IF('Model output'!S64="","",'Model output'!S64)</f>
        <v>Not identified</v>
      </c>
      <c r="Y65" t="str">
        <f>IF(OR('Model output'!S64="",ISNUMBER(SEARCH("No extension",'Model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8" t="str">
        <f>IF(OR('Model output'!V64="", AND(ISERROR(SEARCH("Positive",'Model output'!V64)), ISNUMBER(SEARCH("Negative",'Model output'!V64))), ISNUMBER(SEARCH("Cannot be assessed",'Model output'!V64)), AND(ISNUMBER(SEARCH("Uninvolved",'Model output'!V64)),NOT(ISNUMBER(SEARCH("margin(s) involved",'Model output'!V64)))), ISNUMBER(SEARCH("No involvement",'Model output'!V64)), AND(NOT(ISNUMBER(SEARCH("focal",'Model output'!V64))),ISNUMBER(SEARCH("Free",'Model output'!V64))), ISNUMBER(SEARCH("narrowly excised",'Model output'!V64)), ISNUMBER(SEARCH("none",'Model output'!V64)), ISNUMBER(SEARCH("R0",'Model output'!V64)), ISNUMBER(SEARCH("1 mm",'Model output'!V64)), ISNUMBER(SEARCH("0.1 CM",'Model output'!V64)), ISNUMBER(SEARCH("less than 0.2 mm",'Model output'!V64)), ISNUMBER(SEARCH("less than 1.0 mm",'Model output'!V64)), ISNUMBER(SEARCH("less than 0.5 mm",'Model output'!V64)), ISNUMBER(SEARCH("abut",'Model output'!V64))), "negative", "positive")</f>
        <v>negative</v>
      </c>
      <c r="AE65" s="32"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33" t="str">
        <f t="shared" si="3"/>
        <v>1b</v>
      </c>
      <c r="AG65" s="33" t="str">
        <f t="shared" si="4"/>
        <v>0</v>
      </c>
      <c r="AH65" s="33" t="str">
        <f t="shared" si="6"/>
        <v>0</v>
      </c>
      <c r="AI65" s="38" t="str">
        <f t="shared" si="7"/>
        <v>I</v>
      </c>
      <c r="AJ65" s="32" t="s">
        <v>936</v>
      </c>
      <c r="AK65" s="37" t="s">
        <v>989</v>
      </c>
      <c r="AL65" s="37" t="s">
        <v>993</v>
      </c>
      <c r="AM65" s="37" t="s">
        <v>993</v>
      </c>
      <c r="AN65" s="37" t="s">
        <v>70</v>
      </c>
      <c r="AO65" s="32">
        <f t="shared" ca="1" si="8"/>
        <v>1</v>
      </c>
      <c r="AP65" s="37">
        <f t="shared" si="9"/>
        <v>1</v>
      </c>
      <c r="AQ65" s="37">
        <f t="shared" si="10"/>
        <v>1</v>
      </c>
      <c r="AR65" s="37">
        <f t="shared" si="11"/>
        <v>1</v>
      </c>
      <c r="AS65" s="38">
        <f t="shared" si="5"/>
        <v>1</v>
      </c>
    </row>
    <row r="66" spans="1:45">
      <c r="A66" t="str">
        <f>'Model output'!A65</f>
        <v>TCGA-DJ-A2PP</v>
      </c>
      <c r="B66" s="44">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12"/>
        <v>positive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3.6 cm</v>
      </c>
      <c r="L66" s="26" t="str">
        <f t="shared" si="1"/>
        <v>3.6cm</v>
      </c>
      <c r="M66" cm="1">
        <f t="array" ref="M66">IF(L66="","",IF(ISNUMBER(SEARCH("cm",L66)),MAX(VALUE(SUBSTITUTE(_xlfn.FILTERXML("&lt;t&gt;&lt;s&gt;"&amp;SUBSTITUTE(L66,",","&lt;/s&gt;&lt;s&gt;")&amp;"&lt;/s&gt;&lt;/t&gt;","//s"),"cm",""))),MAX(VALUE(SUBSTITUTE(_xlfn.FILTERXML("&lt;t&gt;&lt;s&gt;"&amp;SUBSTITUTE(L66,",","&lt;/s&gt;&lt;s&gt;")&amp;"&lt;/s&gt;&lt;/t&gt;","//s"),"mm","")))/10))</f>
        <v>3.6</v>
      </c>
      <c r="N66" t="str">
        <f>IF('Model output'!L65="","",'Model output'!L65)</f>
        <v>Papillary carcinoma</v>
      </c>
      <c r="O66" t="str">
        <f>IF('Model output'!M65="","",'Model output'!M65)</f>
        <v>Follicular variant with oncocytic features</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output'!P65="",'Model output'!P65="C",ISNUMBER(SEARCH("Not identified", 'Model output'!P65)),ISNUMBER(SEARCH("Absent",'Model output'!P65)),ISNUMBER(SEARCH("Absence",'Model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5" t="str">
        <f>IF('Model output'!S65="","",'Model output'!S65)</f>
        <v>Not Identified</v>
      </c>
      <c r="Y66" t="str">
        <f>IF(OR('Model output'!S65="",ISNUMBER(SEARCH("No extension",'Model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8" t="str">
        <f>IF(OR('Model output'!V65="", AND(ISERROR(SEARCH("Positive",'Model output'!V65)), ISNUMBER(SEARCH("Negative",'Model output'!V65))), ISNUMBER(SEARCH("Cannot be assessed",'Model output'!V65)), AND(ISNUMBER(SEARCH("Uninvolved",'Model output'!V65)),NOT(ISNUMBER(SEARCH("margin(s) involved",'Model output'!V65)))), ISNUMBER(SEARCH("No involvement",'Model output'!V65)), AND(NOT(ISNUMBER(SEARCH("focal",'Model output'!V65))),ISNUMBER(SEARCH("Free",'Model output'!V65))), ISNUMBER(SEARCH("narrowly excised",'Model output'!V65)), ISNUMBER(SEARCH("none",'Model output'!V65)), ISNUMBER(SEARCH("R0",'Model output'!V65)), ISNUMBER(SEARCH("1 mm",'Model output'!V65)), ISNUMBER(SEARCH("0.1 CM",'Model output'!V65)), ISNUMBER(SEARCH("less than 0.2 mm",'Model output'!V65)), ISNUMBER(SEARCH("less than 1.0 mm",'Model output'!V65)), ISNUMBER(SEARCH("less than 0.5 mm",'Model output'!V65)), ISNUMBER(SEARCH("abut",'Model output'!V65))), "negative", "positive")</f>
        <v>negative</v>
      </c>
      <c r="AE66" s="32"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33" t="str">
        <f t="shared" si="3"/>
        <v>2</v>
      </c>
      <c r="AG66" s="33" t="str">
        <f t="shared" si="4"/>
        <v>0</v>
      </c>
      <c r="AH66" s="33" t="str">
        <f t="shared" si="6"/>
        <v>0</v>
      </c>
      <c r="AI66" s="38" t="str">
        <f t="shared" si="7"/>
        <v>I</v>
      </c>
      <c r="AJ66" s="32" t="s">
        <v>936</v>
      </c>
      <c r="AK66" s="37" t="s">
        <v>992</v>
      </c>
      <c r="AL66" s="37" t="s">
        <v>990</v>
      </c>
      <c r="AM66" s="37" t="s">
        <v>993</v>
      </c>
      <c r="AN66" s="37" t="s">
        <v>70</v>
      </c>
      <c r="AO66" s="32">
        <f t="shared" ca="1" si="8"/>
        <v>1</v>
      </c>
      <c r="AP66" s="37">
        <f t="shared" si="9"/>
        <v>1</v>
      </c>
      <c r="AQ66" s="37">
        <f t="shared" si="10"/>
        <v>1</v>
      </c>
      <c r="AR66" s="37">
        <f t="shared" si="11"/>
        <v>1</v>
      </c>
      <c r="AS66" s="38">
        <f t="shared" si="5"/>
        <v>1</v>
      </c>
    </row>
    <row r="67" spans="1:45">
      <c r="A67" t="str">
        <f>'Model output'!A66</f>
        <v>TCGA-DJ-A2PQ</v>
      </c>
      <c r="B67" s="44">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26" t="str">
        <f t="shared" ref="L67:L100" si="14">LOWER(SUBSTITUTE(SUBSTITUTE(SUBSTITUTE(SUBSTITUTE(SUBSTITUTE(SUBSTITUTE(SUBSTITUTE(SUBSTITUTE(SUBSTITUTE(SUBSTITUTE(SUBSTITUTE(SUBSTITUTE(SUBSTITUTE(SUBSTITUTE(SUBSTITUTE(SUBSTITUTE(SUBSTITUTE(SUBSTITUTE(K67,"cm.","cm"), "0/1 cm", ""), "gross examination", ""), "Level IV", ""), "paratracheal", ""), "tissue", ""), "diameter", ""), "right", ""), "up to", ""), "to", ","), "by", ""), "x", ","), "'", ""), "[", ""), "]", ""), "(", ""), ")",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 classical type</v>
      </c>
      <c r="O67" t="str">
        <f>IF('Model output'!M66="","",'Model output'!M66)</f>
        <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output'!P66="",'Model output'!P66="C",ISNUMBER(SEARCH("Not identified", 'Model output'!P66)),ISNUMBER(SEARCH("Absent",'Model output'!P66)),ISNUMBER(SEARCH("Absence",'Model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5" t="str">
        <f>IF('Model output'!S66="","",'Model output'!S66)</f>
        <v>Not Identified</v>
      </c>
      <c r="Y67" t="str">
        <f>IF(OR('Model output'!S66="",ISNUMBER(SEARCH("No extension",'Model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8" t="str">
        <f>IF(OR('Model output'!V66="", AND(ISERROR(SEARCH("Positive",'Model output'!V66)), ISNUMBER(SEARCH("Negative",'Model output'!V66))), ISNUMBER(SEARCH("Cannot be assessed",'Model output'!V66)), AND(ISNUMBER(SEARCH("Uninvolved",'Model output'!V66)),NOT(ISNUMBER(SEARCH("margin(s) involved",'Model output'!V66)))), ISNUMBER(SEARCH("No involvement",'Model output'!V66)), AND(NOT(ISNUMBER(SEARCH("focal",'Model output'!V66))),ISNUMBER(SEARCH("Free",'Model output'!V66))), ISNUMBER(SEARCH("narrowly excised",'Model output'!V66)), ISNUMBER(SEARCH("none",'Model output'!V66)), ISNUMBER(SEARCH("R0",'Model output'!V66)), ISNUMBER(SEARCH("1 mm",'Model output'!V66)), ISNUMBER(SEARCH("0.1 CM",'Model output'!V66)), ISNUMBER(SEARCH("less than 0.2 mm",'Model output'!V66)), ISNUMBER(SEARCH("less than 1.0 mm",'Model output'!V66)), ISNUMBER(SEARCH("less than 0.5 mm",'Model output'!V66)), ISNUMBER(SEARCH("abut",'Model output'!V66))), "negative", "positive")</f>
        <v>negative</v>
      </c>
      <c r="AE67" s="32"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33"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3" t="str">
        <f t="shared" ref="AG67:AG127" si="16">IF(AND(ISNUMBER(J67),J67&gt;0),
IF(G67="lateral", "1b","1a"), "0")</f>
        <v>1a</v>
      </c>
      <c r="AH67" s="33" t="str">
        <f t="shared" si="6"/>
        <v>0</v>
      </c>
      <c r="AI67" s="38" t="str">
        <f t="shared" si="7"/>
        <v>I</v>
      </c>
      <c r="AJ67" s="32" t="s">
        <v>937</v>
      </c>
      <c r="AK67" s="37" t="s">
        <v>992</v>
      </c>
      <c r="AL67" s="37" t="s">
        <v>994</v>
      </c>
      <c r="AM67" s="37" t="s">
        <v>993</v>
      </c>
      <c r="AN67" s="37" t="s">
        <v>70</v>
      </c>
      <c r="AO67" s="32">
        <f t="shared" ca="1" si="8"/>
        <v>1</v>
      </c>
      <c r="AP67" s="37">
        <f t="shared" si="9"/>
        <v>1</v>
      </c>
      <c r="AQ67" s="37">
        <f t="shared" si="10"/>
        <v>1</v>
      </c>
      <c r="AR67" s="37">
        <f t="shared" si="11"/>
        <v>1</v>
      </c>
      <c r="AS67" s="38">
        <f t="shared" ref="AS67:AS130" si="17">IF(AI67=AN67,1,0)</f>
        <v>1</v>
      </c>
    </row>
    <row r="68" spans="1:45">
      <c r="A68" t="str">
        <f>'Model output'!A67</f>
        <v>TCGA-DJ-A2PR</v>
      </c>
      <c r="B68" s="44">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26" t="str">
        <f t="shared" si="14"/>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
      </c>
      <c r="P68" t="str">
        <f>IF('Model output'!N67="","",'Model output'!N67)</f>
        <v>2cm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output'!P67="",'Model output'!P67="C",ISNUMBER(SEARCH("Not identified", 'Model output'!P67)),ISNUMBER(SEARCH("Absent",'Model output'!P67)),ISNUMBER(SEARCH("Absence",'Model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5" t="str">
        <f>IF('Model output'!S67="","",'Model output'!S67)</f>
        <v>Intrudes: extrathyroidal adipose tissue, focal</v>
      </c>
      <c r="Y68" t="str">
        <f>IF(OR('Model output'!S67="",ISNUMBER(SEARCH("No extension",'Model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8" t="str">
        <f>IF(OR('Model output'!V67="", AND(ISERROR(SEARCH("Positive",'Model output'!V67)), ISNUMBER(SEARCH("Negative",'Model output'!V67))), ISNUMBER(SEARCH("Cannot be assessed",'Model output'!V67)), AND(ISNUMBER(SEARCH("Uninvolved",'Model output'!V67)),NOT(ISNUMBER(SEARCH("margin(s) involved",'Model output'!V67)))), ISNUMBER(SEARCH("No involvement",'Model output'!V67)), AND(NOT(ISNUMBER(SEARCH("focal",'Model output'!V67))),ISNUMBER(SEARCH("Free",'Model output'!V67))), ISNUMBER(SEARCH("narrowly excised",'Model output'!V67)), ISNUMBER(SEARCH("none",'Model output'!V67)), ISNUMBER(SEARCH("R0",'Model output'!V67)), ISNUMBER(SEARCH("1 mm",'Model output'!V67)), ISNUMBER(SEARCH("0.1 CM",'Model output'!V67)), ISNUMBER(SEARCH("less than 0.2 mm",'Model output'!V67)), ISNUMBER(SEARCH("less than 1.0 mm",'Model output'!V67)), ISNUMBER(SEARCH("less than 0.5 mm",'Model output'!V67)), ISNUMBER(SEARCH("abut",'Model output'!V67))), "negative", "positive")</f>
        <v>negative</v>
      </c>
      <c r="AE68" s="32"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33" t="str">
        <f t="shared" si="15"/>
        <v>1b</v>
      </c>
      <c r="AG68" s="33" t="str">
        <f t="shared" si="16"/>
        <v>1a</v>
      </c>
      <c r="AH68" s="33" t="str">
        <f t="shared" ref="AH68:AH128" si="18">IF(OR(H68="unknown"),"x",IF(H68="negative","0","1"))</f>
        <v>0</v>
      </c>
      <c r="AI68" s="38" t="str">
        <f t="shared" ref="AI68:AI128" si="19">IF(AND(B68&lt;55,AH68="0"),"I",
IF(AND(B68&lt;55,AH68="1"),"II",
IF(AH68="1","IVB",
IF(AND(AF68="4b",AH68="0"),"IVA",
IF(AND(AF68="4a",AH68="0"),"III",
IF(AND(OR(AF68="3a",AF68="3b",AF68="3"),AH68="0"),"II",
IF(AND(AF68="2",OR(AG68="1",AG68="1a",AG68="1b"),AH68="0"),"II",
IF(AND(OR(AF68="1a",AF68="1b",AF68="1"),OR(AG68="1",AG68="1a",AG68="1b"),AH68="0"),"II","I"
))))))))</f>
        <v>I</v>
      </c>
      <c r="AJ68" s="32" t="s">
        <v>937</v>
      </c>
      <c r="AK68" s="37" t="s">
        <v>989</v>
      </c>
      <c r="AL68" s="37" t="s">
        <v>994</v>
      </c>
      <c r="AM68" s="37" t="s">
        <v>993</v>
      </c>
      <c r="AN68" s="37" t="s">
        <v>70</v>
      </c>
      <c r="AO68" s="32">
        <f t="shared" ref="AO68:AO99" ca="1" si="20">IF(AE68=AJ68,1,0)</f>
        <v>1</v>
      </c>
      <c r="AP68" s="37">
        <f t="shared" ref="AP68:AP99" si="21">IF(AF68=AK68, 1, IF(AND(AF68="x", AK68="0"), 1, IF(AND(AF68="0", AK68="x"), 1, 0)))</f>
        <v>1</v>
      </c>
      <c r="AQ68" s="37">
        <f t="shared" ref="AQ68:AQ99" si="22">IF(AG68=AL68, 1, IF(AND(AG68="x", AL68="0"), 1, IF(AND(AG68="0", AL68="x"), 1, 0)))</f>
        <v>1</v>
      </c>
      <c r="AR68" s="37">
        <f t="shared" ref="AR68:AR99" si="23">IF(AH68=AM68, 1, IF(AND(AH68="x", AM68="0"), 1, IF(AND(AH68="0", AM68="x"), 1, 0)))</f>
        <v>1</v>
      </c>
      <c r="AS68" s="38">
        <f t="shared" si="17"/>
        <v>1</v>
      </c>
    </row>
    <row r="69" spans="1:45">
      <c r="A69" t="str">
        <f>'Model output'!A68</f>
        <v>TCGA-DJ-A2PS</v>
      </c>
      <c r="B69" s="44">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4a</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1b</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3</v>
      </c>
      <c r="J69">
        <f>IF('Model output'!J68="","",IF(AND(ISNUMBER('Model output'!J68),'Model output'!J68&lt;=I69),'Model output'!J68,IF(ISNUMBER(SEARCH("0/",'Model output'!J68)),0,1)))</f>
        <v>2</v>
      </c>
      <c r="K69" t="str" cm="1">
        <f t="array" ref="K69">IF(COUNT(FIND({0,1,2,3,4,5,6,7,8,9},'Model output'!K68))&gt;0,'Model output'!K68,"")</f>
        <v>0.2cm</v>
      </c>
      <c r="L69" s="26" t="str">
        <f t="shared" si="14"/>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 carcinoma</v>
      </c>
      <c r="O69" t="str">
        <f>IF('Model output'!M68="","",'Model output'!M68)</f>
        <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output'!P68="",'Model output'!P68="C",ISNUMBER(SEARCH("Not identified", 'Model output'!P68)),ISNUMBER(SEARCH("Absent",'Model output'!P68)),ISNUMBER(SEARCH("Absence",'Model output'!P68)),AND(ISNUMBER(SEARCH("No",'Model output'!P68)),NOT(ISNUMBER(SEARCH("diagnostic",'Model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5" t="str">
        <f>IF('Model output'!S68="","",'Model output'!S68)</f>
        <v>Very focal extra-thyroid extension Into adipose tissue by the Isthmic microcarcinoma</v>
      </c>
      <c r="Y69" t="str">
        <f>IF(OR('Model output'!S68="",ISNUMBER(SEARCH("No extension",'Model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8" t="str">
        <f>IF(OR('Model output'!V68="", AND(ISERROR(SEARCH("Positive",'Model output'!V68)), ISNUMBER(SEARCH("Negative",'Model output'!V68))), ISNUMBER(SEARCH("Cannot be assessed",'Model output'!V68)), AND(ISNUMBER(SEARCH("Uninvolved",'Model output'!V68)),NOT(ISNUMBER(SEARCH("margin(s) involved",'Model output'!V68)))), ISNUMBER(SEARCH("No involvement",'Model output'!V68)), AND(NOT(ISNUMBER(SEARCH("focal",'Model output'!V68))),ISNUMBER(SEARCH("Free",'Model output'!V68))), ISNUMBER(SEARCH("narrowly excised",'Model output'!V68)), ISNUMBER(SEARCH("none",'Model output'!V68)), ISNUMBER(SEARCH("R0",'Model output'!V68)), ISNUMBER(SEARCH("1 mm",'Model output'!V68)), ISNUMBER(SEARCH("0.1 CM",'Model output'!V68)), ISNUMBER(SEARCH("less than 0.2 mm",'Model output'!V68)), ISNUMBER(SEARCH("less than 1.0 mm",'Model output'!V68)), ISNUMBER(SEARCH("less than 0.5 mm",'Model output'!V68)), ISNUMBER(SEARCH("abut",'Model output'!V68))), "negative", "positive")</f>
        <v>negative</v>
      </c>
      <c r="AE69" s="32"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33" t="str">
        <f t="shared" si="15"/>
        <v>1b</v>
      </c>
      <c r="AG69" s="33" t="str">
        <f t="shared" si="16"/>
        <v>1a</v>
      </c>
      <c r="AH69" s="33" t="str">
        <f t="shared" si="18"/>
        <v>0</v>
      </c>
      <c r="AI69" s="38" t="str">
        <f t="shared" si="19"/>
        <v>I</v>
      </c>
      <c r="AJ69" s="32" t="s">
        <v>937</v>
      </c>
      <c r="AK69" s="37" t="s">
        <v>989</v>
      </c>
      <c r="AL69" s="37" t="s">
        <v>994</v>
      </c>
      <c r="AM69" s="37" t="s">
        <v>993</v>
      </c>
      <c r="AN69" s="37" t="s">
        <v>70</v>
      </c>
      <c r="AO69" s="32">
        <f t="shared" ca="1" si="20"/>
        <v>1</v>
      </c>
      <c r="AP69" s="37">
        <f t="shared" si="21"/>
        <v>1</v>
      </c>
      <c r="AQ69" s="37">
        <f t="shared" si="22"/>
        <v>1</v>
      </c>
      <c r="AR69" s="37">
        <f t="shared" si="23"/>
        <v>1</v>
      </c>
      <c r="AS69" s="38">
        <f t="shared" si="17"/>
        <v>1</v>
      </c>
    </row>
    <row r="70" spans="1:45">
      <c r="A70" t="str">
        <f>'Model output'!A69</f>
        <v>TCGA-DJ-A2PV</v>
      </c>
      <c r="B70" s="44">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f>IF('Model output'!I69="","",IF(ISNUMBER('Model output'!I69),'Model output'!I69,1))</f>
        <v>7</v>
      </c>
      <c r="J70">
        <f>IF('Model output'!J69="","",IF(AND(ISNUMBER('Model output'!J69),'Model output'!J69&lt;=I70),'Model output'!J69,IF(ISNUMBER(SEARCH("0/",'Model output'!J69)),0,1)))</f>
        <v>1</v>
      </c>
      <c r="K70" t="str" cm="1">
        <f t="array" ref="K70">IF(COUNT(FIND({0,1,2,3,4,5,6,7,8,9},'Model output'!K69))&gt;0,'Model output'!K69,"")</f>
        <v>0.8 cm</v>
      </c>
      <c r="L70" s="26" t="str">
        <f t="shared" si="14"/>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 classical type</v>
      </c>
      <c r="O70" t="str">
        <f>IF('Model output'!M69="","",'Model output'!M69)</f>
        <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output'!P69="",'Model output'!P69="C",ISNUMBER(SEARCH("Not identified", 'Model output'!P69)),ISNUMBER(SEARCH("Absent",'Model output'!P69)),ISNUMBER(SEARCH("Absence",'Model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5" t="str">
        <f>IF('Model output'!S69="","",'Model output'!S69)</f>
        <v>Not Identified</v>
      </c>
      <c r="Y70" t="str">
        <f>IF(OR('Model output'!S69="",ISNUMBER(SEARCH("No extension",'Model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8" t="str">
        <f>IF(OR('Model output'!V69="", AND(ISERROR(SEARCH("Positive",'Model output'!V69)), ISNUMBER(SEARCH("Negative",'Model output'!V69))), ISNUMBER(SEARCH("Cannot be assessed",'Model output'!V69)), AND(ISNUMBER(SEARCH("Uninvolved",'Model output'!V69)),NOT(ISNUMBER(SEARCH("margin(s) involved",'Model output'!V69)))), ISNUMBER(SEARCH("No involvement",'Model output'!V69)), AND(NOT(ISNUMBER(SEARCH("focal",'Model output'!V69))),ISNUMBER(SEARCH("Free",'Model output'!V69))), ISNUMBER(SEARCH("narrowly excised",'Model output'!V69)), ISNUMBER(SEARCH("none",'Model output'!V69)), ISNUMBER(SEARCH("R0",'Model output'!V69)), ISNUMBER(SEARCH("1 mm",'Model output'!V69)), ISNUMBER(SEARCH("0.1 CM",'Model output'!V69)), ISNUMBER(SEARCH("less than 0.2 mm",'Model output'!V69)), ISNUMBER(SEARCH("less than 1.0 mm",'Model output'!V69)), ISNUMBER(SEARCH("less than 0.5 mm",'Model output'!V69)), ISNUMBER(SEARCH("abut",'Model output'!V69))), "negative", "positive")</f>
        <v>negative</v>
      </c>
      <c r="AE70" s="32"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33" t="str">
        <f t="shared" si="15"/>
        <v>2</v>
      </c>
      <c r="AG70" s="33" t="str">
        <f t="shared" si="16"/>
        <v>1a</v>
      </c>
      <c r="AH70" s="33" t="str">
        <f t="shared" si="18"/>
        <v>0</v>
      </c>
      <c r="AI70" s="38" t="str">
        <f t="shared" si="19"/>
        <v>I</v>
      </c>
      <c r="AJ70" s="32" t="s">
        <v>936</v>
      </c>
      <c r="AK70" s="37" t="s">
        <v>992</v>
      </c>
      <c r="AL70" s="37" t="s">
        <v>990</v>
      </c>
      <c r="AM70" s="37" t="s">
        <v>993</v>
      </c>
      <c r="AN70" s="37" t="s">
        <v>70</v>
      </c>
      <c r="AO70" s="32">
        <f t="shared" ca="1" si="20"/>
        <v>1</v>
      </c>
      <c r="AP70" s="37">
        <f t="shared" si="21"/>
        <v>1</v>
      </c>
      <c r="AQ70" s="37">
        <f t="shared" si="22"/>
        <v>0</v>
      </c>
      <c r="AR70" s="37">
        <f t="shared" si="23"/>
        <v>1</v>
      </c>
      <c r="AS70" s="38">
        <f t="shared" si="17"/>
        <v>1</v>
      </c>
    </row>
    <row r="71" spans="1:45">
      <c r="A71" t="str">
        <f>'Model output'!A70</f>
        <v>TCGA-DJ-A2PW</v>
      </c>
      <c r="B71" s="44">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central</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7</v>
      </c>
      <c r="J71">
        <f>IF('Model output'!J70="","",IF(AND(ISNUMBER('Model output'!J70),'Model output'!J70&lt;=I71),'Model output'!J70,IF(ISNUMBER(SEARCH("0/",'Model output'!J70)),0,1)))</f>
        <v>1</v>
      </c>
      <c r="K71" t="str" cm="1">
        <f t="array" ref="K71">IF(COUNT(FIND({0,1,2,3,4,5,6,7,8,9},'Model output'!K70))&gt;0,'Model output'!K70,"")</f>
        <v>3.5 cm</v>
      </c>
      <c r="L71" s="26" t="str">
        <f t="shared" si="14"/>
        <v>3.5cm</v>
      </c>
      <c r="M71" cm="1">
        <f t="array" ref="M71">IF(L71="","",IF(ISNUMBER(SEARCH("cm",L71)),MAX(VALUE(SUBSTITUTE(_xlfn.FILTERXML("&lt;t&gt;&lt;s&gt;"&amp;SUBSTITUTE(L71,",","&lt;/s&gt;&lt;s&gt;")&amp;"&lt;/s&gt;&lt;/t&gt;","//s"),"cm",""))),MAX(VALUE(SUBSTITUTE(_xlfn.FILTERXML("&lt;t&gt;&lt;s&gt;"&amp;SUBSTITUTE(L71,",","&lt;/s&gt;&lt;s&gt;")&amp;"&lt;/s&gt;&lt;/t&gt;","//s"),"mm","")))/10))</f>
        <v>3.5</v>
      </c>
      <c r="N71" t="str">
        <f>IF('Model output'!L70="","",'Model output'!L70)</f>
        <v>Papillary carcinoma, classical type</v>
      </c>
      <c r="O71" t="str">
        <f>IF('Model output'!M70="","",'Model output'!M70)</f>
        <v/>
      </c>
      <c r="P71" t="str">
        <f>IF('Model output'!N70="","",'Model output'!N70)</f>
        <v>4.6 cm (Right lobe), 3.5 cm (Isthmus)</v>
      </c>
      <c r="Q71" t="str">
        <f t="shared" si="13"/>
        <v>4.6cm,3.5cm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output'!P70="",'Model output'!P70="C",ISNUMBER(SEARCH("Not identified", 'Model output'!P70)),ISNUMBER(SEARCH("Absent",'Model output'!P70)),ISNUMBER(SEARCH("Absence",'Model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5" t="str">
        <f>IF('Model output'!S70="","",'Model output'!S70)</f>
        <v>Not identified</v>
      </c>
      <c r="Y71" t="str">
        <f>IF(OR('Model output'!S70="",ISNUMBER(SEARCH("No extension",'Model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8" t="str">
        <f>IF(OR('Model output'!V70="", AND(ISERROR(SEARCH("Positive",'Model output'!V70)), ISNUMBER(SEARCH("Negative",'Model output'!V70))), ISNUMBER(SEARCH("Cannot be assessed",'Model output'!V70)), AND(ISNUMBER(SEARCH("Uninvolved",'Model output'!V70)),NOT(ISNUMBER(SEARCH("margin(s) involved",'Model output'!V70)))), ISNUMBER(SEARCH("No involvement",'Model output'!V70)), AND(NOT(ISNUMBER(SEARCH("focal",'Model output'!V70))),ISNUMBER(SEARCH("Free",'Model output'!V70))), ISNUMBER(SEARCH("narrowly excised",'Model output'!V70)), ISNUMBER(SEARCH("none",'Model output'!V70)), ISNUMBER(SEARCH("R0",'Model output'!V70)), ISNUMBER(SEARCH("1 mm",'Model output'!V70)), ISNUMBER(SEARCH("0.1 CM",'Model output'!V70)), ISNUMBER(SEARCH("less than 0.2 mm",'Model output'!V70)), ISNUMBER(SEARCH("less than 1.0 mm",'Model output'!V70)), ISNUMBER(SEARCH("less than 0.5 mm",'Model output'!V70)), ISNUMBER(SEARCH("abut",'Model output'!V70))), "negative", "positive")</f>
        <v>negative</v>
      </c>
      <c r="AE71" s="32" t="str" cm="1">
        <f t="array" ref="AE7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high</v>
      </c>
      <c r="AF71" s="33" t="str">
        <f t="shared" si="15"/>
        <v>3a</v>
      </c>
      <c r="AG71" s="33" t="str">
        <f t="shared" si="16"/>
        <v>1a</v>
      </c>
      <c r="AH71" s="33" t="str">
        <f t="shared" si="18"/>
        <v>0</v>
      </c>
      <c r="AI71" s="38" t="str">
        <f t="shared" si="19"/>
        <v>II</v>
      </c>
      <c r="AJ71" s="32" t="s">
        <v>936</v>
      </c>
      <c r="AK71" s="37" t="s">
        <v>995</v>
      </c>
      <c r="AL71" s="37" t="s">
        <v>994</v>
      </c>
      <c r="AM71" s="37" t="s">
        <v>993</v>
      </c>
      <c r="AN71" s="37" t="s">
        <v>991</v>
      </c>
      <c r="AO71" s="32">
        <f t="shared" si="20"/>
        <v>0</v>
      </c>
      <c r="AP71" s="37">
        <f t="shared" si="21"/>
        <v>1</v>
      </c>
      <c r="AQ71" s="37">
        <f t="shared" si="22"/>
        <v>1</v>
      </c>
      <c r="AR71" s="37">
        <f t="shared" si="23"/>
        <v>1</v>
      </c>
      <c r="AS71" s="38">
        <f t="shared" si="17"/>
        <v>1</v>
      </c>
    </row>
    <row r="72" spans="1:45">
      <c r="A72" t="str">
        <f>'Model output'!A71</f>
        <v>TCGA-DJ-A2PX</v>
      </c>
      <c r="B72" s="44">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
      </c>
      <c r="F72" t="str">
        <f t="shared" si="12"/>
        <v>positive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1.2 cm</v>
      </c>
      <c r="L72" s="26" t="str">
        <f t="shared" si="14"/>
        <v>1.2cm</v>
      </c>
      <c r="M72" cm="1">
        <f t="array" ref="M72">IF(L72="","",IF(ISNUMBER(SEARCH("cm",L72)),MAX(VALUE(SUBSTITUTE(_xlfn.FILTERXML("&lt;t&gt;&lt;s&gt;"&amp;SUBSTITUTE(L72,",","&lt;/s&gt;&lt;s&gt;")&amp;"&lt;/s&gt;&lt;/t&gt;","//s"),"cm",""))),MAX(VALUE(SUBSTITUTE(_xlfn.FILTERXML("&lt;t&gt;&lt;s&gt;"&amp;SUBSTITUTE(L72,",","&lt;/s&gt;&lt;s&gt;")&amp;"&lt;/s&gt;&lt;/t&gt;","//s"),"mm","")))/10))</f>
        <v>1.2</v>
      </c>
      <c r="N72" t="str">
        <f>IF('Model output'!L71="","",'Model output'!L71)</f>
        <v>Papillary carcinoma</v>
      </c>
      <c r="O72" t="str">
        <f>IF('Model output'!M71="","",'Model output'!M71)</f>
        <v>Follicular variant</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output'!P71="",'Model output'!P71="C",ISNUMBER(SEARCH("Not identified", 'Model output'!P71)),ISNUMBER(SEARCH("Absent",'Model output'!P71)),ISNUMBER(SEARCH("Absence",'Model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5" t="str">
        <f>IF('Model output'!S71="","",'Model output'!S71)</f>
        <v>Not Identified</v>
      </c>
      <c r="Y72" t="str">
        <f>IF(OR('Model output'!S71="",ISNUMBER(SEARCH("No extension",'Model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8" t="str">
        <f>IF(OR('Model output'!V71="", AND(ISERROR(SEARCH("Positive",'Model output'!V71)), ISNUMBER(SEARCH("Negative",'Model output'!V71))), ISNUMBER(SEARCH("Cannot be assessed",'Model output'!V71)), AND(ISNUMBER(SEARCH("Uninvolved",'Model output'!V71)),NOT(ISNUMBER(SEARCH("margin(s) involved",'Model output'!V71)))), ISNUMBER(SEARCH("No involvement",'Model output'!V71)), AND(NOT(ISNUMBER(SEARCH("focal",'Model output'!V71))),ISNUMBER(SEARCH("Free",'Model output'!V71))), ISNUMBER(SEARCH("narrowly excised",'Model output'!V71)), ISNUMBER(SEARCH("none",'Model output'!V71)), ISNUMBER(SEARCH("R0",'Model output'!V71)), ISNUMBER(SEARCH("1 mm",'Model output'!V71)), ISNUMBER(SEARCH("0.1 CM",'Model output'!V71)), ISNUMBER(SEARCH("less than 0.2 mm",'Model output'!V71)), ISNUMBER(SEARCH("less than 1.0 mm",'Model output'!V71)), ISNUMBER(SEARCH("less than 0.5 mm",'Model output'!V71)), ISNUMBER(SEARCH("abut",'Model output'!V71))), "negative", "positive")</f>
        <v>negative</v>
      </c>
      <c r="AE72" s="32"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33" t="str">
        <f t="shared" si="15"/>
        <v>1b</v>
      </c>
      <c r="AG72" s="33" t="str">
        <f t="shared" si="16"/>
        <v>0</v>
      </c>
      <c r="AH72" s="33" t="str">
        <f t="shared" si="18"/>
        <v>0</v>
      </c>
      <c r="AI72" s="38" t="str">
        <f t="shared" si="19"/>
        <v>I</v>
      </c>
      <c r="AJ72" s="32" t="s">
        <v>936</v>
      </c>
      <c r="AK72" s="37" t="s">
        <v>989</v>
      </c>
      <c r="AL72" s="37" t="s">
        <v>990</v>
      </c>
      <c r="AM72" s="37" t="s">
        <v>993</v>
      </c>
      <c r="AN72" s="37" t="s">
        <v>70</v>
      </c>
      <c r="AO72" s="32">
        <f t="shared" ca="1" si="20"/>
        <v>1</v>
      </c>
      <c r="AP72" s="37">
        <f t="shared" si="21"/>
        <v>1</v>
      </c>
      <c r="AQ72" s="37">
        <f t="shared" si="22"/>
        <v>1</v>
      </c>
      <c r="AR72" s="37">
        <f t="shared" si="23"/>
        <v>1</v>
      </c>
      <c r="AS72" s="38">
        <f t="shared" si="17"/>
        <v>1</v>
      </c>
    </row>
    <row r="73" spans="1:45">
      <c r="A73" t="str">
        <f>'Model output'!A72</f>
        <v>TCGA-DJ-A2PY</v>
      </c>
      <c r="B73" s="44">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6</v>
      </c>
      <c r="J73">
        <f>IF('Model output'!J72="","",IF(AND(ISNUMBER('Model output'!J72),'Model output'!J72&lt;=I73),'Model output'!J72,IF(ISNUMBER(SEARCH("0/",'Model output'!J72)),0,1)))</f>
        <v>1</v>
      </c>
      <c r="K73" t="str" cm="1">
        <f t="array" ref="K73">IF(COUNT(FIND({0,1,2,3,4,5,6,7,8,9},'Model output'!K72))&gt;0,'Model output'!K72,"")</f>
        <v>0.3cm</v>
      </c>
      <c r="L73" s="26" t="str">
        <f t="shared" si="14"/>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 classical type with tall cell features</v>
      </c>
      <c r="O73" t="str">
        <f>IF('Model output'!M72="","",'Model output'!M72)</f>
        <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output'!P72="",'Model output'!P72="C",ISNUMBER(SEARCH("Not identified", 'Model output'!P72)),ISNUMBER(SEARCH("Absent",'Model output'!P72)),ISNUMBER(SEARCH("Absence",'Model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5" t="str">
        <f>IF('Model output'!S72="","",'Model output'!S72)</f>
        <v>Invades:perithyroidal soft tissue</v>
      </c>
      <c r="Y73" t="str">
        <f>IF(OR('Model output'!S72="",ISNUMBER(SEARCH("No extension",'Model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8" t="str">
        <f>IF(OR('Model output'!V72="", AND(ISERROR(SEARCH("Positive",'Model output'!V72)), ISNUMBER(SEARCH("Negative",'Model output'!V72))), ISNUMBER(SEARCH("Cannot be assessed",'Model output'!V72)), AND(ISNUMBER(SEARCH("Uninvolved",'Model output'!V72)),NOT(ISNUMBER(SEARCH("margin(s) involved",'Model output'!V72)))), ISNUMBER(SEARCH("No involvement",'Model output'!V72)), AND(NOT(ISNUMBER(SEARCH("focal",'Model output'!V72))),ISNUMBER(SEARCH("Free",'Model output'!V72))), ISNUMBER(SEARCH("narrowly excised",'Model output'!V72)), ISNUMBER(SEARCH("none",'Model output'!V72)), ISNUMBER(SEARCH("R0",'Model output'!V72)), ISNUMBER(SEARCH("1 mm",'Model output'!V72)), ISNUMBER(SEARCH("0.1 CM",'Model output'!V72)), ISNUMBER(SEARCH("less than 0.2 mm",'Model output'!V72)), ISNUMBER(SEARCH("less than 1.0 mm",'Model output'!V72)), ISNUMBER(SEARCH("less than 0.5 mm",'Model output'!V72)), ISNUMBER(SEARCH("abut",'Model output'!V72))), "negative", "positive")</f>
        <v>negative</v>
      </c>
      <c r="AE73" s="32"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33" t="str">
        <f t="shared" si="15"/>
        <v>2</v>
      </c>
      <c r="AG73" s="33" t="str">
        <f t="shared" si="16"/>
        <v>1a</v>
      </c>
      <c r="AH73" s="33" t="str">
        <f t="shared" si="18"/>
        <v>0</v>
      </c>
      <c r="AI73" s="38" t="str">
        <f t="shared" si="19"/>
        <v>I</v>
      </c>
      <c r="AJ73" s="32" t="s">
        <v>937</v>
      </c>
      <c r="AK73" s="37" t="s">
        <v>992</v>
      </c>
      <c r="AL73" s="37" t="s">
        <v>994</v>
      </c>
      <c r="AM73" s="37" t="s">
        <v>993</v>
      </c>
      <c r="AN73" s="37" t="s">
        <v>70</v>
      </c>
      <c r="AO73" s="32">
        <f t="shared" ca="1" si="20"/>
        <v>1</v>
      </c>
      <c r="AP73" s="37">
        <f t="shared" si="21"/>
        <v>1</v>
      </c>
      <c r="AQ73" s="37">
        <f t="shared" si="22"/>
        <v>1</v>
      </c>
      <c r="AR73" s="37">
        <f t="shared" si="23"/>
        <v>1</v>
      </c>
      <c r="AS73" s="38">
        <f t="shared" si="17"/>
        <v>1</v>
      </c>
    </row>
    <row r="74" spans="1:45">
      <c r="A74" t="str">
        <f>'Model output'!A73</f>
        <v>TCGA-DJ-A2PZ</v>
      </c>
      <c r="B74" s="44">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26" t="str">
        <f t="shared" si="14"/>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v>
      </c>
      <c r="O74" t="str">
        <f>IF('Model output'!M73="","",'Model output'!M73)</f>
        <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output'!P73="",'Model output'!P73="C",ISNUMBER(SEARCH("Not identified", 'Model output'!P73)),ISNUMBER(SEARCH("Absent",'Model output'!P73)),ISNUMBER(SEARCH("Absence",'Model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5" t="str">
        <f>IF('Model output'!S73="","",'Model output'!S73)</f>
        <v>Invades: extrathyroidal adipose tissue, Focal</v>
      </c>
      <c r="Y74" t="str">
        <f>IF(OR('Model output'!S73="",ISNUMBER(SEARCH("No extension",'Model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8" t="str">
        <f>IF(OR('Model output'!V73="", AND(ISERROR(SEARCH("Positive",'Model output'!V73)), ISNUMBER(SEARCH("Negative",'Model output'!V73))), ISNUMBER(SEARCH("Cannot be assessed",'Model output'!V73)), AND(ISNUMBER(SEARCH("Uninvolved",'Model output'!V73)),NOT(ISNUMBER(SEARCH("margin(s) involved",'Model output'!V73)))), ISNUMBER(SEARCH("No involvement",'Model output'!V73)), AND(NOT(ISNUMBER(SEARCH("focal",'Model output'!V73))),ISNUMBER(SEARCH("Free",'Model output'!V73))), ISNUMBER(SEARCH("narrowly excised",'Model output'!V73)), ISNUMBER(SEARCH("none",'Model output'!V73)), ISNUMBER(SEARCH("R0",'Model output'!V73)), ISNUMBER(SEARCH("1 mm",'Model output'!V73)), ISNUMBER(SEARCH("0.1 CM",'Model output'!V73)), ISNUMBER(SEARCH("less than 0.2 mm",'Model output'!V73)), ISNUMBER(SEARCH("less than 1.0 mm",'Model output'!V73)), ISNUMBER(SEARCH("less than 0.5 mm",'Model output'!V73)), ISNUMBER(SEARCH("abut",'Model output'!V73))), "negative", "positive")</f>
        <v>negative</v>
      </c>
      <c r="AE74" s="32"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33" t="str">
        <f t="shared" si="15"/>
        <v>1b</v>
      </c>
      <c r="AG74" s="33" t="str">
        <f t="shared" si="16"/>
        <v>0</v>
      </c>
      <c r="AH74" s="33" t="str">
        <f t="shared" si="18"/>
        <v>0</v>
      </c>
      <c r="AI74" s="38" t="str">
        <f t="shared" si="19"/>
        <v>I</v>
      </c>
      <c r="AJ74" s="32" t="s">
        <v>937</v>
      </c>
      <c r="AK74" s="37" t="s">
        <v>989</v>
      </c>
      <c r="AL74" s="37" t="s">
        <v>990</v>
      </c>
      <c r="AM74" s="37" t="s">
        <v>993</v>
      </c>
      <c r="AN74" s="37" t="s">
        <v>70</v>
      </c>
      <c r="AO74" s="32">
        <f t="shared" ca="1" si="20"/>
        <v>1</v>
      </c>
      <c r="AP74" s="37">
        <f t="shared" si="21"/>
        <v>1</v>
      </c>
      <c r="AQ74" s="37">
        <f t="shared" si="22"/>
        <v>1</v>
      </c>
      <c r="AR74" s="37">
        <f t="shared" si="23"/>
        <v>1</v>
      </c>
      <c r="AS74" s="38">
        <f t="shared" si="17"/>
        <v>1</v>
      </c>
    </row>
    <row r="75" spans="1:45">
      <c r="A75" t="str">
        <f>'Model output'!A74</f>
        <v>TCGA-DJ-A2Q0</v>
      </c>
      <c r="B75" s="44">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26" t="str">
        <f t="shared" si="14"/>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type with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output'!P74="",'Model output'!P74="C",ISNUMBER(SEARCH("Not identified", 'Model output'!P74)),ISNUMBER(SEARCH("Absent",'Model output'!P74)),ISNUMBER(SEARCH("Absence",'Model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5" t="str">
        <f>IF('Model output'!S74="","",'Model output'!S74)</f>
        <v>Not identified</v>
      </c>
      <c r="Y75" t="str">
        <f>IF(OR('Model output'!S74="",ISNUMBER(SEARCH("No extension",'Model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8" t="str">
        <f>IF(OR('Model output'!V74="", AND(ISERROR(SEARCH("Positive",'Model output'!V74)), ISNUMBER(SEARCH("Negative",'Model output'!V74))), ISNUMBER(SEARCH("Cannot be assessed",'Model output'!V74)), AND(ISNUMBER(SEARCH("Uninvolved",'Model output'!V74)),NOT(ISNUMBER(SEARCH("margin(s) involved",'Model output'!V74)))), ISNUMBER(SEARCH("No involvement",'Model output'!V74)), AND(NOT(ISNUMBER(SEARCH("focal",'Model output'!V74))),ISNUMBER(SEARCH("Free",'Model output'!V74))), ISNUMBER(SEARCH("narrowly excised",'Model output'!V74)), ISNUMBER(SEARCH("none",'Model output'!V74)), ISNUMBER(SEARCH("R0",'Model output'!V74)), ISNUMBER(SEARCH("1 mm",'Model output'!V74)), ISNUMBER(SEARCH("0.1 CM",'Model output'!V74)), ISNUMBER(SEARCH("less than 0.2 mm",'Model output'!V74)), ISNUMBER(SEARCH("less than 1.0 mm",'Model output'!V74)), ISNUMBER(SEARCH("less than 0.5 mm",'Model output'!V74)), ISNUMBER(SEARCH("abut",'Model output'!V74))), "negative", "positive")</f>
        <v>negative</v>
      </c>
      <c r="AE75" s="32"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33" t="str">
        <f t="shared" si="15"/>
        <v>2</v>
      </c>
      <c r="AG75" s="33" t="str">
        <f t="shared" si="16"/>
        <v>0</v>
      </c>
      <c r="AH75" s="33" t="str">
        <f t="shared" si="18"/>
        <v>0</v>
      </c>
      <c r="AI75" s="38" t="str">
        <f t="shared" si="19"/>
        <v>I</v>
      </c>
      <c r="AJ75" s="32" t="s">
        <v>936</v>
      </c>
      <c r="AK75" s="37" t="s">
        <v>992</v>
      </c>
      <c r="AL75" s="37" t="s">
        <v>990</v>
      </c>
      <c r="AM75" s="37" t="s">
        <v>993</v>
      </c>
      <c r="AN75" s="37" t="s">
        <v>70</v>
      </c>
      <c r="AO75" s="32">
        <f t="shared" ca="1" si="20"/>
        <v>1</v>
      </c>
      <c r="AP75" s="37">
        <f t="shared" si="21"/>
        <v>1</v>
      </c>
      <c r="AQ75" s="37">
        <f t="shared" si="22"/>
        <v>1</v>
      </c>
      <c r="AR75" s="37">
        <f t="shared" si="23"/>
        <v>1</v>
      </c>
      <c r="AS75" s="38">
        <f t="shared" si="17"/>
        <v>1</v>
      </c>
    </row>
    <row r="76" spans="1:45">
      <c r="A76" t="str">
        <f>'Model output'!A75</f>
        <v>TCGA-DJ-A2Q1</v>
      </c>
      <c r="B76" s="44">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64</v>
      </c>
      <c r="J76">
        <f>IF('Model output'!J75="","",IF(AND(ISNUMBER('Model output'!J75),'Model output'!J75&lt;=I76),'Model output'!J75,IF(ISNUMBER(SEARCH("0/",'Model output'!J75)),0,1)))</f>
        <v>17</v>
      </c>
      <c r="K76" t="str" cm="1">
        <f t="array" ref="K76">IF(COUNT(FIND({0,1,2,3,4,5,6,7,8,9},'Model output'!K75))&gt;0,'Model output'!K75,"")</f>
        <v>1.3 cm</v>
      </c>
      <c r="L76" s="26" t="str">
        <f t="shared" si="14"/>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output'!P75="",'Model output'!P75="C",ISNUMBER(SEARCH("Not identified", 'Model output'!P75)),ISNUMBER(SEARCH("Absent",'Model output'!P75)),ISNUMBER(SEARCH("Absence",'Model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5" t="str">
        <f>IF('Model output'!S75="","",'Model output'!S75)</f>
        <v>Not identified</v>
      </c>
      <c r="Y76" t="str">
        <f>IF(OR('Model output'!S75="",ISNUMBER(SEARCH("No extension",'Model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8" t="str">
        <f>IF(OR('Model output'!V75="", AND(ISERROR(SEARCH("Positive",'Model output'!V75)), ISNUMBER(SEARCH("Negative",'Model output'!V75))), ISNUMBER(SEARCH("Cannot be assessed",'Model output'!V75)), AND(ISNUMBER(SEARCH("Uninvolved",'Model output'!V75)),NOT(ISNUMBER(SEARCH("margin(s) involved",'Model output'!V75)))), ISNUMBER(SEARCH("No involvement",'Model output'!V75)), AND(NOT(ISNUMBER(SEARCH("focal",'Model output'!V75))),ISNUMBER(SEARCH("Free",'Model output'!V75))), ISNUMBER(SEARCH("narrowly excised",'Model output'!V75)), ISNUMBER(SEARCH("none",'Model output'!V75)), ISNUMBER(SEARCH("R0",'Model output'!V75)), ISNUMBER(SEARCH("1 mm",'Model output'!V75)), ISNUMBER(SEARCH("0.1 CM",'Model output'!V75)), ISNUMBER(SEARCH("less than 0.2 mm",'Model output'!V75)), ISNUMBER(SEARCH("less than 1.0 mm",'Model output'!V75)), ISNUMBER(SEARCH("less than 0.5 mm",'Model output'!V75)), ISNUMBER(SEARCH("abut",'Model output'!V75))), "negative", "positive")</f>
        <v>negative</v>
      </c>
      <c r="AE76" s="32"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33" t="str">
        <f t="shared" si="15"/>
        <v>1b</v>
      </c>
      <c r="AG76" s="33" t="str">
        <f t="shared" si="16"/>
        <v>1b</v>
      </c>
      <c r="AH76" s="33" t="str">
        <f t="shared" si="18"/>
        <v>0</v>
      </c>
      <c r="AI76" s="38" t="str">
        <f t="shared" si="19"/>
        <v>I</v>
      </c>
      <c r="AJ76" s="32" t="s">
        <v>937</v>
      </c>
      <c r="AK76" s="37" t="s">
        <v>989</v>
      </c>
      <c r="AL76" s="37" t="s">
        <v>989</v>
      </c>
      <c r="AM76" s="37" t="s">
        <v>993</v>
      </c>
      <c r="AN76" s="37" t="s">
        <v>70</v>
      </c>
      <c r="AO76" s="32">
        <f t="shared" ca="1" si="20"/>
        <v>1</v>
      </c>
      <c r="AP76" s="37">
        <f t="shared" si="21"/>
        <v>1</v>
      </c>
      <c r="AQ76" s="37">
        <f t="shared" si="22"/>
        <v>1</v>
      </c>
      <c r="AR76" s="37">
        <f t="shared" si="23"/>
        <v>1</v>
      </c>
      <c r="AS76" s="38">
        <f t="shared" si="17"/>
        <v>1</v>
      </c>
    </row>
    <row r="77" spans="1:45">
      <c r="A77" t="str">
        <f>'Model output'!A76</f>
        <v>TCGA-DJ-A2Q2</v>
      </c>
      <c r="B77" s="44">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3</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26" t="str">
        <f t="shared" si="14"/>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output'!P76="",'Model output'!P76="C",ISNUMBER(SEARCH("Not identified", 'Model output'!P76)),ISNUMBER(SEARCH("Absent",'Model output'!P76)),ISNUMBER(SEARCH("Absence",'Model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5" t="str">
        <f>IF('Model output'!S76="","",'Model output'!S76)</f>
        <v>Not identified</v>
      </c>
      <c r="Y77" t="str">
        <f>IF(OR('Model output'!S76="",ISNUMBER(SEARCH("No extension",'Model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8" t="str">
        <f>IF(OR('Model output'!V76="", AND(ISERROR(SEARCH("Positive",'Model output'!V76)), ISNUMBER(SEARCH("Negative",'Model output'!V76))), ISNUMBER(SEARCH("Cannot be assessed",'Model output'!V76)), AND(ISNUMBER(SEARCH("Uninvolved",'Model output'!V76)),NOT(ISNUMBER(SEARCH("margin(s) involved",'Model output'!V76)))), ISNUMBER(SEARCH("No involvement",'Model output'!V76)), AND(NOT(ISNUMBER(SEARCH("focal",'Model output'!V76))),ISNUMBER(SEARCH("Free",'Model output'!V76))), ISNUMBER(SEARCH("narrowly excised",'Model output'!V76)), ISNUMBER(SEARCH("none",'Model output'!V76)), ISNUMBER(SEARCH("R0",'Model output'!V76)), ISNUMBER(SEARCH("1 mm",'Model output'!V76)), ISNUMBER(SEARCH("0.1 CM",'Model output'!V76)), ISNUMBER(SEARCH("less than 0.2 mm",'Model output'!V76)), ISNUMBER(SEARCH("less than 1.0 mm",'Model output'!V76)), ISNUMBER(SEARCH("less than 0.5 mm",'Model output'!V76)), ISNUMBER(SEARCH("abut",'Model output'!V76))), "negative", "positive")</f>
        <v>negative</v>
      </c>
      <c r="AE77" s="32"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33" t="str">
        <f t="shared" si="15"/>
        <v>3a</v>
      </c>
      <c r="AG77" s="33" t="str">
        <f t="shared" si="16"/>
        <v>0</v>
      </c>
      <c r="AH77" s="33" t="str">
        <f t="shared" si="18"/>
        <v>0</v>
      </c>
      <c r="AI77" s="38" t="str">
        <f t="shared" si="19"/>
        <v>II</v>
      </c>
      <c r="AJ77" s="32" t="s">
        <v>936</v>
      </c>
      <c r="AK77" s="37" t="s">
        <v>995</v>
      </c>
      <c r="AL77" s="37" t="s">
        <v>990</v>
      </c>
      <c r="AM77" s="37" t="s">
        <v>993</v>
      </c>
      <c r="AN77" s="37" t="s">
        <v>991</v>
      </c>
      <c r="AO77" s="32">
        <f t="shared" ca="1" si="20"/>
        <v>1</v>
      </c>
      <c r="AP77" s="37">
        <f t="shared" si="21"/>
        <v>1</v>
      </c>
      <c r="AQ77" s="37">
        <f t="shared" si="22"/>
        <v>1</v>
      </c>
      <c r="AR77" s="37">
        <f t="shared" si="23"/>
        <v>1</v>
      </c>
      <c r="AS77" s="38">
        <f t="shared" si="17"/>
        <v>1</v>
      </c>
    </row>
    <row r="78" spans="1:45">
      <c r="A78" t="str">
        <f>'Model output'!A77</f>
        <v>TCGA-DJ-A2Q3</v>
      </c>
      <c r="B78" s="44">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2</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5</v>
      </c>
      <c r="J78">
        <f>IF('Model output'!J77="","",IF(AND(ISNUMBER('Model output'!J77),'Model output'!J77&lt;=I78),'Model output'!J77,IF(ISNUMBER(SEARCH("0/",'Model output'!J77)),0,1)))</f>
        <v>1</v>
      </c>
      <c r="K78" t="str" cm="1">
        <f t="array" ref="K78">IF(COUNT(FIND({0,1,2,3,4,5,6,7,8,9},'Model output'!K77))&gt;0,'Model output'!K77,"")</f>
        <v>0.55 cm</v>
      </c>
      <c r="L78" s="26" t="str">
        <f t="shared" si="14"/>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output'!P77="",'Model output'!P77="C",ISNUMBER(SEARCH("Not identified", 'Model output'!P77)),ISNUMBER(SEARCH("Absent",'Model output'!P77)),ISNUMBER(SEARCH("Absence",'Model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5" t="str">
        <f>IF('Model output'!S77="","",'Model output'!S77)</f>
        <v>Invades: perithyroidal soft tissue and focally skeletal muscle</v>
      </c>
      <c r="Y78" t="str">
        <f>IF(OR('Model output'!S77="",ISNUMBER(SEARCH("No extension",'Model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8" t="str">
        <f>IF(OR('Model output'!V77="", AND(ISERROR(SEARCH("Positive",'Model output'!V77)), ISNUMBER(SEARCH("Negative",'Model output'!V77))), ISNUMBER(SEARCH("Cannot be assessed",'Model output'!V77)), AND(ISNUMBER(SEARCH("Uninvolved",'Model output'!V77)),NOT(ISNUMBER(SEARCH("margin(s) involved",'Model output'!V77)))), ISNUMBER(SEARCH("No involvement",'Model output'!V77)), AND(NOT(ISNUMBER(SEARCH("focal",'Model output'!V77))),ISNUMBER(SEARCH("Free",'Model output'!V77))), ISNUMBER(SEARCH("narrowly excised",'Model output'!V77)), ISNUMBER(SEARCH("none",'Model output'!V77)), ISNUMBER(SEARCH("R0",'Model output'!V77)), ISNUMBER(SEARCH("1 mm",'Model output'!V77)), ISNUMBER(SEARCH("0.1 CM",'Model output'!V77)), ISNUMBER(SEARCH("less than 0.2 mm",'Model output'!V77)), ISNUMBER(SEARCH("less than 1.0 mm",'Model output'!V77)), ISNUMBER(SEARCH("less than 0.5 mm",'Model output'!V77)), ISNUMBER(SEARCH("abut",'Model output'!V77))), "negative", "positive")</f>
        <v>negative</v>
      </c>
      <c r="AE78" s="32"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high</v>
      </c>
      <c r="AF78" s="33" t="str">
        <f t="shared" si="15"/>
        <v>3b</v>
      </c>
      <c r="AG78" s="33" t="str">
        <f t="shared" si="16"/>
        <v>1a</v>
      </c>
      <c r="AH78" s="33" t="str">
        <f t="shared" si="18"/>
        <v>0</v>
      </c>
      <c r="AI78" s="38" t="str">
        <f t="shared" si="19"/>
        <v>II</v>
      </c>
      <c r="AJ78" s="32" t="s">
        <v>935</v>
      </c>
      <c r="AK78" s="37" t="s">
        <v>988</v>
      </c>
      <c r="AL78" s="37" t="s">
        <v>994</v>
      </c>
      <c r="AM78" s="37" t="s">
        <v>993</v>
      </c>
      <c r="AN78" s="37" t="s">
        <v>991</v>
      </c>
      <c r="AO78" s="32">
        <f t="shared" si="20"/>
        <v>1</v>
      </c>
      <c r="AP78" s="37">
        <f t="shared" si="21"/>
        <v>1</v>
      </c>
      <c r="AQ78" s="37">
        <f t="shared" si="22"/>
        <v>1</v>
      </c>
      <c r="AR78" s="37">
        <f t="shared" si="23"/>
        <v>1</v>
      </c>
      <c r="AS78" s="38">
        <f t="shared" si="17"/>
        <v>1</v>
      </c>
    </row>
    <row r="79" spans="1:45">
      <c r="A79" t="str">
        <f>'Model output'!A78</f>
        <v>TCGA-DJ-A2Q5</v>
      </c>
      <c r="B79" s="44">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2.1cm</v>
      </c>
      <c r="L79" s="26" t="str">
        <f t="shared" si="14"/>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 classical type</v>
      </c>
      <c r="O79" t="str">
        <f>IF('Model output'!M78="","",'Model output'!M78)</f>
        <v/>
      </c>
      <c r="P79" t="str">
        <f>IF('Model output'!N78="","",'Model output'!N78)</f>
        <v>4cm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output'!P78="",'Model output'!P78="C",ISNUMBER(SEARCH("Not identified", 'Model output'!P78)),ISNUMBER(SEARCH("Absent",'Model output'!P78)),ISNUMBER(SEARCH("Absence",'Model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5" t="str">
        <f>IF('Model output'!S78="","",'Model output'!S78)</f>
        <v>Not identified</v>
      </c>
      <c r="Y79" t="str">
        <f>IF(OR('Model output'!S78="",ISNUMBER(SEARCH("No extension",'Model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8" t="str">
        <f>IF(OR('Model output'!V78="", AND(ISERROR(SEARCH("Positive",'Model output'!V78)), ISNUMBER(SEARCH("Negative",'Model output'!V78))), ISNUMBER(SEARCH("Cannot be assessed",'Model output'!V78)), AND(ISNUMBER(SEARCH("Uninvolved",'Model output'!V78)),NOT(ISNUMBER(SEARCH("margin(s) involved",'Model output'!V78)))), ISNUMBER(SEARCH("No involvement",'Model output'!V78)), AND(NOT(ISNUMBER(SEARCH("focal",'Model output'!V78))),ISNUMBER(SEARCH("Free",'Model output'!V78))), ISNUMBER(SEARCH("narrowly excised",'Model output'!V78)), ISNUMBER(SEARCH("none",'Model output'!V78)), ISNUMBER(SEARCH("R0",'Model output'!V78)), ISNUMBER(SEARCH("1 mm",'Model output'!V78)), ISNUMBER(SEARCH("0.1 CM",'Model output'!V78)), ISNUMBER(SEARCH("less than 0.2 mm",'Model output'!V78)), ISNUMBER(SEARCH("less than 1.0 mm",'Model output'!V78)), ISNUMBER(SEARCH("less than 0.5 mm",'Model output'!V78)), ISNUMBER(SEARCH("abut",'Model output'!V78))), "negative", "positive")</f>
        <v>negative</v>
      </c>
      <c r="AE79" s="32"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33" t="str">
        <f t="shared" si="15"/>
        <v>2</v>
      </c>
      <c r="AG79" s="33" t="str">
        <f t="shared" si="16"/>
        <v>1b</v>
      </c>
      <c r="AH79" s="33" t="str">
        <f t="shared" si="18"/>
        <v>0</v>
      </c>
      <c r="AI79" s="38" t="str">
        <f t="shared" si="19"/>
        <v>I</v>
      </c>
      <c r="AJ79" s="32" t="s">
        <v>937</v>
      </c>
      <c r="AK79" s="37" t="s">
        <v>992</v>
      </c>
      <c r="AL79" s="37" t="s">
        <v>989</v>
      </c>
      <c r="AM79" s="37" t="s">
        <v>993</v>
      </c>
      <c r="AN79" s="37" t="s">
        <v>70</v>
      </c>
      <c r="AO79" s="32">
        <f t="shared" ca="1" si="20"/>
        <v>1</v>
      </c>
      <c r="AP79" s="37">
        <f t="shared" si="21"/>
        <v>1</v>
      </c>
      <c r="AQ79" s="37">
        <f t="shared" si="22"/>
        <v>1</v>
      </c>
      <c r="AR79" s="37">
        <f t="shared" si="23"/>
        <v>1</v>
      </c>
      <c r="AS79" s="38">
        <f t="shared" si="17"/>
        <v>1</v>
      </c>
    </row>
    <row r="80" spans="1:45">
      <c r="A80" t="str">
        <f>'Model output'!A79</f>
        <v>TCGA-DJ-A2Q6</v>
      </c>
      <c r="B80" s="44">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6</v>
      </c>
      <c r="K80" t="str" cm="1">
        <f t="array" ref="K80">IF(COUNT(FIND({0,1,2,3,4,5,6,7,8,9},'Model output'!K79))&gt;0,'Model output'!K79,"")</f>
        <v>1.1 cm</v>
      </c>
      <c r="L80" s="26" t="str">
        <f t="shared" si="14"/>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 carcinoma</v>
      </c>
      <c r="O80" t="str">
        <f>IF('Model output'!M79="","",'Model output'!M79)</f>
        <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output'!P79="",'Model output'!P79="C",ISNUMBER(SEARCH("Not identified", 'Model output'!P79)),ISNUMBER(SEARCH("Absent",'Model output'!P79)),ISNUMBER(SEARCH("Absence",'Model output'!P79)),AND(ISNUMBER(SEARCH("No",'Model output'!P79)),NOT(ISNUMBER(SEARCH("diagnostic",'Model output'!P79)))),ISNUMBER(SEARCH("Negative",'Model output'!P79))),"negative","positive")</f>
        <v>negative</v>
      </c>
      <c r="T80">
        <f>IF('Model output'!O79="","",'Model output'!O79)</f>
        <v>6</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5" t="str">
        <f>IF('Model output'!S79="","",'Model output'!S79)</f>
        <v>invades : fibroadipose tissue</v>
      </c>
      <c r="Y80" t="str">
        <f>IF(OR('Model output'!S79="",ISNUMBER(SEARCH("No extension",'Model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8" t="str">
        <f>IF(OR('Model output'!V79="", AND(ISERROR(SEARCH("Positive",'Model output'!V79)), ISNUMBER(SEARCH("Negative",'Model output'!V79))), ISNUMBER(SEARCH("Cannot be assessed",'Model output'!V79)), AND(ISNUMBER(SEARCH("Uninvolved",'Model output'!V79)),NOT(ISNUMBER(SEARCH("margin(s) involved",'Model output'!V79)))), ISNUMBER(SEARCH("No involvement",'Model output'!V79)), AND(NOT(ISNUMBER(SEARCH("focal",'Model output'!V79))),ISNUMBER(SEARCH("Free",'Model output'!V79))), ISNUMBER(SEARCH("narrowly excised",'Model output'!V79)), ISNUMBER(SEARCH("none",'Model output'!V79)), ISNUMBER(SEARCH("R0",'Model output'!V79)), ISNUMBER(SEARCH("1 mm",'Model output'!V79)), ISNUMBER(SEARCH("0.1 CM",'Model output'!V79)), ISNUMBER(SEARCH("less than 0.2 mm",'Model output'!V79)), ISNUMBER(SEARCH("less than 1.0 mm",'Model output'!V79)), ISNUMBER(SEARCH("less than 0.5 mm",'Model output'!V79)), ISNUMBER(SEARCH("abut",'Model output'!V79))), "negative", "positive")</f>
        <v>negative</v>
      </c>
      <c r="AE80" s="32"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33" t="str">
        <f t="shared" si="15"/>
        <v>1b</v>
      </c>
      <c r="AG80" s="33" t="str">
        <f t="shared" si="16"/>
        <v>1b</v>
      </c>
      <c r="AH80" s="33" t="str">
        <f t="shared" si="18"/>
        <v>0</v>
      </c>
      <c r="AI80" s="38" t="str">
        <f t="shared" si="19"/>
        <v>I</v>
      </c>
      <c r="AJ80" s="32" t="s">
        <v>937</v>
      </c>
      <c r="AK80" s="37" t="s">
        <v>989</v>
      </c>
      <c r="AL80" s="37" t="s">
        <v>989</v>
      </c>
      <c r="AM80" s="37" t="s">
        <v>993</v>
      </c>
      <c r="AN80" s="37" t="s">
        <v>70</v>
      </c>
      <c r="AO80" s="32">
        <f t="shared" ca="1" si="20"/>
        <v>1</v>
      </c>
      <c r="AP80" s="37">
        <f t="shared" si="21"/>
        <v>1</v>
      </c>
      <c r="AQ80" s="37">
        <f t="shared" si="22"/>
        <v>1</v>
      </c>
      <c r="AR80" s="37">
        <f t="shared" si="23"/>
        <v>1</v>
      </c>
      <c r="AS80" s="38">
        <f t="shared" si="17"/>
        <v>1</v>
      </c>
    </row>
    <row r="81" spans="1:45">
      <c r="A81" t="str">
        <f>'Model output'!A80</f>
        <v>TCGA-DJ-A2Q7</v>
      </c>
      <c r="B81" s="44">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 cm</v>
      </c>
      <c r="L81" s="26" t="str">
        <f t="shared" si="14"/>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 classical type</v>
      </c>
      <c r="O81" t="str">
        <f>IF('Model output'!M80="","",'Model output'!M80)</f>
        <v/>
      </c>
      <c r="P81" t="str">
        <f>IF('Model output'!N80="","",'Model output'!N80)</f>
        <v>2.5 cm for the largest nodule in the left lobe and isthmus; 1 x 0.8 x 0.5 cm for the largest nodule in the right lobe</v>
      </c>
      <c r="Q81" t="str">
        <f t="shared" si="13"/>
        <v>2.5cm1,0.8,0.5cm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2.5099999999999998</v>
      </c>
      <c r="S81" t="str">
        <f>IF(OR('Model output'!P80="",'Model output'!P80="C",ISNUMBER(SEARCH("Not identified", 'Model output'!P80)),ISNUMBER(SEARCH("Absent",'Model output'!P80)),ISNUMBER(SEARCH("Absence",'Model output'!P80)),AND(ISNUMBER(SEARCH("No",'Model output'!P80)),NOT(ISNUMBER(SEARCH("diagnostic",'Model output'!P80)))),ISNUMBER(SEARCH("Negative",'Model output'!P80))),"negative","positive")</f>
        <v>negative</v>
      </c>
      <c r="T81">
        <f>IF('Model output'!O80="","",'Model output'!O80)</f>
        <v>4</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5" t="str">
        <f>IF('Model output'!S80="","",'Model output'!S80)</f>
        <v>Invades: extrathyroidal fibrous tissue, Focal</v>
      </c>
      <c r="Y81" t="str">
        <f>IF(OR('Model output'!S80="",ISNUMBER(SEARCH("No extension",'Model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8" t="str">
        <f>IF(OR('Model output'!V80="", AND(ISERROR(SEARCH("Positive",'Model output'!V80)), ISNUMBER(SEARCH("Negative",'Model output'!V80))), ISNUMBER(SEARCH("Cannot be assessed",'Model output'!V80)), AND(ISNUMBER(SEARCH("Uninvolved",'Model output'!V80)),NOT(ISNUMBER(SEARCH("margin(s) involved",'Model output'!V80)))), ISNUMBER(SEARCH("No involvement",'Model output'!V80)), AND(NOT(ISNUMBER(SEARCH("focal",'Model output'!V80))),ISNUMBER(SEARCH("Free",'Model output'!V80))), ISNUMBER(SEARCH("narrowly excised",'Model output'!V80)), ISNUMBER(SEARCH("none",'Model output'!V80)), ISNUMBER(SEARCH("R0",'Model output'!V80)), ISNUMBER(SEARCH("1 mm",'Model output'!V80)), ISNUMBER(SEARCH("0.1 CM",'Model output'!V80)), ISNUMBER(SEARCH("less than 0.2 mm",'Model output'!V80)), ISNUMBER(SEARCH("less than 1.0 mm",'Model output'!V80)), ISNUMBER(SEARCH("less than 0.5 mm",'Model output'!V80)), ISNUMBER(SEARCH("abut",'Model output'!V80))), "negative", "positive")</f>
        <v>positive</v>
      </c>
      <c r="AE81" s="32"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33" t="str">
        <f t="shared" si="15"/>
        <v>2</v>
      </c>
      <c r="AG81" s="33" t="str">
        <f t="shared" si="16"/>
        <v>1b</v>
      </c>
      <c r="AH81" s="33" t="str">
        <f t="shared" si="18"/>
        <v>0</v>
      </c>
      <c r="AI81" s="38" t="str">
        <f t="shared" si="19"/>
        <v>I</v>
      </c>
      <c r="AJ81" s="32" t="s">
        <v>935</v>
      </c>
      <c r="AK81" s="37" t="s">
        <v>992</v>
      </c>
      <c r="AL81" s="37" t="s">
        <v>994</v>
      </c>
      <c r="AM81" s="37" t="s">
        <v>993</v>
      </c>
      <c r="AN81" s="37" t="s">
        <v>70</v>
      </c>
      <c r="AO81" s="32">
        <f t="shared" si="20"/>
        <v>1</v>
      </c>
      <c r="AP81" s="37">
        <f t="shared" si="21"/>
        <v>1</v>
      </c>
      <c r="AQ81" s="37">
        <f t="shared" si="22"/>
        <v>0</v>
      </c>
      <c r="AR81" s="37">
        <f t="shared" si="23"/>
        <v>1</v>
      </c>
      <c r="AS81" s="38">
        <f t="shared" si="17"/>
        <v>1</v>
      </c>
    </row>
    <row r="82" spans="1:45">
      <c r="A82" t="str">
        <f>'Model output'!A81</f>
        <v>TCGA-DJ-A2Q8</v>
      </c>
      <c r="B82" s="44">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
      </c>
      <c r="F82" t="str">
        <f t="shared" si="1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f>IF('Model output'!I81="","",IF(ISNUMBER('Model output'!I81),'Model output'!I81,1))</f>
        <v>2</v>
      </c>
      <c r="J82">
        <f>IF('Model output'!J81="","",IF(AND(ISNUMBER('Model output'!J81),'Model output'!J81&lt;=I82),'Model output'!J81,IF(ISNUMBER(SEARCH("0/",'Model output'!J81)),0,1)))</f>
        <v>0</v>
      </c>
      <c r="K82" t="str" cm="1">
        <f t="array" ref="K82">IF(COUNT(FIND({0,1,2,3,4,5,6,7,8,9},'Model output'!K81))&gt;0,'Model output'!K81,"")</f>
        <v/>
      </c>
      <c r="L82" s="26" t="str">
        <f t="shared" si="14"/>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output'!P81="",'Model output'!P81="C",ISNUMBER(SEARCH("Not identified", 'Model output'!P81)),ISNUMBER(SEARCH("Absent",'Model output'!P81)),ISNUMBER(SEARCH("Absence",'Model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5" t="str">
        <f>IF('Model output'!S81="","",'Model output'!S81)</f>
        <v>Not identified</v>
      </c>
      <c r="Y82" t="str">
        <f>IF(OR('Model output'!S81="",ISNUMBER(SEARCH("No extension",'Model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8" t="str">
        <f>IF(OR('Model output'!V81="", AND(ISERROR(SEARCH("Positive",'Model output'!V81)), ISNUMBER(SEARCH("Negative",'Model output'!V81))), ISNUMBER(SEARCH("Cannot be assessed",'Model output'!V81)), AND(ISNUMBER(SEARCH("Uninvolved",'Model output'!V81)),NOT(ISNUMBER(SEARCH("margin(s) involved",'Model output'!V81)))), ISNUMBER(SEARCH("No involvement",'Model output'!V81)), AND(NOT(ISNUMBER(SEARCH("focal",'Model output'!V81))),ISNUMBER(SEARCH("Free",'Model output'!V81))), ISNUMBER(SEARCH("narrowly excised",'Model output'!V81)), ISNUMBER(SEARCH("none",'Model output'!V81)), ISNUMBER(SEARCH("R0",'Model output'!V81)), ISNUMBER(SEARCH("1 mm",'Model output'!V81)), ISNUMBER(SEARCH("0.1 CM",'Model output'!V81)), ISNUMBER(SEARCH("less than 0.2 mm",'Model output'!V81)), ISNUMBER(SEARCH("less than 1.0 mm",'Model output'!V81)), ISNUMBER(SEARCH("less than 0.5 mm",'Model output'!V81)), ISNUMBER(SEARCH("abut",'Model output'!V81))), "negative", "positive")</f>
        <v>negative</v>
      </c>
      <c r="AE82" s="32"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33" t="str">
        <f t="shared" si="15"/>
        <v>1a</v>
      </c>
      <c r="AG82" s="33" t="str">
        <f t="shared" si="16"/>
        <v>0</v>
      </c>
      <c r="AH82" s="33" t="str">
        <f t="shared" si="18"/>
        <v>0</v>
      </c>
      <c r="AI82" s="38" t="str">
        <f t="shared" si="19"/>
        <v>I</v>
      </c>
      <c r="AJ82" s="32" t="s">
        <v>936</v>
      </c>
      <c r="AK82" s="37" t="s">
        <v>994</v>
      </c>
      <c r="AL82" s="37" t="s">
        <v>990</v>
      </c>
      <c r="AM82" s="37" t="s">
        <v>993</v>
      </c>
      <c r="AN82" s="37" t="s">
        <v>70</v>
      </c>
      <c r="AO82" s="32">
        <f t="shared" ca="1" si="20"/>
        <v>1</v>
      </c>
      <c r="AP82" s="37">
        <f t="shared" si="21"/>
        <v>1</v>
      </c>
      <c r="AQ82" s="37">
        <f t="shared" si="22"/>
        <v>1</v>
      </c>
      <c r="AR82" s="37">
        <f t="shared" si="23"/>
        <v>1</v>
      </c>
      <c r="AS82" s="38">
        <f t="shared" si="17"/>
        <v>1</v>
      </c>
    </row>
    <row r="83" spans="1:45">
      <c r="A83" t="str">
        <f>'Model output'!A82</f>
        <v>TCGA-DJ-A2QA</v>
      </c>
      <c r="B83" s="44">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
      </c>
      <c r="L83" s="26" t="str">
        <f t="shared" si="14"/>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 carcinoma</v>
      </c>
      <c r="O83" t="str">
        <f>IF('Model output'!M82="","",'Model output'!M82)</f>
        <v>Follicular variant, infiltrative; Microcarcinoma (occult sclerosing) variant</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output'!P82="",'Model output'!P82="C",ISNUMBER(SEARCH("Not identified", 'Model output'!P82)),ISNUMBER(SEARCH("Absent",'Model output'!P82)),ISNUMBER(SEARCH("Absence",'Model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5" t="str">
        <f>IF('Model output'!S82="","",'Model output'!S82)</f>
        <v>Invades:focally into peril-thyroid fibroadipose tissue</v>
      </c>
      <c r="Y83" t="str">
        <f>IF(OR('Model output'!S82="",ISNUMBER(SEARCH("No extension",'Model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8" t="str">
        <f>IF(OR('Model output'!V82="", AND(ISERROR(SEARCH("Positive",'Model output'!V82)), ISNUMBER(SEARCH("Negative",'Model output'!V82))), ISNUMBER(SEARCH("Cannot be assessed",'Model output'!V82)), AND(ISNUMBER(SEARCH("Uninvolved",'Model output'!V82)),NOT(ISNUMBER(SEARCH("margin(s) involved",'Model output'!V82)))), ISNUMBER(SEARCH("No involvement",'Model output'!V82)), AND(NOT(ISNUMBER(SEARCH("focal",'Model output'!V82))),ISNUMBER(SEARCH("Free",'Model output'!V82))), ISNUMBER(SEARCH("narrowly excised",'Model output'!V82)), ISNUMBER(SEARCH("none",'Model output'!V82)), ISNUMBER(SEARCH("R0",'Model output'!V82)), ISNUMBER(SEARCH("1 mm",'Model output'!V82)), ISNUMBER(SEARCH("0.1 CM",'Model output'!V82)), ISNUMBER(SEARCH("less than 0.2 mm",'Model output'!V82)), ISNUMBER(SEARCH("less than 1.0 mm",'Model output'!V82)), ISNUMBER(SEARCH("less than 0.5 mm",'Model output'!V82)), ISNUMBER(SEARCH("abut",'Model output'!V82))), "negative", "positive")</f>
        <v>negative</v>
      </c>
      <c r="AE83" s="32"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33" t="str">
        <f t="shared" si="15"/>
        <v>1b</v>
      </c>
      <c r="AG83" s="33" t="str">
        <f t="shared" si="16"/>
        <v>0</v>
      </c>
      <c r="AH83" s="33" t="str">
        <f t="shared" si="18"/>
        <v>0</v>
      </c>
      <c r="AI83" s="38" t="str">
        <f t="shared" si="19"/>
        <v>I</v>
      </c>
      <c r="AJ83" s="32" t="s">
        <v>937</v>
      </c>
      <c r="AK83" s="37" t="s">
        <v>989</v>
      </c>
      <c r="AL83" s="37" t="s">
        <v>990</v>
      </c>
      <c r="AM83" s="37" t="s">
        <v>993</v>
      </c>
      <c r="AN83" s="37" t="s">
        <v>70</v>
      </c>
      <c r="AO83" s="32">
        <f t="shared" ca="1" si="20"/>
        <v>1</v>
      </c>
      <c r="AP83" s="37">
        <f t="shared" si="21"/>
        <v>1</v>
      </c>
      <c r="AQ83" s="37">
        <f t="shared" si="22"/>
        <v>1</v>
      </c>
      <c r="AR83" s="37">
        <f t="shared" si="23"/>
        <v>1</v>
      </c>
      <c r="AS83" s="38">
        <f t="shared" si="17"/>
        <v>1</v>
      </c>
    </row>
    <row r="84" spans="1:45">
      <c r="A84" t="str">
        <f>'Model output'!A83</f>
        <v>TCGA-DJ-A2QB</v>
      </c>
      <c r="B84" s="44">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27</v>
      </c>
      <c r="J84">
        <f>IF('Model output'!J83="","",IF(AND(ISNUMBER('Model output'!J83),'Model output'!J83&lt;=I84),'Model output'!J83,IF(ISNUMBER(SEARCH("0/",'Model output'!J83)),0,1)))</f>
        <v>4</v>
      </c>
      <c r="K84" t="str" cm="1">
        <f t="array" ref="K84">IF(COUNT(FIND({0,1,2,3,4,5,6,7,8,9},'Model output'!K83))&gt;0,'Model output'!K83,"")</f>
        <v>2.0 cm</v>
      </c>
      <c r="L84" s="26" t="str">
        <f t="shared" si="14"/>
        <v>2.0cm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 carcinoma</v>
      </c>
      <c r="O84" t="str">
        <f>IF('Model output'!M83="","",'Model output'!M83)</f>
        <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output'!P83="",'Model output'!P83="C",ISNUMBER(SEARCH("Not identified", 'Model output'!P83)),ISNUMBER(SEARCH("Absent",'Model output'!P83)),ISNUMBER(SEARCH("Absence",'Model output'!P83)),AND(ISNUMBER(SEARCH("No",'Model output'!P83)),NOT(ISNUMBER(SEARCH("diagnostic",'Model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5" t="str">
        <f>IF('Model output'!S83="","",'Model output'!S83)</f>
        <v>Invades: perithyroidal fibroadipose tissue</v>
      </c>
      <c r="Y84" t="str">
        <f>IF(OR('Model output'!S83="",ISNUMBER(SEARCH("No extension",'Model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8" t="str">
        <f>IF(OR('Model output'!V83="", AND(ISERROR(SEARCH("Positive",'Model output'!V83)), ISNUMBER(SEARCH("Negative",'Model output'!V83))), ISNUMBER(SEARCH("Cannot be assessed",'Model output'!V83)), AND(ISNUMBER(SEARCH("Uninvolved",'Model output'!V83)),NOT(ISNUMBER(SEARCH("margin(s) involved",'Model output'!V83)))), ISNUMBER(SEARCH("No involvement",'Model output'!V83)), AND(NOT(ISNUMBER(SEARCH("focal",'Model output'!V83))),ISNUMBER(SEARCH("Free",'Model output'!V83))), ISNUMBER(SEARCH("narrowly excised",'Model output'!V83)), ISNUMBER(SEARCH("none",'Model output'!V83)), ISNUMBER(SEARCH("R0",'Model output'!V83)), ISNUMBER(SEARCH("1 mm",'Model output'!V83)), ISNUMBER(SEARCH("0.1 CM",'Model output'!V83)), ISNUMBER(SEARCH("less than 0.2 mm",'Model output'!V83)), ISNUMBER(SEARCH("less than 1.0 mm",'Model output'!V83)), ISNUMBER(SEARCH("less than 0.5 mm",'Model output'!V83)), ISNUMBER(SEARCH("abut",'Model output'!V83))), "negative", "positive")</f>
        <v>positive</v>
      </c>
      <c r="AE84" s="32"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33" t="str">
        <f t="shared" si="15"/>
        <v>1b</v>
      </c>
      <c r="AG84" s="33" t="str">
        <f t="shared" si="16"/>
        <v>1b</v>
      </c>
      <c r="AH84" s="33" t="str">
        <f t="shared" si="18"/>
        <v>0</v>
      </c>
      <c r="AI84" s="38" t="str">
        <f t="shared" si="19"/>
        <v>I</v>
      </c>
      <c r="AJ84" s="32" t="s">
        <v>935</v>
      </c>
      <c r="AK84" s="37" t="s">
        <v>989</v>
      </c>
      <c r="AL84" s="37" t="s">
        <v>989</v>
      </c>
      <c r="AM84" s="37" t="s">
        <v>993</v>
      </c>
      <c r="AN84" s="37" t="s">
        <v>70</v>
      </c>
      <c r="AO84" s="32">
        <f t="shared" si="20"/>
        <v>1</v>
      </c>
      <c r="AP84" s="37">
        <f t="shared" si="21"/>
        <v>1</v>
      </c>
      <c r="AQ84" s="37">
        <f t="shared" si="22"/>
        <v>1</v>
      </c>
      <c r="AR84" s="37">
        <f t="shared" si="23"/>
        <v>1</v>
      </c>
      <c r="AS84" s="38">
        <f t="shared" si="17"/>
        <v>1</v>
      </c>
    </row>
    <row r="85" spans="1:45">
      <c r="A85" t="str">
        <f>'Model output'!A84</f>
        <v>TCGA-DJ-A2QC</v>
      </c>
      <c r="B85" s="44">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f>IF('Model output'!I84="","",IF(ISNUMBER('Model output'!I84),'Model output'!I84,1))</f>
        <v>10</v>
      </c>
      <c r="J85">
        <f>IF('Model output'!J84="","",IF(AND(ISNUMBER('Model output'!J84),'Model output'!J84&lt;=I85),'Model output'!J84,IF(ISNUMBER(SEARCH("0/",'Model output'!J84)),0,1)))</f>
        <v>7</v>
      </c>
      <c r="K85" t="str" cm="1">
        <f t="array" ref="K85">IF(COUNT(FIND({0,1,2,3,4,5,6,7,8,9},'Model output'!K84))&gt;0,'Model output'!K84,"")</f>
        <v/>
      </c>
      <c r="L85" s="26" t="str">
        <f t="shared" si="14"/>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v>
      </c>
      <c r="O85" t="str">
        <f>IF('Model output'!M84="","",'Model output'!M84)</f>
        <v>Classical type</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output'!P84="",'Model output'!P84="C",ISNUMBER(SEARCH("Not identified", 'Model output'!P84)),ISNUMBER(SEARCH("Absent",'Model output'!P84)),ISNUMBER(SEARCH("Absence",'Model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5" t="str">
        <f>IF('Model output'!S84="","",'Model output'!S84)</f>
        <v>Not identified</v>
      </c>
      <c r="Y85" t="str">
        <f>IF(OR('Model output'!S84="",ISNUMBER(SEARCH("No extension",'Model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8" t="str">
        <f>IF(OR('Model output'!V84="", AND(ISERROR(SEARCH("Positive",'Model output'!V84)), ISNUMBER(SEARCH("Negative",'Model output'!V84))), ISNUMBER(SEARCH("Cannot be assessed",'Model output'!V84)), AND(ISNUMBER(SEARCH("Uninvolved",'Model output'!V84)),NOT(ISNUMBER(SEARCH("margin(s) involved",'Model output'!V84)))), ISNUMBER(SEARCH("No involvement",'Model output'!V84)), AND(NOT(ISNUMBER(SEARCH("focal",'Model output'!V84))),ISNUMBER(SEARCH("Free",'Model output'!V84))), ISNUMBER(SEARCH("narrowly excised",'Model output'!V84)), ISNUMBER(SEARCH("none",'Model output'!V84)), ISNUMBER(SEARCH("R0",'Model output'!V84)), ISNUMBER(SEARCH("1 mm",'Model output'!V84)), ISNUMBER(SEARCH("0.1 CM",'Model output'!V84)), ISNUMBER(SEARCH("less than 0.2 mm",'Model output'!V84)), ISNUMBER(SEARCH("less than 1.0 mm",'Model output'!V84)), ISNUMBER(SEARCH("less than 0.5 mm",'Model output'!V84)), ISNUMBER(SEARCH("abut",'Model output'!V84))), "negative", "positive")</f>
        <v>negative</v>
      </c>
      <c r="AE85" s="32"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intermediate</v>
      </c>
      <c r="AF85" s="33" t="str">
        <f t="shared" si="15"/>
        <v>2</v>
      </c>
      <c r="AG85" s="33" t="str">
        <f t="shared" si="16"/>
        <v>1a</v>
      </c>
      <c r="AH85" s="33" t="str">
        <f t="shared" si="18"/>
        <v>0</v>
      </c>
      <c r="AI85" s="38" t="str">
        <f t="shared" si="19"/>
        <v>II</v>
      </c>
      <c r="AJ85" s="32" t="s">
        <v>936</v>
      </c>
      <c r="AK85" s="37" t="s">
        <v>992</v>
      </c>
      <c r="AL85" s="37" t="s">
        <v>993</v>
      </c>
      <c r="AM85" s="37" t="s">
        <v>993</v>
      </c>
      <c r="AN85" s="37" t="s">
        <v>70</v>
      </c>
      <c r="AO85" s="32">
        <f t="shared" ca="1" si="20"/>
        <v>0</v>
      </c>
      <c r="AP85" s="37">
        <f t="shared" si="21"/>
        <v>1</v>
      </c>
      <c r="AQ85" s="37">
        <f t="shared" si="22"/>
        <v>0</v>
      </c>
      <c r="AR85" s="37">
        <f t="shared" si="23"/>
        <v>1</v>
      </c>
      <c r="AS85" s="38">
        <f t="shared" si="17"/>
        <v>0</v>
      </c>
    </row>
    <row r="86" spans="1:45">
      <c r="A86" t="str">
        <f>'Model output'!A85</f>
        <v>TCGA-DJ-A3UK</v>
      </c>
      <c r="B86" s="44">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26" t="str">
        <f t="shared" si="14"/>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 type</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output'!P85="",'Model output'!P85="C",ISNUMBER(SEARCH("Not identified", 'Model output'!P85)),ISNUMBER(SEARCH("Absent",'Model output'!P85)),ISNUMBER(SEARCH("Absence",'Model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5" t="str">
        <f>IF('Model output'!S85="","",'Model output'!S85)</f>
        <v>Not identified</v>
      </c>
      <c r="Y86" t="str">
        <f>IF(OR('Model output'!S85="",ISNUMBER(SEARCH("No extension",'Model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8" t="str">
        <f>IF(OR('Model output'!V85="", AND(ISERROR(SEARCH("Positive",'Model output'!V85)), ISNUMBER(SEARCH("Negative",'Model output'!V85))), ISNUMBER(SEARCH("Cannot be assessed",'Model output'!V85)), AND(ISNUMBER(SEARCH("Uninvolved",'Model output'!V85)),NOT(ISNUMBER(SEARCH("margin(s) involved",'Model output'!V85)))), ISNUMBER(SEARCH("No involvement",'Model output'!V85)), AND(NOT(ISNUMBER(SEARCH("focal",'Model output'!V85))),ISNUMBER(SEARCH("Free",'Model output'!V85))), ISNUMBER(SEARCH("narrowly excised",'Model output'!V85)), ISNUMBER(SEARCH("none",'Model output'!V85)), ISNUMBER(SEARCH("R0",'Model output'!V85)), ISNUMBER(SEARCH("1 mm",'Model output'!V85)), ISNUMBER(SEARCH("0.1 CM",'Model output'!V85)), ISNUMBER(SEARCH("less than 0.2 mm",'Model output'!V85)), ISNUMBER(SEARCH("less than 1.0 mm",'Model output'!V85)), ISNUMBER(SEARCH("less than 0.5 mm",'Model output'!V85)), ISNUMBER(SEARCH("abut",'Model output'!V85))), "negative", "positive")</f>
        <v>negative</v>
      </c>
      <c r="AE86" s="32"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33" t="str">
        <f t="shared" si="15"/>
        <v>1b</v>
      </c>
      <c r="AG86" s="33" t="str">
        <f t="shared" si="16"/>
        <v>0</v>
      </c>
      <c r="AH86" s="33" t="str">
        <f t="shared" si="18"/>
        <v>0</v>
      </c>
      <c r="AI86" s="38" t="str">
        <f t="shared" si="19"/>
        <v>I</v>
      </c>
      <c r="AJ86" s="32" t="s">
        <v>936</v>
      </c>
      <c r="AK86" s="37" t="s">
        <v>989</v>
      </c>
      <c r="AL86" s="37" t="s">
        <v>990</v>
      </c>
      <c r="AM86" s="37" t="s">
        <v>993</v>
      </c>
      <c r="AN86" s="37" t="s">
        <v>70</v>
      </c>
      <c r="AO86" s="32">
        <f t="shared" ca="1" si="20"/>
        <v>1</v>
      </c>
      <c r="AP86" s="37">
        <f t="shared" si="21"/>
        <v>1</v>
      </c>
      <c r="AQ86" s="37">
        <f t="shared" si="22"/>
        <v>1</v>
      </c>
      <c r="AR86" s="37">
        <f t="shared" si="23"/>
        <v>1</v>
      </c>
      <c r="AS86" s="38">
        <f t="shared" si="17"/>
        <v>1</v>
      </c>
    </row>
    <row r="87" spans="1:45">
      <c r="A87" t="str">
        <f>'Model output'!A86</f>
        <v>TCGA-DJ-A3UM</v>
      </c>
      <c r="B87" s="44">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26" t="str">
        <f t="shared" si="14"/>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output'!P86="",'Model output'!P86="C",ISNUMBER(SEARCH("Not identified", 'Model output'!P86)),ISNUMBER(SEARCH("Absent",'Model output'!P86)),ISNUMBER(SEARCH("Absence",'Model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5" t="str">
        <f>IF('Model output'!S86="","",'Model output'!S86)</f>
        <v>Not identified</v>
      </c>
      <c r="Y87" t="str">
        <f>IF(OR('Model output'!S86="",ISNUMBER(SEARCH("No extension",'Model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8" t="str">
        <f>IF(OR('Model output'!V86="", AND(ISERROR(SEARCH("Positive",'Model output'!V86)), ISNUMBER(SEARCH("Negative",'Model output'!V86))), ISNUMBER(SEARCH("Cannot be assessed",'Model output'!V86)), AND(ISNUMBER(SEARCH("Uninvolved",'Model output'!V86)),NOT(ISNUMBER(SEARCH("margin(s) involved",'Model output'!V86)))), ISNUMBER(SEARCH("No involvement",'Model output'!V86)), AND(NOT(ISNUMBER(SEARCH("focal",'Model output'!V86))),ISNUMBER(SEARCH("Free",'Model output'!V86))), ISNUMBER(SEARCH("narrowly excised",'Model output'!V86)), ISNUMBER(SEARCH("none",'Model output'!V86)), ISNUMBER(SEARCH("R0",'Model output'!V86)), ISNUMBER(SEARCH("1 mm",'Model output'!V86)), ISNUMBER(SEARCH("0.1 CM",'Model output'!V86)), ISNUMBER(SEARCH("less than 0.2 mm",'Model output'!V86)), ISNUMBER(SEARCH("less than 1.0 mm",'Model output'!V86)), ISNUMBER(SEARCH("less than 0.5 mm",'Model output'!V86)), ISNUMBER(SEARCH("abut",'Model output'!V86))), "negative", "positive")</f>
        <v>negative</v>
      </c>
      <c r="AE87" s="32"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intermediate</v>
      </c>
      <c r="AF87" s="33" t="str">
        <f t="shared" si="15"/>
        <v>1b</v>
      </c>
      <c r="AG87" s="33" t="str">
        <f t="shared" si="16"/>
        <v>0</v>
      </c>
      <c r="AH87" s="33" t="str">
        <f t="shared" si="18"/>
        <v>0</v>
      </c>
      <c r="AI87" s="38" t="str">
        <f t="shared" si="19"/>
        <v>I</v>
      </c>
      <c r="AJ87" s="32" t="s">
        <v>937</v>
      </c>
      <c r="AK87" s="37" t="s">
        <v>989</v>
      </c>
      <c r="AL87" s="37" t="s">
        <v>990</v>
      </c>
      <c r="AM87" s="37" t="s">
        <v>993</v>
      </c>
      <c r="AN87" s="37" t="s">
        <v>70</v>
      </c>
      <c r="AO87" s="32">
        <f t="shared" ca="1" si="20"/>
        <v>1</v>
      </c>
      <c r="AP87" s="37">
        <f t="shared" si="21"/>
        <v>1</v>
      </c>
      <c r="AQ87" s="37">
        <f t="shared" si="22"/>
        <v>1</v>
      </c>
      <c r="AR87" s="37">
        <f t="shared" si="23"/>
        <v>1</v>
      </c>
      <c r="AS87" s="38">
        <f t="shared" si="17"/>
        <v>1</v>
      </c>
    </row>
    <row r="88" spans="1:45">
      <c r="A88" t="str">
        <f>'Model output'!A87</f>
        <v>TCGA-DJ-A3UN</v>
      </c>
      <c r="B88" s="44">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26" t="str">
        <f t="shared" si="14"/>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Classical type</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output'!P87="",'Model output'!P87="C",ISNUMBER(SEARCH("Not identified", 'Model output'!P87)),ISNUMBER(SEARCH("Absent",'Model output'!P87)),ISNUMBER(SEARCH("Absence",'Model output'!P87)),AND(ISNUMBER(SEARCH("No",'Model output'!P87)),NOT(ISNUMBER(SEARCH("diagnostic",'Model output'!P87)))),ISNUMBER(SEARCH("Negative",'Model output'!P87))),"negative","positive")</f>
        <v>negative</v>
      </c>
      <c r="T88" t="str">
        <f>IF('Model output'!O87="","",'Model output'!O87)</f>
        <v>Two foci</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5" t="str">
        <f>IF('Model output'!S87="","",'Model output'!S87)</f>
        <v>Not identified</v>
      </c>
      <c r="Y88" t="str">
        <f>IF(OR('Model output'!S87="",ISNUMBER(SEARCH("No extension",'Model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8" t="str">
        <f>IF(OR('Model output'!V87="", AND(ISERROR(SEARCH("Positive",'Model output'!V87)), ISNUMBER(SEARCH("Negative",'Model output'!V87))), ISNUMBER(SEARCH("Cannot be assessed",'Model output'!V87)), AND(ISNUMBER(SEARCH("Uninvolved",'Model output'!V87)),NOT(ISNUMBER(SEARCH("margin(s) involved",'Model output'!V87)))), ISNUMBER(SEARCH("No involvement",'Model output'!V87)), AND(NOT(ISNUMBER(SEARCH("focal",'Model output'!V87))),ISNUMBER(SEARCH("Free",'Model output'!V87))), ISNUMBER(SEARCH("narrowly excised",'Model output'!V87)), ISNUMBER(SEARCH("none",'Model output'!V87)), ISNUMBER(SEARCH("R0",'Model output'!V87)), ISNUMBER(SEARCH("1 mm",'Model output'!V87)), ISNUMBER(SEARCH("0.1 CM",'Model output'!V87)), ISNUMBER(SEARCH("less than 0.2 mm",'Model output'!V87)), ISNUMBER(SEARCH("less than 1.0 mm",'Model output'!V87)), ISNUMBER(SEARCH("less than 0.5 mm",'Model output'!V87)), ISNUMBER(SEARCH("abut",'Model output'!V87))), "negative", "positive")</f>
        <v>negative</v>
      </c>
      <c r="AE88" s="32"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33" t="str">
        <f t="shared" si="15"/>
        <v>1b</v>
      </c>
      <c r="AG88" s="33" t="str">
        <f t="shared" si="16"/>
        <v>0</v>
      </c>
      <c r="AH88" s="33" t="str">
        <f t="shared" si="18"/>
        <v>0</v>
      </c>
      <c r="AI88" s="38" t="str">
        <f t="shared" si="19"/>
        <v>I</v>
      </c>
      <c r="AJ88" s="32" t="s">
        <v>936</v>
      </c>
      <c r="AK88" s="37" t="s">
        <v>989</v>
      </c>
      <c r="AL88" s="37" t="s">
        <v>990</v>
      </c>
      <c r="AM88" s="37" t="s">
        <v>993</v>
      </c>
      <c r="AN88" s="37" t="s">
        <v>70</v>
      </c>
      <c r="AO88" s="32">
        <f t="shared" ca="1" si="20"/>
        <v>1</v>
      </c>
      <c r="AP88" s="37">
        <f t="shared" si="21"/>
        <v>1</v>
      </c>
      <c r="AQ88" s="37">
        <f t="shared" si="22"/>
        <v>1</v>
      </c>
      <c r="AR88" s="37">
        <f t="shared" si="23"/>
        <v>1</v>
      </c>
      <c r="AS88" s="38">
        <f t="shared" si="17"/>
        <v>1</v>
      </c>
    </row>
    <row r="89" spans="1:45">
      <c r="A89" t="str">
        <f>'Model output'!A88</f>
        <v>TCGA-DJ-A3UO</v>
      </c>
      <c r="B89" s="44">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 cm</v>
      </c>
      <c r="L89" s="26" t="str">
        <f t="shared" si="14"/>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 classical type</v>
      </c>
      <c r="O89" t="str">
        <f>IF('Model output'!M88="","",'Model output'!M88)</f>
        <v/>
      </c>
      <c r="P89" t="str">
        <f>IF('Model output'!N88="","",'Model output'!N88)</f>
        <v>2.8 cm (right lobe) and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output'!P88="",'Model output'!P88="C",ISNUMBER(SEARCH("Not identified", 'Model output'!P88)),ISNUMBER(SEARCH("Absent",'Model output'!P88)),ISNUMBER(SEARCH("Absence",'Model output'!P88)),AND(ISNUMBER(SEARCH("No",'Model output'!P88)),NOT(ISNUMBER(SEARCH("diagnostic",'Model output'!P88)))),ISNUMBER(SEARCH("Negative",'Model output'!P88))),"negative","positive")</f>
        <v>positive</v>
      </c>
      <c r="T89">
        <f>IF('Model output'!O88="","",'Model output'!O88)</f>
        <v>4</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 including a focus in the extrathyroidal tissue</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5" t="str">
        <f>IF('Model output'!S88="","",'Model output'!S88)</f>
        <v>Invades: perithyroid fibroadipose tissue</v>
      </c>
      <c r="Y89" t="str">
        <f>IF(OR('Model output'!S88="",ISNUMBER(SEARCH("No extension",'Model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8" t="str">
        <f>IF(OR('Model output'!V88="", AND(ISERROR(SEARCH("Positive",'Model output'!V88)), ISNUMBER(SEARCH("Negative",'Model output'!V88))), ISNUMBER(SEARCH("Cannot be assessed",'Model output'!V88)), AND(ISNUMBER(SEARCH("Uninvolved",'Model output'!V88)),NOT(ISNUMBER(SEARCH("margin(s) involved",'Model output'!V88)))), ISNUMBER(SEARCH("No involvement",'Model output'!V88)), AND(NOT(ISNUMBER(SEARCH("focal",'Model output'!V88))),ISNUMBER(SEARCH("Free",'Model output'!V88))), ISNUMBER(SEARCH("narrowly excised",'Model output'!V88)), ISNUMBER(SEARCH("none",'Model output'!V88)), ISNUMBER(SEARCH("R0",'Model output'!V88)), ISNUMBER(SEARCH("1 mm",'Model output'!V88)), ISNUMBER(SEARCH("0.1 CM",'Model output'!V88)), ISNUMBER(SEARCH("less than 0.2 mm",'Model output'!V88)), ISNUMBER(SEARCH("less than 1.0 mm",'Model output'!V88)), ISNUMBER(SEARCH("less than 0.5 mm",'Model output'!V88)), ISNUMBER(SEARCH("abut",'Model output'!V88))), "negative", "positive")</f>
        <v>negative</v>
      </c>
      <c r="AE89" s="32"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33" t="str">
        <f t="shared" si="15"/>
        <v>2</v>
      </c>
      <c r="AG89" s="33" t="str">
        <f t="shared" si="16"/>
        <v>1b</v>
      </c>
      <c r="AH89" s="33" t="str">
        <f t="shared" si="18"/>
        <v>0</v>
      </c>
      <c r="AI89" s="38" t="str">
        <f t="shared" si="19"/>
        <v>II</v>
      </c>
      <c r="AJ89" s="32" t="s">
        <v>937</v>
      </c>
      <c r="AK89" s="37" t="s">
        <v>992</v>
      </c>
      <c r="AL89" s="37" t="s">
        <v>989</v>
      </c>
      <c r="AM89" s="37" t="s">
        <v>993</v>
      </c>
      <c r="AN89" s="37" t="s">
        <v>991</v>
      </c>
      <c r="AO89" s="32">
        <f t="shared" ca="1" si="20"/>
        <v>1</v>
      </c>
      <c r="AP89" s="37">
        <f t="shared" si="21"/>
        <v>1</v>
      </c>
      <c r="AQ89" s="37">
        <f t="shared" si="22"/>
        <v>1</v>
      </c>
      <c r="AR89" s="37">
        <f t="shared" si="23"/>
        <v>1</v>
      </c>
      <c r="AS89" s="38">
        <f t="shared" si="17"/>
        <v>1</v>
      </c>
    </row>
    <row r="90" spans="1:45">
      <c r="A90" t="str">
        <f>'Model output'!A89</f>
        <v>TCGA-DJ-A3UQ</v>
      </c>
      <c r="B90" s="44">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X</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 (right paratracheal tissue)</v>
      </c>
      <c r="L90" s="26" t="str">
        <f t="shared" si="14"/>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microcarcinoma</v>
      </c>
      <c r="O90" t="str">
        <f>IF('Model output'!M89="","",'Model output'!M89)</f>
        <v/>
      </c>
      <c r="P90" t="str">
        <f>IF('Model output'!N89="","",'Model output'!N89)</f>
        <v>0.8 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output'!P89="",'Model output'!P89="C",ISNUMBER(SEARCH("Not identified", 'Model output'!P89)),ISNUMBER(SEARCH("Absent",'Model output'!P89)),ISNUMBER(SEARCH("Absence",'Model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5" t="str">
        <f>IF('Model output'!S89="","",'Model output'!S89)</f>
        <v>Invades: perithyroidal fibroadipose tissue</v>
      </c>
      <c r="Y90" t="str">
        <f>IF(OR('Model output'!S89="",ISNUMBER(SEARCH("No extension",'Model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8" t="str">
        <f>IF(OR('Model output'!V89="", AND(ISERROR(SEARCH("Positive",'Model output'!V89)), ISNUMBER(SEARCH("Negative",'Model output'!V89))), ISNUMBER(SEARCH("Cannot be assessed",'Model output'!V89)), AND(ISNUMBER(SEARCH("Uninvolved",'Model output'!V89)),NOT(ISNUMBER(SEARCH("margin(s) involved",'Model output'!V89)))), ISNUMBER(SEARCH("No involvement",'Model output'!V89)), AND(NOT(ISNUMBER(SEARCH("focal",'Model output'!V89))),ISNUMBER(SEARCH("Free",'Model output'!V89))), ISNUMBER(SEARCH("narrowly excised",'Model output'!V89)), ISNUMBER(SEARCH("none",'Model output'!V89)), ISNUMBER(SEARCH("R0",'Model output'!V89)), ISNUMBER(SEARCH("1 mm",'Model output'!V89)), ISNUMBER(SEARCH("0.1 CM",'Model output'!V89)), ISNUMBER(SEARCH("less than 0.2 mm",'Model output'!V89)), ISNUMBER(SEARCH("less than 1.0 mm",'Model output'!V89)), ISNUMBER(SEARCH("less than 0.5 mm",'Model output'!V89)), ISNUMBER(SEARCH("abut",'Model output'!V89))), "negative", "positive")</f>
        <v>negative</v>
      </c>
      <c r="AE90" s="32"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33" t="str">
        <f t="shared" si="15"/>
        <v>1a</v>
      </c>
      <c r="AG90" s="33" t="str">
        <f t="shared" si="16"/>
        <v>1a</v>
      </c>
      <c r="AH90" s="33" t="str">
        <f t="shared" si="18"/>
        <v>0</v>
      </c>
      <c r="AI90" s="38" t="str">
        <f t="shared" si="19"/>
        <v>I</v>
      </c>
      <c r="AJ90" s="32" t="s">
        <v>937</v>
      </c>
      <c r="AK90" s="37" t="s">
        <v>994</v>
      </c>
      <c r="AL90" s="37" t="s">
        <v>994</v>
      </c>
      <c r="AM90" s="37" t="s">
        <v>993</v>
      </c>
      <c r="AN90" s="37" t="s">
        <v>70</v>
      </c>
      <c r="AO90" s="32">
        <f t="shared" ca="1" si="20"/>
        <v>1</v>
      </c>
      <c r="AP90" s="37">
        <f t="shared" si="21"/>
        <v>1</v>
      </c>
      <c r="AQ90" s="37">
        <f t="shared" si="22"/>
        <v>1</v>
      </c>
      <c r="AR90" s="37">
        <f t="shared" si="23"/>
        <v>1</v>
      </c>
      <c r="AS90" s="38">
        <f t="shared" si="17"/>
        <v>1</v>
      </c>
    </row>
    <row r="91" spans="1:45">
      <c r="A91" t="str">
        <f>'Model output'!A90</f>
        <v>TCGA-DJ-A3UR</v>
      </c>
      <c r="B91" s="44">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10</v>
      </c>
      <c r="J91">
        <f>IF('Model output'!J90="","",IF(AND(ISNUMBER('Model output'!J90),'Model output'!J90&lt;=I91),'Model output'!J90,IF(ISNUMBER(SEARCH("0/",'Model output'!J90)),0,1)))</f>
        <v>4</v>
      </c>
      <c r="K91" t="str" cm="1">
        <f t="array" ref="K91">IF(COUNT(FIND({0,1,2,3,4,5,6,7,8,9},'Model output'!K90))&gt;0,'Model output'!K90,"")</f>
        <v>0.5 cm</v>
      </c>
      <c r="L91" s="26" t="str">
        <f t="shared" si="14"/>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 thyroid carcinoma</v>
      </c>
      <c r="O91" t="str">
        <f>IF('Model output'!M90="","",'Model output'!M90)</f>
        <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output'!P90="",'Model output'!P90="C",ISNUMBER(SEARCH("Not identified", 'Model output'!P90)),ISNUMBER(SEARCH("Absent",'Model output'!P90)),ISNUMBER(SEARCH("Absence",'Model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5" t="str">
        <f>IF('Model output'!S90="","",'Model output'!S90)</f>
        <v>One of the microcarcinoma invades extra-thyroid fibroadipose tissue.</v>
      </c>
      <c r="Y91" t="str">
        <f>IF(OR('Model output'!S90="",ISNUMBER(SEARCH("No extension",'Model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8" t="str">
        <f>IF(OR('Model output'!V90="", AND(ISERROR(SEARCH("Positive",'Model output'!V90)), ISNUMBER(SEARCH("Negative",'Model output'!V90))), ISNUMBER(SEARCH("Cannot be assessed",'Model output'!V90)), AND(ISNUMBER(SEARCH("Uninvolved",'Model output'!V90)),NOT(ISNUMBER(SEARCH("margin(s) involved",'Model output'!V90)))), ISNUMBER(SEARCH("No involvement",'Model output'!V90)), AND(NOT(ISNUMBER(SEARCH("focal",'Model output'!V90))),ISNUMBER(SEARCH("Free",'Model output'!V90))), ISNUMBER(SEARCH("narrowly excised",'Model output'!V90)), ISNUMBER(SEARCH("none",'Model output'!V90)), ISNUMBER(SEARCH("R0",'Model output'!V90)), ISNUMBER(SEARCH("1 mm",'Model output'!V90)), ISNUMBER(SEARCH("0.1 CM",'Model output'!V90)), ISNUMBER(SEARCH("less than 0.2 mm",'Model output'!V90)), ISNUMBER(SEARCH("less than 1.0 mm",'Model output'!V90)), ISNUMBER(SEARCH("less than 0.5 mm",'Model output'!V90)), ISNUMBER(SEARCH("abut",'Model output'!V90))), "negative", "positive")</f>
        <v>negative</v>
      </c>
      <c r="AE91" s="32"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33" t="str">
        <f t="shared" si="15"/>
        <v>1a</v>
      </c>
      <c r="AG91" s="33" t="str">
        <f t="shared" si="16"/>
        <v>1a</v>
      </c>
      <c r="AH91" s="33" t="str">
        <f t="shared" si="18"/>
        <v>0</v>
      </c>
      <c r="AI91" s="38" t="str">
        <f t="shared" si="19"/>
        <v>I</v>
      </c>
      <c r="AJ91" s="32" t="s">
        <v>937</v>
      </c>
      <c r="AK91" s="37" t="s">
        <v>994</v>
      </c>
      <c r="AL91" s="37" t="s">
        <v>994</v>
      </c>
      <c r="AM91" s="37" t="s">
        <v>993</v>
      </c>
      <c r="AN91" s="37" t="s">
        <v>70</v>
      </c>
      <c r="AO91" s="32">
        <f t="shared" ca="1" si="20"/>
        <v>1</v>
      </c>
      <c r="AP91" s="37">
        <f t="shared" si="21"/>
        <v>1</v>
      </c>
      <c r="AQ91" s="37">
        <f t="shared" si="22"/>
        <v>1</v>
      </c>
      <c r="AR91" s="37">
        <f t="shared" si="23"/>
        <v>1</v>
      </c>
      <c r="AS91" s="38">
        <f t="shared" si="17"/>
        <v>1</v>
      </c>
    </row>
    <row r="92" spans="1:45">
      <c r="A92" t="str">
        <f>'Model output'!A91</f>
        <v>TCGA-DJ-A3US</v>
      </c>
      <c r="B92" s="44">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26" t="str">
        <f t="shared" si="14"/>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 type</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output'!P91="",'Model output'!P91="C",ISNUMBER(SEARCH("Not identified", 'Model output'!P91)),ISNUMBER(SEARCH("Absent",'Model output'!P91)),ISNUMBER(SEARCH("Absence",'Model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15" t="str">
        <f>IF('Model output'!S91="","",'Model output'!S91)</f>
        <v>Not identified</v>
      </c>
      <c r="Y92" t="str">
        <f>IF(OR('Model output'!S91="",ISNUMBER(SEARCH("No extension",'Model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8" t="str">
        <f>IF(OR('Model output'!V91="", AND(ISERROR(SEARCH("Positive",'Model output'!V91)), ISNUMBER(SEARCH("Negative",'Model output'!V91))), ISNUMBER(SEARCH("Cannot be assessed",'Model output'!V91)), AND(ISNUMBER(SEARCH("Uninvolved",'Model output'!V91)),NOT(ISNUMBER(SEARCH("margin(s) involved",'Model output'!V91)))), ISNUMBER(SEARCH("No involvement",'Model output'!V91)), AND(NOT(ISNUMBER(SEARCH("focal",'Model output'!V91))),ISNUMBER(SEARCH("Free",'Model output'!V91))), ISNUMBER(SEARCH("narrowly excised",'Model output'!V91)), ISNUMBER(SEARCH("none",'Model output'!V91)), ISNUMBER(SEARCH("R0",'Model output'!V91)), ISNUMBER(SEARCH("1 mm",'Model output'!V91)), ISNUMBER(SEARCH("0.1 CM",'Model output'!V91)), ISNUMBER(SEARCH("less than 0.2 mm",'Model output'!V91)), ISNUMBER(SEARCH("less than 1.0 mm",'Model output'!V91)), ISNUMBER(SEARCH("less than 0.5 mm",'Model output'!V91)), ISNUMBER(SEARCH("abut",'Model output'!V91))), "negative", "positive")</f>
        <v>negative</v>
      </c>
      <c r="AE92" s="32"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33" t="str">
        <f t="shared" si="15"/>
        <v>1b</v>
      </c>
      <c r="AG92" s="33" t="str">
        <f t="shared" si="16"/>
        <v>0</v>
      </c>
      <c r="AH92" s="33" t="str">
        <f t="shared" si="18"/>
        <v>0</v>
      </c>
      <c r="AI92" s="38" t="str">
        <f t="shared" si="19"/>
        <v>I</v>
      </c>
      <c r="AJ92" s="32" t="s">
        <v>936</v>
      </c>
      <c r="AK92" s="37" t="s">
        <v>989</v>
      </c>
      <c r="AL92" s="37" t="s">
        <v>993</v>
      </c>
      <c r="AM92" s="37" t="s">
        <v>993</v>
      </c>
      <c r="AN92" s="37" t="s">
        <v>70</v>
      </c>
      <c r="AO92" s="32">
        <f t="shared" ca="1" si="20"/>
        <v>1</v>
      </c>
      <c r="AP92" s="37">
        <f t="shared" si="21"/>
        <v>1</v>
      </c>
      <c r="AQ92" s="37">
        <f t="shared" si="22"/>
        <v>1</v>
      </c>
      <c r="AR92" s="37">
        <f t="shared" si="23"/>
        <v>1</v>
      </c>
      <c r="AS92" s="38">
        <f t="shared" si="17"/>
        <v>1</v>
      </c>
    </row>
    <row r="93" spans="1:45">
      <c r="A93" t="str">
        <f>'Model output'!A92</f>
        <v>TCGA-DJ-A3UT</v>
      </c>
      <c r="B93" s="44">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2"/>
        <v>positive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f>IF('Model output'!I92="","",IF(ISNUMBER('Model output'!I92),'Model output'!I92,1))</f>
        <v>20</v>
      </c>
      <c r="J93">
        <f>IF('Model output'!J92="","",IF(AND(ISNUMBER('Model output'!J92),'Model output'!J92&lt;=I93),'Model output'!J92,IF(ISNUMBER(SEARCH("0/",'Model output'!J92)),0,1)))</f>
        <v>3</v>
      </c>
      <c r="K93" t="str" cm="1">
        <f t="array" ref="K93">IF(COUNT(FIND({0,1,2,3,4,5,6,7,8,9},'Model output'!K92))&gt;0,'Model output'!K92,"")</f>
        <v/>
      </c>
      <c r="L93" s="26" t="str">
        <f t="shared" si="14"/>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
      </c>
      <c r="P93" t="str">
        <f>IF('Model output'!N92="","",'Model output'!N92)</f>
        <v>0.9 cm</v>
      </c>
      <c r="Q93" t="str">
        <f t="shared" si="13"/>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output'!P92="",'Model output'!P92="C",ISNUMBER(SEARCH("Not identified", 'Model output'!P92)),ISNUMBER(SEARCH("Absent",'Model output'!P92)),ISNUMBER(SEARCH("Absence",'Model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5" t="str">
        <f>IF('Model output'!S92="","",'Model output'!S92)</f>
        <v>Not Identified</v>
      </c>
      <c r="Y93" t="str">
        <f>IF(OR('Model output'!S92="",ISNUMBER(SEARCH("No extension",'Model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8" t="str">
        <f>IF(OR('Model output'!V92="", AND(ISERROR(SEARCH("Positive",'Model output'!V92)), ISNUMBER(SEARCH("Negative",'Model output'!V92))), ISNUMBER(SEARCH("Cannot be assessed",'Model output'!V92)), AND(ISNUMBER(SEARCH("Uninvolved",'Model output'!V92)),NOT(ISNUMBER(SEARCH("margin(s) involved",'Model output'!V92)))), ISNUMBER(SEARCH("No involvement",'Model output'!V92)), AND(NOT(ISNUMBER(SEARCH("focal",'Model output'!V92))),ISNUMBER(SEARCH("Free",'Model output'!V92))), ISNUMBER(SEARCH("narrowly excised",'Model output'!V92)), ISNUMBER(SEARCH("none",'Model output'!V92)), ISNUMBER(SEARCH("R0",'Model output'!V92)), ISNUMBER(SEARCH("1 mm",'Model output'!V92)), ISNUMBER(SEARCH("0.1 CM",'Model output'!V92)), ISNUMBER(SEARCH("less than 0.2 mm",'Model output'!V92)), ISNUMBER(SEARCH("less than 1.0 mm",'Model output'!V92)), ISNUMBER(SEARCH("less than 0.5 mm",'Model output'!V92)), ISNUMBER(SEARCH("abut",'Model output'!V92))), "negative", "positive")</f>
        <v>negative</v>
      </c>
      <c r="AE93" s="32"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33" t="str">
        <f t="shared" si="15"/>
        <v>1a</v>
      </c>
      <c r="AG93" s="33" t="str">
        <f t="shared" si="16"/>
        <v>1a</v>
      </c>
      <c r="AH93" s="33" t="str">
        <f t="shared" si="18"/>
        <v>0</v>
      </c>
      <c r="AI93" s="38" t="str">
        <f t="shared" si="19"/>
        <v>I</v>
      </c>
      <c r="AJ93" s="32" t="s">
        <v>936</v>
      </c>
      <c r="AK93" s="37" t="s">
        <v>994</v>
      </c>
      <c r="AL93" s="37" t="s">
        <v>993</v>
      </c>
      <c r="AM93" s="37" t="s">
        <v>993</v>
      </c>
      <c r="AN93" s="37" t="s">
        <v>70</v>
      </c>
      <c r="AO93" s="32">
        <f t="shared" ca="1" si="20"/>
        <v>1</v>
      </c>
      <c r="AP93" s="37">
        <f t="shared" si="21"/>
        <v>1</v>
      </c>
      <c r="AQ93" s="37">
        <f t="shared" si="22"/>
        <v>0</v>
      </c>
      <c r="AR93" s="37">
        <f t="shared" si="23"/>
        <v>1</v>
      </c>
      <c r="AS93" s="38">
        <f t="shared" si="17"/>
        <v>1</v>
      </c>
    </row>
    <row r="94" spans="1:45">
      <c r="A94" t="str">
        <f>'Model output'!A93</f>
        <v>TCGA-DJ-A3UU</v>
      </c>
      <c r="B94" s="44">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2</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positive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1.1 cm</v>
      </c>
      <c r="L94" s="26" t="str">
        <f t="shared" si="14"/>
        <v>1.1cm</v>
      </c>
      <c r="M94" cm="1">
        <f t="array" ref="M94">IF(L94="","",IF(ISNUMBER(SEARCH("cm",L94)),MAX(VALUE(SUBSTITUTE(_xlfn.FILTERXML("&lt;t&gt;&lt;s&gt;"&amp;SUBSTITUTE(L94,",","&lt;/s&gt;&lt;s&gt;")&amp;"&lt;/s&gt;&lt;/t&gt;","//s"),"cm",""))),MAX(VALUE(SUBSTITUTE(_xlfn.FILTERXML("&lt;t&gt;&lt;s&gt;"&amp;SUBSTITUTE(L94,",","&lt;/s&gt;&lt;s&gt;")&amp;"&lt;/s&gt;&lt;/t&gt;","//s"),"mm","")))/10))</f>
        <v>1.1000000000000001</v>
      </c>
      <c r="N94" t="str">
        <f>IF('Model output'!L93="","",'Model output'!L93)</f>
        <v>Papillary carcinoma</v>
      </c>
      <c r="O94" t="str">
        <f>IF('Model output'!M93="","",'Model output'!M93)</f>
        <v>Classical type</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output'!P93="",'Model output'!P93="C",ISNUMBER(SEARCH("Not identified", 'Model output'!P93)),ISNUMBER(SEARCH("Absent",'Model output'!P93)),ISNUMBER(SEARCH("Absence",'Model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5" t="str">
        <f>IF('Model output'!S93="","",'Model output'!S93)</f>
        <v>Invades the extrathyroidal fibroadipose tissue</v>
      </c>
      <c r="Y94" t="str">
        <f>IF(OR('Model output'!S93="",ISNUMBER(SEARCH("No extension",'Model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8" t="str">
        <f>IF(OR('Model output'!V93="", AND(ISERROR(SEARCH("Positive",'Model output'!V93)), ISNUMBER(SEARCH("Negative",'Model output'!V93))), ISNUMBER(SEARCH("Cannot be assessed",'Model output'!V93)), AND(ISNUMBER(SEARCH("Uninvolved",'Model output'!V93)),NOT(ISNUMBER(SEARCH("margin(s) involved",'Model output'!V93)))), ISNUMBER(SEARCH("No involvement",'Model output'!V93)), AND(NOT(ISNUMBER(SEARCH("focal",'Model output'!V93))),ISNUMBER(SEARCH("Free",'Model output'!V93))), ISNUMBER(SEARCH("narrowly excised",'Model output'!V93)), ISNUMBER(SEARCH("none",'Model output'!V93)), ISNUMBER(SEARCH("R0",'Model output'!V93)), ISNUMBER(SEARCH("1 mm",'Model output'!V93)), ISNUMBER(SEARCH("0.1 CM",'Model output'!V93)), ISNUMBER(SEARCH("less than 0.2 mm",'Model output'!V93)), ISNUMBER(SEARCH("less than 1.0 mm",'Model output'!V93)), ISNUMBER(SEARCH("less than 0.5 mm",'Model output'!V93)), ISNUMBER(SEARCH("abut",'Model output'!V93))), "negative", "positive")</f>
        <v>positive</v>
      </c>
      <c r="AE94" s="32"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33" t="str">
        <f t="shared" si="15"/>
        <v>1b</v>
      </c>
      <c r="AG94" s="33" t="str">
        <f t="shared" si="16"/>
        <v>0</v>
      </c>
      <c r="AH94" s="33" t="str">
        <f t="shared" si="18"/>
        <v>0</v>
      </c>
      <c r="AI94" s="38" t="str">
        <f t="shared" si="19"/>
        <v>I</v>
      </c>
      <c r="AJ94" s="32" t="s">
        <v>935</v>
      </c>
      <c r="AK94" s="37" t="s">
        <v>989</v>
      </c>
      <c r="AL94" s="37" t="s">
        <v>990</v>
      </c>
      <c r="AM94" s="37" t="s">
        <v>993</v>
      </c>
      <c r="AN94" s="37" t="s">
        <v>70</v>
      </c>
      <c r="AO94" s="32">
        <f t="shared" si="20"/>
        <v>1</v>
      </c>
      <c r="AP94" s="37">
        <f t="shared" si="21"/>
        <v>1</v>
      </c>
      <c r="AQ94" s="37">
        <f t="shared" si="22"/>
        <v>1</v>
      </c>
      <c r="AR94" s="37">
        <f t="shared" si="23"/>
        <v>1</v>
      </c>
      <c r="AS94" s="38">
        <f t="shared" si="17"/>
        <v>1</v>
      </c>
    </row>
    <row r="95" spans="1:45">
      <c r="A95" t="str">
        <f>'Model output'!A94</f>
        <v>TCGA-DJ-A3UV</v>
      </c>
      <c r="B95" s="44">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26" t="str">
        <f t="shared" si="14"/>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 type</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output'!P94="",'Model output'!P94="C",ISNUMBER(SEARCH("Not identified", 'Model output'!P94)),ISNUMBER(SEARCH("Absent",'Model output'!P94)),ISNUMBER(SEARCH("Absence",'Model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One focus of vascular invasion is noted</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15" t="str">
        <f>IF('Model output'!S94="","",'Model output'!S94)</f>
        <v>Not identified</v>
      </c>
      <c r="Y95" t="str">
        <f>IF(OR('Model output'!S94="",ISNUMBER(SEARCH("No extension",'Model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8" t="str">
        <f>IF(OR('Model output'!V94="", AND(ISERROR(SEARCH("Positive",'Model output'!V94)), ISNUMBER(SEARCH("Negative",'Model output'!V94))), ISNUMBER(SEARCH("Cannot be assessed",'Model output'!V94)), AND(ISNUMBER(SEARCH("Uninvolved",'Model output'!V94)),NOT(ISNUMBER(SEARCH("margin(s) involved",'Model output'!V94)))), ISNUMBER(SEARCH("No involvement",'Model output'!V94)), AND(NOT(ISNUMBER(SEARCH("focal",'Model output'!V94))),ISNUMBER(SEARCH("Free",'Model output'!V94))), ISNUMBER(SEARCH("narrowly excised",'Model output'!V94)), ISNUMBER(SEARCH("none",'Model output'!V94)), ISNUMBER(SEARCH("R0",'Model output'!V94)), ISNUMBER(SEARCH("1 mm",'Model output'!V94)), ISNUMBER(SEARCH("0.1 CM",'Model output'!V94)), ISNUMBER(SEARCH("less than 0.2 mm",'Model output'!V94)), ISNUMBER(SEARCH("less than 1.0 mm",'Model output'!V94)), ISNUMBER(SEARCH("less than 0.5 mm",'Model output'!V94)), ISNUMBER(SEARCH("abut",'Model output'!V94))), "negative", "positive")</f>
        <v>negative</v>
      </c>
      <c r="AE95" s="32"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33" t="str">
        <f t="shared" si="15"/>
        <v>1a</v>
      </c>
      <c r="AG95" s="33" t="str">
        <f t="shared" si="16"/>
        <v>0</v>
      </c>
      <c r="AH95" s="33" t="str">
        <f t="shared" si="18"/>
        <v>0</v>
      </c>
      <c r="AI95" s="38" t="str">
        <f t="shared" si="19"/>
        <v>I</v>
      </c>
      <c r="AJ95" s="32" t="s">
        <v>937</v>
      </c>
      <c r="AK95" s="37" t="s">
        <v>994</v>
      </c>
      <c r="AL95" s="37" t="s">
        <v>990</v>
      </c>
      <c r="AM95" s="37" t="s">
        <v>993</v>
      </c>
      <c r="AN95" s="37" t="s">
        <v>70</v>
      </c>
      <c r="AO95" s="32">
        <f t="shared" ca="1" si="20"/>
        <v>1</v>
      </c>
      <c r="AP95" s="37">
        <f t="shared" si="21"/>
        <v>1</v>
      </c>
      <c r="AQ95" s="37">
        <f t="shared" si="22"/>
        <v>1</v>
      </c>
      <c r="AR95" s="37">
        <f t="shared" si="23"/>
        <v>1</v>
      </c>
      <c r="AS95" s="38">
        <f t="shared" si="17"/>
        <v>1</v>
      </c>
    </row>
    <row r="96" spans="1:45">
      <c r="A96" t="str">
        <f>'Model output'!A95</f>
        <v>TCGA-DJ-A3UX</v>
      </c>
      <c r="B96" s="44">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f>IF('Model output'!I95="","",IF(ISNUMBER('Model output'!I95),'Model output'!I95,1))</f>
        <v>3</v>
      </c>
      <c r="J96" t="str">
        <f>IF('Model output'!J95="","",IF(AND(ISNUMBER('Model output'!J95),'Model output'!J95&lt;=I96),'Model output'!J95,IF(ISNUMBER(SEARCH("0/",'Model output'!J95)),0,1)))</f>
        <v/>
      </c>
      <c r="K96" t="str" cm="1">
        <f t="array" ref="K96">IF(COUNT(FIND({0,1,2,3,4,5,6,7,8,9},'Model output'!K95))&gt;0,'Model output'!K95,"")</f>
        <v/>
      </c>
      <c r="L96" s="26" t="str">
        <f t="shared" si="14"/>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 microcarcinoma</v>
      </c>
      <c r="O96" t="str">
        <f>IF('Model output'!M95="","",'Model output'!M95)</f>
        <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output'!P95="",'Model output'!P95="C",ISNUMBER(SEARCH("Not identified", 'Model output'!P95)),ISNUMBER(SEARCH("Absent",'Model output'!P95)),ISNUMBER(SEARCH("Absence",'Model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5" t="str">
        <f>IF('Model output'!S95="","",'Model output'!S95)</f>
        <v>Not identified</v>
      </c>
      <c r="Y96" t="str">
        <f>IF(OR('Model output'!S95="",ISNUMBER(SEARCH("No extension",'Model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8" t="str">
        <f>IF(OR('Model output'!V95="", AND(ISERROR(SEARCH("Positive",'Model output'!V95)), ISNUMBER(SEARCH("Negative",'Model output'!V95))), ISNUMBER(SEARCH("Cannot be assessed",'Model output'!V95)), AND(ISNUMBER(SEARCH("Uninvolved",'Model output'!V95)),NOT(ISNUMBER(SEARCH("margin(s) involved",'Model output'!V95)))), ISNUMBER(SEARCH("No involvement",'Model output'!V95)), AND(NOT(ISNUMBER(SEARCH("focal",'Model output'!V95))),ISNUMBER(SEARCH("Free",'Model output'!V95))), ISNUMBER(SEARCH("narrowly excised",'Model output'!V95)), ISNUMBER(SEARCH("none",'Model output'!V95)), ISNUMBER(SEARCH("R0",'Model output'!V95)), ISNUMBER(SEARCH("1 mm",'Model output'!V95)), ISNUMBER(SEARCH("0.1 CM",'Model output'!V95)), ISNUMBER(SEARCH("less than 0.2 mm",'Model output'!V95)), ISNUMBER(SEARCH("less than 1.0 mm",'Model output'!V95)), ISNUMBER(SEARCH("less than 0.5 mm",'Model output'!V95)), ISNUMBER(SEARCH("abut",'Model output'!V95))), "negative", "positive")</f>
        <v>negative</v>
      </c>
      <c r="AE96" s="32"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33" t="str">
        <f t="shared" si="15"/>
        <v>1a</v>
      </c>
      <c r="AG96" s="33" t="str">
        <f t="shared" si="16"/>
        <v>0</v>
      </c>
      <c r="AH96" s="33" t="str">
        <f t="shared" si="18"/>
        <v>0</v>
      </c>
      <c r="AI96" s="38" t="str">
        <f t="shared" si="19"/>
        <v>I</v>
      </c>
      <c r="AJ96" s="32" t="s">
        <v>936</v>
      </c>
      <c r="AK96" s="37" t="s">
        <v>994</v>
      </c>
      <c r="AL96" s="37" t="s">
        <v>990</v>
      </c>
      <c r="AM96" s="37" t="s">
        <v>993</v>
      </c>
      <c r="AN96" s="37" t="s">
        <v>70</v>
      </c>
      <c r="AO96" s="32">
        <f t="shared" ca="1" si="20"/>
        <v>1</v>
      </c>
      <c r="AP96" s="37">
        <f t="shared" si="21"/>
        <v>1</v>
      </c>
      <c r="AQ96" s="37">
        <f t="shared" si="22"/>
        <v>1</v>
      </c>
      <c r="AR96" s="37">
        <f t="shared" si="23"/>
        <v>1</v>
      </c>
      <c r="AS96" s="38">
        <f t="shared" si="17"/>
        <v>1</v>
      </c>
    </row>
    <row r="97" spans="1:45">
      <c r="A97" t="str">
        <f>'Model output'!A96</f>
        <v>TCGA-DJ-A3UY</v>
      </c>
      <c r="B97" s="44">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26" t="str">
        <f t="shared" si="14"/>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v>
      </c>
      <c r="O97" t="str">
        <f>IF('Model output'!M96="","",'Model output'!M96)</f>
        <v>Classical type</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output'!P96="",'Model output'!P96="C",ISNUMBER(SEARCH("Not identified", 'Model output'!P96)),ISNUMBER(SEARCH("Absent",'Model output'!P96)),ISNUMBER(SEARCH("Absence",'Model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5" t="str">
        <f>IF('Model output'!S96="","",'Model output'!S96)</f>
        <v>Not identified</v>
      </c>
      <c r="Y97" t="str">
        <f>IF(OR('Model output'!S96="",ISNUMBER(SEARCH("No extension",'Model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8" t="str">
        <f>IF(OR('Model output'!V96="", AND(ISERROR(SEARCH("Positive",'Model output'!V96)), ISNUMBER(SEARCH("Negative",'Model output'!V96))), ISNUMBER(SEARCH("Cannot be assessed",'Model output'!V96)), AND(ISNUMBER(SEARCH("Uninvolved",'Model output'!V96)),NOT(ISNUMBER(SEARCH("margin(s) involved",'Model output'!V96)))), ISNUMBER(SEARCH("No involvement",'Model output'!V96)), AND(NOT(ISNUMBER(SEARCH("focal",'Model output'!V96))),ISNUMBER(SEARCH("Free",'Model output'!V96))), ISNUMBER(SEARCH("narrowly excised",'Model output'!V96)), ISNUMBER(SEARCH("none",'Model output'!V96)), ISNUMBER(SEARCH("R0",'Model output'!V96)), ISNUMBER(SEARCH("1 mm",'Model output'!V96)), ISNUMBER(SEARCH("0.1 CM",'Model output'!V96)), ISNUMBER(SEARCH("less than 0.2 mm",'Model output'!V96)), ISNUMBER(SEARCH("less than 1.0 mm",'Model output'!V96)), ISNUMBER(SEARCH("less than 0.5 mm",'Model output'!V96)), ISNUMBER(SEARCH("abut",'Model output'!V96))), "negative", "positive")</f>
        <v>negative</v>
      </c>
      <c r="AE97" s="32"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33" t="str">
        <f t="shared" si="15"/>
        <v>1b</v>
      </c>
      <c r="AG97" s="33" t="str">
        <f t="shared" si="16"/>
        <v>0</v>
      </c>
      <c r="AH97" s="33" t="str">
        <f t="shared" si="18"/>
        <v>0</v>
      </c>
      <c r="AI97" s="38" t="str">
        <f t="shared" si="19"/>
        <v>I</v>
      </c>
      <c r="AJ97" s="32" t="s">
        <v>936</v>
      </c>
      <c r="AK97" s="37" t="s">
        <v>989</v>
      </c>
      <c r="AL97" s="37" t="s">
        <v>993</v>
      </c>
      <c r="AM97" s="37" t="s">
        <v>993</v>
      </c>
      <c r="AN97" s="37" t="s">
        <v>70</v>
      </c>
      <c r="AO97" s="32">
        <f t="shared" ca="1" si="20"/>
        <v>1</v>
      </c>
      <c r="AP97" s="37">
        <f t="shared" si="21"/>
        <v>1</v>
      </c>
      <c r="AQ97" s="37">
        <f t="shared" si="22"/>
        <v>1</v>
      </c>
      <c r="AR97" s="37">
        <f t="shared" si="23"/>
        <v>1</v>
      </c>
      <c r="AS97" s="38">
        <f t="shared" si="17"/>
        <v>1</v>
      </c>
    </row>
    <row r="98" spans="1:45">
      <c r="A98" t="str">
        <f>'Model output'!A97</f>
        <v>TCGA-DJ-A3UZ</v>
      </c>
      <c r="B98" s="44">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2"/>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1</v>
      </c>
      <c r="K98" t="str" cm="1">
        <f t="array" ref="K98">IF(COUNT(FIND({0,1,2,3,4,5,6,7,8,9},'Model output'!K97))&gt;0,'Model output'!K97,"")</f>
        <v/>
      </c>
      <c r="L98" s="26" t="str">
        <f t="shared" si="14"/>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output'!P97="",'Model output'!P97="C",ISNUMBER(SEARCH("Not identified", 'Model output'!P97)),ISNUMBER(SEARCH("Absent",'Model output'!P97)),ISNUMBER(SEARCH("Absence",'Model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5" t="str">
        <f>IF('Model output'!S97="","",'Model output'!S97)</f>
        <v>Invades: perithyroidal adipose tissue and parathyroid gland</v>
      </c>
      <c r="Y98" t="str">
        <f>IF(OR('Model output'!S97="",ISNUMBER(SEARCH("No extension",'Model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8" t="str">
        <f>IF(OR('Model output'!V97="", AND(ISERROR(SEARCH("Positive",'Model output'!V97)), ISNUMBER(SEARCH("Negative",'Model output'!V97))), ISNUMBER(SEARCH("Cannot be assessed",'Model output'!V97)), AND(ISNUMBER(SEARCH("Uninvolved",'Model output'!V97)),NOT(ISNUMBER(SEARCH("margin(s) involved",'Model output'!V97)))), ISNUMBER(SEARCH("No involvement",'Model output'!V97)), AND(NOT(ISNUMBER(SEARCH("focal",'Model output'!V97))),ISNUMBER(SEARCH("Free",'Model output'!V97))), ISNUMBER(SEARCH("narrowly excised",'Model output'!V97)), ISNUMBER(SEARCH("none",'Model output'!V97)), ISNUMBER(SEARCH("R0",'Model output'!V97)), ISNUMBER(SEARCH("1 mm",'Model output'!V97)), ISNUMBER(SEARCH("0.1 CM",'Model output'!V97)), ISNUMBER(SEARCH("less than 0.2 mm",'Model output'!V97)), ISNUMBER(SEARCH("less than 1.0 mm",'Model output'!V97)), ISNUMBER(SEARCH("less than 0.5 mm",'Model output'!V97)), ISNUMBER(SEARCH("abut",'Model output'!V97))), "negative", "positive")</f>
        <v>negative</v>
      </c>
      <c r="AE98" s="32"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33" t="str">
        <f t="shared" si="15"/>
        <v>1b</v>
      </c>
      <c r="AG98" s="33" t="str">
        <f t="shared" si="16"/>
        <v>1a</v>
      </c>
      <c r="AH98" s="33" t="str">
        <f t="shared" si="18"/>
        <v>0</v>
      </c>
      <c r="AI98" s="38" t="str">
        <f t="shared" si="19"/>
        <v>II</v>
      </c>
      <c r="AJ98" s="32" t="s">
        <v>937</v>
      </c>
      <c r="AK98" s="37" t="s">
        <v>989</v>
      </c>
      <c r="AL98" s="37" t="s">
        <v>990</v>
      </c>
      <c r="AM98" s="37" t="s">
        <v>993</v>
      </c>
      <c r="AN98" s="37" t="s">
        <v>70</v>
      </c>
      <c r="AO98" s="32">
        <f t="shared" ca="1" si="20"/>
        <v>1</v>
      </c>
      <c r="AP98" s="37">
        <f t="shared" si="21"/>
        <v>1</v>
      </c>
      <c r="AQ98" s="37">
        <f t="shared" si="22"/>
        <v>0</v>
      </c>
      <c r="AR98" s="37">
        <f t="shared" si="23"/>
        <v>1</v>
      </c>
      <c r="AS98" s="38">
        <f t="shared" si="17"/>
        <v>0</v>
      </c>
    </row>
    <row r="99" spans="1:45">
      <c r="A99" t="str">
        <f>'Model output'!A98</f>
        <v>TCGA-DJ-A3V2</v>
      </c>
      <c r="B99" s="44">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26" t="str">
        <f t="shared" si="14"/>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output'!P98="",'Model output'!P98="C",ISNUMBER(SEARCH("Not identified", 'Model output'!P98)),ISNUMBER(SEARCH("Absent",'Model output'!P98)),ISNUMBER(SEARCH("Absence",'Model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5" t="str">
        <f>IF('Model output'!S98="","",'Model output'!S98)</f>
        <v>Not Identified</v>
      </c>
      <c r="Y99" t="str">
        <f>IF(OR('Model output'!S98="",ISNUMBER(SEARCH("No extension",'Model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8" t="str">
        <f>IF(OR('Model output'!V98="", AND(ISERROR(SEARCH("Positive",'Model output'!V98)), ISNUMBER(SEARCH("Negative",'Model output'!V98))), ISNUMBER(SEARCH("Cannot be assessed",'Model output'!V98)), AND(ISNUMBER(SEARCH("Uninvolved",'Model output'!V98)),NOT(ISNUMBER(SEARCH("margin(s) involved",'Model output'!V98)))), ISNUMBER(SEARCH("No involvement",'Model output'!V98)), AND(NOT(ISNUMBER(SEARCH("focal",'Model output'!V98))),ISNUMBER(SEARCH("Free",'Model output'!V98))), ISNUMBER(SEARCH("narrowly excised",'Model output'!V98)), ISNUMBER(SEARCH("none",'Model output'!V98)), ISNUMBER(SEARCH("R0",'Model output'!V98)), ISNUMBER(SEARCH("1 mm",'Model output'!V98)), ISNUMBER(SEARCH("0.1 CM",'Model output'!V98)), ISNUMBER(SEARCH("less than 0.2 mm",'Model output'!V98)), ISNUMBER(SEARCH("less than 1.0 mm",'Model output'!V98)), ISNUMBER(SEARCH("less than 0.5 mm",'Model output'!V98)), ISNUMBER(SEARCH("abut",'Model output'!V98))), "negative", "positive")</f>
        <v>negative</v>
      </c>
      <c r="AE99" s="32"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33" t="str">
        <f t="shared" si="15"/>
        <v>2</v>
      </c>
      <c r="AG99" s="33" t="str">
        <f t="shared" si="16"/>
        <v>1a</v>
      </c>
      <c r="AH99" s="33" t="str">
        <f t="shared" si="18"/>
        <v>0</v>
      </c>
      <c r="AI99" s="38" t="str">
        <f t="shared" si="19"/>
        <v>I</v>
      </c>
      <c r="AJ99" s="32" t="s">
        <v>937</v>
      </c>
      <c r="AK99" s="37" t="s">
        <v>992</v>
      </c>
      <c r="AL99" s="37" t="s">
        <v>994</v>
      </c>
      <c r="AM99" s="37" t="s">
        <v>993</v>
      </c>
      <c r="AN99" s="37" t="s">
        <v>70</v>
      </c>
      <c r="AO99" s="32">
        <f t="shared" ca="1" si="20"/>
        <v>1</v>
      </c>
      <c r="AP99" s="37">
        <f t="shared" si="21"/>
        <v>1</v>
      </c>
      <c r="AQ99" s="37">
        <f t="shared" si="22"/>
        <v>1</v>
      </c>
      <c r="AR99" s="37">
        <f t="shared" si="23"/>
        <v>1</v>
      </c>
      <c r="AS99" s="38">
        <f t="shared" si="17"/>
        <v>1</v>
      </c>
    </row>
    <row r="100" spans="1:45">
      <c r="A100" t="str">
        <f>'Model output'!A99</f>
        <v>TCGA-DJ-A3V3</v>
      </c>
      <c r="B100" s="44">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
      </c>
      <c r="F100" t="str">
        <f t="shared" si="12"/>
        <v>positive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2.4 cm</v>
      </c>
      <c r="L100" s="26" t="str">
        <f t="shared" si="14"/>
        <v>2.4cm</v>
      </c>
      <c r="M100" cm="1">
        <f t="array" ref="M100">IF(L100="","",IF(ISNUMBER(SEARCH("cm",L100)),MAX(VALUE(SUBSTITUTE(_xlfn.FILTERXML("&lt;t&gt;&lt;s&gt;"&amp;SUBSTITUTE(L100,",","&lt;/s&gt;&lt;s&gt;")&amp;"&lt;/s&gt;&lt;/t&gt;","//s"),"cm",""))),MAX(VALUE(SUBSTITUTE(_xlfn.FILTERXML("&lt;t&gt;&lt;s&gt;"&amp;SUBSTITUTE(L100,",","&lt;/s&gt;&lt;s&gt;")&amp;"&lt;/s&gt;&lt;/t&gt;","//s"),"mm","")))/10))</f>
        <v>2.4</v>
      </c>
      <c r="N100" t="str">
        <f>IF('Model output'!L99="","",'Model output'!L99)</f>
        <v>Papillary carcinoma</v>
      </c>
      <c r="O100" t="str">
        <f>IF('Model output'!M99="","",'Model output'!M99)</f>
        <v>Classical type</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output'!P99="",'Model output'!P99="C",ISNUMBER(SEARCH("Not identified", 'Model output'!P99)),ISNUMBER(SEARCH("Absent",'Model output'!P99)),ISNUMBER(SEARCH("Absence",'Model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5" t="str">
        <f>IF('Model output'!S99="","",'Model output'!S99)</f>
        <v>Not identified</v>
      </c>
      <c r="Y100" t="str">
        <f>IF(OR('Model output'!S99="",ISNUMBER(SEARCH("No extension",'Model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8" t="str">
        <f>IF(OR('Model output'!V99="", AND(ISERROR(SEARCH("Positive",'Model output'!V99)), ISNUMBER(SEARCH("Negative",'Model output'!V99))), ISNUMBER(SEARCH("Cannot be assessed",'Model output'!V99)), AND(ISNUMBER(SEARCH("Uninvolved",'Model output'!V99)),NOT(ISNUMBER(SEARCH("margin(s) involved",'Model output'!V99)))), ISNUMBER(SEARCH("No involvement",'Model output'!V99)), AND(NOT(ISNUMBER(SEARCH("focal",'Model output'!V99))),ISNUMBER(SEARCH("Free",'Model output'!V99))), ISNUMBER(SEARCH("narrowly excised",'Model output'!V99)), ISNUMBER(SEARCH("none",'Model output'!V99)), ISNUMBER(SEARCH("R0",'Model output'!V99)), ISNUMBER(SEARCH("1 mm",'Model output'!V99)), ISNUMBER(SEARCH("0.1 CM",'Model output'!V99)), ISNUMBER(SEARCH("less than 0.2 mm",'Model output'!V99)), ISNUMBER(SEARCH("less than 1.0 mm",'Model output'!V99)), ISNUMBER(SEARCH("less than 0.5 mm",'Model output'!V99)), ISNUMBER(SEARCH("abut",'Model output'!V99))), "negative", "positive")</f>
        <v>negative</v>
      </c>
      <c r="AE100" s="32"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33" t="str">
        <f t="shared" si="15"/>
        <v>2</v>
      </c>
      <c r="AG100" s="33" t="str">
        <f t="shared" si="16"/>
        <v>0</v>
      </c>
      <c r="AH100" s="33" t="str">
        <f t="shared" si="18"/>
        <v>0</v>
      </c>
      <c r="AI100" s="38" t="str">
        <f t="shared" si="19"/>
        <v>I</v>
      </c>
      <c r="AJ100" s="32" t="s">
        <v>936</v>
      </c>
      <c r="AK100" s="37" t="s">
        <v>992</v>
      </c>
      <c r="AL100" s="37" t="s">
        <v>990</v>
      </c>
      <c r="AM100" s="37" t="s">
        <v>993</v>
      </c>
      <c r="AN100" s="37" t="s">
        <v>70</v>
      </c>
      <c r="AO100" s="32">
        <f t="shared" ref="AO100:AO131" ca="1" si="24">IF(AE100=AJ100,1,0)</f>
        <v>1</v>
      </c>
      <c r="AP100" s="37">
        <f t="shared" ref="AP100:AP131" si="25">IF(AF100=AK100, 1, IF(AND(AF100="x", AK100="0"), 1, IF(AND(AF100="0", AK100="x"), 1, 0)))</f>
        <v>1</v>
      </c>
      <c r="AQ100" s="37">
        <f t="shared" ref="AQ100:AQ131" si="26">IF(AG100=AL100, 1, IF(AND(AG100="x", AL100="0"), 1, IF(AND(AG100="0", AL100="x"), 1, 0)))</f>
        <v>1</v>
      </c>
      <c r="AR100" s="37">
        <f t="shared" ref="AR100:AR131" si="27">IF(AH100=AM100, 1, IF(AND(AH100="x", AM100="0"), 1, IF(AND(AH100="0", AM100="x"), 1, 0)))</f>
        <v>1</v>
      </c>
      <c r="AS100" s="38">
        <f t="shared" si="17"/>
        <v>1</v>
      </c>
    </row>
    <row r="101" spans="1:45">
      <c r="A101" t="str">
        <f>'Model output'!A100</f>
        <v>TCGA-DJ-A3V5</v>
      </c>
      <c r="B101" s="44">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positive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0</v>
      </c>
      <c r="J101">
        <f>IF('Model output'!J100="","",IF(AND(ISNUMBER('Model output'!J100),'Model output'!J100&lt;=I101),'Model output'!J100,IF(ISNUMBER(SEARCH("0/",'Model output'!J100)),0,1)))</f>
        <v>1</v>
      </c>
      <c r="K101" t="str" cm="1">
        <f t="array" ref="K101">IF(COUNT(FIND({0,1,2,3,4,5,6,7,8,9},'Model output'!K100))&gt;0,'Model output'!K100,"")</f>
        <v>0/1 cm</v>
      </c>
      <c r="L101" s="26" t="str">
        <f>LOWER(SUBSTITUTE(SUBSTITUTE(SUBSTITUTE(SUBSTITUTE(SUBSTITUTE(SUBSTITUTE(SUBSTITUTE(SUBSTITUTE(SUBSTITUTE(SUBSTITUTE(SUBSTITUTE(SUBSTITUTE(SUBSTITUTE(SUBSTITUTE(SUBSTITUTE(SUBSTITUTE(SUBSTITUTE(SUBSTITUTE(K101,"cm.","cm"), "0/1 cm", ""), "gross examination", ""), "Level IV", ""), "paratracheal", ""), "tissue", ""), "diameter", ""), "right", ""), "up to", ""), "to", ","), "by", ""), "x", ","), "'", ""), "[", ""), "]", ""), "(", ""), ")", ""), " ", ""))</f>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output'!P100="",'Model output'!P100="C",ISNUMBER(SEARCH("Not identified", 'Model output'!P100)),ISNUMBER(SEARCH("Absent",'Model output'!P100)),ISNUMBER(SEARCH("Absence",'Model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5" t="str">
        <f>IF('Model output'!S100="","",'Model output'!S100)</f>
        <v>Invades: perithyroidal fibroadipose tissue</v>
      </c>
      <c r="Y101" t="str">
        <f>IF(OR('Model output'!S100="",ISNUMBER(SEARCH("No extension",'Model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8" t="str">
        <f>IF(OR('Model output'!V100="", AND(ISERROR(SEARCH("Positive",'Model output'!V100)), ISNUMBER(SEARCH("Negative",'Model output'!V100))), ISNUMBER(SEARCH("Cannot be assessed",'Model output'!V100)), AND(ISNUMBER(SEARCH("Uninvolved",'Model output'!V100)),NOT(ISNUMBER(SEARCH("margin(s) involved",'Model output'!V100)))), ISNUMBER(SEARCH("No involvement",'Model output'!V100)), AND(NOT(ISNUMBER(SEARCH("focal",'Model output'!V100))),ISNUMBER(SEARCH("Free",'Model output'!V100))), ISNUMBER(SEARCH("narrowly excised",'Model output'!V100)), ISNUMBER(SEARCH("none",'Model output'!V100)), ISNUMBER(SEARCH("R0",'Model output'!V100)), ISNUMBER(SEARCH("1 mm",'Model output'!V100)), ISNUMBER(SEARCH("0.1 CM",'Model output'!V100)), ISNUMBER(SEARCH("less than 0.2 mm",'Model output'!V100)), ISNUMBER(SEARCH("less than 1.0 mm",'Model output'!V100)), ISNUMBER(SEARCH("less than 0.5 mm",'Model output'!V100)), ISNUMBER(SEARCH("abut",'Model output'!V100))), "negative", "positive")</f>
        <v>positive</v>
      </c>
      <c r="AE101" s="32"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33" t="str">
        <f t="shared" si="15"/>
        <v>1b</v>
      </c>
      <c r="AG101" s="33" t="str">
        <f t="shared" si="16"/>
        <v>1a</v>
      </c>
      <c r="AH101" s="33" t="str">
        <f t="shared" si="18"/>
        <v>0</v>
      </c>
      <c r="AI101" s="38" t="str">
        <f t="shared" si="19"/>
        <v>II</v>
      </c>
      <c r="AJ101" s="32" t="s">
        <v>935</v>
      </c>
      <c r="AK101" s="37" t="s">
        <v>989</v>
      </c>
      <c r="AL101" s="37" t="s">
        <v>990</v>
      </c>
      <c r="AM101" s="37" t="s">
        <v>993</v>
      </c>
      <c r="AN101" s="37" t="s">
        <v>70</v>
      </c>
      <c r="AO101" s="32">
        <f t="shared" si="24"/>
        <v>1</v>
      </c>
      <c r="AP101" s="37">
        <f t="shared" si="25"/>
        <v>1</v>
      </c>
      <c r="AQ101" s="37">
        <f t="shared" si="26"/>
        <v>0</v>
      </c>
      <c r="AR101" s="37">
        <f t="shared" si="27"/>
        <v>1</v>
      </c>
      <c r="AS101" s="38">
        <f t="shared" si="17"/>
        <v>0</v>
      </c>
    </row>
    <row r="102" spans="1:45">
      <c r="A102" t="str">
        <f>'Model output'!A101</f>
        <v>TCGA-DJ-A3V6</v>
      </c>
      <c r="B102" s="44">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26" t="str">
        <f t="shared" ref="L102:L161" si="28">LOWER(SUBSTITUTE(SUBSTITUTE(SUBSTITUTE(SUBSTITUTE(SUBSTITUTE(SUBSTITUTE(SUBSTITUTE(SUBSTITUTE(SUBSTITUTE(SUBSTITUTE(SUBSTITUTE(SUBSTITUTE(SUBSTITUTE(SUBSTITUTE(SUBSTITUTE(SUBSTITUTE(SUBSTITUTE(SUBSTITUTE(K102,"cm.","cm"), "0/1 cm", ""), "gross examination", ""), "Level IV", ""), "paratracheal", ""), "tissue", ""), "diameter", ""), "right", ""), "up to", ""), "to", ","), "by", ""), "x", ","), "'", ""), "[", ""), "]", ""), "(", ""), ")", ""), " ", ""))</f>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output'!P101="",'Model output'!P101="C",ISNUMBER(SEARCH("Not identified", 'Model output'!P101)),ISNUMBER(SEARCH("Absent",'Model output'!P101)),ISNUMBER(SEARCH("Absence",'Model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5" t="str">
        <f>IF('Model output'!S101="","",'Model output'!S101)</f>
        <v>Invades: parathyroid fibroadipose tissue</v>
      </c>
      <c r="Y102" t="str">
        <f>IF(OR('Model output'!S101="",ISNUMBER(SEARCH("No extension",'Model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8" t="str">
        <f>IF(OR('Model output'!V101="", AND(ISERROR(SEARCH("Positive",'Model output'!V101)), ISNUMBER(SEARCH("Negative",'Model output'!V101))), ISNUMBER(SEARCH("Cannot be assessed",'Model output'!V101)), AND(ISNUMBER(SEARCH("Uninvolved",'Model output'!V101)),NOT(ISNUMBER(SEARCH("margin(s) involved",'Model output'!V101)))), ISNUMBER(SEARCH("No involvement",'Model output'!V101)), AND(NOT(ISNUMBER(SEARCH("focal",'Model output'!V101))),ISNUMBER(SEARCH("Free",'Model output'!V101))), ISNUMBER(SEARCH("narrowly excised",'Model output'!V101)), ISNUMBER(SEARCH("none",'Model output'!V101)), ISNUMBER(SEARCH("R0",'Model output'!V101)), ISNUMBER(SEARCH("1 mm",'Model output'!V101)), ISNUMBER(SEARCH("0.1 CM",'Model output'!V101)), ISNUMBER(SEARCH("less than 0.2 mm",'Model output'!V101)), ISNUMBER(SEARCH("less than 1.0 mm",'Model output'!V101)), ISNUMBER(SEARCH("less than 0.5 mm",'Model output'!V101)), ISNUMBER(SEARCH("abut",'Model output'!V101))), "negative", "positive")</f>
        <v>negative</v>
      </c>
      <c r="AE102" s="32"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33" t="str">
        <f t="shared" si="15"/>
        <v>1b</v>
      </c>
      <c r="AG102" s="33" t="str">
        <f t="shared" si="16"/>
        <v>0</v>
      </c>
      <c r="AH102" s="33" t="str">
        <f t="shared" si="18"/>
        <v>0</v>
      </c>
      <c r="AI102" s="38" t="str">
        <f t="shared" si="19"/>
        <v>I</v>
      </c>
      <c r="AJ102" s="32" t="s">
        <v>937</v>
      </c>
      <c r="AK102" s="37" t="s">
        <v>989</v>
      </c>
      <c r="AL102" s="37" t="s">
        <v>993</v>
      </c>
      <c r="AM102" s="37" t="s">
        <v>993</v>
      </c>
      <c r="AN102" s="37" t="s">
        <v>70</v>
      </c>
      <c r="AO102" s="32">
        <f t="shared" ca="1" si="24"/>
        <v>1</v>
      </c>
      <c r="AP102" s="37">
        <f t="shared" si="25"/>
        <v>1</v>
      </c>
      <c r="AQ102" s="37">
        <f t="shared" si="26"/>
        <v>1</v>
      </c>
      <c r="AR102" s="37">
        <f t="shared" si="27"/>
        <v>1</v>
      </c>
      <c r="AS102" s="38">
        <f t="shared" si="17"/>
        <v>1</v>
      </c>
    </row>
    <row r="103" spans="1:45">
      <c r="A103" t="str">
        <f>'Model output'!A102</f>
        <v>TCGA-DJ-A3V8</v>
      </c>
      <c r="B103" s="44">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26" t="str">
        <f t="shared" si="28"/>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output'!P102="",'Model output'!P102="C",ISNUMBER(SEARCH("Not identified", 'Model output'!P102)),ISNUMBER(SEARCH("Absent",'Model output'!P102)),ISNUMBER(SEARCH("Absence",'Model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5" t="str">
        <f>IF('Model output'!S102="","",'Model output'!S102)</f>
        <v>Invades: peri-thyroid fibroadipose tissue</v>
      </c>
      <c r="Y103" t="str">
        <f>IF(OR('Model output'!S102="",ISNUMBER(SEARCH("No extension",'Model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8" t="str">
        <f>IF(OR('Model output'!V102="", AND(ISERROR(SEARCH("Positive",'Model output'!V102)), ISNUMBER(SEARCH("Negative",'Model output'!V102))), ISNUMBER(SEARCH("Cannot be assessed",'Model output'!V102)), AND(ISNUMBER(SEARCH("Uninvolved",'Model output'!V102)),NOT(ISNUMBER(SEARCH("margin(s) involved",'Model output'!V102)))), ISNUMBER(SEARCH("No involvement",'Model output'!V102)), AND(NOT(ISNUMBER(SEARCH("focal",'Model output'!V102))),ISNUMBER(SEARCH("Free",'Model output'!V102))), ISNUMBER(SEARCH("narrowly excised",'Model output'!V102)), ISNUMBER(SEARCH("none",'Model output'!V102)), ISNUMBER(SEARCH("R0",'Model output'!V102)), ISNUMBER(SEARCH("1 mm",'Model output'!V102)), ISNUMBER(SEARCH("0.1 CM",'Model output'!V102)), ISNUMBER(SEARCH("less than 0.2 mm",'Model output'!V102)), ISNUMBER(SEARCH("less than 1.0 mm",'Model output'!V102)), ISNUMBER(SEARCH("less than 0.5 mm",'Model output'!V102)), ISNUMBER(SEARCH("abut",'Model output'!V102))), "negative", "positive")</f>
        <v>positive</v>
      </c>
      <c r="AE103" s="32"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33" t="str">
        <f t="shared" si="15"/>
        <v>2</v>
      </c>
      <c r="AG103" s="33" t="str">
        <f t="shared" si="16"/>
        <v>1b</v>
      </c>
      <c r="AH103" s="33" t="str">
        <f t="shared" si="18"/>
        <v>0</v>
      </c>
      <c r="AI103" s="38" t="str">
        <f t="shared" si="19"/>
        <v>I</v>
      </c>
      <c r="AJ103" s="32" t="s">
        <v>935</v>
      </c>
      <c r="AK103" s="37" t="s">
        <v>992</v>
      </c>
      <c r="AL103" s="37" t="s">
        <v>989</v>
      </c>
      <c r="AM103" s="37" t="s">
        <v>993</v>
      </c>
      <c r="AN103" s="37" t="s">
        <v>70</v>
      </c>
      <c r="AO103" s="32">
        <f t="shared" si="24"/>
        <v>1</v>
      </c>
      <c r="AP103" s="37">
        <f t="shared" si="25"/>
        <v>1</v>
      </c>
      <c r="AQ103" s="37">
        <f t="shared" si="26"/>
        <v>1</v>
      </c>
      <c r="AR103" s="37">
        <f t="shared" si="27"/>
        <v>1</v>
      </c>
      <c r="AS103" s="38">
        <f t="shared" si="17"/>
        <v>1</v>
      </c>
    </row>
    <row r="104" spans="1:45">
      <c r="A104" t="str">
        <f>'Model output'!A103</f>
        <v>TCGA-DJ-A3V9</v>
      </c>
      <c r="B104" s="44">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61</v>
      </c>
      <c r="J104">
        <f>IF('Model output'!J103="","",IF(AND(ISNUMBER('Model output'!J103),'Model output'!J103&lt;=I104),'Model output'!J103,IF(ISNUMBER(SEARCH("0/",'Model output'!J103)),0,1)))</f>
        <v>13</v>
      </c>
      <c r="K104" t="str" cm="1">
        <f t="array" ref="K104">IF(COUNT(FIND({0,1,2,3,4,5,6,7,8,9},'Model output'!K103))&gt;0,'Model output'!K103,"")</f>
        <v>1.2 cm</v>
      </c>
      <c r="L104" s="26" t="str">
        <f t="shared" si="28"/>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 carcinoma</v>
      </c>
      <c r="O104" t="str">
        <f>IF('Model output'!M103="","",'Model output'!M103)</f>
        <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output'!P103="",'Model output'!P103="C",ISNUMBER(SEARCH("Not identified", 'Model output'!P103)),ISNUMBER(SEARCH("Absent",'Model output'!P103)),ISNUMBER(SEARCH("Absence",'Model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15" t="str">
        <f>IF('Model output'!S103="","",'Model output'!S103)</f>
        <v>Not identified</v>
      </c>
      <c r="Y104" t="str">
        <f>IF(OR('Model output'!S103="",ISNUMBER(SEARCH("No extension",'Model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8" t="str">
        <f>IF(OR('Model output'!V103="", AND(ISERROR(SEARCH("Positive",'Model output'!V103)), ISNUMBER(SEARCH("Negative",'Model output'!V103))), ISNUMBER(SEARCH("Cannot be assessed",'Model output'!V103)), AND(ISNUMBER(SEARCH("Uninvolved",'Model output'!V103)),NOT(ISNUMBER(SEARCH("margin(s) involved",'Model output'!V103)))), ISNUMBER(SEARCH("No involvement",'Model output'!V103)), AND(NOT(ISNUMBER(SEARCH("focal",'Model output'!V103))),ISNUMBER(SEARCH("Free",'Model output'!V103))), ISNUMBER(SEARCH("narrowly excised",'Model output'!V103)), ISNUMBER(SEARCH("none",'Model output'!V103)), ISNUMBER(SEARCH("R0",'Model output'!V103)), ISNUMBER(SEARCH("1 mm",'Model output'!V103)), ISNUMBER(SEARCH("0.1 CM",'Model output'!V103)), ISNUMBER(SEARCH("less than 0.2 mm",'Model output'!V103)), ISNUMBER(SEARCH("less than 1.0 mm",'Model output'!V103)), ISNUMBER(SEARCH("less than 0.5 mm",'Model output'!V103)), ISNUMBER(SEARCH("abut",'Model output'!V103))), "negative", "positive")</f>
        <v>negative</v>
      </c>
      <c r="AE104" s="32"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33" t="str">
        <f t="shared" si="15"/>
        <v>2</v>
      </c>
      <c r="AG104" s="33" t="str">
        <f t="shared" si="16"/>
        <v>1b</v>
      </c>
      <c r="AH104" s="33" t="str">
        <f t="shared" si="18"/>
        <v>0</v>
      </c>
      <c r="AI104" s="38" t="str">
        <f t="shared" si="19"/>
        <v>I</v>
      </c>
      <c r="AJ104" s="32" t="s">
        <v>937</v>
      </c>
      <c r="AK104" s="37" t="s">
        <v>992</v>
      </c>
      <c r="AL104" s="37" t="s">
        <v>989</v>
      </c>
      <c r="AM104" s="37" t="s">
        <v>993</v>
      </c>
      <c r="AN104" s="37" t="s">
        <v>70</v>
      </c>
      <c r="AO104" s="32">
        <f t="shared" ca="1" si="24"/>
        <v>1</v>
      </c>
      <c r="AP104" s="37">
        <f t="shared" si="25"/>
        <v>1</v>
      </c>
      <c r="AQ104" s="37">
        <f t="shared" si="26"/>
        <v>1</v>
      </c>
      <c r="AR104" s="37">
        <f t="shared" si="27"/>
        <v>1</v>
      </c>
      <c r="AS104" s="38">
        <f t="shared" si="17"/>
        <v>1</v>
      </c>
    </row>
    <row r="105" spans="1:45">
      <c r="A105" t="str">
        <f>'Model output'!A104</f>
        <v>TCGA-DJ-A3VB</v>
      </c>
      <c r="B105" s="44">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X</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negative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f>IF('Model output'!I104="","",IF(ISNUMBER('Model output'!I104),'Model output'!I104,1))</f>
        <v>15</v>
      </c>
      <c r="J105">
        <f>IF('Model output'!J104="","",IF(AND(ISNUMBER('Model output'!J104),'Model output'!J104&lt;=I105),'Model output'!J104,IF(ISNUMBER(SEARCH("0/",'Model output'!J104)),0,1)))</f>
        <v>0</v>
      </c>
      <c r="K105" t="str" cm="1">
        <f t="array" ref="K105">IF(COUNT(FIND({0,1,2,3,4,5,6,7,8,9},'Model output'!K104))&gt;0,'Model output'!K104,"")</f>
        <v/>
      </c>
      <c r="L105" s="26" t="str">
        <f t="shared" si="28"/>
        <v/>
      </c>
      <c r="M105" t="str" cm="1">
        <f t="array" ref="M105">IF(L105="","",IF(ISNUMBER(SEARCH("cm",L105)),MAX(VALUE(SUBSTITUTE(_xlfn.FILTERXML("&lt;t&gt;&lt;s&gt;"&amp;SUBSTITUTE(L105,",","&lt;/s&gt;&lt;s&gt;")&amp;"&lt;/s&gt;&lt;/t&gt;","//s"),"cm",""))),MAX(VALUE(SUBSTITUTE(_xlfn.FILTERXML("&lt;t&gt;&lt;s&gt;"&amp;SUBSTITUTE(L105,",","&lt;/s&gt;&lt;s&gt;")&amp;"&lt;/s&gt;&lt;/t&gt;","//s"),"mm","")))/10))</f>
        <v/>
      </c>
      <c r="N105" t="str">
        <f>IF('Model output'!L104="","",'Model output'!L104)</f>
        <v>Papillary carcinoma</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output'!P104="",'Model output'!P104="C",ISNUMBER(SEARCH("Not identified", 'Model output'!P104)),ISNUMBER(SEARCH("Absent",'Model output'!P104)),ISNUMBER(SEARCH("Absence",'Model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5" t="str">
        <f>IF('Model output'!S104="","",'Model output'!S104)</f>
        <v>Invades: peri-thyroid fibroadipose tissue</v>
      </c>
      <c r="Y105" t="str">
        <f>IF(OR('Model output'!S104="",ISNUMBER(SEARCH("No extension",'Model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8" t="str">
        <f>IF(OR('Model output'!V104="", AND(ISERROR(SEARCH("Positive",'Model output'!V104)), ISNUMBER(SEARCH("Negative",'Model output'!V104))), ISNUMBER(SEARCH("Cannot be assessed",'Model output'!V104)), AND(ISNUMBER(SEARCH("Uninvolved",'Model output'!V104)),NOT(ISNUMBER(SEARCH("margin(s) involved",'Model output'!V104)))), ISNUMBER(SEARCH("No involvement",'Model output'!V104)), AND(NOT(ISNUMBER(SEARCH("focal",'Model output'!V104))),ISNUMBER(SEARCH("Free",'Model output'!V104))), ISNUMBER(SEARCH("narrowly excised",'Model output'!V104)), ISNUMBER(SEARCH("none",'Model output'!V104)), ISNUMBER(SEARCH("R0",'Model output'!V104)), ISNUMBER(SEARCH("1 mm",'Model output'!V104)), ISNUMBER(SEARCH("0.1 CM",'Model output'!V104)), ISNUMBER(SEARCH("less than 0.2 mm",'Model output'!V104)), ISNUMBER(SEARCH("less than 1.0 mm",'Model output'!V104)), ISNUMBER(SEARCH("less than 0.5 mm",'Model output'!V104)), ISNUMBER(SEARCH("abut",'Model output'!V104))), "negative", "positive")</f>
        <v>negative</v>
      </c>
      <c r="AE105" s="32"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33" t="str">
        <f t="shared" si="15"/>
        <v>3a</v>
      </c>
      <c r="AG105" s="33" t="str">
        <f t="shared" si="16"/>
        <v>0</v>
      </c>
      <c r="AH105" s="33" t="str">
        <f t="shared" si="18"/>
        <v>0</v>
      </c>
      <c r="AI105" s="38" t="str">
        <f t="shared" si="19"/>
        <v>I</v>
      </c>
      <c r="AJ105" s="32" t="s">
        <v>937</v>
      </c>
      <c r="AK105" s="37" t="s">
        <v>995</v>
      </c>
      <c r="AL105" s="37" t="s">
        <v>994</v>
      </c>
      <c r="AM105" s="37" t="s">
        <v>993</v>
      </c>
      <c r="AN105" s="37" t="s">
        <v>70</v>
      </c>
      <c r="AO105" s="32">
        <f t="shared" ca="1" si="24"/>
        <v>1</v>
      </c>
      <c r="AP105" s="37">
        <f t="shared" si="25"/>
        <v>1</v>
      </c>
      <c r="AQ105" s="37">
        <f t="shared" si="26"/>
        <v>0</v>
      </c>
      <c r="AR105" s="37">
        <f t="shared" si="27"/>
        <v>1</v>
      </c>
      <c r="AS105" s="38">
        <f t="shared" si="17"/>
        <v>1</v>
      </c>
    </row>
    <row r="106" spans="1:45">
      <c r="A106" t="str">
        <f>'Model output'!A105</f>
        <v>TCGA-DJ-A3VD</v>
      </c>
      <c r="B106" s="44">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12</v>
      </c>
      <c r="J106">
        <f>IF('Model output'!J105="","",IF(AND(ISNUMBER('Model output'!J105),'Model output'!J105&lt;=I106),'Model output'!J105,IF(ISNUMBER(SEARCH("0/",'Model output'!J105)),0,1)))</f>
        <v>6</v>
      </c>
      <c r="K106" t="str" cm="1">
        <f t="array" ref="K106">IF(COUNT(FIND({0,1,2,3,4,5,6,7,8,9},'Model output'!K105))&gt;0,'Model output'!K105,"")</f>
        <v>0.9cm</v>
      </c>
      <c r="L106" s="26" t="str">
        <f t="shared" si="28"/>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 microcarcinoma</v>
      </c>
      <c r="O106" t="str">
        <f>IF('Model output'!M105="","",'Model output'!M105)</f>
        <v/>
      </c>
      <c r="P106" t="str">
        <f>IF('Model output'!N105="","",'Model output'!N105)</f>
        <v>0.8cm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output'!P105="",'Model output'!P105="C",ISNUMBER(SEARCH("Not identified", 'Model output'!P105)),ISNUMBER(SEARCH("Absent",'Model output'!P105)),ISNUMBER(SEARCH("Absence",'Model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5" t="str">
        <f>IF('Model output'!S105="","",'Model output'!S105)</f>
        <v>Not Identified</v>
      </c>
      <c r="Y106" t="str">
        <f>IF(OR('Model output'!S105="",ISNUMBER(SEARCH("No extension",'Model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8" t="str">
        <f>IF(OR('Model output'!V105="", AND(ISERROR(SEARCH("Positive",'Model output'!V105)), ISNUMBER(SEARCH("Negative",'Model output'!V105))), ISNUMBER(SEARCH("Cannot be assessed",'Model output'!V105)), AND(ISNUMBER(SEARCH("Uninvolved",'Model output'!V105)),NOT(ISNUMBER(SEARCH("margin(s) involved",'Model output'!V105)))), ISNUMBER(SEARCH("No involvement",'Model output'!V105)), AND(NOT(ISNUMBER(SEARCH("focal",'Model output'!V105))),ISNUMBER(SEARCH("Free",'Model output'!V105))), ISNUMBER(SEARCH("narrowly excised",'Model output'!V105)), ISNUMBER(SEARCH("none",'Model output'!V105)), ISNUMBER(SEARCH("R0",'Model output'!V105)), ISNUMBER(SEARCH("1 mm",'Model output'!V105)), ISNUMBER(SEARCH("0.1 CM",'Model output'!V105)), ISNUMBER(SEARCH("less than 0.2 mm",'Model output'!V105)), ISNUMBER(SEARCH("less than 1.0 mm",'Model output'!V105)), ISNUMBER(SEARCH("less than 0.5 mm",'Model output'!V105)), ISNUMBER(SEARCH("abut",'Model output'!V105))), "negative", "positive")</f>
        <v>negative</v>
      </c>
      <c r="AE106" s="32"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33" t="str">
        <f t="shared" si="15"/>
        <v>1a</v>
      </c>
      <c r="AG106" s="33" t="str">
        <f t="shared" si="16"/>
        <v>1a</v>
      </c>
      <c r="AH106" s="33" t="str">
        <f t="shared" si="18"/>
        <v>0</v>
      </c>
      <c r="AI106" s="38" t="str">
        <f t="shared" si="19"/>
        <v>I</v>
      </c>
      <c r="AJ106" s="32" t="s">
        <v>936</v>
      </c>
      <c r="AK106" s="37" t="s">
        <v>994</v>
      </c>
      <c r="AL106" s="37" t="s">
        <v>994</v>
      </c>
      <c r="AM106" s="37" t="s">
        <v>993</v>
      </c>
      <c r="AN106" s="37" t="s">
        <v>70</v>
      </c>
      <c r="AO106" s="32">
        <f t="shared" ca="1" si="24"/>
        <v>1</v>
      </c>
      <c r="AP106" s="37">
        <f t="shared" si="25"/>
        <v>1</v>
      </c>
      <c r="AQ106" s="37">
        <f t="shared" si="26"/>
        <v>1</v>
      </c>
      <c r="AR106" s="37">
        <f t="shared" si="27"/>
        <v>1</v>
      </c>
      <c r="AS106" s="38">
        <f t="shared" si="17"/>
        <v>1</v>
      </c>
    </row>
    <row r="107" spans="1:45">
      <c r="A107" t="str">
        <f>'Model output'!A106</f>
        <v>TCGA-DJ-A3VE</v>
      </c>
      <c r="B107" s="44">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2"/>
        <v>positive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1.7 cm</v>
      </c>
      <c r="L107" s="26" t="str">
        <f t="shared" si="28"/>
        <v>1.7cm</v>
      </c>
      <c r="M107" cm="1">
        <f t="array" ref="M107">IF(L107="","",IF(ISNUMBER(SEARCH("cm",L107)),MAX(VALUE(SUBSTITUTE(_xlfn.FILTERXML("&lt;t&gt;&lt;s&gt;"&amp;SUBSTITUTE(L107,",","&lt;/s&gt;&lt;s&gt;")&amp;"&lt;/s&gt;&lt;/t&gt;","//s"),"cm",""))),MAX(VALUE(SUBSTITUTE(_xlfn.FILTERXML("&lt;t&gt;&lt;s&gt;"&amp;SUBSTITUTE(L107,",","&lt;/s&gt;&lt;s&gt;")&amp;"&lt;/s&gt;&lt;/t&gt;","//s"),"mm","")))/10))</f>
        <v>1.7</v>
      </c>
      <c r="N107" t="str">
        <f>IF('Model output'!L106="","",'Model output'!L106)</f>
        <v>Papillary carcinoma, classical type</v>
      </c>
      <c r="O107" t="str">
        <f>IF('Model output'!M106="","",'Model output'!M106)</f>
        <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output'!P106="",'Model output'!P106="C",ISNUMBER(SEARCH("Not identified", 'Model output'!P106)),ISNUMBER(SEARCH("Absent",'Model output'!P106)),ISNUMBER(SEARCH("Absence",'Model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5" t="str">
        <f>IF('Model output'!S106="","",'Model output'!S106)</f>
        <v>Not identified</v>
      </c>
      <c r="Y107" t="str">
        <f>IF(OR('Model output'!S106="",ISNUMBER(SEARCH("No extension",'Model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8" t="str">
        <f>IF(OR('Model output'!V106="", AND(ISERROR(SEARCH("Positive",'Model output'!V106)), ISNUMBER(SEARCH("Negative",'Model output'!V106))), ISNUMBER(SEARCH("Cannot be assessed",'Model output'!V106)), AND(ISNUMBER(SEARCH("Uninvolved",'Model output'!V106)),NOT(ISNUMBER(SEARCH("margin(s) involved",'Model output'!V106)))), ISNUMBER(SEARCH("No involvement",'Model output'!V106)), AND(NOT(ISNUMBER(SEARCH("focal",'Model output'!V106))),ISNUMBER(SEARCH("Free",'Model output'!V106))), ISNUMBER(SEARCH("narrowly excised",'Model output'!V106)), ISNUMBER(SEARCH("none",'Model output'!V106)), ISNUMBER(SEARCH("R0",'Model output'!V106)), ISNUMBER(SEARCH("1 mm",'Model output'!V106)), ISNUMBER(SEARCH("0.1 CM",'Model output'!V106)), ISNUMBER(SEARCH("less than 0.2 mm",'Model output'!V106)), ISNUMBER(SEARCH("less than 1.0 mm",'Model output'!V106)), ISNUMBER(SEARCH("less than 0.5 mm",'Model output'!V106)), ISNUMBER(SEARCH("abut",'Model output'!V106))), "negative", "positive")</f>
        <v>negative</v>
      </c>
      <c r="AE107" s="32"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33" t="str">
        <f t="shared" si="15"/>
        <v>1b</v>
      </c>
      <c r="AG107" s="33" t="str">
        <f t="shared" si="16"/>
        <v>0</v>
      </c>
      <c r="AH107" s="33" t="str">
        <f t="shared" si="18"/>
        <v>0</v>
      </c>
      <c r="AI107" s="38" t="str">
        <f t="shared" si="19"/>
        <v>I</v>
      </c>
      <c r="AJ107" s="32" t="s">
        <v>936</v>
      </c>
      <c r="AK107" s="37" t="s">
        <v>989</v>
      </c>
      <c r="AL107" s="37" t="s">
        <v>993</v>
      </c>
      <c r="AM107" s="37" t="s">
        <v>993</v>
      </c>
      <c r="AN107" s="37" t="s">
        <v>70</v>
      </c>
      <c r="AO107" s="32">
        <f t="shared" ca="1" si="24"/>
        <v>1</v>
      </c>
      <c r="AP107" s="37">
        <f t="shared" si="25"/>
        <v>1</v>
      </c>
      <c r="AQ107" s="37">
        <f t="shared" si="26"/>
        <v>1</v>
      </c>
      <c r="AR107" s="37">
        <f t="shared" si="27"/>
        <v>1</v>
      </c>
      <c r="AS107" s="38">
        <f t="shared" si="17"/>
        <v>1</v>
      </c>
    </row>
    <row r="108" spans="1:45">
      <c r="A108" t="str">
        <f>'Model output'!A107</f>
        <v>TCGA-DJ-A3VF</v>
      </c>
      <c r="B108" s="44">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 cm</v>
      </c>
      <c r="L108" s="26" t="str">
        <f t="shared" si="28"/>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output'!P107="",'Model output'!P107="C",ISNUMBER(SEARCH("Not identified", 'Model output'!P107)),ISNUMBER(SEARCH("Absent",'Model output'!P107)),ISNUMBER(SEARCH("Absence",'Model output'!P107)),AND(ISNUMBER(SEARCH("No",'Model output'!P107)),NOT(ISNUMBER(SEARCH("diagnostic",'Model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5" t="str">
        <f>IF('Model output'!S107="","",'Model output'!S107)</f>
        <v>Invades: perithyroidal fibroadipose tissue</v>
      </c>
      <c r="Y108" t="str">
        <f>IF(OR('Model output'!S107="",ISNUMBER(SEARCH("No extension",'Model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8" t="str">
        <f>IF(OR('Model output'!V107="", AND(ISERROR(SEARCH("Positive",'Model output'!V107)), ISNUMBER(SEARCH("Negative",'Model output'!V107))), ISNUMBER(SEARCH("Cannot be assessed",'Model output'!V107)), AND(ISNUMBER(SEARCH("Uninvolved",'Model output'!V107)),NOT(ISNUMBER(SEARCH("margin(s) involved",'Model output'!V107)))), ISNUMBER(SEARCH("No involvement",'Model output'!V107)), AND(NOT(ISNUMBER(SEARCH("focal",'Model output'!V107))),ISNUMBER(SEARCH("Free",'Model output'!V107))), ISNUMBER(SEARCH("narrowly excised",'Model output'!V107)), ISNUMBER(SEARCH("none",'Model output'!V107)), ISNUMBER(SEARCH("R0",'Model output'!V107)), ISNUMBER(SEARCH("1 mm",'Model output'!V107)), ISNUMBER(SEARCH("0.1 CM",'Model output'!V107)), ISNUMBER(SEARCH("less than 0.2 mm",'Model output'!V107)), ISNUMBER(SEARCH("less than 1.0 mm",'Model output'!V107)), ISNUMBER(SEARCH("less than 0.5 mm",'Model output'!V107)), ISNUMBER(SEARCH("abut",'Model output'!V107))), "negative", "positive")</f>
        <v>negative</v>
      </c>
      <c r="AE108" s="32"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33" t="str">
        <f t="shared" si="15"/>
        <v>1a</v>
      </c>
      <c r="AG108" s="33" t="str">
        <f t="shared" si="16"/>
        <v>1b</v>
      </c>
      <c r="AH108" s="33" t="str">
        <f t="shared" si="18"/>
        <v>0</v>
      </c>
      <c r="AI108" s="38" t="str">
        <f t="shared" si="19"/>
        <v>II</v>
      </c>
      <c r="AJ108" s="32" t="s">
        <v>937</v>
      </c>
      <c r="AK108" s="37" t="s">
        <v>994</v>
      </c>
      <c r="AL108" s="37" t="s">
        <v>989</v>
      </c>
      <c r="AM108" s="37" t="s">
        <v>993</v>
      </c>
      <c r="AN108" s="37" t="s">
        <v>991</v>
      </c>
      <c r="AO108" s="32">
        <f t="shared" ca="1" si="24"/>
        <v>1</v>
      </c>
      <c r="AP108" s="37">
        <f t="shared" si="25"/>
        <v>1</v>
      </c>
      <c r="AQ108" s="37">
        <f t="shared" si="26"/>
        <v>1</v>
      </c>
      <c r="AR108" s="37">
        <f t="shared" si="27"/>
        <v>1</v>
      </c>
      <c r="AS108" s="38">
        <f t="shared" si="17"/>
        <v>1</v>
      </c>
    </row>
    <row r="109" spans="1:45">
      <c r="A109" t="str">
        <f>'Model output'!A108</f>
        <v>TCGA-DJ-A3VG</v>
      </c>
      <c r="B109" s="44">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f>IF('Model output'!I108="","",IF(ISNUMBER('Model output'!I108),'Model output'!I108,1))</f>
        <v>2</v>
      </c>
      <c r="J109">
        <f>IF('Model output'!J108="","",IF(AND(ISNUMBER('Model output'!J108),'Model output'!J108&lt;=I109),'Model output'!J108,IF(ISNUMBER(SEARCH("0/",'Model output'!J108)),0,1)))</f>
        <v>0</v>
      </c>
      <c r="K109" t="str" cm="1">
        <f t="array" ref="K109">IF(COUNT(FIND({0,1,2,3,4,5,6,7,8,9},'Model output'!K108))&gt;0,'Model output'!K108,"")</f>
        <v/>
      </c>
      <c r="L109" s="26" t="str">
        <f t="shared" si="28"/>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v>
      </c>
      <c r="O109" t="str">
        <f>IF('Model output'!M108="","",'Model output'!M108)</f>
        <v>Follicular 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output'!P108="",'Model output'!P108="C",ISNUMBER(SEARCH("Not identified", 'Model output'!P108)),ISNUMBER(SEARCH("Absent",'Model output'!P108)),ISNUMBER(SEARCH("Absence",'Model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5" t="str">
        <f>IF('Model output'!S108="","",'Model output'!S108)</f>
        <v>Not Identified</v>
      </c>
      <c r="Y109" t="str">
        <f>IF(OR('Model output'!S108="",ISNUMBER(SEARCH("No extension",'Model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8" t="str">
        <f>IF(OR('Model output'!V108="", AND(ISERROR(SEARCH("Positive",'Model output'!V108)), ISNUMBER(SEARCH("Negative",'Model output'!V108))), ISNUMBER(SEARCH("Cannot be assessed",'Model output'!V108)), AND(ISNUMBER(SEARCH("Uninvolved",'Model output'!V108)),NOT(ISNUMBER(SEARCH("margin(s) involved",'Model output'!V108)))), ISNUMBER(SEARCH("No involvement",'Model output'!V108)), AND(NOT(ISNUMBER(SEARCH("focal",'Model output'!V108))),ISNUMBER(SEARCH("Free",'Model output'!V108))), ISNUMBER(SEARCH("narrowly excised",'Model output'!V108)), ISNUMBER(SEARCH("none",'Model output'!V108)), ISNUMBER(SEARCH("R0",'Model output'!V108)), ISNUMBER(SEARCH("1 mm",'Model output'!V108)), ISNUMBER(SEARCH("0.1 CM",'Model output'!V108)), ISNUMBER(SEARCH("less than 0.2 mm",'Model output'!V108)), ISNUMBER(SEARCH("less than 1.0 mm",'Model output'!V108)), ISNUMBER(SEARCH("less than 0.5 mm",'Model output'!V108)), ISNUMBER(SEARCH("abut",'Model output'!V108))), "negative", "positive")</f>
        <v>negative</v>
      </c>
      <c r="AE109" s="32"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33" t="str">
        <f t="shared" si="15"/>
        <v>1b</v>
      </c>
      <c r="AG109" s="33" t="str">
        <f t="shared" si="16"/>
        <v>0</v>
      </c>
      <c r="AH109" s="33" t="str">
        <f t="shared" si="18"/>
        <v>0</v>
      </c>
      <c r="AI109" s="38" t="str">
        <f t="shared" si="19"/>
        <v>I</v>
      </c>
      <c r="AJ109" s="32" t="s">
        <v>936</v>
      </c>
      <c r="AK109" s="37" t="s">
        <v>989</v>
      </c>
      <c r="AL109" s="37" t="s">
        <v>990</v>
      </c>
      <c r="AM109" s="37" t="s">
        <v>993</v>
      </c>
      <c r="AN109" s="37" t="s">
        <v>70</v>
      </c>
      <c r="AO109" s="32">
        <f t="shared" ca="1" si="24"/>
        <v>1</v>
      </c>
      <c r="AP109" s="37">
        <f t="shared" si="25"/>
        <v>1</v>
      </c>
      <c r="AQ109" s="37">
        <f t="shared" si="26"/>
        <v>1</v>
      </c>
      <c r="AR109" s="37">
        <f t="shared" si="27"/>
        <v>1</v>
      </c>
      <c r="AS109" s="38">
        <f t="shared" si="17"/>
        <v>1</v>
      </c>
    </row>
    <row r="110" spans="1:45">
      <c r="A110" t="str">
        <f>'Model output'!A109</f>
        <v>TCGA-DJ-A3VJ</v>
      </c>
      <c r="B110" s="44">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9">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26" t="str">
        <f t="shared" si="28"/>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 diffuse sclerosing variant</v>
      </c>
      <c r="O110" t="str">
        <f>IF('Model output'!M109="","",'Model output'!M109)</f>
        <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output'!P109="",'Model output'!P109="C",ISNUMBER(SEARCH("Not identified", 'Model output'!P109)),ISNUMBER(SEARCH("Absent",'Model output'!P109)),ISNUMBER(SEARCH("Absence",'Model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Extensive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5" t="str">
        <f>IF('Model output'!S109="","",'Model output'!S109)</f>
        <v>Invades:fibroadipose tissue</v>
      </c>
      <c r="Y110" t="str">
        <f>IF(OR('Model output'!S109="",ISNUMBER(SEARCH("No extension",'Model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8" t="str">
        <f>IF(OR('Model output'!V109="", AND(ISERROR(SEARCH("Positive",'Model output'!V109)), ISNUMBER(SEARCH("Negative",'Model output'!V109))), ISNUMBER(SEARCH("Cannot be assessed",'Model output'!V109)), AND(ISNUMBER(SEARCH("Uninvolved",'Model output'!V109)),NOT(ISNUMBER(SEARCH("margin(s) involved",'Model output'!V109)))), ISNUMBER(SEARCH("No involvement",'Model output'!V109)), AND(NOT(ISNUMBER(SEARCH("focal",'Model output'!V109))),ISNUMBER(SEARCH("Free",'Model output'!V109))), ISNUMBER(SEARCH("narrowly excised",'Model output'!V109)), ISNUMBER(SEARCH("none",'Model output'!V109)), ISNUMBER(SEARCH("R0",'Model output'!V109)), ISNUMBER(SEARCH("1 mm",'Model output'!V109)), ISNUMBER(SEARCH("0.1 CM",'Model output'!V109)), ISNUMBER(SEARCH("less than 0.2 mm",'Model output'!V109)), ISNUMBER(SEARCH("less than 1.0 mm",'Model output'!V109)), ISNUMBER(SEARCH("less than 0.5 mm",'Model output'!V109)), ISNUMBER(SEARCH("abut",'Model output'!V109))), "negative", "positive")</f>
        <v>negative</v>
      </c>
      <c r="AE110" s="32"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33" t="str">
        <f t="shared" si="15"/>
        <v>1b</v>
      </c>
      <c r="AG110" s="33" t="str">
        <f t="shared" si="16"/>
        <v>1a</v>
      </c>
      <c r="AH110" s="33" t="str">
        <f t="shared" si="18"/>
        <v>0</v>
      </c>
      <c r="AI110" s="38" t="str">
        <f t="shared" si="19"/>
        <v>I</v>
      </c>
      <c r="AJ110" s="32" t="s">
        <v>937</v>
      </c>
      <c r="AK110" s="37" t="s">
        <v>989</v>
      </c>
      <c r="AL110" s="37" t="s">
        <v>994</v>
      </c>
      <c r="AM110" s="37" t="s">
        <v>993</v>
      </c>
      <c r="AN110" s="37" t="s">
        <v>70</v>
      </c>
      <c r="AO110" s="32">
        <f t="shared" ca="1" si="24"/>
        <v>1</v>
      </c>
      <c r="AP110" s="37">
        <f t="shared" si="25"/>
        <v>1</v>
      </c>
      <c r="AQ110" s="37">
        <f t="shared" si="26"/>
        <v>1</v>
      </c>
      <c r="AR110" s="37">
        <f t="shared" si="27"/>
        <v>1</v>
      </c>
      <c r="AS110" s="38">
        <f t="shared" si="17"/>
        <v>1</v>
      </c>
    </row>
    <row r="111" spans="1:45">
      <c r="A111" t="str">
        <f>'Model output'!A110</f>
        <v>TCGA-DJ-A3VK</v>
      </c>
      <c r="B111" s="44">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29"/>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t="str">
        <f>IF('Model output'!I110="","",IF(ISNUMBER('Model output'!I110),'Model output'!I110,1))</f>
        <v/>
      </c>
      <c r="J111" t="str">
        <f>IF('Model output'!J110="","",IF(AND(ISNUMBER('Model output'!J110),'Model output'!J110&lt;=I111),'Model output'!J110,IF(ISNUMBER(SEARCH("0/",'Model output'!J110)),0,1)))</f>
        <v/>
      </c>
      <c r="K111" t="str" cm="1">
        <f t="array" ref="K111">IF(COUNT(FIND({0,1,2,3,4,5,6,7,8,9},'Model output'!K110))&gt;0,'Model output'!K110,"")</f>
        <v/>
      </c>
      <c r="L111" s="26" t="str">
        <f t="shared" si="28"/>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3"/>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output'!P110="",'Model output'!P110="C",ISNUMBER(SEARCH("Not identified", 'Model output'!P110)),ISNUMBER(SEARCH("Absent",'Model output'!P110)),ISNUMBER(SEARCH("Absence",'Model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5" t="str">
        <f>IF('Model output'!S110="","",'Model output'!S110)</f>
        <v>Focal extrathyroidal extension into the fibroadipose tissue of papillary microcarcinoma (left lobe, 0.8 cm)</v>
      </c>
      <c r="Y111" t="str">
        <f>IF(OR('Model output'!S110="",ISNUMBER(SEARCH("No extension",'Model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8" t="str">
        <f>IF(OR('Model output'!V110="", AND(ISERROR(SEARCH("Positive",'Model output'!V110)), ISNUMBER(SEARCH("Negative",'Model output'!V110))), ISNUMBER(SEARCH("Cannot be assessed",'Model output'!V110)), AND(ISNUMBER(SEARCH("Uninvolved",'Model output'!V110)),NOT(ISNUMBER(SEARCH("margin(s) involved",'Model output'!V110)))), ISNUMBER(SEARCH("No involvement",'Model output'!V110)), AND(NOT(ISNUMBER(SEARCH("focal",'Model output'!V110))),ISNUMBER(SEARCH("Free",'Model output'!V110))), ISNUMBER(SEARCH("narrowly excised",'Model output'!V110)), ISNUMBER(SEARCH("none",'Model output'!V110)), ISNUMBER(SEARCH("R0",'Model output'!V110)), ISNUMBER(SEARCH("1 mm",'Model output'!V110)), ISNUMBER(SEARCH("0.1 CM",'Model output'!V110)), ISNUMBER(SEARCH("less than 0.2 mm",'Model output'!V110)), ISNUMBER(SEARCH("less than 1.0 mm",'Model output'!V110)), ISNUMBER(SEARCH("less than 0.5 mm",'Model output'!V110)), ISNUMBER(SEARCH("abut",'Model output'!V110))), "negative", "positive")</f>
        <v>negative</v>
      </c>
      <c r="AE111" s="32"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33" t="str">
        <f t="shared" si="15"/>
        <v>1a</v>
      </c>
      <c r="AG111" s="33" t="str">
        <f t="shared" si="16"/>
        <v>0</v>
      </c>
      <c r="AH111" s="33" t="str">
        <f t="shared" si="18"/>
        <v>0</v>
      </c>
      <c r="AI111" s="38" t="str">
        <f t="shared" si="19"/>
        <v>I</v>
      </c>
      <c r="AJ111" s="32" t="s">
        <v>937</v>
      </c>
      <c r="AK111" s="37" t="s">
        <v>994</v>
      </c>
      <c r="AL111" s="37" t="s">
        <v>990</v>
      </c>
      <c r="AM111" s="37" t="s">
        <v>993</v>
      </c>
      <c r="AN111" s="37" t="s">
        <v>70</v>
      </c>
      <c r="AO111" s="32">
        <f t="shared" ca="1" si="24"/>
        <v>1</v>
      </c>
      <c r="AP111" s="37">
        <f t="shared" si="25"/>
        <v>1</v>
      </c>
      <c r="AQ111" s="37">
        <f t="shared" si="26"/>
        <v>1</v>
      </c>
      <c r="AR111" s="37">
        <f t="shared" si="27"/>
        <v>1</v>
      </c>
      <c r="AS111" s="38">
        <f t="shared" si="17"/>
        <v>1</v>
      </c>
    </row>
    <row r="112" spans="1:45">
      <c r="A112" t="str">
        <f>'Model output'!A111</f>
        <v>TCGA-DJ-A3VL</v>
      </c>
      <c r="B112" s="44">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9"/>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26" t="str">
        <f t="shared" si="28"/>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 microcarcinoma</v>
      </c>
      <c r="O112" t="str">
        <f>IF('Model output'!M111="","",'Model output'!M111)</f>
        <v/>
      </c>
      <c r="P112" t="str">
        <f>IF('Model output'!N111="","",'Model output'!N111)</f>
        <v>0.6 cm</v>
      </c>
      <c r="Q112" t="str">
        <f t="shared" si="13"/>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output'!P111="",'Model output'!P111="C",ISNUMBER(SEARCH("Not identified", 'Model output'!P111)),ISNUMBER(SEARCH("Absent",'Model output'!P111)),ISNUMBER(SEARCH("Absence",'Model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5" t="str">
        <f>IF('Model output'!S111="","",'Model output'!S111)</f>
        <v>Not identified</v>
      </c>
      <c r="Y112" t="str">
        <f>IF(OR('Model output'!S111="",ISNUMBER(SEARCH("No extension",'Model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8" t="str">
        <f>IF(OR('Model output'!V111="", AND(ISERROR(SEARCH("Positive",'Model output'!V111)), ISNUMBER(SEARCH("Negative",'Model output'!V111))), ISNUMBER(SEARCH("Cannot be assessed",'Model output'!V111)), AND(ISNUMBER(SEARCH("Uninvolved",'Model output'!V111)),NOT(ISNUMBER(SEARCH("margin(s) involved",'Model output'!V111)))), ISNUMBER(SEARCH("No involvement",'Model output'!V111)), AND(NOT(ISNUMBER(SEARCH("focal",'Model output'!V111))),ISNUMBER(SEARCH("Free",'Model output'!V111))), ISNUMBER(SEARCH("narrowly excised",'Model output'!V111)), ISNUMBER(SEARCH("none",'Model output'!V111)), ISNUMBER(SEARCH("R0",'Model output'!V111)), ISNUMBER(SEARCH("1 mm",'Model output'!V111)), ISNUMBER(SEARCH("0.1 CM",'Model output'!V111)), ISNUMBER(SEARCH("less than 0.2 mm",'Model output'!V111)), ISNUMBER(SEARCH("less than 1.0 mm",'Model output'!V111)), ISNUMBER(SEARCH("less than 0.5 mm",'Model output'!V111)), ISNUMBER(SEARCH("abut",'Model output'!V111))), "negative", "positive")</f>
        <v>negative</v>
      </c>
      <c r="AE112" s="32"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33" t="str">
        <f t="shared" si="15"/>
        <v>1a</v>
      </c>
      <c r="AG112" s="33" t="str">
        <f t="shared" si="16"/>
        <v>0</v>
      </c>
      <c r="AH112" s="33" t="str">
        <f t="shared" si="18"/>
        <v>0</v>
      </c>
      <c r="AI112" s="38" t="str">
        <f t="shared" si="19"/>
        <v>I</v>
      </c>
      <c r="AJ112" s="32" t="s">
        <v>936</v>
      </c>
      <c r="AK112" s="37" t="s">
        <v>994</v>
      </c>
      <c r="AL112" s="37" t="s">
        <v>990</v>
      </c>
      <c r="AM112" s="37" t="s">
        <v>993</v>
      </c>
      <c r="AN112" s="37" t="s">
        <v>70</v>
      </c>
      <c r="AO112" s="32">
        <f t="shared" ca="1" si="24"/>
        <v>1</v>
      </c>
      <c r="AP112" s="37">
        <f t="shared" si="25"/>
        <v>1</v>
      </c>
      <c r="AQ112" s="37">
        <f t="shared" si="26"/>
        <v>1</v>
      </c>
      <c r="AR112" s="37">
        <f t="shared" si="27"/>
        <v>1</v>
      </c>
      <c r="AS112" s="38">
        <f t="shared" si="17"/>
        <v>1</v>
      </c>
    </row>
    <row r="113" spans="1:45">
      <c r="A113" t="str">
        <f>'Model output'!A112</f>
        <v>TCGA-DJ-A3VM</v>
      </c>
      <c r="B113" s="44">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2</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9"/>
        <v>positive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3 cm</v>
      </c>
      <c r="L113" s="26" t="str">
        <f t="shared" si="28"/>
        <v>3cm</v>
      </c>
      <c r="M113" cm="1">
        <f t="array" ref="M113">IF(L113="","",IF(ISNUMBER(SEARCH("cm",L113)),MAX(VALUE(SUBSTITUTE(_xlfn.FILTERXML("&lt;t&gt;&lt;s&gt;"&amp;SUBSTITUTE(L113,",","&lt;/s&gt;&lt;s&gt;")&amp;"&lt;/s&gt;&lt;/t&gt;","//s"),"cm",""))),MAX(VALUE(SUBSTITUTE(_xlfn.FILTERXML("&lt;t&gt;&lt;s&gt;"&amp;SUBSTITUTE(L113,",","&lt;/s&gt;&lt;s&gt;")&amp;"&lt;/s&gt;&lt;/t&gt;","//s"),"mm","")))/10))</f>
        <v>3</v>
      </c>
      <c r="N113" t="str">
        <f>IF('Model output'!L112="","",'Model output'!L112)</f>
        <v>Papillary carcinoma, follicular variant with oncocytic features</v>
      </c>
      <c r="O113" t="str">
        <f>IF('Model output'!M112="","",'Model output'!M112)</f>
        <v/>
      </c>
      <c r="P113" t="str">
        <f>IF('Model output'!N112="","",'Model output'!N112)</f>
        <v>3 cm</v>
      </c>
      <c r="Q113" t="str">
        <f t="shared" si="13"/>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output'!P112="",'Model output'!P112="C",ISNUMBER(SEARCH("Not identified", 'Model output'!P112)),ISNUMBER(SEARCH("Absent",'Model output'!P112)),ISNUMBER(SEARCH("Absence",'Model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5" t="str">
        <f>IF('Model output'!S112="","",'Model output'!S112)</f>
        <v>Not Identified</v>
      </c>
      <c r="Y113" t="str">
        <f>IF(OR('Model output'!S112="",ISNUMBER(SEARCH("No extension",'Model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8" t="str">
        <f>IF(OR('Model output'!V112="", AND(ISERROR(SEARCH("Positive",'Model output'!V112)), ISNUMBER(SEARCH("Negative",'Model output'!V112))), ISNUMBER(SEARCH("Cannot be assessed",'Model output'!V112)), AND(ISNUMBER(SEARCH("Uninvolved",'Model output'!V112)),NOT(ISNUMBER(SEARCH("margin(s) involved",'Model output'!V112)))), ISNUMBER(SEARCH("No involvement",'Model output'!V112)), AND(NOT(ISNUMBER(SEARCH("focal",'Model output'!V112))),ISNUMBER(SEARCH("Free",'Model output'!V112))), ISNUMBER(SEARCH("narrowly excised",'Model output'!V112)), ISNUMBER(SEARCH("none",'Model output'!V112)), ISNUMBER(SEARCH("R0",'Model output'!V112)), ISNUMBER(SEARCH("1 mm",'Model output'!V112)), ISNUMBER(SEARCH("0.1 CM",'Model output'!V112)), ISNUMBER(SEARCH("less than 0.2 mm",'Model output'!V112)), ISNUMBER(SEARCH("less than 1.0 mm",'Model output'!V112)), ISNUMBER(SEARCH("less than 0.5 mm",'Model output'!V112)), ISNUMBER(SEARCH("abut",'Model output'!V112))), "negative", "positive")</f>
        <v>negative</v>
      </c>
      <c r="AE113" s="32"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33" t="str">
        <f t="shared" si="15"/>
        <v>2</v>
      </c>
      <c r="AG113" s="33" t="str">
        <f t="shared" si="16"/>
        <v>0</v>
      </c>
      <c r="AH113" s="33" t="str">
        <f t="shared" si="18"/>
        <v>0</v>
      </c>
      <c r="AI113" s="38" t="str">
        <f t="shared" si="19"/>
        <v>I</v>
      </c>
      <c r="AJ113" s="32" t="s">
        <v>937</v>
      </c>
      <c r="AK113" s="37" t="s">
        <v>992</v>
      </c>
      <c r="AL113" s="37" t="s">
        <v>993</v>
      </c>
      <c r="AM113" s="37" t="s">
        <v>993</v>
      </c>
      <c r="AN113" s="37" t="s">
        <v>70</v>
      </c>
      <c r="AO113" s="32">
        <f t="shared" ca="1" si="24"/>
        <v>1</v>
      </c>
      <c r="AP113" s="37">
        <f t="shared" si="25"/>
        <v>1</v>
      </c>
      <c r="AQ113" s="37">
        <f t="shared" si="26"/>
        <v>1</v>
      </c>
      <c r="AR113" s="37">
        <f t="shared" si="27"/>
        <v>1</v>
      </c>
      <c r="AS113" s="38">
        <f t="shared" si="17"/>
        <v>1</v>
      </c>
    </row>
    <row r="114" spans="1:45">
      <c r="A114" t="str">
        <f>'Model output'!A113</f>
        <v>TCGA-DJ-A4UL</v>
      </c>
      <c r="B114" s="44">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29"/>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7</v>
      </c>
      <c r="J114">
        <f>IF('Model output'!J113="","",IF(AND(ISNUMBER('Model output'!J113),'Model output'!J113&lt;=I114),'Model output'!J113,IF(ISNUMBER(SEARCH("0/",'Model output'!J113)),0,1)))</f>
        <v>0</v>
      </c>
      <c r="K114" t="str" cm="1">
        <f t="array" ref="K114">IF(COUNT(FIND({0,1,2,3,4,5,6,7,8,9},'Model output'!K113))&gt;0,'Model output'!K113,"")</f>
        <v/>
      </c>
      <c r="L114" s="26" t="str">
        <f t="shared" si="28"/>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classical type</v>
      </c>
      <c r="P114" t="str">
        <f>IF('Model output'!N113="","",'Model output'!N113)</f>
        <v>1.1 cm</v>
      </c>
      <c r="Q114" t="str">
        <f t="shared" si="13"/>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output'!P113="",'Model output'!P113="C",ISNUMBER(SEARCH("Not identified", 'Model output'!P113)),ISNUMBER(SEARCH("Absent",'Model output'!P113)),ISNUMBER(SEARCH("Absence",'Model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5" t="str">
        <f>IF('Model output'!S113="","",'Model output'!S113)</f>
        <v>Not Identified</v>
      </c>
      <c r="Y114" t="str">
        <f>IF(OR('Model output'!S113="",ISNUMBER(SEARCH("No extension",'Model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8" t="str">
        <f>IF(OR('Model output'!V113="", AND(ISERROR(SEARCH("Positive",'Model output'!V113)), ISNUMBER(SEARCH("Negative",'Model output'!V113))), ISNUMBER(SEARCH("Cannot be assessed",'Model output'!V113)), AND(ISNUMBER(SEARCH("Uninvolved",'Model output'!V113)),NOT(ISNUMBER(SEARCH("margin(s) involved",'Model output'!V113)))), ISNUMBER(SEARCH("No involvement",'Model output'!V113)), AND(NOT(ISNUMBER(SEARCH("focal",'Model output'!V113))),ISNUMBER(SEARCH("Free",'Model output'!V113))), ISNUMBER(SEARCH("narrowly excised",'Model output'!V113)), ISNUMBER(SEARCH("none",'Model output'!V113)), ISNUMBER(SEARCH("R0",'Model output'!V113)), ISNUMBER(SEARCH("1 mm",'Model output'!V113)), ISNUMBER(SEARCH("0.1 CM",'Model output'!V113)), ISNUMBER(SEARCH("less than 0.2 mm",'Model output'!V113)), ISNUMBER(SEARCH("less than 1.0 mm",'Model output'!V113)), ISNUMBER(SEARCH("less than 0.5 mm",'Model output'!V113)), ISNUMBER(SEARCH("abut",'Model output'!V113))), "negative", "positive")</f>
        <v>positive</v>
      </c>
      <c r="AE114" s="32"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33" t="str">
        <f t="shared" si="15"/>
        <v>1b</v>
      </c>
      <c r="AG114" s="33" t="str">
        <f t="shared" si="16"/>
        <v>0</v>
      </c>
      <c r="AH114" s="33" t="str">
        <f t="shared" si="18"/>
        <v>0</v>
      </c>
      <c r="AI114" s="38" t="str">
        <f t="shared" si="19"/>
        <v>I</v>
      </c>
      <c r="AJ114" s="32" t="s">
        <v>935</v>
      </c>
      <c r="AK114" s="37" t="s">
        <v>989</v>
      </c>
      <c r="AL114" s="37" t="s">
        <v>990</v>
      </c>
      <c r="AM114" s="37" t="s">
        <v>993</v>
      </c>
      <c r="AN114" s="37" t="s">
        <v>70</v>
      </c>
      <c r="AO114" s="32">
        <f t="shared" si="24"/>
        <v>1</v>
      </c>
      <c r="AP114" s="37">
        <f t="shared" si="25"/>
        <v>1</v>
      </c>
      <c r="AQ114" s="37">
        <f t="shared" si="26"/>
        <v>1</v>
      </c>
      <c r="AR114" s="37">
        <f t="shared" si="27"/>
        <v>1</v>
      </c>
      <c r="AS114" s="38">
        <f t="shared" si="17"/>
        <v>1</v>
      </c>
    </row>
    <row r="115" spans="1:45">
      <c r="A115" t="str">
        <f>'Model output'!A114</f>
        <v>TCGA-DJ-A4UQ</v>
      </c>
      <c r="B115" s="44">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4b</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X</v>
      </c>
      <c r="F115" t="str">
        <f t="shared" si="29"/>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60</v>
      </c>
      <c r="J115">
        <f>IF('Model output'!J114="","",IF(AND(ISNUMBER('Model output'!J114),'Model output'!J114&lt;=I115),'Model output'!J114,IF(ISNUMBER(SEARCH("0/",'Model output'!J114)),0,1)))</f>
        <v>14</v>
      </c>
      <c r="K115" t="str" cm="1">
        <f t="array" ref="K115">IF(COUNT(FIND({0,1,2,3,4,5,6,7,8,9},'Model output'!K114))&gt;0,'Model output'!K114,"")</f>
        <v>1.7 cm</v>
      </c>
      <c r="L115" s="26" t="str">
        <f t="shared" si="28"/>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 diffuse sclerosing variant</v>
      </c>
      <c r="O115" t="str">
        <f>IF('Model output'!M114="","",'Model output'!M114)</f>
        <v/>
      </c>
      <c r="P115" t="str">
        <f>IF('Model output'!N114="","",'Model output'!N114)</f>
        <v>1.5 cm</v>
      </c>
      <c r="Q115" t="str">
        <f t="shared" si="13"/>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output'!P114="",'Model output'!P114="C",ISNUMBER(SEARCH("Not identified", 'Model output'!P114)),ISNUMBER(SEARCH("Absent",'Model output'!P114)),ISNUMBER(SEARCH("Absence",'Model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5" t="str">
        <f>IF('Model output'!S114="","",'Model output'!S114)</f>
        <v>Invades: Perithyroidal adipose tissue</v>
      </c>
      <c r="Y115" t="str">
        <f>IF(OR('Model output'!S114="",ISNUMBER(SEARCH("No extension",'Model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8" t="str">
        <f>IF(OR('Model output'!V114="", AND(ISERROR(SEARCH("Positive",'Model output'!V114)), ISNUMBER(SEARCH("Negative",'Model output'!V114))), ISNUMBER(SEARCH("Cannot be assessed",'Model output'!V114)), AND(ISNUMBER(SEARCH("Uninvolved",'Model output'!V114)),NOT(ISNUMBER(SEARCH("margin(s) involved",'Model output'!V114)))), ISNUMBER(SEARCH("No involvement",'Model output'!V114)), AND(NOT(ISNUMBER(SEARCH("focal",'Model output'!V114))),ISNUMBER(SEARCH("Free",'Model output'!V114))), ISNUMBER(SEARCH("narrowly excised",'Model output'!V114)), ISNUMBER(SEARCH("none",'Model output'!V114)), ISNUMBER(SEARCH("R0",'Model output'!V114)), ISNUMBER(SEARCH("1 mm",'Model output'!V114)), ISNUMBER(SEARCH("0.1 CM",'Model output'!V114)), ISNUMBER(SEARCH("less than 0.2 mm",'Model output'!V114)), ISNUMBER(SEARCH("less than 1.0 mm",'Model output'!V114)), ISNUMBER(SEARCH("less than 0.5 mm",'Model output'!V114)), ISNUMBER(SEARCH("abut",'Model output'!V114))), "negative", "positive")</f>
        <v>negative</v>
      </c>
      <c r="AE115" s="32"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33" t="str">
        <f t="shared" si="15"/>
        <v>1b</v>
      </c>
      <c r="AG115" s="33" t="str">
        <f t="shared" si="16"/>
        <v>1b</v>
      </c>
      <c r="AH115" s="33" t="str">
        <f t="shared" si="18"/>
        <v>0</v>
      </c>
      <c r="AI115" s="38" t="str">
        <f t="shared" si="19"/>
        <v>II</v>
      </c>
      <c r="AJ115" s="32" t="s">
        <v>937</v>
      </c>
      <c r="AK115" s="37" t="s">
        <v>989</v>
      </c>
      <c r="AL115" s="37" t="s">
        <v>989</v>
      </c>
      <c r="AM115" s="37" t="s">
        <v>993</v>
      </c>
      <c r="AN115" s="37" t="s">
        <v>991</v>
      </c>
      <c r="AO115" s="32">
        <f t="shared" ca="1" si="24"/>
        <v>1</v>
      </c>
      <c r="AP115" s="37">
        <f t="shared" si="25"/>
        <v>1</v>
      </c>
      <c r="AQ115" s="37">
        <f t="shared" si="26"/>
        <v>1</v>
      </c>
      <c r="AR115" s="37">
        <f t="shared" si="27"/>
        <v>1</v>
      </c>
      <c r="AS115" s="38">
        <f t="shared" si="17"/>
        <v>1</v>
      </c>
    </row>
    <row r="116" spans="1:45">
      <c r="A116" t="str">
        <f>'Model output'!A115</f>
        <v>TCGA-DJ-A4UW</v>
      </c>
      <c r="B116" s="44">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2</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9"/>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50</v>
      </c>
      <c r="J116">
        <f>IF('Model output'!J115="","",IF(AND(ISNUMBER('Model output'!J115),'Model output'!J115&lt;=I116),'Model output'!J115,IF(ISNUMBER(SEARCH("0/",'Model output'!J115)),0,1)))</f>
        <v>16</v>
      </c>
      <c r="K116" t="str" cm="1">
        <f t="array" ref="K116">IF(COUNT(FIND({0,1,2,3,4,5,6,7,8,9},'Model output'!K115))&gt;0,'Model output'!K115,"")</f>
        <v>0.9 cm</v>
      </c>
      <c r="L116" s="26" t="str">
        <f t="shared" si="28"/>
        <v>0.9cm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v>
      </c>
      <c r="O116" t="str">
        <f>IF('Model output'!M115="","",'Model output'!M115)</f>
        <v/>
      </c>
      <c r="P116" t="str">
        <f>IF('Model output'!N115="","",'Model output'!N115)</f>
        <v>1.4 cm</v>
      </c>
      <c r="Q116" t="str">
        <f t="shared" si="13"/>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output'!P115="",'Model output'!P115="C",ISNUMBER(SEARCH("Not identified", 'Model output'!P115)),ISNUMBER(SEARCH("Absent",'Model output'!P115)),ISNUMBER(SEARCH("Absence",'Model output'!P115)),AND(ISNUMBER(SEARCH("No",'Model output'!P115)),NOT(ISNUMBER(SEARCH("diagnostic",'Model output'!P115)))),ISNUMBER(SEARCH("Negative",'Model output'!P115))),"negative","positive")</f>
        <v>negative</v>
      </c>
      <c r="T116">
        <f>IF('Model output'!O115="","",'Model output'!O115)</f>
        <v>5</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5" t="str">
        <f>IF('Model output'!S115="","",'Model output'!S115)</f>
        <v>Not identified</v>
      </c>
      <c r="Y116" t="str">
        <f>IF(OR('Model output'!S115="",ISNUMBER(SEARCH("No extension",'Model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8" t="str">
        <f>IF(OR('Model output'!V115="", AND(ISERROR(SEARCH("Positive",'Model output'!V115)), ISNUMBER(SEARCH("Negative",'Model output'!V115))), ISNUMBER(SEARCH("Cannot be assessed",'Model output'!V115)), AND(ISNUMBER(SEARCH("Uninvolved",'Model output'!V115)),NOT(ISNUMBER(SEARCH("margin(s) involved",'Model output'!V115)))), ISNUMBER(SEARCH("No involvement",'Model output'!V115)), AND(NOT(ISNUMBER(SEARCH("focal",'Model output'!V115))),ISNUMBER(SEARCH("Free",'Model output'!V115))), ISNUMBER(SEARCH("narrowly excised",'Model output'!V115)), ISNUMBER(SEARCH("none",'Model output'!V115)), ISNUMBER(SEARCH("R0",'Model output'!V115)), ISNUMBER(SEARCH("1 mm",'Model output'!V115)), ISNUMBER(SEARCH("0.1 CM",'Model output'!V115)), ISNUMBER(SEARCH("less than 0.2 mm",'Model output'!V115)), ISNUMBER(SEARCH("less than 1.0 mm",'Model output'!V115)), ISNUMBER(SEARCH("less than 0.5 mm",'Model output'!V115)), ISNUMBER(SEARCH("abut",'Model output'!V115))), "negative", "positive")</f>
        <v>positive</v>
      </c>
      <c r="AE116" s="32"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33" t="str">
        <f t="shared" si="15"/>
        <v>1b</v>
      </c>
      <c r="AG116" s="33" t="str">
        <f t="shared" si="16"/>
        <v>1b</v>
      </c>
      <c r="AH116" s="33" t="str">
        <f t="shared" si="18"/>
        <v>0</v>
      </c>
      <c r="AI116" s="38" t="str">
        <f t="shared" si="19"/>
        <v>I</v>
      </c>
      <c r="AJ116" s="32" t="s">
        <v>935</v>
      </c>
      <c r="AK116" s="37" t="s">
        <v>989</v>
      </c>
      <c r="AL116" s="37" t="s">
        <v>989</v>
      </c>
      <c r="AM116" s="37" t="s">
        <v>993</v>
      </c>
      <c r="AN116" s="37" t="s">
        <v>70</v>
      </c>
      <c r="AO116" s="32">
        <f t="shared" si="24"/>
        <v>1</v>
      </c>
      <c r="AP116" s="37">
        <f t="shared" si="25"/>
        <v>1</v>
      </c>
      <c r="AQ116" s="37">
        <f t="shared" si="26"/>
        <v>1</v>
      </c>
      <c r="AR116" s="37">
        <f t="shared" si="27"/>
        <v>1</v>
      </c>
      <c r="AS116" s="38">
        <f t="shared" si="17"/>
        <v>1</v>
      </c>
    </row>
    <row r="117" spans="1:45">
      <c r="A117" t="str">
        <f>'Model output'!A116</f>
        <v>TCGA-DJ-A4V0</v>
      </c>
      <c r="B117" s="44">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9"/>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26" t="str">
        <f t="shared" si="28"/>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 type</v>
      </c>
      <c r="P117" t="str">
        <f>IF('Model output'!N116="","",'Model output'!N116)</f>
        <v>2.1 cm</v>
      </c>
      <c r="Q117" t="str">
        <f t="shared" si="13"/>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output'!P116="",'Model output'!P116="C",ISNUMBER(SEARCH("Not identified", 'Model output'!P116)),ISNUMBER(SEARCH("Absent",'Model output'!P116)),ISNUMBER(SEARCH("Absence",'Model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5" t="str">
        <f>IF('Model output'!S116="","",'Model output'!S116)</f>
        <v>Not identified</v>
      </c>
      <c r="Y117" t="str">
        <f>IF(OR('Model output'!S116="",ISNUMBER(SEARCH("No extension",'Model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8" t="str">
        <f>IF(OR('Model output'!V116="", AND(ISERROR(SEARCH("Positive",'Model output'!V116)), ISNUMBER(SEARCH("Negative",'Model output'!V116))), ISNUMBER(SEARCH("Cannot be assessed",'Model output'!V116)), AND(ISNUMBER(SEARCH("Uninvolved",'Model output'!V116)),NOT(ISNUMBER(SEARCH("margin(s) involved",'Model output'!V116)))), ISNUMBER(SEARCH("No involvement",'Model output'!V116)), AND(NOT(ISNUMBER(SEARCH("focal",'Model output'!V116))),ISNUMBER(SEARCH("Free",'Model output'!V116))), ISNUMBER(SEARCH("narrowly excised",'Model output'!V116)), ISNUMBER(SEARCH("none",'Model output'!V116)), ISNUMBER(SEARCH("R0",'Model output'!V116)), ISNUMBER(SEARCH("1 mm",'Model output'!V116)), ISNUMBER(SEARCH("0.1 CM",'Model output'!V116)), ISNUMBER(SEARCH("less than 0.2 mm",'Model output'!V116)), ISNUMBER(SEARCH("less than 1.0 mm",'Model output'!V116)), ISNUMBER(SEARCH("less than 0.5 mm",'Model output'!V116)), ISNUMBER(SEARCH("abut",'Model output'!V116))), "negative", "positive")</f>
        <v>negative</v>
      </c>
      <c r="AE117" s="32"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33" t="str">
        <f t="shared" si="15"/>
        <v>2</v>
      </c>
      <c r="AG117" s="33" t="str">
        <f t="shared" si="16"/>
        <v>0</v>
      </c>
      <c r="AH117" s="33" t="str">
        <f t="shared" si="18"/>
        <v>0</v>
      </c>
      <c r="AI117" s="38" t="str">
        <f t="shared" si="19"/>
        <v>I</v>
      </c>
      <c r="AJ117" s="32" t="s">
        <v>936</v>
      </c>
      <c r="AK117" s="37" t="s">
        <v>992</v>
      </c>
      <c r="AL117" s="37" t="s">
        <v>993</v>
      </c>
      <c r="AM117" s="37" t="s">
        <v>993</v>
      </c>
      <c r="AN117" s="37" t="s">
        <v>70</v>
      </c>
      <c r="AO117" s="32">
        <f t="shared" ca="1" si="24"/>
        <v>1</v>
      </c>
      <c r="AP117" s="37">
        <f t="shared" si="25"/>
        <v>1</v>
      </c>
      <c r="AQ117" s="37">
        <f t="shared" si="26"/>
        <v>1</v>
      </c>
      <c r="AR117" s="37">
        <f t="shared" si="27"/>
        <v>1</v>
      </c>
      <c r="AS117" s="38">
        <f t="shared" si="17"/>
        <v>1</v>
      </c>
    </row>
    <row r="118" spans="1:45">
      <c r="A118" t="str">
        <f>'Model output'!A117</f>
        <v>TCGA-DJ-A4V2</v>
      </c>
      <c r="B118" s="44">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
      </c>
      <c r="F118" t="str">
        <f t="shared" si="29"/>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26" t="str">
        <f t="shared" si="28"/>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v>
      </c>
      <c r="O118" t="str">
        <f>IF('Model output'!M117="","",'Model output'!M117)</f>
        <v>classical type</v>
      </c>
      <c r="P118" t="str">
        <f>IF('Model output'!N117="","",'Model output'!N117)</f>
        <v>3.0 cm</v>
      </c>
      <c r="Q118" t="str">
        <f t="shared" si="13"/>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output'!P117="",'Model output'!P117="C",ISNUMBER(SEARCH("Not identified", 'Model output'!P117)),ISNUMBER(SEARCH("Absent",'Model output'!P117)),ISNUMBER(SEARCH("Absence",'Model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5" t="str">
        <f>IF('Model output'!S117="","",'Model output'!S117)</f>
        <v>Not identified</v>
      </c>
      <c r="Y118" t="str">
        <f>IF(OR('Model output'!S117="",ISNUMBER(SEARCH("No extension",'Model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8" t="str">
        <f>IF(OR('Model output'!V117="", AND(ISERROR(SEARCH("Positive",'Model output'!V117)), ISNUMBER(SEARCH("Negative",'Model output'!V117))), ISNUMBER(SEARCH("Cannot be assessed",'Model output'!V117)), AND(ISNUMBER(SEARCH("Uninvolved",'Model output'!V117)),NOT(ISNUMBER(SEARCH("margin(s) involved",'Model output'!V117)))), ISNUMBER(SEARCH("No involvement",'Model output'!V117)), AND(NOT(ISNUMBER(SEARCH("focal",'Model output'!V117))),ISNUMBER(SEARCH("Free",'Model output'!V117))), ISNUMBER(SEARCH("narrowly excised",'Model output'!V117)), ISNUMBER(SEARCH("none",'Model output'!V117)), ISNUMBER(SEARCH("R0",'Model output'!V117)), ISNUMBER(SEARCH("1 mm",'Model output'!V117)), ISNUMBER(SEARCH("0.1 CM",'Model output'!V117)), ISNUMBER(SEARCH("less than 0.2 mm",'Model output'!V117)), ISNUMBER(SEARCH("less than 1.0 mm",'Model output'!V117)), ISNUMBER(SEARCH("less than 0.5 mm",'Model output'!V117)), ISNUMBER(SEARCH("abut",'Model output'!V117))), "negative", "positive")</f>
        <v>negative</v>
      </c>
      <c r="AE118" s="32"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33" t="str">
        <f t="shared" si="15"/>
        <v>2</v>
      </c>
      <c r="AG118" s="33" t="str">
        <f t="shared" si="16"/>
        <v>0</v>
      </c>
      <c r="AH118" s="33" t="str">
        <f t="shared" si="18"/>
        <v>0</v>
      </c>
      <c r="AI118" s="38" t="str">
        <f t="shared" si="19"/>
        <v>I</v>
      </c>
      <c r="AJ118" s="32" t="s">
        <v>936</v>
      </c>
      <c r="AK118" s="37" t="s">
        <v>992</v>
      </c>
      <c r="AL118" s="37" t="s">
        <v>990</v>
      </c>
      <c r="AM118" s="37" t="s">
        <v>993</v>
      </c>
      <c r="AN118" s="37" t="s">
        <v>70</v>
      </c>
      <c r="AO118" s="32">
        <f t="shared" ca="1" si="24"/>
        <v>1</v>
      </c>
      <c r="AP118" s="37">
        <f t="shared" si="25"/>
        <v>1</v>
      </c>
      <c r="AQ118" s="37">
        <f t="shared" si="26"/>
        <v>1</v>
      </c>
      <c r="AR118" s="37">
        <f t="shared" si="27"/>
        <v>1</v>
      </c>
      <c r="AS118" s="38">
        <f t="shared" si="17"/>
        <v>1</v>
      </c>
    </row>
    <row r="119" spans="1:45">
      <c r="A119" t="str">
        <f>'Model output'!A118</f>
        <v>TCGA-DJ-A4V4</v>
      </c>
      <c r="B119" s="44">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9"/>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26" t="str">
        <f t="shared" si="28"/>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 0.1 cm</v>
      </c>
      <c r="Q119" t="str">
        <f t="shared" si="13"/>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output'!P118="",'Model output'!P118="C",ISNUMBER(SEARCH("Not identified", 'Model output'!P118)),ISNUMBER(SEARCH("Absent",'Model output'!P118)),ISNUMBER(SEARCH("Absence",'Model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5" t="str">
        <f>IF('Model output'!S118="","",'Model output'!S118)</f>
        <v>Not identified</v>
      </c>
      <c r="Y119" t="str">
        <f>IF(OR('Model output'!S118="",ISNUMBER(SEARCH("No extension",'Model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8" t="str">
        <f>IF(OR('Model output'!V118="", AND(ISERROR(SEARCH("Positive",'Model output'!V118)), ISNUMBER(SEARCH("Negative",'Model output'!V118))), ISNUMBER(SEARCH("Cannot be assessed",'Model output'!V118)), AND(ISNUMBER(SEARCH("Uninvolved",'Model output'!V118)),NOT(ISNUMBER(SEARCH("margin(s) involved",'Model output'!V118)))), ISNUMBER(SEARCH("No involvement",'Model output'!V118)), AND(NOT(ISNUMBER(SEARCH("focal",'Model output'!V118))),ISNUMBER(SEARCH("Free",'Model output'!V118))), ISNUMBER(SEARCH("narrowly excised",'Model output'!V118)), ISNUMBER(SEARCH("none",'Model output'!V118)), ISNUMBER(SEARCH("R0",'Model output'!V118)), ISNUMBER(SEARCH("1 mm",'Model output'!V118)), ISNUMBER(SEARCH("0.1 CM",'Model output'!V118)), ISNUMBER(SEARCH("less than 0.2 mm",'Model output'!V118)), ISNUMBER(SEARCH("less than 1.0 mm",'Model output'!V118)), ISNUMBER(SEARCH("less than 0.5 mm",'Model output'!V118)), ISNUMBER(SEARCH("abut",'Model output'!V118))), "negative", "positive")</f>
        <v>negative</v>
      </c>
      <c r="AE119" s="32"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33" t="str">
        <f t="shared" si="15"/>
        <v>1a</v>
      </c>
      <c r="AG119" s="33" t="str">
        <f t="shared" si="16"/>
        <v>0</v>
      </c>
      <c r="AH119" s="33" t="str">
        <f t="shared" si="18"/>
        <v>0</v>
      </c>
      <c r="AI119" s="38" t="str">
        <f t="shared" si="19"/>
        <v>I</v>
      </c>
      <c r="AJ119" s="32" t="s">
        <v>936</v>
      </c>
      <c r="AK119" s="37" t="s">
        <v>994</v>
      </c>
      <c r="AL119" s="37" t="s">
        <v>993</v>
      </c>
      <c r="AM119" s="37" t="s">
        <v>990</v>
      </c>
      <c r="AN119" s="37" t="s">
        <v>70</v>
      </c>
      <c r="AO119" s="32">
        <f t="shared" ca="1" si="24"/>
        <v>1</v>
      </c>
      <c r="AP119" s="37">
        <f t="shared" si="25"/>
        <v>1</v>
      </c>
      <c r="AQ119" s="37">
        <f t="shared" si="26"/>
        <v>1</v>
      </c>
      <c r="AR119" s="37">
        <f t="shared" si="27"/>
        <v>1</v>
      </c>
      <c r="AS119" s="38">
        <f t="shared" si="17"/>
        <v>1</v>
      </c>
    </row>
    <row r="120" spans="1:45">
      <c r="A120" t="str">
        <f>'Model output'!A119</f>
        <v>TCGA-DJ-A4V5</v>
      </c>
      <c r="B120" s="44">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9"/>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21</v>
      </c>
      <c r="J120">
        <f>IF('Model output'!J119="","",IF(AND(ISNUMBER('Model output'!J119),'Model output'!J119&lt;=I120),'Model output'!J119,IF(ISNUMBER(SEARCH("0/",'Model output'!J119)),0,1)))</f>
        <v>15</v>
      </c>
      <c r="K120" t="str" cm="1">
        <f t="array" ref="K120">IF(COUNT(FIND({0,1,2,3,4,5,6,7,8,9},'Model output'!K119))&gt;0,'Model output'!K119,"")</f>
        <v>1.1 cm</v>
      </c>
      <c r="L120" s="26" t="str">
        <f t="shared" si="28"/>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 carcinoma</v>
      </c>
      <c r="O120" t="str">
        <f>IF('Model output'!M119="","",'Model output'!M119)</f>
        <v>Classical type</v>
      </c>
      <c r="P120" t="str">
        <f>IF('Model output'!N119="","",'Model output'!N119)</f>
        <v>1.1 cm</v>
      </c>
      <c r="Q120" t="str">
        <f t="shared" si="13"/>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output'!P119="",'Model output'!P119="C",ISNUMBER(SEARCH("Not identified", 'Model output'!P119)),ISNUMBER(SEARCH("Absent",'Model output'!P119)),ISNUMBER(SEARCH("Absence",'Model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5" t="str">
        <f>IF('Model output'!S119="","",'Model output'!S119)</f>
        <v>Invades:peithyroidal tissue</v>
      </c>
      <c r="Y120" t="str">
        <f>IF(OR('Model output'!S119="",ISNUMBER(SEARCH("No extension",'Model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8" t="str">
        <f>IF(OR('Model output'!V119="", AND(ISERROR(SEARCH("Positive",'Model output'!V119)), ISNUMBER(SEARCH("Negative",'Model output'!V119))), ISNUMBER(SEARCH("Cannot be assessed",'Model output'!V119)), AND(ISNUMBER(SEARCH("Uninvolved",'Model output'!V119)),NOT(ISNUMBER(SEARCH("margin(s) involved",'Model output'!V119)))), ISNUMBER(SEARCH("No involvement",'Model output'!V119)), AND(NOT(ISNUMBER(SEARCH("focal",'Model output'!V119))),ISNUMBER(SEARCH("Free",'Model output'!V119))), ISNUMBER(SEARCH("narrowly excised",'Model output'!V119)), ISNUMBER(SEARCH("none",'Model output'!V119)), ISNUMBER(SEARCH("R0",'Model output'!V119)), ISNUMBER(SEARCH("1 mm",'Model output'!V119)), ISNUMBER(SEARCH("0.1 CM",'Model output'!V119)), ISNUMBER(SEARCH("less than 0.2 mm",'Model output'!V119)), ISNUMBER(SEARCH("less than 1.0 mm",'Model output'!V119)), ISNUMBER(SEARCH("less than 0.5 mm",'Model output'!V119)), ISNUMBER(SEARCH("abut",'Model output'!V119))), "negative", "positive")</f>
        <v>positive</v>
      </c>
      <c r="AE120" s="32"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33" t="str">
        <f t="shared" si="15"/>
        <v>1b</v>
      </c>
      <c r="AG120" s="33" t="str">
        <f t="shared" si="16"/>
        <v>1a</v>
      </c>
      <c r="AH120" s="33" t="str">
        <f t="shared" si="18"/>
        <v>0</v>
      </c>
      <c r="AI120" s="38" t="str">
        <f t="shared" si="19"/>
        <v>II</v>
      </c>
      <c r="AJ120" s="32" t="s">
        <v>935</v>
      </c>
      <c r="AK120" s="37" t="s">
        <v>995</v>
      </c>
      <c r="AL120" s="37" t="s">
        <v>989</v>
      </c>
      <c r="AM120" s="37" t="s">
        <v>993</v>
      </c>
      <c r="AN120" s="37" t="s">
        <v>991</v>
      </c>
      <c r="AO120" s="32">
        <f t="shared" si="24"/>
        <v>1</v>
      </c>
      <c r="AP120" s="37">
        <f t="shared" si="25"/>
        <v>0</v>
      </c>
      <c r="AQ120" s="37">
        <f t="shared" si="26"/>
        <v>0</v>
      </c>
      <c r="AR120" s="37">
        <f t="shared" si="27"/>
        <v>1</v>
      </c>
      <c r="AS120" s="38">
        <f t="shared" si="17"/>
        <v>1</v>
      </c>
    </row>
    <row r="121" spans="1:45">
      <c r="A121" t="str">
        <f>'Model output'!A120</f>
        <v>TCGA-DO-A1K0</v>
      </c>
      <c r="B121" s="44">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9"/>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26" t="str">
        <f t="shared" si="28"/>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13"/>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output'!P120="",'Model output'!P120="C",ISNUMBER(SEARCH("Not identified", 'Model output'!P120)),ISNUMBER(SEARCH("Absent",'Model output'!P120)),ISNUMBER(SEARCH("Absence",'Model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5" t="str">
        <f>IF('Model output'!S120="","",'Model output'!S120)</f>
        <v>Present, Minimal</v>
      </c>
      <c r="Y121" t="str">
        <f>IF(OR('Model output'!S120="",ISNUMBER(SEARCH("No extension",'Model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8" t="str">
        <f>IF(OR('Model output'!V120="", AND(ISERROR(SEARCH("Positive",'Model output'!V120)), ISNUMBER(SEARCH("Negative",'Model output'!V120))), ISNUMBER(SEARCH("Cannot be assessed",'Model output'!V120)), AND(ISNUMBER(SEARCH("Uninvolved",'Model output'!V120)),NOT(ISNUMBER(SEARCH("margin(s) involved",'Model output'!V120)))), ISNUMBER(SEARCH("No involvement",'Model output'!V120)), AND(NOT(ISNUMBER(SEARCH("focal",'Model output'!V120))),ISNUMBER(SEARCH("Free",'Model output'!V120))), ISNUMBER(SEARCH("narrowly excised",'Model output'!V120)), ISNUMBER(SEARCH("none",'Model output'!V120)), ISNUMBER(SEARCH("R0",'Model output'!V120)), ISNUMBER(SEARCH("1 mm",'Model output'!V120)), ISNUMBER(SEARCH("0.1 CM",'Model output'!V120)), ISNUMBER(SEARCH("less than 0.2 mm",'Model output'!V120)), ISNUMBER(SEARCH("less than 1.0 mm",'Model output'!V120)), ISNUMBER(SEARCH("less than 0.5 mm",'Model output'!V120)), ISNUMBER(SEARCH("abut",'Model output'!V120))), "negative", "positive")</f>
        <v>negative</v>
      </c>
      <c r="AE121" s="32"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33" t="str">
        <f t="shared" si="15"/>
        <v>3a</v>
      </c>
      <c r="AG121" s="33" t="str">
        <f t="shared" si="16"/>
        <v>1b</v>
      </c>
      <c r="AH121" s="33" t="str">
        <f t="shared" si="18"/>
        <v>0</v>
      </c>
      <c r="AI121" s="38" t="str">
        <f t="shared" si="19"/>
        <v>I</v>
      </c>
      <c r="AJ121" s="32" t="s">
        <v>937</v>
      </c>
      <c r="AK121" s="37" t="s">
        <v>995</v>
      </c>
      <c r="AL121" s="37" t="s">
        <v>989</v>
      </c>
      <c r="AM121" s="37" t="s">
        <v>993</v>
      </c>
      <c r="AN121" s="37" t="s">
        <v>70</v>
      </c>
      <c r="AO121" s="32">
        <f t="shared" ca="1" si="24"/>
        <v>1</v>
      </c>
      <c r="AP121" s="37">
        <f t="shared" si="25"/>
        <v>1</v>
      </c>
      <c r="AQ121" s="37">
        <f t="shared" si="26"/>
        <v>1</v>
      </c>
      <c r="AR121" s="37">
        <f t="shared" si="27"/>
        <v>1</v>
      </c>
      <c r="AS121" s="38">
        <f t="shared" si="17"/>
        <v>1</v>
      </c>
    </row>
    <row r="122" spans="1:45">
      <c r="A122" t="str">
        <f>'Model output'!A121</f>
        <v>TCGA-E3-A3DZ</v>
      </c>
      <c r="B122" s="44">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9"/>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26" t="str">
        <f t="shared" si="28"/>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 follicular variant</v>
      </c>
      <c r="O122" t="str">
        <f>IF('Model output'!M121="","",'Model output'!M121)</f>
        <v/>
      </c>
      <c r="P122" t="str">
        <f>IF('Model output'!N121="","",'Model output'!N121)</f>
        <v>5 cm</v>
      </c>
      <c r="Q122" t="str">
        <f t="shared" si="13"/>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output'!P121="",'Model output'!P121="C",ISNUMBER(SEARCH("Not identified", 'Model output'!P121)),ISNUMBER(SEARCH("Absent",'Model output'!P121)),ISNUMBER(SEARCH("Absence",'Model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5" t="str">
        <f>IF('Model output'!S121="","",'Model output'!S121)</f>
        <v/>
      </c>
      <c r="Y122" t="str">
        <f>IF(OR('Model output'!S121="",ISNUMBER(SEARCH("No extension",'Model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8" t="str">
        <f>IF(OR('Model output'!V121="", AND(ISERROR(SEARCH("Positive",'Model output'!V121)), ISNUMBER(SEARCH("Negative",'Model output'!V121))), ISNUMBER(SEARCH("Cannot be assessed",'Model output'!V121)), AND(ISNUMBER(SEARCH("Uninvolved",'Model output'!V121)),NOT(ISNUMBER(SEARCH("margin(s) involved",'Model output'!V121)))), ISNUMBER(SEARCH("No involvement",'Model output'!V121)), AND(NOT(ISNUMBER(SEARCH("focal",'Model output'!V121))),ISNUMBER(SEARCH("Free",'Model output'!V121))), ISNUMBER(SEARCH("narrowly excised",'Model output'!V121)), ISNUMBER(SEARCH("none",'Model output'!V121)), ISNUMBER(SEARCH("R0",'Model output'!V121)), ISNUMBER(SEARCH("1 mm",'Model output'!V121)), ISNUMBER(SEARCH("0.1 CM",'Model output'!V121)), ISNUMBER(SEARCH("less than 0.2 mm",'Model output'!V121)), ISNUMBER(SEARCH("less than 1.0 mm",'Model output'!V121)), ISNUMBER(SEARCH("less than 0.5 mm",'Model output'!V121)), ISNUMBER(SEARCH("abut",'Model output'!V121))), "negative", "positive")</f>
        <v>negative</v>
      </c>
      <c r="AE122" s="32"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33" t="str">
        <f t="shared" si="15"/>
        <v>3a</v>
      </c>
      <c r="AG122" s="33" t="str">
        <f t="shared" si="16"/>
        <v>0</v>
      </c>
      <c r="AH122" s="33" t="str">
        <f t="shared" si="18"/>
        <v>0</v>
      </c>
      <c r="AI122" s="38" t="str">
        <f t="shared" si="19"/>
        <v>II</v>
      </c>
      <c r="AJ122" s="32" t="s">
        <v>936</v>
      </c>
      <c r="AK122" s="37" t="s">
        <v>995</v>
      </c>
      <c r="AL122" s="37" t="s">
        <v>990</v>
      </c>
      <c r="AM122" s="37" t="s">
        <v>993</v>
      </c>
      <c r="AN122" s="37" t="s">
        <v>991</v>
      </c>
      <c r="AO122" s="32">
        <f t="shared" ca="1" si="24"/>
        <v>1</v>
      </c>
      <c r="AP122" s="37">
        <f t="shared" si="25"/>
        <v>1</v>
      </c>
      <c r="AQ122" s="37">
        <f t="shared" si="26"/>
        <v>1</v>
      </c>
      <c r="AR122" s="37">
        <f t="shared" si="27"/>
        <v>1</v>
      </c>
      <c r="AS122" s="38">
        <f t="shared" si="17"/>
        <v>1</v>
      </c>
    </row>
    <row r="123" spans="1:45">
      <c r="A123" t="str">
        <f>'Model output'!A122</f>
        <v>TCGA-E3-A3E3</v>
      </c>
      <c r="B123" s="44">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9"/>
        <v>positive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1.5cm</v>
      </c>
      <c r="L123" s="26" t="str">
        <f t="shared" si="28"/>
        <v>1.5cm</v>
      </c>
      <c r="M123" cm="1">
        <f t="array" ref="M123">IF(L123="","",IF(ISNUMBER(SEARCH("cm",L123)),MAX(VALUE(SUBSTITUTE(_xlfn.FILTERXML("&lt;t&gt;&lt;s&gt;"&amp;SUBSTITUTE(L123,",","&lt;/s&gt;&lt;s&gt;")&amp;"&lt;/s&gt;&lt;/t&gt;","//s"),"cm",""))),MAX(VALUE(SUBSTITUTE(_xlfn.FILTERXML("&lt;t&gt;&lt;s&gt;"&amp;SUBSTITUTE(L123,",","&lt;/s&gt;&lt;s&gt;")&amp;"&lt;/s&gt;&lt;/t&gt;","//s"),"mm","")))/10))</f>
        <v>1.5</v>
      </c>
      <c r="N123" t="str">
        <f>IF('Model output'!L122="","",'Model output'!L122)</f>
        <v>Papillary carcinoma</v>
      </c>
      <c r="O123" t="str">
        <f>IF('Model output'!M122="","",'Model output'!M122)</f>
        <v/>
      </c>
      <c r="P123" t="str">
        <f>IF('Model output'!N122="","",'Model output'!N122)</f>
        <v>2.8cm</v>
      </c>
      <c r="Q123" t="str">
        <f t="shared" si="13"/>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output'!P122="",'Model output'!P122="C",ISNUMBER(SEARCH("Not identified", 'Model output'!P122)),ISNUMBER(SEARCH("Absent",'Model output'!P122)),ISNUMBER(SEARCH("Absence",'Model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5" t="str">
        <f>IF('Model output'!S122="","",'Model output'!S122)</f>
        <v/>
      </c>
      <c r="Y123" t="str">
        <f>IF(OR('Model output'!S122="",ISNUMBER(SEARCH("No extension",'Model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8" t="str">
        <f>IF(OR('Model output'!V122="", AND(ISERROR(SEARCH("Positive",'Model output'!V122)), ISNUMBER(SEARCH("Negative",'Model output'!V122))), ISNUMBER(SEARCH("Cannot be assessed",'Model output'!V122)), AND(ISNUMBER(SEARCH("Uninvolved",'Model output'!V122)),NOT(ISNUMBER(SEARCH("margin(s) involved",'Model output'!V122)))), ISNUMBER(SEARCH("No involvement",'Model output'!V122)), AND(NOT(ISNUMBER(SEARCH("focal",'Model output'!V122))),ISNUMBER(SEARCH("Free",'Model output'!V122))), ISNUMBER(SEARCH("narrowly excised",'Model output'!V122)), ISNUMBER(SEARCH("none",'Model output'!V122)), ISNUMBER(SEARCH("R0",'Model output'!V122)), ISNUMBER(SEARCH("1 mm",'Model output'!V122)), ISNUMBER(SEARCH("0.1 CM",'Model output'!V122)), ISNUMBER(SEARCH("less than 0.2 mm",'Model output'!V122)), ISNUMBER(SEARCH("less than 1.0 mm",'Model output'!V122)), ISNUMBER(SEARCH("less than 0.5 mm",'Model output'!V122)), ISNUMBER(SEARCH("abut",'Model output'!V122))), "negative", "positive")</f>
        <v>negative</v>
      </c>
      <c r="AE123" s="32"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33" t="str">
        <f t="shared" si="15"/>
        <v>2</v>
      </c>
      <c r="AG123" s="33" t="str">
        <f t="shared" si="16"/>
        <v>0</v>
      </c>
      <c r="AH123" s="33" t="str">
        <f t="shared" si="18"/>
        <v>0</v>
      </c>
      <c r="AI123" s="38" t="str">
        <f t="shared" si="19"/>
        <v>I</v>
      </c>
      <c r="AJ123" s="32" t="s">
        <v>936</v>
      </c>
      <c r="AK123" s="37" t="s">
        <v>992</v>
      </c>
      <c r="AL123" s="37" t="s">
        <v>990</v>
      </c>
      <c r="AM123" s="37" t="s">
        <v>993</v>
      </c>
      <c r="AN123" s="37" t="s">
        <v>70</v>
      </c>
      <c r="AO123" s="32">
        <f t="shared" ca="1" si="24"/>
        <v>1</v>
      </c>
      <c r="AP123" s="37">
        <f t="shared" si="25"/>
        <v>1</v>
      </c>
      <c r="AQ123" s="37">
        <f t="shared" si="26"/>
        <v>1</v>
      </c>
      <c r="AR123" s="37">
        <f t="shared" si="27"/>
        <v>1</v>
      </c>
      <c r="AS123" s="38">
        <f t="shared" si="17"/>
        <v>1</v>
      </c>
    </row>
    <row r="124" spans="1:45">
      <c r="A124" t="str">
        <f>'Model output'!A123</f>
        <v>TCGA-E8-A242</v>
      </c>
      <c r="B124" s="44">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9"/>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26" t="str">
        <f t="shared" si="28"/>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3"/>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output'!P123="",'Model output'!P123="C",ISNUMBER(SEARCH("Not identified", 'Model output'!P123)),ISNUMBER(SEARCH("Absent",'Model output'!P123)),ISNUMBER(SEARCH("Absence",'Model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5" t="str">
        <f>IF('Model output'!S123="","",'Model output'!S123)</f>
        <v>Yes</v>
      </c>
      <c r="Y124" t="str">
        <f>IF(OR('Model output'!S123="",ISNUMBER(SEARCH("No extension",'Model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8" t="str">
        <f>IF(OR('Model output'!V123="", AND(ISERROR(SEARCH("Positive",'Model output'!V123)), ISNUMBER(SEARCH("Negative",'Model output'!V123))), ISNUMBER(SEARCH("Cannot be assessed",'Model output'!V123)), AND(ISNUMBER(SEARCH("Uninvolved",'Model output'!V123)),NOT(ISNUMBER(SEARCH("margin(s) involved",'Model output'!V123)))), ISNUMBER(SEARCH("No involvement",'Model output'!V123)), AND(NOT(ISNUMBER(SEARCH("focal",'Model output'!V123))),ISNUMBER(SEARCH("Free",'Model output'!V123))), ISNUMBER(SEARCH("narrowly excised",'Model output'!V123)), ISNUMBER(SEARCH("none",'Model output'!V123)), ISNUMBER(SEARCH("R0",'Model output'!V123)), ISNUMBER(SEARCH("1 mm",'Model output'!V123)), ISNUMBER(SEARCH("0.1 CM",'Model output'!V123)), ISNUMBER(SEARCH("less than 0.2 mm",'Model output'!V123)), ISNUMBER(SEARCH("less than 1.0 mm",'Model output'!V123)), ISNUMBER(SEARCH("less than 0.5 mm",'Model output'!V123)), ISNUMBER(SEARCH("abut",'Model output'!V123))), "negative", "positive")</f>
        <v>positive</v>
      </c>
      <c r="AE124" s="32"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33" t="str">
        <f t="shared" si="15"/>
        <v>1b</v>
      </c>
      <c r="AG124" s="33" t="str">
        <f t="shared" si="16"/>
        <v>0</v>
      </c>
      <c r="AH124" s="33" t="str">
        <f t="shared" si="18"/>
        <v>0</v>
      </c>
      <c r="AI124" s="38" t="str">
        <f t="shared" si="19"/>
        <v>I</v>
      </c>
      <c r="AJ124" s="32" t="s">
        <v>935</v>
      </c>
      <c r="AK124" s="37" t="s">
        <v>989</v>
      </c>
      <c r="AL124" s="37" t="s">
        <v>990</v>
      </c>
      <c r="AM124" s="37" t="s">
        <v>993</v>
      </c>
      <c r="AN124" s="37" t="s">
        <v>70</v>
      </c>
      <c r="AO124" s="32">
        <f t="shared" si="24"/>
        <v>1</v>
      </c>
      <c r="AP124" s="37">
        <f t="shared" si="25"/>
        <v>1</v>
      </c>
      <c r="AQ124" s="37">
        <f t="shared" si="26"/>
        <v>1</v>
      </c>
      <c r="AR124" s="37">
        <f t="shared" si="27"/>
        <v>1</v>
      </c>
      <c r="AS124" s="38">
        <f t="shared" si="17"/>
        <v>1</v>
      </c>
    </row>
    <row r="125" spans="1:45">
      <c r="A125" t="str">
        <f>'Model output'!A124</f>
        <v>TCGA-E8-A2JQ</v>
      </c>
      <c r="B125" s="44">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9"/>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26" t="str">
        <f t="shared" si="28"/>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ref="Q125:Q185" si="30">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P125)), ISNUMBER(SEARCH("mm", P125))), SUBSTITUTE(P125, "cm", "mm"), P125),"cm.","cm"),"cm;","cm,"),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output'!P124="",'Model output'!P124="C",ISNUMBER(SEARCH("Not identified", 'Model output'!P124)),ISNUMBER(SEARCH("Absent",'Model output'!P124)),ISNUMBER(SEARCH("Absence",'Model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5" t="str">
        <f>IF('Model output'!S124="","",'Model output'!S124)</f>
        <v>Yes</v>
      </c>
      <c r="Y125" t="str">
        <f>IF(OR('Model output'!S124="",ISNUMBER(SEARCH("No extension",'Model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8" t="str">
        <f>IF(OR('Model output'!V124="", AND(ISERROR(SEARCH("Positive",'Model output'!V124)), ISNUMBER(SEARCH("Negative",'Model output'!V124))), ISNUMBER(SEARCH("Cannot be assessed",'Model output'!V124)), AND(ISNUMBER(SEARCH("Uninvolved",'Model output'!V124)),NOT(ISNUMBER(SEARCH("margin(s) involved",'Model output'!V124)))), ISNUMBER(SEARCH("No involvement",'Model output'!V124)), AND(NOT(ISNUMBER(SEARCH("focal",'Model output'!V124))),ISNUMBER(SEARCH("Free",'Model output'!V124))), ISNUMBER(SEARCH("narrowly excised",'Model output'!V124)), ISNUMBER(SEARCH("none",'Model output'!V124)), ISNUMBER(SEARCH("R0",'Model output'!V124)), ISNUMBER(SEARCH("1 mm",'Model output'!V124)), ISNUMBER(SEARCH("0.1 CM",'Model output'!V124)), ISNUMBER(SEARCH("less than 0.2 mm",'Model output'!V124)), ISNUMBER(SEARCH("less than 1.0 mm",'Model output'!V124)), ISNUMBER(SEARCH("less than 0.5 mm",'Model output'!V124)), ISNUMBER(SEARCH("abut",'Model output'!V124))), "negative", "positive")</f>
        <v>negative</v>
      </c>
      <c r="AE125" s="32"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33" t="str">
        <f t="shared" si="15"/>
        <v>2</v>
      </c>
      <c r="AG125" s="33" t="str">
        <f t="shared" si="16"/>
        <v>1a</v>
      </c>
      <c r="AH125" s="33" t="str">
        <f t="shared" si="18"/>
        <v>0</v>
      </c>
      <c r="AI125" s="38" t="str">
        <f t="shared" si="19"/>
        <v>I</v>
      </c>
      <c r="AJ125" s="32" t="s">
        <v>937</v>
      </c>
      <c r="AK125" s="37" t="s">
        <v>992</v>
      </c>
      <c r="AL125" s="37" t="s">
        <v>994</v>
      </c>
      <c r="AM125" s="37" t="s">
        <v>993</v>
      </c>
      <c r="AN125" s="37" t="s">
        <v>70</v>
      </c>
      <c r="AO125" s="32">
        <f t="shared" ca="1" si="24"/>
        <v>1</v>
      </c>
      <c r="AP125" s="37">
        <f t="shared" si="25"/>
        <v>1</v>
      </c>
      <c r="AQ125" s="37">
        <f t="shared" si="26"/>
        <v>1</v>
      </c>
      <c r="AR125" s="37">
        <f t="shared" si="27"/>
        <v>1</v>
      </c>
      <c r="AS125" s="38">
        <f t="shared" si="17"/>
        <v>1</v>
      </c>
    </row>
    <row r="126" spans="1:45">
      <c r="A126" t="str">
        <f>'Model output'!A125</f>
        <v>TCGA-E8-A413</v>
      </c>
      <c r="B126" s="44">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9"/>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26" t="str">
        <f t="shared" si="28"/>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30"/>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output'!P125="",'Model output'!P125="C",ISNUMBER(SEARCH("Not identified", 'Model output'!P125)),ISNUMBER(SEARCH("Absent",'Model output'!P125)),ISNUMBER(SEARCH("Absence",'Model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5" t="str">
        <f>IF('Model output'!S125="","",'Model output'!S125)</f>
        <v>no</v>
      </c>
      <c r="Y126" t="str">
        <f>IF(OR('Model output'!S125="",ISNUMBER(SEARCH("No extension",'Model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8" t="str">
        <f>IF(OR('Model output'!V125="", AND(ISERROR(SEARCH("Positive",'Model output'!V125)), ISNUMBER(SEARCH("Negative",'Model output'!V125))), ISNUMBER(SEARCH("Cannot be assessed",'Model output'!V125)), AND(ISNUMBER(SEARCH("Uninvolved",'Model output'!V125)),NOT(ISNUMBER(SEARCH("margin(s) involved",'Model output'!V125)))), ISNUMBER(SEARCH("No involvement",'Model output'!V125)), AND(NOT(ISNUMBER(SEARCH("focal",'Model output'!V125))),ISNUMBER(SEARCH("Free",'Model output'!V125))), ISNUMBER(SEARCH("narrowly excised",'Model output'!V125)), ISNUMBER(SEARCH("none",'Model output'!V125)), ISNUMBER(SEARCH("R0",'Model output'!V125)), ISNUMBER(SEARCH("1 mm",'Model output'!V125)), ISNUMBER(SEARCH("0.1 CM",'Model output'!V125)), ISNUMBER(SEARCH("less than 0.2 mm",'Model output'!V125)), ISNUMBER(SEARCH("less than 1.0 mm",'Model output'!V125)), ISNUMBER(SEARCH("less than 0.5 mm",'Model output'!V125)), ISNUMBER(SEARCH("abut",'Model output'!V125))), "negative", "positive")</f>
        <v>negative</v>
      </c>
      <c r="AE126" s="32"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intermediate</v>
      </c>
      <c r="AF126" s="33" t="str">
        <f t="shared" si="15"/>
        <v>1b</v>
      </c>
      <c r="AG126" s="33" t="str">
        <f t="shared" si="16"/>
        <v>0</v>
      </c>
      <c r="AH126" s="33" t="str">
        <f t="shared" si="18"/>
        <v>0</v>
      </c>
      <c r="AI126" s="38" t="str">
        <f t="shared" si="19"/>
        <v>I</v>
      </c>
      <c r="AJ126" s="32" t="s">
        <v>937</v>
      </c>
      <c r="AK126" s="37" t="s">
        <v>989</v>
      </c>
      <c r="AL126" s="37" t="s">
        <v>993</v>
      </c>
      <c r="AM126" s="37" t="s">
        <v>993</v>
      </c>
      <c r="AN126" s="37" t="s">
        <v>70</v>
      </c>
      <c r="AO126" s="32">
        <f t="shared" ca="1" si="24"/>
        <v>1</v>
      </c>
      <c r="AP126" s="37">
        <f t="shared" si="25"/>
        <v>1</v>
      </c>
      <c r="AQ126" s="37">
        <f t="shared" si="26"/>
        <v>1</v>
      </c>
      <c r="AR126" s="37">
        <f t="shared" si="27"/>
        <v>1</v>
      </c>
      <c r="AS126" s="38">
        <f t="shared" si="17"/>
        <v>1</v>
      </c>
    </row>
    <row r="127" spans="1:45">
      <c r="A127" t="str">
        <f>'Model output'!A126</f>
        <v>TCGA-E8-A414</v>
      </c>
      <c r="B127" s="44">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9"/>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26" t="str">
        <f t="shared" si="28"/>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30"/>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output'!P126="",'Model output'!P126="C",ISNUMBER(SEARCH("Not identified", 'Model output'!P126)),ISNUMBER(SEARCH("Absent",'Model output'!P126)),ISNUMBER(SEARCH("Absence",'Model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5" t="str">
        <f>IF('Model output'!S126="","",'Model output'!S126)</f>
        <v>No</v>
      </c>
      <c r="Y127" t="str">
        <f>IF(OR('Model output'!S126="",ISNUMBER(SEARCH("No extension",'Model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8" t="str">
        <f>IF(OR('Model output'!V126="", AND(ISERROR(SEARCH("Positive",'Model output'!V126)), ISNUMBER(SEARCH("Negative",'Model output'!V126))), ISNUMBER(SEARCH("Cannot be assessed",'Model output'!V126)), AND(ISNUMBER(SEARCH("Uninvolved",'Model output'!V126)),NOT(ISNUMBER(SEARCH("margin(s) involved",'Model output'!V126)))), ISNUMBER(SEARCH("No involvement",'Model output'!V126)), AND(NOT(ISNUMBER(SEARCH("focal",'Model output'!V126))),ISNUMBER(SEARCH("Free",'Model output'!V126))), ISNUMBER(SEARCH("narrowly excised",'Model output'!V126)), ISNUMBER(SEARCH("none",'Model output'!V126)), ISNUMBER(SEARCH("R0",'Model output'!V126)), ISNUMBER(SEARCH("1 mm",'Model output'!V126)), ISNUMBER(SEARCH("0.1 CM",'Model output'!V126)), ISNUMBER(SEARCH("less than 0.2 mm",'Model output'!V126)), ISNUMBER(SEARCH("less than 1.0 mm",'Model output'!V126)), ISNUMBER(SEARCH("less than 0.5 mm",'Model output'!V126)), ISNUMBER(SEARCH("abut",'Model output'!V126))), "negative", "positive")</f>
        <v>negative</v>
      </c>
      <c r="AE127" s="32"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intermediate</v>
      </c>
      <c r="AF127" s="33" t="str">
        <f t="shared" si="15"/>
        <v>3a</v>
      </c>
      <c r="AG127" s="33" t="str">
        <f t="shared" si="16"/>
        <v>0</v>
      </c>
      <c r="AH127" s="33" t="str">
        <f t="shared" si="18"/>
        <v>0</v>
      </c>
      <c r="AI127" s="38" t="str">
        <f t="shared" si="19"/>
        <v>I</v>
      </c>
      <c r="AJ127" s="32" t="s">
        <v>937</v>
      </c>
      <c r="AK127" s="37" t="s">
        <v>995</v>
      </c>
      <c r="AL127" s="37" t="s">
        <v>993</v>
      </c>
      <c r="AM127" s="37" t="s">
        <v>993</v>
      </c>
      <c r="AN127" s="37" t="s">
        <v>70</v>
      </c>
      <c r="AO127" s="32">
        <f t="shared" ca="1" si="24"/>
        <v>1</v>
      </c>
      <c r="AP127" s="37">
        <f t="shared" si="25"/>
        <v>1</v>
      </c>
      <c r="AQ127" s="37">
        <f t="shared" si="26"/>
        <v>1</v>
      </c>
      <c r="AR127" s="37">
        <f t="shared" si="27"/>
        <v>1</v>
      </c>
      <c r="AS127" s="38">
        <f t="shared" si="17"/>
        <v>1</v>
      </c>
    </row>
    <row r="128" spans="1:45">
      <c r="A128" t="str">
        <f>'Model output'!A127</f>
        <v>TCGA-E8-A415</v>
      </c>
      <c r="B128" s="44">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9"/>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26" t="str">
        <f t="shared" si="28"/>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 cm</v>
      </c>
      <c r="Q128" t="str">
        <f t="shared" si="30"/>
        <v>1cm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output'!P127="",'Model output'!P127="C",ISNUMBER(SEARCH("Not identified", 'Model output'!P127)),ISNUMBER(SEARCH("Absent",'Model output'!P127)),ISNUMBER(SEARCH("Absence",'Model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5" t="str">
        <f>IF('Model output'!S127="","",'Model output'!S127)</f>
        <v>No</v>
      </c>
      <c r="Y128" t="str">
        <f>IF(OR('Model output'!S127="",ISNUMBER(SEARCH("No extension",'Model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8" t="str">
        <f>IF(OR('Model output'!V127="", AND(ISERROR(SEARCH("Positive",'Model output'!V127)), ISNUMBER(SEARCH("Negative",'Model output'!V127))), ISNUMBER(SEARCH("Cannot be assessed",'Model output'!V127)), AND(ISNUMBER(SEARCH("Uninvolved",'Model output'!V127)),NOT(ISNUMBER(SEARCH("margin(s) involved",'Model output'!V127)))), ISNUMBER(SEARCH("No involvement",'Model output'!V127)), AND(NOT(ISNUMBER(SEARCH("focal",'Model output'!V127))),ISNUMBER(SEARCH("Free",'Model output'!V127))), ISNUMBER(SEARCH("narrowly excised",'Model output'!V127)), ISNUMBER(SEARCH("none",'Model output'!V127)), ISNUMBER(SEARCH("R0",'Model output'!V127)), ISNUMBER(SEARCH("1 mm",'Model output'!V127)), ISNUMBER(SEARCH("0.1 CM",'Model output'!V127)), ISNUMBER(SEARCH("less than 0.2 mm",'Model output'!V127)), ISNUMBER(SEARCH("less than 1.0 mm",'Model output'!V127)), ISNUMBER(SEARCH("less than 0.5 mm",'Model output'!V127)), ISNUMBER(SEARCH("abut",'Model output'!V127))), "negative", "positive")</f>
        <v>negative</v>
      </c>
      <c r="AE128" s="32"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intermediate</v>
      </c>
      <c r="AF128" s="33"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3" t="str">
        <f t="shared" ref="AG128:AG190" si="32">IF(AND(ISNUMBER(J128),J128&gt;0),
IF(G128="lateral", "1b","1a"), "0")</f>
        <v>0</v>
      </c>
      <c r="AH128" s="33" t="str">
        <f t="shared" si="18"/>
        <v>0</v>
      </c>
      <c r="AI128" s="38" t="str">
        <f t="shared" si="19"/>
        <v>I</v>
      </c>
      <c r="AJ128" s="32" t="s">
        <v>937</v>
      </c>
      <c r="AK128" s="37" t="s">
        <v>994</v>
      </c>
      <c r="AL128" s="37" t="s">
        <v>993</v>
      </c>
      <c r="AM128" s="37" t="s">
        <v>993</v>
      </c>
      <c r="AN128" s="37" t="s">
        <v>70</v>
      </c>
      <c r="AO128" s="32">
        <f t="shared" ca="1" si="24"/>
        <v>1</v>
      </c>
      <c r="AP128" s="37">
        <f t="shared" si="25"/>
        <v>1</v>
      </c>
      <c r="AQ128" s="37">
        <f t="shared" si="26"/>
        <v>1</v>
      </c>
      <c r="AR128" s="37">
        <f t="shared" si="27"/>
        <v>1</v>
      </c>
      <c r="AS128" s="38">
        <f t="shared" si="17"/>
        <v>1</v>
      </c>
    </row>
    <row r="129" spans="1:45">
      <c r="A129" t="str">
        <f>'Model output'!A128</f>
        <v>TCGA-E8-A416</v>
      </c>
      <c r="B129" s="44">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26" t="str">
        <f t="shared" si="28"/>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30"/>
        <v>1.5cm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output'!P128="",'Model output'!P128="C",ISNUMBER(SEARCH("Not identified", 'Model output'!P128)),ISNUMBER(SEARCH("Absent",'Model output'!P128)),ISNUMBER(SEARCH("Absence",'Model output'!P128)),AND(ISNUMBER(SEARCH("No",'Model output'!P128)),NOT(ISNUMBER(SEARCH("diagnostic",'Model output'!P128)))),ISNUMBER(SEARCH("Negative",'Model output'!P128))),"negative","positive")</f>
        <v>negative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5" t="str">
        <f>IF('Model output'!S128="","",'Model output'!S128)</f>
        <v>Yes</v>
      </c>
      <c r="Y129" t="str">
        <f>IF(OR('Model output'!S128="",ISNUMBER(SEARCH("No extension",'Model output'!S128)),ISNUMBER(SEARCH("Absent",'Model output'!S128)),ISNUMBER(SEARCH("Not identified",'Model output'!S128)),AND(ISNUMBER(SEARCH("No",'Model output'!S128)),NOT(ISNUMBER(SEARCH("carcinoma",'Model output'!S128)))),ISNUMBER(SEARCH("negative",'Model output'!S128))),"negative",IF(Z129="positive","gETE", "positive"))</f>
        <v>positive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8" t="str">
        <f>IF(OR('Model output'!V128="", AND(ISERROR(SEARCH("Positive",'Model output'!V128)), ISNUMBER(SEARCH("Negative",'Model output'!V128))), ISNUMBER(SEARCH("Cannot be assessed",'Model output'!V128)), AND(ISNUMBER(SEARCH("Uninvolved",'Model output'!V128)),NOT(ISNUMBER(SEARCH("margin(s) involved",'Model output'!V128)))), ISNUMBER(SEARCH("No involvement",'Model output'!V128)), AND(NOT(ISNUMBER(SEARCH("focal",'Model output'!V128))),ISNUMBER(SEARCH("Free",'Model output'!V128))), ISNUMBER(SEARCH("narrowly excised",'Model output'!V128)), ISNUMBER(SEARCH("none",'Model output'!V128)), ISNUMBER(SEARCH("R0",'Model output'!V128)), ISNUMBER(SEARCH("1 mm",'Model output'!V128)), ISNUMBER(SEARCH("0.1 CM",'Model output'!V128)), ISNUMBER(SEARCH("less than 0.2 mm",'Model output'!V128)), ISNUMBER(SEARCH("less than 1.0 mm",'Model output'!V128)), ISNUMBER(SEARCH("less than 0.5 mm",'Model output'!V128)), ISNUMBER(SEARCH("abut",'Model output'!V128))), "negative", "positive")</f>
        <v>negative</v>
      </c>
      <c r="AE129" s="32"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intermediate</v>
      </c>
      <c r="AF129" s="33" t="str">
        <f t="shared" si="31"/>
        <v>1b</v>
      </c>
      <c r="AG129" s="33" t="str">
        <f t="shared" si="32"/>
        <v>0</v>
      </c>
      <c r="AH129" s="33" t="str">
        <f t="shared" ref="AH129:AH191" si="33">IF(OR(H129="unknown"),"x",IF(H129="negative","0","1"))</f>
        <v>0</v>
      </c>
      <c r="AI129" s="38"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2" t="s">
        <v>937</v>
      </c>
      <c r="AK129" s="37" t="s">
        <v>989</v>
      </c>
      <c r="AL129" s="37" t="s">
        <v>993</v>
      </c>
      <c r="AM129" s="37" t="s">
        <v>993</v>
      </c>
      <c r="AN129" s="37" t="s">
        <v>70</v>
      </c>
      <c r="AO129" s="32">
        <f t="shared" ca="1" si="24"/>
        <v>1</v>
      </c>
      <c r="AP129" s="37">
        <f t="shared" si="25"/>
        <v>1</v>
      </c>
      <c r="AQ129" s="37">
        <f t="shared" si="26"/>
        <v>1</v>
      </c>
      <c r="AR129" s="37">
        <f t="shared" si="27"/>
        <v>1</v>
      </c>
      <c r="AS129" s="38">
        <f t="shared" si="17"/>
        <v>1</v>
      </c>
    </row>
    <row r="130" spans="1:45">
      <c r="A130" t="str">
        <f>'Model output'!A129</f>
        <v>TCGA-E8-A419</v>
      </c>
      <c r="B130" s="44">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9"/>
        <v>positive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3 cm</v>
      </c>
      <c r="L130" s="26" t="str">
        <f t="shared" si="28"/>
        <v>3cm</v>
      </c>
      <c r="M130" cm="1">
        <f t="array" ref="M130">IF(L130="","",IF(ISNUMBER(SEARCH("cm",L130)),MAX(VALUE(SUBSTITUTE(_xlfn.FILTERXML("&lt;t&gt;&lt;s&gt;"&amp;SUBSTITUTE(L130,",","&lt;/s&gt;&lt;s&gt;")&amp;"&lt;/s&gt;&lt;/t&gt;","//s"),"cm",""))),MAX(VALUE(SUBSTITUTE(_xlfn.FILTERXML("&lt;t&gt;&lt;s&gt;"&amp;SUBSTITUTE(L130,",","&lt;/s&gt;&lt;s&gt;")&amp;"&lt;/s&gt;&lt;/t&gt;","//s"),"mm","")))/10))</f>
        <v>3</v>
      </c>
      <c r="N130" t="str">
        <f>IF('Model output'!L129="","",'Model output'!L129)</f>
        <v>Papillary</v>
      </c>
      <c r="O130" t="str">
        <f>IF('Model output'!M129="","",'Model output'!M129)</f>
        <v/>
      </c>
      <c r="P130" t="str">
        <f>IF('Model output'!N129="","",'Model output'!N129)</f>
        <v>3 cm</v>
      </c>
      <c r="Q130" t="str">
        <f t="shared" si="30"/>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output'!P129="",'Model output'!P129="C",ISNUMBER(SEARCH("Not identified", 'Model output'!P129)),ISNUMBER(SEARCH("Absent",'Model output'!P129)),ISNUMBER(SEARCH("Absence",'Model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5" t="str">
        <f>IF('Model output'!S129="","",'Model output'!S129)</f>
        <v/>
      </c>
      <c r="Y130" t="str">
        <f>IF(OR('Model output'!S129="",ISNUMBER(SEARCH("No extension",'Model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8" t="str">
        <f>IF(OR('Model output'!V129="", AND(ISERROR(SEARCH("Positive",'Model output'!V129)), ISNUMBER(SEARCH("Negative",'Model output'!V129))), ISNUMBER(SEARCH("Cannot be assessed",'Model output'!V129)), AND(ISNUMBER(SEARCH("Uninvolved",'Model output'!V129)),NOT(ISNUMBER(SEARCH("margin(s) involved",'Model output'!V129)))), ISNUMBER(SEARCH("No involvement",'Model output'!V129)), AND(NOT(ISNUMBER(SEARCH("focal",'Model output'!V129))),ISNUMBER(SEARCH("Free",'Model output'!V129))), ISNUMBER(SEARCH("narrowly excised",'Model output'!V129)), ISNUMBER(SEARCH("none",'Model output'!V129)), ISNUMBER(SEARCH("R0",'Model output'!V129)), ISNUMBER(SEARCH("1 mm",'Model output'!V129)), ISNUMBER(SEARCH("0.1 CM",'Model output'!V129)), ISNUMBER(SEARCH("less than 0.2 mm",'Model output'!V129)), ISNUMBER(SEARCH("less than 1.0 mm",'Model output'!V129)), ISNUMBER(SEARCH("less than 0.5 mm",'Model output'!V129)), ISNUMBER(SEARCH("abut",'Model output'!V129))), "negative", "positive")</f>
        <v>negative</v>
      </c>
      <c r="AE130" s="32"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33" t="str">
        <f t="shared" si="31"/>
        <v>2</v>
      </c>
      <c r="AG130" s="33" t="str">
        <f t="shared" si="32"/>
        <v>0</v>
      </c>
      <c r="AH130" s="33" t="str">
        <f t="shared" si="33"/>
        <v>0</v>
      </c>
      <c r="AI130" s="38" t="str">
        <f t="shared" si="34"/>
        <v>I</v>
      </c>
      <c r="AJ130" s="32" t="s">
        <v>936</v>
      </c>
      <c r="AK130" s="37" t="s">
        <v>992</v>
      </c>
      <c r="AL130" s="37" t="s">
        <v>993</v>
      </c>
      <c r="AM130" s="37" t="s">
        <v>993</v>
      </c>
      <c r="AN130" s="37" t="s">
        <v>70</v>
      </c>
      <c r="AO130" s="32">
        <f t="shared" ca="1" si="24"/>
        <v>1</v>
      </c>
      <c r="AP130" s="37">
        <f t="shared" si="25"/>
        <v>1</v>
      </c>
      <c r="AQ130" s="37">
        <f t="shared" si="26"/>
        <v>1</v>
      </c>
      <c r="AR130" s="37">
        <f t="shared" si="27"/>
        <v>1</v>
      </c>
      <c r="AS130" s="38">
        <f t="shared" si="17"/>
        <v>1</v>
      </c>
    </row>
    <row r="131" spans="1:45">
      <c r="A131" t="str">
        <f>'Model output'!A130</f>
        <v>TCGA-E8-A432</v>
      </c>
      <c r="B131" s="44">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26" t="str">
        <f t="shared" si="28"/>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2.5cm</v>
      </c>
      <c r="Q131" t="str">
        <f t="shared" si="30"/>
        <v>2.5cm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output'!P130="",'Model output'!P130="C",ISNUMBER(SEARCH("Not identified", 'Model output'!P130)),ISNUMBER(SEARCH("Absent",'Model output'!P130)),ISNUMBER(SEARCH("Absence",'Model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5" t="str">
        <f>IF('Model output'!S130="","",'Model output'!S130)</f>
        <v>No</v>
      </c>
      <c r="Y131" t="str">
        <f>IF(OR('Model output'!S130="",ISNUMBER(SEARCH("No extension",'Model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8" t="str">
        <f>IF(OR('Model output'!V130="", AND(ISERROR(SEARCH("Positive",'Model output'!V130)), ISNUMBER(SEARCH("Negative",'Model output'!V130))), ISNUMBER(SEARCH("Cannot be assessed",'Model output'!V130)), AND(ISNUMBER(SEARCH("Uninvolved",'Model output'!V130)),NOT(ISNUMBER(SEARCH("margin(s) involved",'Model output'!V130)))), ISNUMBER(SEARCH("No involvement",'Model output'!V130)), AND(NOT(ISNUMBER(SEARCH("focal",'Model output'!V130))),ISNUMBER(SEARCH("Free",'Model output'!V130))), ISNUMBER(SEARCH("narrowly excised",'Model output'!V130)), ISNUMBER(SEARCH("none",'Model output'!V130)), ISNUMBER(SEARCH("R0",'Model output'!V130)), ISNUMBER(SEARCH("1 mm",'Model output'!V130)), ISNUMBER(SEARCH("0.1 CM",'Model output'!V130)), ISNUMBER(SEARCH("less than 0.2 mm",'Model output'!V130)), ISNUMBER(SEARCH("less than 1.0 mm",'Model output'!V130)), ISNUMBER(SEARCH("less than 0.5 mm",'Model output'!V130)), ISNUMBER(SEARCH("abut",'Model output'!V130))), "negative", "positive")</f>
        <v>negative</v>
      </c>
      <c r="AE131" s="32"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33" t="str">
        <f t="shared" si="31"/>
        <v>2</v>
      </c>
      <c r="AG131" s="33" t="str">
        <f t="shared" si="32"/>
        <v>0</v>
      </c>
      <c r="AH131" s="33" t="str">
        <f t="shared" si="33"/>
        <v>0</v>
      </c>
      <c r="AI131" s="38" t="str">
        <f t="shared" si="34"/>
        <v>I</v>
      </c>
      <c r="AJ131" s="32" t="s">
        <v>936</v>
      </c>
      <c r="AK131" s="37" t="s">
        <v>992</v>
      </c>
      <c r="AL131" s="37" t="s">
        <v>993</v>
      </c>
      <c r="AM131" s="37" t="s">
        <v>993</v>
      </c>
      <c r="AN131" s="37" t="s">
        <v>70</v>
      </c>
      <c r="AO131" s="32">
        <f t="shared" ca="1" si="24"/>
        <v>1</v>
      </c>
      <c r="AP131" s="37">
        <f t="shared" si="25"/>
        <v>1</v>
      </c>
      <c r="AQ131" s="37">
        <f t="shared" si="26"/>
        <v>1</v>
      </c>
      <c r="AR131" s="37">
        <f t="shared" si="27"/>
        <v>1</v>
      </c>
      <c r="AS131" s="38">
        <f t="shared" ref="AS131:AS194" si="35">IF(AI131=AN131,1,0)</f>
        <v>1</v>
      </c>
    </row>
    <row r="132" spans="1:45">
      <c r="A132" t="str">
        <f>'Model output'!A131</f>
        <v>TCGA-E8-A433</v>
      </c>
      <c r="B132" s="44">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26" t="str">
        <f t="shared" si="28"/>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30"/>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output'!P131="",'Model output'!P131="C",ISNUMBER(SEARCH("Not identified", 'Model output'!P131)),ISNUMBER(SEARCH("Absent",'Model output'!P131)),ISNUMBER(SEARCH("Absence",'Model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5" t="str">
        <f>IF('Model output'!S131="","",'Model output'!S131)</f>
        <v>No</v>
      </c>
      <c r="Y132" t="str">
        <f>IF(OR('Model output'!S131="",ISNUMBER(SEARCH("No extension",'Model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8" t="str">
        <f>IF(OR('Model output'!V131="", AND(ISERROR(SEARCH("Positive",'Model output'!V131)), ISNUMBER(SEARCH("Negative",'Model output'!V131))), ISNUMBER(SEARCH("Cannot be assessed",'Model output'!V131)), AND(ISNUMBER(SEARCH("Uninvolved",'Model output'!V131)),NOT(ISNUMBER(SEARCH("margin(s) involved",'Model output'!V131)))), ISNUMBER(SEARCH("No involvement",'Model output'!V131)), AND(NOT(ISNUMBER(SEARCH("focal",'Model output'!V131))),ISNUMBER(SEARCH("Free",'Model output'!V131))), ISNUMBER(SEARCH("narrowly excised",'Model output'!V131)), ISNUMBER(SEARCH("none",'Model output'!V131)), ISNUMBER(SEARCH("R0",'Model output'!V131)), ISNUMBER(SEARCH("1 mm",'Model output'!V131)), ISNUMBER(SEARCH("0.1 CM",'Model output'!V131)), ISNUMBER(SEARCH("less than 0.2 mm",'Model output'!V131)), ISNUMBER(SEARCH("less than 1.0 mm",'Model output'!V131)), ISNUMBER(SEARCH("less than 0.5 mm",'Model output'!V131)), ISNUMBER(SEARCH("abut",'Model output'!V131))), "negative", "positive")</f>
        <v>negative</v>
      </c>
      <c r="AE132" s="32"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33" t="str">
        <f t="shared" si="31"/>
        <v>2</v>
      </c>
      <c r="AG132" s="33" t="str">
        <f t="shared" si="32"/>
        <v>0</v>
      </c>
      <c r="AH132" s="33" t="str">
        <f t="shared" si="33"/>
        <v>0</v>
      </c>
      <c r="AI132" s="38" t="str">
        <f t="shared" si="34"/>
        <v>I</v>
      </c>
      <c r="AJ132" s="32" t="s">
        <v>936</v>
      </c>
      <c r="AK132" s="37" t="s">
        <v>992</v>
      </c>
      <c r="AL132" s="37" t="s">
        <v>993</v>
      </c>
      <c r="AM132" s="37" t="s">
        <v>993</v>
      </c>
      <c r="AN132" s="37" t="s">
        <v>70</v>
      </c>
      <c r="AO132" s="32">
        <f t="shared" ref="AO132:AO163" ca="1" si="36">IF(AE132=AJ132,1,0)</f>
        <v>1</v>
      </c>
      <c r="AP132" s="37">
        <f t="shared" ref="AP132:AP163" si="37">IF(AF132=AK132, 1, IF(AND(AF132="x", AK132="0"), 1, IF(AND(AF132="0", AK132="x"), 1, 0)))</f>
        <v>1</v>
      </c>
      <c r="AQ132" s="37">
        <f t="shared" ref="AQ132:AQ163" si="38">IF(AG132=AL132, 1, IF(AND(AG132="x", AL132="0"), 1, IF(AND(AG132="0", AL132="x"), 1, 0)))</f>
        <v>1</v>
      </c>
      <c r="AR132" s="37">
        <f t="shared" ref="AR132:AR163" si="39">IF(AH132=AM132, 1, IF(AND(AH132="x", AM132="0"), 1, IF(AND(AH132="0", AM132="x"), 1, 0)))</f>
        <v>1</v>
      </c>
      <c r="AS132" s="38">
        <f t="shared" si="35"/>
        <v>1</v>
      </c>
    </row>
    <row r="133" spans="1:45">
      <c r="A133" t="str">
        <f>'Model output'!A132</f>
        <v>TCGA-E8-A434</v>
      </c>
      <c r="B133" s="44">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26" t="str">
        <f t="shared" si="28"/>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30"/>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output'!P132="",'Model output'!P132="C",ISNUMBER(SEARCH("Not identified", 'Model output'!P132)),ISNUMBER(SEARCH("Absent",'Model output'!P132)),ISNUMBER(SEARCH("Absence",'Model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5" t="str">
        <f>IF('Model output'!S132="","",'Model output'!S132)</f>
        <v>No</v>
      </c>
      <c r="Y133" t="str">
        <f>IF(OR('Model output'!S132="",ISNUMBER(SEARCH("No extension",'Model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8" t="str">
        <f>IF(OR('Model output'!V132="", AND(ISERROR(SEARCH("Positive",'Model output'!V132)), ISNUMBER(SEARCH("Negative",'Model output'!V132))), ISNUMBER(SEARCH("Cannot be assessed",'Model output'!V132)), AND(ISNUMBER(SEARCH("Uninvolved",'Model output'!V132)),NOT(ISNUMBER(SEARCH("margin(s) involved",'Model output'!V132)))), ISNUMBER(SEARCH("No involvement",'Model output'!V132)), AND(NOT(ISNUMBER(SEARCH("focal",'Model output'!V132))),ISNUMBER(SEARCH("Free",'Model output'!V132))), ISNUMBER(SEARCH("narrowly excised",'Model output'!V132)), ISNUMBER(SEARCH("none",'Model output'!V132)), ISNUMBER(SEARCH("R0",'Model output'!V132)), ISNUMBER(SEARCH("1 mm",'Model output'!V132)), ISNUMBER(SEARCH("0.1 CM",'Model output'!V132)), ISNUMBER(SEARCH("less than 0.2 mm",'Model output'!V132)), ISNUMBER(SEARCH("less than 1.0 mm",'Model output'!V132)), ISNUMBER(SEARCH("less than 0.5 mm",'Model output'!V132)), ISNUMBER(SEARCH("abut",'Model output'!V132))), "negative", "positive")</f>
        <v>negative</v>
      </c>
      <c r="AE133" s="32"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33" t="str">
        <f t="shared" si="31"/>
        <v>1a</v>
      </c>
      <c r="AG133" s="33" t="str">
        <f t="shared" si="32"/>
        <v>0</v>
      </c>
      <c r="AH133" s="33" t="str">
        <f t="shared" si="33"/>
        <v>0</v>
      </c>
      <c r="AI133" s="38" t="str">
        <f t="shared" si="34"/>
        <v>I</v>
      </c>
      <c r="AJ133" s="32" t="s">
        <v>936</v>
      </c>
      <c r="AK133" s="37" t="s">
        <v>994</v>
      </c>
      <c r="AL133" s="37" t="s">
        <v>993</v>
      </c>
      <c r="AM133" s="37" t="s">
        <v>993</v>
      </c>
      <c r="AN133" s="37" t="s">
        <v>70</v>
      </c>
      <c r="AO133" s="32">
        <f t="shared" ca="1" si="36"/>
        <v>1</v>
      </c>
      <c r="AP133" s="37">
        <f t="shared" si="37"/>
        <v>1</v>
      </c>
      <c r="AQ133" s="37">
        <f t="shared" si="38"/>
        <v>1</v>
      </c>
      <c r="AR133" s="37">
        <f t="shared" si="39"/>
        <v>1</v>
      </c>
      <c r="AS133" s="38">
        <f t="shared" si="35"/>
        <v>1</v>
      </c>
    </row>
    <row r="134" spans="1:45">
      <c r="A134" t="str">
        <f>'Model output'!A133</f>
        <v>TCGA-E8-A436</v>
      </c>
      <c r="B134" s="44">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26" t="str">
        <f t="shared" si="28"/>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2.5x2x1cm (right), 1.5x1x1cm (left)</v>
      </c>
      <c r="Q134" t="str">
        <f t="shared" si="30"/>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output'!P133="",'Model output'!P133="C",ISNUMBER(SEARCH("Not identified", 'Model output'!P133)),ISNUMBER(SEARCH("Absent",'Model output'!P133)),ISNUMBER(SEARCH("Absence",'Model output'!P133)),AND(ISNUMBER(SEARCH("No",'Model output'!P133)),NOT(ISNUMBER(SEARCH("diagnostic",'Model output'!P133)))),ISNUMBER(SEARCH("Negative",'Model output'!P133))),"negative","positive")</f>
        <v>negative</v>
      </c>
      <c r="T134" t="str">
        <f>IF('Model output'!O133="","",'Model output'!O133)</f>
        <v>Bilateral, Multifocal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5" t="str">
        <f>IF('Model output'!S133="","",'Model output'!S133)</f>
        <v>No</v>
      </c>
      <c r="Y134" t="str">
        <f>IF(OR('Model output'!S133="",ISNUMBER(SEARCH("No extension",'Model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8" t="str">
        <f>IF(OR('Model output'!V133="", AND(ISERROR(SEARCH("Positive",'Model output'!V133)), ISNUMBER(SEARCH("Negative",'Model output'!V133))), ISNUMBER(SEARCH("Cannot be assessed",'Model output'!V133)), AND(ISNUMBER(SEARCH("Uninvolved",'Model output'!V133)),NOT(ISNUMBER(SEARCH("margin(s) involved",'Model output'!V133)))), ISNUMBER(SEARCH("No involvement",'Model output'!V133)), AND(NOT(ISNUMBER(SEARCH("focal",'Model output'!V133))),ISNUMBER(SEARCH("Free",'Model output'!V133))), ISNUMBER(SEARCH("narrowly excised",'Model output'!V133)), ISNUMBER(SEARCH("none",'Model output'!V133)), ISNUMBER(SEARCH("R0",'Model output'!V133)), ISNUMBER(SEARCH("1 mm",'Model output'!V133)), ISNUMBER(SEARCH("0.1 CM",'Model output'!V133)), ISNUMBER(SEARCH("less than 0.2 mm",'Model output'!V133)), ISNUMBER(SEARCH("less than 1.0 mm",'Model output'!V133)), ISNUMBER(SEARCH("less than 0.5 mm",'Model output'!V133)), ISNUMBER(SEARCH("abut",'Model output'!V133))), "negative", "positive")</f>
        <v>negative</v>
      </c>
      <c r="AE134" s="32"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33" t="str">
        <f t="shared" si="31"/>
        <v>2</v>
      </c>
      <c r="AG134" s="33" t="str">
        <f t="shared" si="32"/>
        <v>0</v>
      </c>
      <c r="AH134" s="33" t="str">
        <f t="shared" si="33"/>
        <v>0</v>
      </c>
      <c r="AI134" s="38" t="str">
        <f t="shared" si="34"/>
        <v>I</v>
      </c>
      <c r="AJ134" s="32" t="s">
        <v>936</v>
      </c>
      <c r="AK134" s="37" t="s">
        <v>992</v>
      </c>
      <c r="AL134" s="37" t="s">
        <v>993</v>
      </c>
      <c r="AM134" s="37" t="s">
        <v>993</v>
      </c>
      <c r="AN134" s="37" t="s">
        <v>70</v>
      </c>
      <c r="AO134" s="32">
        <f t="shared" ca="1" si="36"/>
        <v>1</v>
      </c>
      <c r="AP134" s="37">
        <f t="shared" si="37"/>
        <v>1</v>
      </c>
      <c r="AQ134" s="37">
        <f t="shared" si="38"/>
        <v>1</v>
      </c>
      <c r="AR134" s="37">
        <f t="shared" si="39"/>
        <v>1</v>
      </c>
      <c r="AS134" s="38">
        <f t="shared" si="35"/>
        <v>1</v>
      </c>
    </row>
    <row r="135" spans="1:45">
      <c r="A135" t="str">
        <f>'Model output'!A134</f>
        <v>TCGA-E8-A437</v>
      </c>
      <c r="B135" s="44">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26" t="str">
        <f t="shared" si="28"/>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0"/>
        <v>1.5cm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output'!P134="",'Model output'!P134="C",ISNUMBER(SEARCH("Not identified", 'Model output'!P134)),ISNUMBER(SEARCH("Absent",'Model output'!P134)),ISNUMBER(SEARCH("Absence",'Model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5" t="str">
        <f>IF('Model output'!S134="","",'Model output'!S134)</f>
        <v>No extension of the carcinoma beyond the thyroid gland is identified.</v>
      </c>
      <c r="Y135" t="str">
        <f>IF(OR('Model output'!S134="",ISNUMBER(SEARCH("No extension",'Model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8" t="str">
        <f>IF(OR('Model output'!V134="", AND(ISERROR(SEARCH("Positive",'Model output'!V134)), ISNUMBER(SEARCH("Negative",'Model output'!V134))), ISNUMBER(SEARCH("Cannot be assessed",'Model output'!V134)), AND(ISNUMBER(SEARCH("Uninvolved",'Model output'!V134)),NOT(ISNUMBER(SEARCH("margin(s) involved",'Model output'!V134)))), ISNUMBER(SEARCH("No involvement",'Model output'!V134)), AND(NOT(ISNUMBER(SEARCH("focal",'Model output'!V134))),ISNUMBER(SEARCH("Free",'Model output'!V134))), ISNUMBER(SEARCH("narrowly excised",'Model output'!V134)), ISNUMBER(SEARCH("none",'Model output'!V134)), ISNUMBER(SEARCH("R0",'Model output'!V134)), ISNUMBER(SEARCH("1 mm",'Model output'!V134)), ISNUMBER(SEARCH("0.1 CM",'Model output'!V134)), ISNUMBER(SEARCH("less than 0.2 mm",'Model output'!V134)), ISNUMBER(SEARCH("less than 1.0 mm",'Model output'!V134)), ISNUMBER(SEARCH("less than 0.5 mm",'Model output'!V134)), ISNUMBER(SEARCH("abut",'Model output'!V134))), "negative", "positive")</f>
        <v>negative</v>
      </c>
      <c r="AE135" s="32"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33" t="str">
        <f t="shared" si="31"/>
        <v>1b</v>
      </c>
      <c r="AG135" s="33" t="str">
        <f t="shared" si="32"/>
        <v>0</v>
      </c>
      <c r="AH135" s="33" t="str">
        <f t="shared" si="33"/>
        <v>0</v>
      </c>
      <c r="AI135" s="38" t="str">
        <f t="shared" si="34"/>
        <v>I</v>
      </c>
      <c r="AJ135" s="32" t="s">
        <v>936</v>
      </c>
      <c r="AK135" s="37" t="s">
        <v>989</v>
      </c>
      <c r="AL135" s="37" t="s">
        <v>993</v>
      </c>
      <c r="AM135" s="37" t="s">
        <v>993</v>
      </c>
      <c r="AN135" s="37" t="s">
        <v>70</v>
      </c>
      <c r="AO135" s="32">
        <f t="shared" ca="1" si="36"/>
        <v>1</v>
      </c>
      <c r="AP135" s="37">
        <f t="shared" si="37"/>
        <v>1</v>
      </c>
      <c r="AQ135" s="37">
        <f t="shared" si="38"/>
        <v>1</v>
      </c>
      <c r="AR135" s="37">
        <f t="shared" si="39"/>
        <v>1</v>
      </c>
      <c r="AS135" s="38">
        <f t="shared" si="35"/>
        <v>1</v>
      </c>
    </row>
    <row r="136" spans="1:45">
      <c r="A136" t="str">
        <f>'Model output'!A135</f>
        <v>TCGA-E8-A438</v>
      </c>
      <c r="B136" s="44">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26" t="str">
        <f t="shared" si="28"/>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v>
      </c>
      <c r="O136" t="str">
        <f>IF('Model output'!M135="","",'Model output'!M135)</f>
        <v/>
      </c>
      <c r="P136" t="str">
        <f>IF('Model output'!N135="","",'Model output'!N135)</f>
        <v>2.3 cm</v>
      </c>
      <c r="Q136" t="str">
        <f t="shared" si="30"/>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output'!P135="",'Model output'!P135="C",ISNUMBER(SEARCH("Not identified", 'Model output'!P135)),ISNUMBER(SEARCH("Absent",'Model output'!P135)),ISNUMBER(SEARCH("Absence",'Model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5" t="str">
        <f>IF('Model output'!S135="","",'Model output'!S135)</f>
        <v>Absent</v>
      </c>
      <c r="Y136" t="str">
        <f>IF(OR('Model output'!S135="",ISNUMBER(SEARCH("No extension",'Model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8" t="str">
        <f>IF(OR('Model output'!V135="", AND(ISERROR(SEARCH("Positive",'Model output'!V135)), ISNUMBER(SEARCH("Negative",'Model output'!V135))), ISNUMBER(SEARCH("Cannot be assessed",'Model output'!V135)), AND(ISNUMBER(SEARCH("Uninvolved",'Model output'!V135)),NOT(ISNUMBER(SEARCH("margin(s) involved",'Model output'!V135)))), ISNUMBER(SEARCH("No involvement",'Model output'!V135)), AND(NOT(ISNUMBER(SEARCH("focal",'Model output'!V135))),ISNUMBER(SEARCH("Free",'Model output'!V135))), ISNUMBER(SEARCH("narrowly excised",'Model output'!V135)), ISNUMBER(SEARCH("none",'Model output'!V135)), ISNUMBER(SEARCH("R0",'Model output'!V135)), ISNUMBER(SEARCH("1 mm",'Model output'!V135)), ISNUMBER(SEARCH("0.1 CM",'Model output'!V135)), ISNUMBER(SEARCH("less than 0.2 mm",'Model output'!V135)), ISNUMBER(SEARCH("less than 1.0 mm",'Model output'!V135)), ISNUMBER(SEARCH("less than 0.5 mm",'Model output'!V135)), ISNUMBER(SEARCH("abut",'Model output'!V135))), "negative", "positive")</f>
        <v>negative</v>
      </c>
      <c r="AE136" s="32"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33" t="str">
        <f t="shared" si="31"/>
        <v>2</v>
      </c>
      <c r="AG136" s="33" t="str">
        <f t="shared" si="32"/>
        <v>0</v>
      </c>
      <c r="AH136" s="33" t="str">
        <f t="shared" si="33"/>
        <v>0</v>
      </c>
      <c r="AI136" s="38" t="str">
        <f t="shared" si="34"/>
        <v>I</v>
      </c>
      <c r="AJ136" s="32" t="s">
        <v>936</v>
      </c>
      <c r="AK136" s="37" t="s">
        <v>992</v>
      </c>
      <c r="AL136" s="37" t="s">
        <v>990</v>
      </c>
      <c r="AM136" s="37" t="s">
        <v>993</v>
      </c>
      <c r="AN136" s="37" t="s">
        <v>70</v>
      </c>
      <c r="AO136" s="32">
        <f t="shared" ca="1" si="36"/>
        <v>1</v>
      </c>
      <c r="AP136" s="37">
        <f t="shared" si="37"/>
        <v>1</v>
      </c>
      <c r="AQ136" s="37">
        <f t="shared" si="38"/>
        <v>1</v>
      </c>
      <c r="AR136" s="37">
        <f t="shared" si="39"/>
        <v>1</v>
      </c>
      <c r="AS136" s="38">
        <f t="shared" si="35"/>
        <v>1</v>
      </c>
    </row>
    <row r="137" spans="1:45">
      <c r="A137" t="str">
        <f>'Model output'!A136</f>
        <v>TCGA-E8-A44K</v>
      </c>
      <c r="B137" s="44">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26" t="str">
        <f t="shared" si="28"/>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30"/>
        <v>2cm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output'!P136="",'Model output'!P136="C",ISNUMBER(SEARCH("Not identified", 'Model output'!P136)),ISNUMBER(SEARCH("Absent",'Model output'!P136)),ISNUMBER(SEARCH("Absence",'Model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Invasion in capsule or vessel or benign tissue</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5" t="str">
        <f>IF('Model output'!S136="","",'Model output'!S136)</f>
        <v>No</v>
      </c>
      <c r="Y137" t="str">
        <f>IF(OR('Model output'!S136="",ISNUMBER(SEARCH("No extension",'Model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8" t="str">
        <f>IF(OR('Model output'!V136="", AND(ISERROR(SEARCH("Positive",'Model output'!V136)), ISNUMBER(SEARCH("Negative",'Model output'!V136))), ISNUMBER(SEARCH("Cannot be assessed",'Model output'!V136)), AND(ISNUMBER(SEARCH("Uninvolved",'Model output'!V136)),NOT(ISNUMBER(SEARCH("margin(s) involved",'Model output'!V136)))), ISNUMBER(SEARCH("No involvement",'Model output'!V136)), AND(NOT(ISNUMBER(SEARCH("focal",'Model output'!V136))),ISNUMBER(SEARCH("Free",'Model output'!V136))), ISNUMBER(SEARCH("narrowly excised",'Model output'!V136)), ISNUMBER(SEARCH("none",'Model output'!V136)), ISNUMBER(SEARCH("R0",'Model output'!V136)), ISNUMBER(SEARCH("1 mm",'Model output'!V136)), ISNUMBER(SEARCH("0.1 CM",'Model output'!V136)), ISNUMBER(SEARCH("less than 0.2 mm",'Model output'!V136)), ISNUMBER(SEARCH("less than 1.0 mm",'Model output'!V136)), ISNUMBER(SEARCH("less than 0.5 mm",'Model output'!V136)), ISNUMBER(SEARCH("abut",'Model output'!V136))), "negative", "positive")</f>
        <v>negative</v>
      </c>
      <c r="AE137" s="32"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intermediate</v>
      </c>
      <c r="AF137" s="33" t="str">
        <f t="shared" si="31"/>
        <v>1b</v>
      </c>
      <c r="AG137" s="33" t="str">
        <f t="shared" si="32"/>
        <v>0</v>
      </c>
      <c r="AH137" s="33" t="str">
        <f t="shared" si="33"/>
        <v>0</v>
      </c>
      <c r="AI137" s="38" t="str">
        <f t="shared" si="34"/>
        <v>I</v>
      </c>
      <c r="AJ137" s="32" t="s">
        <v>937</v>
      </c>
      <c r="AK137" s="37" t="s">
        <v>989</v>
      </c>
      <c r="AL137" s="37" t="s">
        <v>993</v>
      </c>
      <c r="AM137" s="37" t="s">
        <v>993</v>
      </c>
      <c r="AN137" s="37" t="s">
        <v>70</v>
      </c>
      <c r="AO137" s="32">
        <f t="shared" ca="1" si="36"/>
        <v>1</v>
      </c>
      <c r="AP137" s="37">
        <f t="shared" si="37"/>
        <v>1</v>
      </c>
      <c r="AQ137" s="37">
        <f t="shared" si="38"/>
        <v>1</v>
      </c>
      <c r="AR137" s="37">
        <f t="shared" si="39"/>
        <v>1</v>
      </c>
      <c r="AS137" s="38">
        <f t="shared" si="35"/>
        <v>1</v>
      </c>
    </row>
    <row r="138" spans="1:45">
      <c r="A138" t="str">
        <f>'Model output'!A137</f>
        <v>TCGA-E8-A44M</v>
      </c>
      <c r="B138" s="44">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26" t="str">
        <f t="shared" si="28"/>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cm</v>
      </c>
      <c r="Q138" t="str">
        <f t="shared" si="30"/>
        <v>1cm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output'!P137="",'Model output'!P137="C",ISNUMBER(SEARCH("Not identified", 'Model output'!P137)),ISNUMBER(SEARCH("Absent",'Model output'!P137)),ISNUMBER(SEARCH("Absence",'Model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In capsule or vessel or benign tissue</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5" t="str">
        <f>IF('Model output'!S137="","",'Model output'!S137)</f>
        <v>No</v>
      </c>
      <c r="Y138" t="str">
        <f>IF(OR('Model output'!S137="",ISNUMBER(SEARCH("No extension",'Model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8" t="str">
        <f>IF(OR('Model output'!V137="", AND(ISERROR(SEARCH("Positive",'Model output'!V137)), ISNUMBER(SEARCH("Negative",'Model output'!V137))), ISNUMBER(SEARCH("Cannot be assessed",'Model output'!V137)), AND(ISNUMBER(SEARCH("Uninvolved",'Model output'!V137)),NOT(ISNUMBER(SEARCH("margin(s) involved",'Model output'!V137)))), ISNUMBER(SEARCH("No involvement",'Model output'!V137)), AND(NOT(ISNUMBER(SEARCH("focal",'Model output'!V137))),ISNUMBER(SEARCH("Free",'Model output'!V137))), ISNUMBER(SEARCH("narrowly excised",'Model output'!V137)), ISNUMBER(SEARCH("none",'Model output'!V137)), ISNUMBER(SEARCH("R0",'Model output'!V137)), ISNUMBER(SEARCH("1 mm",'Model output'!V137)), ISNUMBER(SEARCH("0.1 CM",'Model output'!V137)), ISNUMBER(SEARCH("less than 0.2 mm",'Model output'!V137)), ISNUMBER(SEARCH("less than 1.0 mm",'Model output'!V137)), ISNUMBER(SEARCH("less than 0.5 mm",'Model output'!V137)), ISNUMBER(SEARCH("abut",'Model output'!V137))), "negative", "positive")</f>
        <v>negative</v>
      </c>
      <c r="AE138" s="32"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intermediate</v>
      </c>
      <c r="AF138" s="33" t="str">
        <f t="shared" si="31"/>
        <v>1a</v>
      </c>
      <c r="AG138" s="33" t="str">
        <f t="shared" si="32"/>
        <v>0</v>
      </c>
      <c r="AH138" s="33" t="str">
        <f t="shared" si="33"/>
        <v>0</v>
      </c>
      <c r="AI138" s="38" t="str">
        <f t="shared" si="34"/>
        <v>I</v>
      </c>
      <c r="AJ138" s="32" t="s">
        <v>937</v>
      </c>
      <c r="AK138" s="37" t="s">
        <v>994</v>
      </c>
      <c r="AL138" s="37" t="s">
        <v>993</v>
      </c>
      <c r="AM138" s="37" t="s">
        <v>993</v>
      </c>
      <c r="AN138" s="37" t="s">
        <v>70</v>
      </c>
      <c r="AO138" s="32">
        <f t="shared" ca="1" si="36"/>
        <v>1</v>
      </c>
      <c r="AP138" s="37">
        <f t="shared" si="37"/>
        <v>1</v>
      </c>
      <c r="AQ138" s="37">
        <f t="shared" si="38"/>
        <v>1</v>
      </c>
      <c r="AR138" s="37">
        <f t="shared" si="39"/>
        <v>1</v>
      </c>
      <c r="AS138" s="38">
        <f t="shared" si="35"/>
        <v>1</v>
      </c>
    </row>
    <row r="139" spans="1:45">
      <c r="A139" t="str">
        <f>'Model output'!A138</f>
        <v>TCGA-EL-A3D5</v>
      </c>
      <c r="B139" s="44">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41</v>
      </c>
      <c r="J139">
        <f>IF('Model output'!J138="","",IF(AND(ISNUMBER('Model output'!J138),'Model output'!J138&lt;=I139),'Model output'!J138,IF(ISNUMBER(SEARCH("0/",'Model output'!J138)),0,1)))</f>
        <v>15</v>
      </c>
      <c r="K139" t="str" cm="1">
        <f t="array" ref="K139">IF(COUNT(FIND({0,1,2,3,4,5,6,7,8,9},'Model output'!K138))&gt;0,'Model output'!K138,"")</f>
        <v>2.0 cm (Level IV)</v>
      </c>
      <c r="L139" s="26" t="str">
        <f t="shared" si="28"/>
        <v>2.0cm</v>
      </c>
      <c r="M139" cm="1">
        <f t="array" ref="M139">IF(L139="","",IF(ISNUMBER(SEARCH("cm",L139)),MAX(VALUE(SUBSTITUTE(_xlfn.FILTERXML("&lt;t&gt;&lt;s&gt;"&amp;SUBSTITUTE(L139,",","&lt;/s&gt;&lt;s&gt;")&amp;"&lt;/s&gt;&lt;/t&gt;","//s"),"cm",""))),MAX(VALUE(SUBSTITUTE(_xlfn.FILTERXML("&lt;t&gt;&lt;s&gt;"&amp;SUBSTITUTE(L139,",","&lt;/s&gt;&lt;s&gt;")&amp;"&lt;/s&gt;&lt;/t&gt;","//s"),"mm","")))/10))</f>
        <v>2</v>
      </c>
      <c r="N139" t="str">
        <f>IF('Model output'!L138="","",'Model output'!L138)</f>
        <v>Papillary</v>
      </c>
      <c r="O139" t="str">
        <f>IF('Model output'!M138="","",'Model output'!M138)</f>
        <v/>
      </c>
      <c r="P139" t="str">
        <f>IF('Model output'!N138="","",'Model output'!N138)</f>
        <v>2.5 cm (right lobe)</v>
      </c>
      <c r="Q139" t="str">
        <f t="shared" si="30"/>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output'!P138="",'Model output'!P138="C",ISNUMBER(SEARCH("Not identified", 'Model output'!P138)),ISNUMBER(SEARCH("Absent",'Model output'!P138)),ISNUMBER(SEARCH("Absence",'Model output'!P138)),AND(ISNUMBER(SEARCH("No",'Model output'!P138)),NOT(ISNUMBER(SEARCH("diagnostic",'Model output'!P138)))),ISNUMBER(SEARCH("Negative",'Model output'!P138))),"negative","positive")</f>
        <v>positive</v>
      </c>
      <c r="T139">
        <f>IF('Model output'!O138="","",'Model output'!O138)</f>
        <v>4</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5" t="str">
        <f>IF('Model output'!S138="","",'Model output'!S138)</f>
        <v>Present</v>
      </c>
      <c r="Y139" t="str">
        <f>IF(OR('Model output'!S138="",ISNUMBER(SEARCH("No extension",'Model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8" t="str">
        <f>IF(OR('Model output'!V138="", AND(ISERROR(SEARCH("Positive",'Model output'!V138)), ISNUMBER(SEARCH("Negative",'Model output'!V138))), ISNUMBER(SEARCH("Cannot be assessed",'Model output'!V138)), AND(ISNUMBER(SEARCH("Uninvolved",'Model output'!V138)),NOT(ISNUMBER(SEARCH("margin(s) involved",'Model output'!V138)))), ISNUMBER(SEARCH("No involvement",'Model output'!V138)), AND(NOT(ISNUMBER(SEARCH("focal",'Model output'!V138))),ISNUMBER(SEARCH("Free",'Model output'!V138))), ISNUMBER(SEARCH("narrowly excised",'Model output'!V138)), ISNUMBER(SEARCH("none",'Model output'!V138)), ISNUMBER(SEARCH("R0",'Model output'!V138)), ISNUMBER(SEARCH("1 mm",'Model output'!V138)), ISNUMBER(SEARCH("0.1 CM",'Model output'!V138)), ISNUMBER(SEARCH("less than 0.2 mm",'Model output'!V138)), ISNUMBER(SEARCH("less than 1.0 mm",'Model output'!V138)), ISNUMBER(SEARCH("less than 0.5 mm",'Model output'!V138)), ISNUMBER(SEARCH("abut",'Model output'!V138))), "negative", "positive")</f>
        <v>negative</v>
      </c>
      <c r="AE139" s="32"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33" t="str">
        <f t="shared" si="31"/>
        <v>2</v>
      </c>
      <c r="AG139" s="33" t="str">
        <f t="shared" si="32"/>
        <v>1b</v>
      </c>
      <c r="AH139" s="33" t="str">
        <f t="shared" si="33"/>
        <v>0</v>
      </c>
      <c r="AI139" s="38" t="str">
        <f t="shared" si="34"/>
        <v>I</v>
      </c>
      <c r="AJ139" s="32" t="s">
        <v>937</v>
      </c>
      <c r="AK139" s="37" t="s">
        <v>992</v>
      </c>
      <c r="AL139" s="37" t="s">
        <v>989</v>
      </c>
      <c r="AM139" s="37" t="s">
        <v>993</v>
      </c>
      <c r="AN139" s="37" t="s">
        <v>70</v>
      </c>
      <c r="AO139" s="32">
        <f t="shared" ca="1" si="36"/>
        <v>1</v>
      </c>
      <c r="AP139" s="37">
        <f t="shared" si="37"/>
        <v>1</v>
      </c>
      <c r="AQ139" s="37">
        <f t="shared" si="38"/>
        <v>1</v>
      </c>
      <c r="AR139" s="37">
        <f t="shared" si="39"/>
        <v>1</v>
      </c>
      <c r="AS139" s="38">
        <f t="shared" si="35"/>
        <v>1</v>
      </c>
    </row>
    <row r="140" spans="1:45">
      <c r="A140" t="str">
        <f>'Model output'!A139</f>
        <v>TCGA-EL-A3GQ</v>
      </c>
      <c r="B140" s="44">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26" t="str">
        <f t="shared" si="28"/>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0"/>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output'!P139="",'Model output'!P139="C",ISNUMBER(SEARCH("Not identified", 'Model output'!P139)),ISNUMBER(SEARCH("Absent",'Model output'!P139)),ISNUMBER(SEARCH("Absence",'Model output'!P139)),AND(ISNUMBER(SEARCH("No",'Model output'!P139)),NOT(ISNUMBER(SEARCH("diagnostic",'Model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5" t="str">
        <f>IF('Model output'!S139="","",'Model output'!S139)</f>
        <v>Absent</v>
      </c>
      <c r="Y140" t="str">
        <f>IF(OR('Model output'!S139="",ISNUMBER(SEARCH("No extension",'Model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8" t="str">
        <f>IF(OR('Model output'!V139="", AND(ISERROR(SEARCH("Positive",'Model output'!V139)), ISNUMBER(SEARCH("Negative",'Model output'!V139))), ISNUMBER(SEARCH("Cannot be assessed",'Model output'!V139)), AND(ISNUMBER(SEARCH("Uninvolved",'Model output'!V139)),NOT(ISNUMBER(SEARCH("margin(s) involved",'Model output'!V139)))), ISNUMBER(SEARCH("No involvement",'Model output'!V139)), AND(NOT(ISNUMBER(SEARCH("focal",'Model output'!V139))),ISNUMBER(SEARCH("Free",'Model output'!V139))), ISNUMBER(SEARCH("narrowly excised",'Model output'!V139)), ISNUMBER(SEARCH("none",'Model output'!V139)), ISNUMBER(SEARCH("R0",'Model output'!V139)), ISNUMBER(SEARCH("1 mm",'Model output'!V139)), ISNUMBER(SEARCH("0.1 CM",'Model output'!V139)), ISNUMBER(SEARCH("less than 0.2 mm",'Model output'!V139)), ISNUMBER(SEARCH("less than 1.0 mm",'Model output'!V139)), ISNUMBER(SEARCH("less than 0.5 mm",'Model output'!V139)), ISNUMBER(SEARCH("abut",'Model output'!V139))), "negative", "positive")</f>
        <v>negative</v>
      </c>
      <c r="AE140" s="32"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33" t="str">
        <f t="shared" si="31"/>
        <v>1b</v>
      </c>
      <c r="AG140" s="33" t="str">
        <f t="shared" si="32"/>
        <v>0</v>
      </c>
      <c r="AH140" s="33" t="str">
        <f t="shared" si="33"/>
        <v>0</v>
      </c>
      <c r="AI140" s="38" t="str">
        <f t="shared" si="34"/>
        <v>I</v>
      </c>
      <c r="AJ140" s="32" t="s">
        <v>936</v>
      </c>
      <c r="AK140" s="37" t="s">
        <v>989</v>
      </c>
      <c r="AL140" s="37" t="s">
        <v>990</v>
      </c>
      <c r="AM140" s="37" t="s">
        <v>993</v>
      </c>
      <c r="AN140" s="37" t="s">
        <v>70</v>
      </c>
      <c r="AO140" s="32">
        <f t="shared" ca="1" si="36"/>
        <v>1</v>
      </c>
      <c r="AP140" s="37">
        <f t="shared" si="37"/>
        <v>1</v>
      </c>
      <c r="AQ140" s="37">
        <f t="shared" si="38"/>
        <v>1</v>
      </c>
      <c r="AR140" s="37">
        <f t="shared" si="39"/>
        <v>1</v>
      </c>
      <c r="AS140" s="38">
        <f t="shared" si="35"/>
        <v>1</v>
      </c>
    </row>
    <row r="141" spans="1:45">
      <c r="A141" t="str">
        <f>'Model output'!A140</f>
        <v>TCGA-EL-A3N2</v>
      </c>
      <c r="B141" s="44">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27</v>
      </c>
      <c r="J141">
        <f>IF('Model output'!J140="","",IF(AND(ISNUMBER('Model output'!J140),'Model output'!J140&lt;=I141),'Model output'!J140,IF(ISNUMBER(SEARCH("0/",'Model output'!J140)),0,1)))</f>
        <v>5</v>
      </c>
      <c r="K141" t="str" cm="1">
        <f t="array" ref="K141">IF(COUNT(FIND({0,1,2,3,4,5,6,7,8,9},'Model output'!K140))&gt;0,'Model output'!K140,"")</f>
        <v>2.5 cm</v>
      </c>
      <c r="L141" s="26" t="str">
        <f t="shared" si="28"/>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 Thyroid Carcinoma</v>
      </c>
      <c r="O141" t="str">
        <f>IF('Model output'!M140="","",'Model output'!M140)</f>
        <v/>
      </c>
      <c r="P141" t="str">
        <f>IF('Model output'!N140="","",'Model output'!N140)</f>
        <v>3.5 cm</v>
      </c>
      <c r="Q141" t="str">
        <f t="shared" si="30"/>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output'!P140="",'Model output'!P140="C",ISNUMBER(SEARCH("Not identified", 'Model output'!P140)),ISNUMBER(SEARCH("Absent",'Model output'!P140)),ISNUMBER(SEARCH("Absence",'Model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5" t="str">
        <f>IF('Model output'!S140="","",'Model output'!S140)</f>
        <v>Present, extending into fibroadipose tissue and abutting skeletal muscle</v>
      </c>
      <c r="Y141" t="str">
        <f>IF(OR('Model output'!S140="",ISNUMBER(SEARCH("No extension",'Model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8" t="str">
        <f>IF(OR('Model output'!V140="", AND(ISERROR(SEARCH("Positive",'Model output'!V140)), ISNUMBER(SEARCH("Negative",'Model output'!V140))), ISNUMBER(SEARCH("Cannot be assessed",'Model output'!V140)), AND(ISNUMBER(SEARCH("Uninvolved",'Model output'!V140)),NOT(ISNUMBER(SEARCH("margin(s) involved",'Model output'!V140)))), ISNUMBER(SEARCH("No involvement",'Model output'!V140)), AND(NOT(ISNUMBER(SEARCH("focal",'Model output'!V140))),ISNUMBER(SEARCH("Free",'Model output'!V140))), ISNUMBER(SEARCH("narrowly excised",'Model output'!V140)), ISNUMBER(SEARCH("none",'Model output'!V140)), ISNUMBER(SEARCH("R0",'Model output'!V140)), ISNUMBER(SEARCH("1 mm",'Model output'!V140)), ISNUMBER(SEARCH("0.1 CM",'Model output'!V140)), ISNUMBER(SEARCH("less than 0.2 mm",'Model output'!V140)), ISNUMBER(SEARCH("less than 1.0 mm",'Model output'!V140)), ISNUMBER(SEARCH("less than 0.5 mm",'Model output'!V140)), ISNUMBER(SEARCH("abut",'Model output'!V140))), "negative", "positive")</f>
        <v>negative</v>
      </c>
      <c r="AE141" s="32"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high</v>
      </c>
      <c r="AF141" s="33" t="str">
        <f t="shared" si="31"/>
        <v>3b</v>
      </c>
      <c r="AG141" s="33" t="str">
        <f t="shared" si="32"/>
        <v>1b</v>
      </c>
      <c r="AH141" s="33" t="str">
        <f t="shared" si="33"/>
        <v>0</v>
      </c>
      <c r="AI141" s="38" t="str">
        <f t="shared" si="34"/>
        <v>I</v>
      </c>
      <c r="AJ141" s="32" t="s">
        <v>935</v>
      </c>
      <c r="AK141" s="37" t="s">
        <v>996</v>
      </c>
      <c r="AL141" s="37" t="s">
        <v>989</v>
      </c>
      <c r="AM141" s="37" t="s">
        <v>993</v>
      </c>
      <c r="AN141" s="37" t="s">
        <v>70</v>
      </c>
      <c r="AO141" s="32">
        <f t="shared" si="36"/>
        <v>1</v>
      </c>
      <c r="AP141" s="37">
        <f t="shared" si="37"/>
        <v>0</v>
      </c>
      <c r="AQ141" s="37">
        <f t="shared" si="38"/>
        <v>1</v>
      </c>
      <c r="AR141" s="37">
        <f t="shared" si="39"/>
        <v>1</v>
      </c>
      <c r="AS141" s="38">
        <f t="shared" si="35"/>
        <v>1</v>
      </c>
    </row>
    <row r="142" spans="1:45">
      <c r="A142" t="str">
        <f>'Model output'!A141</f>
        <v>TCGA-EL-A4K0</v>
      </c>
      <c r="B142" s="44">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f>IF('Model output'!I141="","",IF(ISNUMBER('Model output'!I141),'Model output'!I141,1))</f>
        <v>3</v>
      </c>
      <c r="J142">
        <f>IF('Model output'!J141="","",IF(AND(ISNUMBER('Model output'!J141),'Model output'!J141&lt;=I142),'Model output'!J141,IF(ISNUMBER(SEARCH("0/",'Model output'!J141)),0,1)))</f>
        <v>0</v>
      </c>
      <c r="K142" t="str" cm="1">
        <f t="array" ref="K142">IF(COUNT(FIND({0,1,2,3,4,5,6,7,8,9},'Model output'!K141))&gt;0,'Model output'!K141,"")</f>
        <v/>
      </c>
      <c r="L142" s="26" t="str">
        <f t="shared" si="28"/>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30"/>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output'!P141="",'Model output'!P141="C",ISNUMBER(SEARCH("Not identified", 'Model output'!P141)),ISNUMBER(SEARCH("Absent",'Model output'!P141)),ISNUMBER(SEARCH("Absence",'Model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5" t="str">
        <f>IF('Model output'!S141="","",'Model output'!S141)</f>
        <v>Absent</v>
      </c>
      <c r="Y142" t="str">
        <f>IF(OR('Model output'!S141="",ISNUMBER(SEARCH("No extension",'Model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8" t="str">
        <f>IF(OR('Model output'!V141="", AND(ISERROR(SEARCH("Positive",'Model output'!V141)), ISNUMBER(SEARCH("Negative",'Model output'!V141))), ISNUMBER(SEARCH("Cannot be assessed",'Model output'!V141)), AND(ISNUMBER(SEARCH("Uninvolved",'Model output'!V141)),NOT(ISNUMBER(SEARCH("margin(s) involved",'Model output'!V141)))), ISNUMBER(SEARCH("No involvement",'Model output'!V141)), AND(NOT(ISNUMBER(SEARCH("focal",'Model output'!V141))),ISNUMBER(SEARCH("Free",'Model output'!V141))), ISNUMBER(SEARCH("narrowly excised",'Model output'!V141)), ISNUMBER(SEARCH("none",'Model output'!V141)), ISNUMBER(SEARCH("R0",'Model output'!V141)), ISNUMBER(SEARCH("1 mm",'Model output'!V141)), ISNUMBER(SEARCH("0.1 CM",'Model output'!V141)), ISNUMBER(SEARCH("less than 0.2 mm",'Model output'!V141)), ISNUMBER(SEARCH("less than 1.0 mm",'Model output'!V141)), ISNUMBER(SEARCH("less than 0.5 mm",'Model output'!V141)), ISNUMBER(SEARCH("abut",'Model output'!V141))), "negative", "positive")</f>
        <v>negative</v>
      </c>
      <c r="AE142" s="32"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33" t="str">
        <f t="shared" si="31"/>
        <v>1b</v>
      </c>
      <c r="AG142" s="33" t="str">
        <f t="shared" si="32"/>
        <v>0</v>
      </c>
      <c r="AH142" s="33" t="str">
        <f t="shared" si="33"/>
        <v>0</v>
      </c>
      <c r="AI142" s="38" t="str">
        <f t="shared" si="34"/>
        <v>I</v>
      </c>
      <c r="AJ142" s="32" t="s">
        <v>936</v>
      </c>
      <c r="AK142" s="37" t="s">
        <v>989</v>
      </c>
      <c r="AL142" s="37" t="s">
        <v>990</v>
      </c>
      <c r="AM142" s="37" t="s">
        <v>993</v>
      </c>
      <c r="AN142" s="37" t="s">
        <v>70</v>
      </c>
      <c r="AO142" s="32">
        <f t="shared" ca="1" si="36"/>
        <v>1</v>
      </c>
      <c r="AP142" s="37">
        <f t="shared" si="37"/>
        <v>1</v>
      </c>
      <c r="AQ142" s="37">
        <f t="shared" si="38"/>
        <v>1</v>
      </c>
      <c r="AR142" s="37">
        <f t="shared" si="39"/>
        <v>1</v>
      </c>
      <c r="AS142" s="38">
        <f t="shared" si="35"/>
        <v>1</v>
      </c>
    </row>
    <row r="143" spans="1:45">
      <c r="A143" t="str">
        <f>'Model output'!A142</f>
        <v>TCGA-EL-A4K1</v>
      </c>
      <c r="B143" s="44">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1</v>
      </c>
      <c r="J143">
        <f>IF('Model output'!J142="","",IF(AND(ISNUMBER('Model output'!J142),'Model output'!J142&lt;=I143),'Model output'!J142,IF(ISNUMBER(SEARCH("0/",'Model output'!J142)),0,1)))</f>
        <v>1</v>
      </c>
      <c r="K143" t="str" cm="1">
        <f t="array" ref="K143">IF(COUNT(FIND({0,1,2,3,4,5,6,7,8,9},'Model output'!K142))&gt;0,'Model output'!K142,"")</f>
        <v>0.4 cm</v>
      </c>
      <c r="L143" s="26" t="str">
        <f t="shared" si="28"/>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0"/>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output'!P142="",'Model output'!P142="C",ISNUMBER(SEARCH("Not identified", 'Model output'!P142)),ISNUMBER(SEARCH("Absent",'Model output'!P142)),ISNUMBER(SEARCH("Absence",'Model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5" t="str">
        <f>IF('Model output'!S142="","",'Model output'!S142)</f>
        <v>Present, extending into skeletal muscle</v>
      </c>
      <c r="Y143" t="str">
        <f>IF(OR('Model output'!S142="",ISNUMBER(SEARCH("No extension",'Model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8" t="str">
        <f>IF(OR('Model output'!V142="", AND(ISERROR(SEARCH("Positive",'Model output'!V142)), ISNUMBER(SEARCH("Negative",'Model output'!V142))), ISNUMBER(SEARCH("Cannot be assessed",'Model output'!V142)), AND(ISNUMBER(SEARCH("Uninvolved",'Model output'!V142)),NOT(ISNUMBER(SEARCH("margin(s) involved",'Model output'!V142)))), ISNUMBER(SEARCH("No involvement",'Model output'!V142)), AND(NOT(ISNUMBER(SEARCH("focal",'Model output'!V142))),ISNUMBER(SEARCH("Free",'Model output'!V142))), ISNUMBER(SEARCH("narrowly excised",'Model output'!V142)), ISNUMBER(SEARCH("none",'Model output'!V142)), ISNUMBER(SEARCH("R0",'Model output'!V142)), ISNUMBER(SEARCH("1 mm",'Model output'!V142)), ISNUMBER(SEARCH("0.1 CM",'Model output'!V142)), ISNUMBER(SEARCH("less than 0.2 mm",'Model output'!V142)), ISNUMBER(SEARCH("less than 1.0 mm",'Model output'!V142)), ISNUMBER(SEARCH("less than 0.5 mm",'Model output'!V142)), ISNUMBER(SEARCH("abut",'Model output'!V142))), "negative", "positive")</f>
        <v>negative</v>
      </c>
      <c r="AE143" s="32"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33" t="str">
        <f t="shared" si="31"/>
        <v>3b</v>
      </c>
      <c r="AG143" s="33" t="str">
        <f t="shared" si="32"/>
        <v>1a</v>
      </c>
      <c r="AH143" s="33" t="str">
        <f t="shared" si="33"/>
        <v>0</v>
      </c>
      <c r="AI143" s="38" t="str">
        <f t="shared" si="34"/>
        <v>II</v>
      </c>
      <c r="AJ143" s="32" t="s">
        <v>935</v>
      </c>
      <c r="AK143" s="37" t="s">
        <v>988</v>
      </c>
      <c r="AL143" s="37" t="s">
        <v>994</v>
      </c>
      <c r="AM143" s="37" t="s">
        <v>993</v>
      </c>
      <c r="AN143" s="37" t="s">
        <v>991</v>
      </c>
      <c r="AO143" s="32">
        <f t="shared" si="36"/>
        <v>1</v>
      </c>
      <c r="AP143" s="37">
        <f t="shared" si="37"/>
        <v>1</v>
      </c>
      <c r="AQ143" s="37">
        <f t="shared" si="38"/>
        <v>1</v>
      </c>
      <c r="AR143" s="37">
        <f t="shared" si="39"/>
        <v>1</v>
      </c>
      <c r="AS143" s="38">
        <f t="shared" si="35"/>
        <v>1</v>
      </c>
    </row>
    <row r="144" spans="1:45">
      <c r="A144" t="str">
        <f>'Model output'!A143</f>
        <v>TCGA-EL-A4K2</v>
      </c>
      <c r="B144" s="44">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26" t="str">
        <f t="shared" si="28"/>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0"/>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output'!P143="",'Model output'!P143="C",ISNUMBER(SEARCH("Not identified", 'Model output'!P143)),ISNUMBER(SEARCH("Absent",'Model output'!P143)),ISNUMBER(SEARCH("Absence",'Model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5" t="str">
        <f>IF('Model output'!S143="","",'Model output'!S143)</f>
        <v>Absent</v>
      </c>
      <c r="Y144" t="str">
        <f>IF(OR('Model output'!S143="",ISNUMBER(SEARCH("No extension",'Model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8" t="str">
        <f>IF(OR('Model output'!V143="", AND(ISERROR(SEARCH("Positive",'Model output'!V143)), ISNUMBER(SEARCH("Negative",'Model output'!V143))), ISNUMBER(SEARCH("Cannot be assessed",'Model output'!V143)), AND(ISNUMBER(SEARCH("Uninvolved",'Model output'!V143)),NOT(ISNUMBER(SEARCH("margin(s) involved",'Model output'!V143)))), ISNUMBER(SEARCH("No involvement",'Model output'!V143)), AND(NOT(ISNUMBER(SEARCH("focal",'Model output'!V143))),ISNUMBER(SEARCH("Free",'Model output'!V143))), ISNUMBER(SEARCH("narrowly excised",'Model output'!V143)), ISNUMBER(SEARCH("none",'Model output'!V143)), ISNUMBER(SEARCH("R0",'Model output'!V143)), ISNUMBER(SEARCH("1 mm",'Model output'!V143)), ISNUMBER(SEARCH("0.1 CM",'Model output'!V143)), ISNUMBER(SEARCH("less than 0.2 mm",'Model output'!V143)), ISNUMBER(SEARCH("less than 1.0 mm",'Model output'!V143)), ISNUMBER(SEARCH("less than 0.5 mm",'Model output'!V143)), ISNUMBER(SEARCH("abut",'Model output'!V143))), "negative", "positive")</f>
        <v>negative</v>
      </c>
      <c r="AE144" s="32"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33" t="str">
        <f t="shared" si="31"/>
        <v>1b</v>
      </c>
      <c r="AG144" s="33" t="str">
        <f t="shared" si="32"/>
        <v>0</v>
      </c>
      <c r="AH144" s="33" t="str">
        <f t="shared" si="33"/>
        <v>0</v>
      </c>
      <c r="AI144" s="38" t="str">
        <f t="shared" si="34"/>
        <v>I</v>
      </c>
      <c r="AJ144" s="32" t="s">
        <v>936</v>
      </c>
      <c r="AK144" s="37" t="s">
        <v>989</v>
      </c>
      <c r="AL144" s="37" t="s">
        <v>990</v>
      </c>
      <c r="AM144" s="37" t="s">
        <v>993</v>
      </c>
      <c r="AN144" s="37" t="s">
        <v>70</v>
      </c>
      <c r="AO144" s="32">
        <f t="shared" ca="1" si="36"/>
        <v>1</v>
      </c>
      <c r="AP144" s="37">
        <f t="shared" si="37"/>
        <v>1</v>
      </c>
      <c r="AQ144" s="37">
        <f t="shared" si="38"/>
        <v>1</v>
      </c>
      <c r="AR144" s="37">
        <f t="shared" si="39"/>
        <v>1</v>
      </c>
      <c r="AS144" s="38">
        <f t="shared" si="35"/>
        <v>1</v>
      </c>
    </row>
    <row r="145" spans="1:45">
      <c r="A145" t="str">
        <f>'Model output'!A144</f>
        <v>TCGA-EL-A4K4</v>
      </c>
      <c r="B145" s="44">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45</v>
      </c>
      <c r="J145">
        <f>IF('Model output'!J144="","",IF(AND(ISNUMBER('Model output'!J144),'Model output'!J144&lt;=I145),'Model output'!J144,IF(ISNUMBER(SEARCH("0/",'Model output'!J144)),0,1)))</f>
        <v>20</v>
      </c>
      <c r="K145" t="str" cm="1">
        <f t="array" ref="K145">IF(COUNT(FIND({0,1,2,3,4,5,6,7,8,9},'Model output'!K144))&gt;0,'Model output'!K144,"")</f>
        <v>5 cm (Level IV)</v>
      </c>
      <c r="L145" s="26" t="str">
        <f t="shared" si="28"/>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
      </c>
      <c r="P145" t="str">
        <f>IF('Model output'!N144="","",'Model output'!N144)</f>
        <v>4.4 cm</v>
      </c>
      <c r="Q145" t="str">
        <f t="shared" si="30"/>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output'!P144="",'Model output'!P144="C",ISNUMBER(SEARCH("Not identified", 'Model output'!P144)),ISNUMBER(SEARCH("Absent",'Model output'!P144)),ISNUMBER(SEARCH("Absence",'Model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5" t="str">
        <f>IF('Model output'!S144="","",'Model output'!S144)</f>
        <v>Present, extending into skeletal muscle</v>
      </c>
      <c r="Y145" t="str">
        <f>IF(OR('Model output'!S144="",ISNUMBER(SEARCH("No extension",'Model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8" t="str">
        <f>IF(OR('Model output'!V144="", AND(ISERROR(SEARCH("Positive",'Model output'!V144)), ISNUMBER(SEARCH("Negative",'Model output'!V144))), ISNUMBER(SEARCH("Cannot be assessed",'Model output'!V144)), AND(ISNUMBER(SEARCH("Uninvolved",'Model output'!V144)),NOT(ISNUMBER(SEARCH("margin(s) involved",'Model output'!V144)))), ISNUMBER(SEARCH("No involvement",'Model output'!V144)), AND(NOT(ISNUMBER(SEARCH("focal",'Model output'!V144))),ISNUMBER(SEARCH("Free",'Model output'!V144))), ISNUMBER(SEARCH("narrowly excised",'Model output'!V144)), ISNUMBER(SEARCH("none",'Model output'!V144)), ISNUMBER(SEARCH("R0",'Model output'!V144)), ISNUMBER(SEARCH("1 mm",'Model output'!V144)), ISNUMBER(SEARCH("0.1 CM",'Model output'!V144)), ISNUMBER(SEARCH("less than 0.2 mm",'Model output'!V144)), ISNUMBER(SEARCH("less than 1.0 mm",'Model output'!V144)), ISNUMBER(SEARCH("less than 0.5 mm",'Model output'!V144)), ISNUMBER(SEARCH("abut",'Model output'!V144))), "negative", "positive")</f>
        <v>positive</v>
      </c>
      <c r="AE145" s="32"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33" t="str">
        <f t="shared" si="31"/>
        <v>3b</v>
      </c>
      <c r="AG145" s="33" t="str">
        <f t="shared" si="32"/>
        <v>1b</v>
      </c>
      <c r="AH145" s="33" t="str">
        <f t="shared" si="33"/>
        <v>0</v>
      </c>
      <c r="AI145" s="38" t="str">
        <f t="shared" si="34"/>
        <v>I</v>
      </c>
      <c r="AJ145" s="32" t="s">
        <v>935</v>
      </c>
      <c r="AK145" s="37" t="s">
        <v>988</v>
      </c>
      <c r="AL145" s="37" t="s">
        <v>989</v>
      </c>
      <c r="AM145" s="37" t="s">
        <v>993</v>
      </c>
      <c r="AN145" s="37" t="s">
        <v>70</v>
      </c>
      <c r="AO145" s="32">
        <f t="shared" si="36"/>
        <v>1</v>
      </c>
      <c r="AP145" s="37">
        <f t="shared" si="37"/>
        <v>1</v>
      </c>
      <c r="AQ145" s="37">
        <f t="shared" si="38"/>
        <v>1</v>
      </c>
      <c r="AR145" s="37">
        <f t="shared" si="39"/>
        <v>1</v>
      </c>
      <c r="AS145" s="38">
        <f t="shared" si="35"/>
        <v>1</v>
      </c>
    </row>
    <row r="146" spans="1:45">
      <c r="A146" t="str">
        <f>'Model output'!A145</f>
        <v>TCGA-EL-A4K6</v>
      </c>
      <c r="B146" s="44">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4a</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26" t="str">
        <f t="shared" si="28"/>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Thyroid Carcinoma</v>
      </c>
      <c r="O146" t="str">
        <f>IF('Model output'!M145="","",'Model output'!M145)</f>
        <v>Follicular Variant</v>
      </c>
      <c r="P146" t="str">
        <f>IF('Model output'!N145="","",'Model output'!N145)</f>
        <v>6.2 cm</v>
      </c>
      <c r="Q146" t="str">
        <f t="shared" si="30"/>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output'!P145="",'Model output'!P145="C",ISNUMBER(SEARCH("Not identified", 'Model output'!P145)),ISNUMBER(SEARCH("Absent",'Model output'!P145)),ISNUMBER(SEARCH("Absence",'Model output'!P145)),AND(ISNUMBER(SEARCH("No",'Model output'!P145)),NOT(ISNUMBER(SEARCH("diagnostic",'Model output'!P145)))),ISNUMBER(SEARCH("Negative",'Model output'!P145))),"negative","positive")</f>
        <v>negative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5" t="str">
        <f>IF('Model output'!S145="","",'Model output'!S145)</f>
        <v>Present</v>
      </c>
      <c r="Y146" t="str">
        <f>IF(OR('Model output'!S145="",ISNUMBER(SEARCH("No extension",'Model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8" t="str">
        <f>IF(OR('Model output'!V145="", AND(ISERROR(SEARCH("Positive",'Model output'!V145)), ISNUMBER(SEARCH("Negative",'Model output'!V145))), ISNUMBER(SEARCH("Cannot be assessed",'Model output'!V145)), AND(ISNUMBER(SEARCH("Uninvolved",'Model output'!V145)),NOT(ISNUMBER(SEARCH("margin(s) involved",'Model output'!V145)))), ISNUMBER(SEARCH("No involvement",'Model output'!V145)), AND(NOT(ISNUMBER(SEARCH("focal",'Model output'!V145))),ISNUMBER(SEARCH("Free",'Model output'!V145))), ISNUMBER(SEARCH("narrowly excised",'Model output'!V145)), ISNUMBER(SEARCH("none",'Model output'!V145)), ISNUMBER(SEARCH("R0",'Model output'!V145)), ISNUMBER(SEARCH("1 mm",'Model output'!V145)), ISNUMBER(SEARCH("0.1 CM",'Model output'!V145)), ISNUMBER(SEARCH("less than 0.2 mm",'Model output'!V145)), ISNUMBER(SEARCH("less than 1.0 mm",'Model output'!V145)), ISNUMBER(SEARCH("less than 0.5 mm",'Model output'!V145)), ISNUMBER(SEARCH("abut",'Model output'!V145))), "negative", "positive")</f>
        <v>negative</v>
      </c>
      <c r="AE146" s="32"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33" t="str">
        <f t="shared" si="31"/>
        <v>3a</v>
      </c>
      <c r="AG146" s="33" t="str">
        <f t="shared" si="32"/>
        <v>1a</v>
      </c>
      <c r="AH146" s="33" t="str">
        <f t="shared" si="33"/>
        <v>0</v>
      </c>
      <c r="AI146" s="38" t="str">
        <f t="shared" si="34"/>
        <v>II</v>
      </c>
      <c r="AJ146" s="32" t="s">
        <v>937</v>
      </c>
      <c r="AK146" s="37" t="s">
        <v>995</v>
      </c>
      <c r="AL146" s="37" t="s">
        <v>994</v>
      </c>
      <c r="AM146" s="37" t="s">
        <v>993</v>
      </c>
      <c r="AN146" s="37" t="s">
        <v>991</v>
      </c>
      <c r="AO146" s="32">
        <f t="shared" ca="1" si="36"/>
        <v>1</v>
      </c>
      <c r="AP146" s="37">
        <f t="shared" si="37"/>
        <v>1</v>
      </c>
      <c r="AQ146" s="37">
        <f t="shared" si="38"/>
        <v>1</v>
      </c>
      <c r="AR146" s="37">
        <f t="shared" si="39"/>
        <v>1</v>
      </c>
      <c r="AS146" s="38">
        <f t="shared" si="35"/>
        <v>1</v>
      </c>
    </row>
    <row r="147" spans="1:45">
      <c r="A147" t="str">
        <f>'Model output'!A146</f>
        <v>TCGA-EL-A4K9</v>
      </c>
      <c r="B147" s="44">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t="str">
        <f>IF('Model output'!I146="","",IF(ISNUMBER('Model output'!I146),'Model output'!I146,1))</f>
        <v/>
      </c>
      <c r="J147" t="str">
        <f>IF('Model output'!J146="","",IF(AND(ISNUMBER('Model output'!J146),'Model output'!J146&lt;=I147),'Model output'!J146,IF(ISNUMBER(SEARCH("0/",'Model output'!J146)),0,1)))</f>
        <v/>
      </c>
      <c r="K147" t="str" cm="1">
        <f t="array" ref="K147">IF(COUNT(FIND({0,1,2,3,4,5,6,7,8,9},'Model output'!K146))&gt;0,'Model output'!K146,"")</f>
        <v/>
      </c>
      <c r="L147" s="26" t="str">
        <f t="shared" si="28"/>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30"/>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output'!P146="",'Model output'!P146="C",ISNUMBER(SEARCH("Not identified", 'Model output'!P146)),ISNUMBER(SEARCH("Absent",'Model output'!P146)),ISNUMBER(SEARCH("Absence",'Model output'!P146)),AND(ISNUMBER(SEARCH("No",'Model output'!P146)),NOT(ISNUMBER(SEARCH("diagnostic",'Model output'!P146)))),ISNUMBER(SEARCH("Negative",'Model output'!P146))),"negative","positive")</f>
        <v>negative</v>
      </c>
      <c r="T147">
        <f>IF('Model output'!O146="","",'Model output'!O146)</f>
        <v>2</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5" t="str">
        <f>IF('Model output'!S146="","",'Model output'!S146)</f>
        <v>Present, extending into fibroadipose tissue</v>
      </c>
      <c r="Y147" t="str">
        <f>IF(OR('Model output'!S146="",ISNUMBER(SEARCH("No extension",'Model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8" t="str">
        <f>IF(OR('Model output'!V146="", AND(ISERROR(SEARCH("Positive",'Model output'!V146)), ISNUMBER(SEARCH("Negative",'Model output'!V146))), ISNUMBER(SEARCH("Cannot be assessed",'Model output'!V146)), AND(ISNUMBER(SEARCH("Uninvolved",'Model output'!V146)),NOT(ISNUMBER(SEARCH("margin(s) involved",'Model output'!V146)))), ISNUMBER(SEARCH("No involvement",'Model output'!V146)), AND(NOT(ISNUMBER(SEARCH("focal",'Model output'!V146))),ISNUMBER(SEARCH("Free",'Model output'!V146))), ISNUMBER(SEARCH("narrowly excised",'Model output'!V146)), ISNUMBER(SEARCH("none",'Model output'!V146)), ISNUMBER(SEARCH("R0",'Model output'!V146)), ISNUMBER(SEARCH("1 mm",'Model output'!V146)), ISNUMBER(SEARCH("0.1 CM",'Model output'!V146)), ISNUMBER(SEARCH("less than 0.2 mm",'Model output'!V146)), ISNUMBER(SEARCH("less than 1.0 mm",'Model output'!V146)), ISNUMBER(SEARCH("less than 0.5 mm",'Model output'!V146)), ISNUMBER(SEARCH("abut",'Model output'!V146))), "negative", "positive")</f>
        <v>negative</v>
      </c>
      <c r="AE147" s="32"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33" t="str">
        <f t="shared" si="31"/>
        <v>1b</v>
      </c>
      <c r="AG147" s="33" t="str">
        <f t="shared" si="32"/>
        <v>0</v>
      </c>
      <c r="AH147" s="33" t="str">
        <f t="shared" si="33"/>
        <v>0</v>
      </c>
      <c r="AI147" s="38" t="str">
        <f t="shared" si="34"/>
        <v>I</v>
      </c>
      <c r="AJ147" s="32" t="s">
        <v>937</v>
      </c>
      <c r="AK147" s="37" t="s">
        <v>989</v>
      </c>
      <c r="AL147" s="37" t="s">
        <v>993</v>
      </c>
      <c r="AM147" s="37" t="s">
        <v>993</v>
      </c>
      <c r="AN147" s="37" t="s">
        <v>70</v>
      </c>
      <c r="AO147" s="32">
        <f t="shared" ca="1" si="36"/>
        <v>1</v>
      </c>
      <c r="AP147" s="37">
        <f t="shared" si="37"/>
        <v>1</v>
      </c>
      <c r="AQ147" s="37">
        <f t="shared" si="38"/>
        <v>1</v>
      </c>
      <c r="AR147" s="37">
        <f t="shared" si="39"/>
        <v>1</v>
      </c>
      <c r="AS147" s="38">
        <f t="shared" si="35"/>
        <v>1</v>
      </c>
    </row>
    <row r="148" spans="1:45">
      <c r="A148" t="str">
        <f>'Model output'!A147</f>
        <v>TCGA-EL-A4KD</v>
      </c>
      <c r="B148" s="44">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4a</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f>IF('Model output'!I147="","",IF(ISNUMBER('Model output'!I147),'Model output'!I147,1))</f>
        <v>20</v>
      </c>
      <c r="J148">
        <f>IF('Model output'!J147="","",IF(AND(ISNUMBER('Model output'!J147),'Model output'!J147&lt;=I148),'Model output'!J147,IF(ISNUMBER(SEARCH("0/",'Model output'!J147)),0,1)))</f>
        <v>4</v>
      </c>
      <c r="K148" t="str" cm="1">
        <f t="array" ref="K148">IF(COUNT(FIND({0,1,2,3,4,5,6,7,8,9},'Model output'!K147))&gt;0,'Model output'!K147,"")</f>
        <v>1.4 cm</v>
      </c>
      <c r="L148" s="26" t="str">
        <f t="shared" si="28"/>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 THYROID CARCINOMA, FOLLICULAR VARIANT</v>
      </c>
      <c r="O148" t="str">
        <f>IF('Model output'!M147="","",'Model output'!M147)</f>
        <v/>
      </c>
      <c r="P148" t="str">
        <f>IF('Model output'!N147="","",'Model output'!N147)</f>
        <v>4.5 cm</v>
      </c>
      <c r="Q148" t="str">
        <f t="shared" si="30"/>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output'!P147="",'Model output'!P147="C",ISNUMBER(SEARCH("Not identified", 'Model output'!P147)),ISNUMBER(SEARCH("Absent",'Model output'!P147)),ISNUMBER(SEARCH("Absence",'Model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5" t="str">
        <f>IF('Model output'!S147="","",'Model output'!S147)</f>
        <v>Focally present, extending into fibroadipose tissue</v>
      </c>
      <c r="Y148" t="str">
        <f>IF(OR('Model output'!S147="",ISNUMBER(SEARCH("No extension",'Model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8" t="str">
        <f>IF(OR('Model output'!V147="", AND(ISERROR(SEARCH("Positive",'Model output'!V147)), ISNUMBER(SEARCH("Negative",'Model output'!V147))), ISNUMBER(SEARCH("Cannot be assessed",'Model output'!V147)), AND(ISNUMBER(SEARCH("Uninvolved",'Model output'!V147)),NOT(ISNUMBER(SEARCH("margin(s) involved",'Model output'!V147)))), ISNUMBER(SEARCH("No involvement",'Model output'!V147)), AND(NOT(ISNUMBER(SEARCH("focal",'Model output'!V147))),ISNUMBER(SEARCH("Free",'Model output'!V147))), ISNUMBER(SEARCH("narrowly excised",'Model output'!V147)), ISNUMBER(SEARCH("none",'Model output'!V147)), ISNUMBER(SEARCH("R0",'Model output'!V147)), ISNUMBER(SEARCH("1 mm",'Model output'!V147)), ISNUMBER(SEARCH("0.1 CM",'Model output'!V147)), ISNUMBER(SEARCH("less than 0.2 mm",'Model output'!V147)), ISNUMBER(SEARCH("less than 1.0 mm",'Model output'!V147)), ISNUMBER(SEARCH("less than 0.5 mm",'Model output'!V147)), ISNUMBER(SEARCH("abut",'Model output'!V147))), "negative", "positive")</f>
        <v>negative</v>
      </c>
      <c r="AE148" s="32"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33" t="str">
        <f t="shared" si="31"/>
        <v>3a</v>
      </c>
      <c r="AG148" s="33" t="str">
        <f t="shared" si="32"/>
        <v>1a</v>
      </c>
      <c r="AH148" s="33" t="str">
        <f t="shared" si="33"/>
        <v>0</v>
      </c>
      <c r="AI148" s="38" t="str">
        <f t="shared" si="34"/>
        <v>I</v>
      </c>
      <c r="AJ148" s="32" t="s">
        <v>937</v>
      </c>
      <c r="AK148" s="37" t="s">
        <v>995</v>
      </c>
      <c r="AL148" s="37" t="s">
        <v>994</v>
      </c>
      <c r="AM148" s="37" t="s">
        <v>993</v>
      </c>
      <c r="AN148" s="37" t="s">
        <v>70</v>
      </c>
      <c r="AO148" s="32">
        <f t="shared" ca="1" si="36"/>
        <v>1</v>
      </c>
      <c r="AP148" s="37">
        <f t="shared" si="37"/>
        <v>1</v>
      </c>
      <c r="AQ148" s="37">
        <f t="shared" si="38"/>
        <v>1</v>
      </c>
      <c r="AR148" s="37">
        <f t="shared" si="39"/>
        <v>1</v>
      </c>
      <c r="AS148" s="38">
        <f t="shared" si="35"/>
        <v>1</v>
      </c>
    </row>
    <row r="149" spans="1:45">
      <c r="A149" t="str">
        <f>'Model output'!A148</f>
        <v>TCGA-EL-A4KG</v>
      </c>
      <c r="B149" s="44">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f>IF('Model output'!J148="","",IF(AND(ISNUMBER('Model output'!J148),'Model output'!J148&lt;=I149),'Model output'!J148,IF(ISNUMBER(SEARCH("0/",'Model output'!J148)),0,1)))</f>
        <v>0</v>
      </c>
      <c r="K149" t="str" cm="1">
        <f t="array" ref="K149">IF(COUNT(FIND({0,1,2,3,4,5,6,7,8,9},'Model output'!K148))&gt;0,'Model output'!K148,"")</f>
        <v/>
      </c>
      <c r="L149" s="26" t="str">
        <f t="shared" si="28"/>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30"/>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output'!P148="",'Model output'!P148="C",ISNUMBER(SEARCH("Not identified", 'Model output'!P148)),ISNUMBER(SEARCH("Absent",'Model output'!P148)),ISNUMBER(SEARCH("Absence",'Model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positive</v>
      </c>
      <c r="X149" s="15" t="str">
        <f>IF('Model output'!S148="","",'Model output'!S148)</f>
        <v>Present</v>
      </c>
      <c r="Y149" t="str">
        <f>IF(OR('Model output'!S148="",ISNUMBER(SEARCH("No extension",'Model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8" t="str">
        <f>IF(OR('Model output'!V148="", AND(ISERROR(SEARCH("Positive",'Model output'!V148)), ISNUMBER(SEARCH("Negative",'Model output'!V148))), ISNUMBER(SEARCH("Cannot be assessed",'Model output'!V148)), AND(ISNUMBER(SEARCH("Uninvolved",'Model output'!V148)),NOT(ISNUMBER(SEARCH("margin(s) involved",'Model output'!V148)))), ISNUMBER(SEARCH("No involvement",'Model output'!V148)), AND(NOT(ISNUMBER(SEARCH("focal",'Model output'!V148))),ISNUMBER(SEARCH("Free",'Model output'!V148))), ISNUMBER(SEARCH("narrowly excised",'Model output'!V148)), ISNUMBER(SEARCH("none",'Model output'!V148)), ISNUMBER(SEARCH("R0",'Model output'!V148)), ISNUMBER(SEARCH("1 mm",'Model output'!V148)), ISNUMBER(SEARCH("0.1 CM",'Model output'!V148)), ISNUMBER(SEARCH("less than 0.2 mm",'Model output'!V148)), ISNUMBER(SEARCH("less than 1.0 mm",'Model output'!V148)), ISNUMBER(SEARCH("less than 0.5 mm",'Model output'!V148)), ISNUMBER(SEARCH("abut",'Model output'!V148))), "negative", "positive")</f>
        <v>negative</v>
      </c>
      <c r="AE149" s="32"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33" t="str">
        <f t="shared" si="31"/>
        <v>1b</v>
      </c>
      <c r="AG149" s="33" t="str">
        <f t="shared" si="32"/>
        <v>0</v>
      </c>
      <c r="AH149" s="33" t="str">
        <f t="shared" si="33"/>
        <v>0</v>
      </c>
      <c r="AI149" s="38" t="str">
        <f t="shared" si="34"/>
        <v>I</v>
      </c>
      <c r="AJ149" s="32" t="s">
        <v>937</v>
      </c>
      <c r="AK149" s="37" t="s">
        <v>989</v>
      </c>
      <c r="AL149" s="37" t="s">
        <v>990</v>
      </c>
      <c r="AM149" s="37" t="s">
        <v>993</v>
      </c>
      <c r="AN149" s="37" t="s">
        <v>70</v>
      </c>
      <c r="AO149" s="32">
        <f t="shared" ca="1" si="36"/>
        <v>1</v>
      </c>
      <c r="AP149" s="37">
        <f t="shared" si="37"/>
        <v>1</v>
      </c>
      <c r="AQ149" s="37">
        <f t="shared" si="38"/>
        <v>1</v>
      </c>
      <c r="AR149" s="37">
        <f t="shared" si="39"/>
        <v>1</v>
      </c>
      <c r="AS149" s="38">
        <f t="shared" si="35"/>
        <v>1</v>
      </c>
    </row>
    <row r="150" spans="1:45">
      <c r="A150" t="str">
        <f>'Model output'!A149</f>
        <v>TCGA-EL-A4KH</v>
      </c>
      <c r="B150" s="44">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2</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t="str">
        <f>IF('Model output'!I149="","",IF(ISNUMBER('Model output'!I149),'Model output'!I149,1))</f>
        <v/>
      </c>
      <c r="J150" t="str">
        <f>IF('Model output'!J149="","",IF(AND(ISNUMBER('Model output'!J149),'Model output'!J149&lt;=I150),'Model output'!J149,IF(ISNUMBER(SEARCH("0/",'Model output'!J149)),0,1)))</f>
        <v/>
      </c>
      <c r="K150" t="str" cm="1">
        <f t="array" ref="K150">IF(COUNT(FIND({0,1,2,3,4,5,6,7,8,9},'Model output'!K149))&gt;0,'Model output'!K149,"")</f>
        <v/>
      </c>
      <c r="L150" s="26" t="str">
        <f t="shared" si="28"/>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0"/>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output'!P149="",'Model output'!P149="C",ISNUMBER(SEARCH("Not identified", 'Model output'!P149)),ISNUMBER(SEARCH("Absent",'Model output'!P149)),ISNUMBER(SEARCH("Absence",'Model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5" t="str">
        <f>IF('Model output'!S149="","",'Model output'!S149)</f>
        <v>Absent</v>
      </c>
      <c r="Y150" t="str">
        <f>IF(OR('Model output'!S149="",ISNUMBER(SEARCH("No extension",'Model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8" t="str">
        <f>IF(OR('Model output'!V149="", AND(ISERROR(SEARCH("Positive",'Model output'!V149)), ISNUMBER(SEARCH("Negative",'Model output'!V149))), ISNUMBER(SEARCH("Cannot be assessed",'Model output'!V149)), AND(ISNUMBER(SEARCH("Uninvolved",'Model output'!V149)),NOT(ISNUMBER(SEARCH("margin(s) involved",'Model output'!V149)))), ISNUMBER(SEARCH("No involvement",'Model output'!V149)), AND(NOT(ISNUMBER(SEARCH("focal",'Model output'!V149))),ISNUMBER(SEARCH("Free",'Model output'!V149))), ISNUMBER(SEARCH("narrowly excised",'Model output'!V149)), ISNUMBER(SEARCH("none",'Model output'!V149)), ISNUMBER(SEARCH("R0",'Model output'!V149)), ISNUMBER(SEARCH("1 mm",'Model output'!V149)), ISNUMBER(SEARCH("0.1 CM",'Model output'!V149)), ISNUMBER(SEARCH("less than 0.2 mm",'Model output'!V149)), ISNUMBER(SEARCH("less than 1.0 mm",'Model output'!V149)), ISNUMBER(SEARCH("less than 0.5 mm",'Model output'!V149)), ISNUMBER(SEARCH("abut",'Model output'!V149))), "negative", "positive")</f>
        <v>negative</v>
      </c>
      <c r="AE150" s="32"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33" t="str">
        <f t="shared" si="31"/>
        <v>2</v>
      </c>
      <c r="AG150" s="33" t="str">
        <f t="shared" si="32"/>
        <v>0</v>
      </c>
      <c r="AH150" s="33" t="str">
        <f t="shared" si="33"/>
        <v>0</v>
      </c>
      <c r="AI150" s="38" t="str">
        <f t="shared" si="34"/>
        <v>I</v>
      </c>
      <c r="AJ150" s="32" t="s">
        <v>936</v>
      </c>
      <c r="AK150" s="37" t="s">
        <v>992</v>
      </c>
      <c r="AL150" s="37" t="s">
        <v>993</v>
      </c>
      <c r="AM150" s="37" t="s">
        <v>993</v>
      </c>
      <c r="AN150" s="37" t="s">
        <v>70</v>
      </c>
      <c r="AO150" s="32">
        <f t="shared" ca="1" si="36"/>
        <v>1</v>
      </c>
      <c r="AP150" s="37">
        <f t="shared" si="37"/>
        <v>1</v>
      </c>
      <c r="AQ150" s="37">
        <f t="shared" si="38"/>
        <v>1</v>
      </c>
      <c r="AR150" s="37">
        <f t="shared" si="39"/>
        <v>1</v>
      </c>
      <c r="AS150" s="38">
        <f t="shared" si="35"/>
        <v>1</v>
      </c>
    </row>
    <row r="151" spans="1:45">
      <c r="A151" t="str">
        <f>'Model output'!A150</f>
        <v>TCGA-EL-A4KI</v>
      </c>
      <c r="B151" s="44">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26" t="str">
        <f t="shared" si="28"/>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0"/>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output'!P150="",'Model output'!P150="C",ISNUMBER(SEARCH("Not identified", 'Model output'!P150)),ISNUMBER(SEARCH("Absent",'Model output'!P150)),ISNUMBER(SEARCH("Absence",'Model output'!P150)),AND(ISNUMBER(SEARCH("No",'Model output'!P150)),NOT(ISNUMBER(SEARCH("diagnostic",'Model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5" t="str">
        <f>IF('Model output'!S150="","",'Model output'!S150)</f>
        <v>favor into fibrous tissue</v>
      </c>
      <c r="Y151" t="str">
        <f>IF(OR('Model output'!S150="",ISNUMBER(SEARCH("No extension",'Model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8" t="str">
        <f>IF(OR('Model output'!V150="", AND(ISERROR(SEARCH("Positive",'Model output'!V150)), ISNUMBER(SEARCH("Negative",'Model output'!V150))), ISNUMBER(SEARCH("Cannot be assessed",'Model output'!V150)), AND(ISNUMBER(SEARCH("Uninvolved",'Model output'!V150)),NOT(ISNUMBER(SEARCH("margin(s) involved",'Model output'!V150)))), ISNUMBER(SEARCH("No involvement",'Model output'!V150)), AND(NOT(ISNUMBER(SEARCH("focal",'Model output'!V150))),ISNUMBER(SEARCH("Free",'Model output'!V150))), ISNUMBER(SEARCH("narrowly excised",'Model output'!V150)), ISNUMBER(SEARCH("none",'Model output'!V150)), ISNUMBER(SEARCH("R0",'Model output'!V150)), ISNUMBER(SEARCH("1 mm",'Model output'!V150)), ISNUMBER(SEARCH("0.1 CM",'Model output'!V150)), ISNUMBER(SEARCH("less than 0.2 mm",'Model output'!V150)), ISNUMBER(SEARCH("less than 1.0 mm",'Model output'!V150)), ISNUMBER(SEARCH("less than 0.5 mm",'Model output'!V150)), ISNUMBER(SEARCH("abut",'Model output'!V150))), "negative", "positive")</f>
        <v>negative</v>
      </c>
      <c r="AE151" s="32"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33" t="str">
        <f t="shared" si="31"/>
        <v>2</v>
      </c>
      <c r="AG151" s="33" t="str">
        <f t="shared" si="32"/>
        <v>0</v>
      </c>
      <c r="AH151" s="33" t="str">
        <f t="shared" si="33"/>
        <v>0</v>
      </c>
      <c r="AI151" s="38" t="str">
        <f t="shared" si="34"/>
        <v>I</v>
      </c>
      <c r="AJ151" s="32" t="s">
        <v>937</v>
      </c>
      <c r="AK151" s="37" t="s">
        <v>992</v>
      </c>
      <c r="AL151" s="37" t="s">
        <v>990</v>
      </c>
      <c r="AM151" s="37" t="s">
        <v>993</v>
      </c>
      <c r="AN151" s="37" t="s">
        <v>70</v>
      </c>
      <c r="AO151" s="32">
        <f t="shared" ca="1" si="36"/>
        <v>1</v>
      </c>
      <c r="AP151" s="37">
        <f t="shared" si="37"/>
        <v>1</v>
      </c>
      <c r="AQ151" s="37">
        <f t="shared" si="38"/>
        <v>1</v>
      </c>
      <c r="AR151" s="37">
        <f t="shared" si="39"/>
        <v>1</v>
      </c>
      <c r="AS151" s="38">
        <f t="shared" si="35"/>
        <v>1</v>
      </c>
    </row>
    <row r="152" spans="1:45">
      <c r="A152" t="str">
        <f>'Model output'!A151</f>
        <v>TCGA-EM-A1CU</v>
      </c>
      <c r="B152" s="44">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26" t="str">
        <f t="shared" si="28"/>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30"/>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output'!P151="",'Model output'!P151="C",ISNUMBER(SEARCH("Not identified", 'Model output'!P151)),ISNUMBER(SEARCH("Absent",'Model output'!P151)),ISNUMBER(SEARCH("Absence",'Model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5" t="str">
        <f>IF('Model output'!S151="","",'Model output'!S151)</f>
        <v>Absent; Absent</v>
      </c>
      <c r="Y152" t="str">
        <f>IF(OR('Model output'!S151="",ISNUMBER(SEARCH("No extension",'Model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8" t="str">
        <f>IF(OR('Model output'!V151="", AND(ISERROR(SEARCH("Positive",'Model output'!V151)), ISNUMBER(SEARCH("Negative",'Model output'!V151))), ISNUMBER(SEARCH("Cannot be assessed",'Model output'!V151)), AND(ISNUMBER(SEARCH("Uninvolved",'Model output'!V151)),NOT(ISNUMBER(SEARCH("margin(s) involved",'Model output'!V151)))), ISNUMBER(SEARCH("No involvement",'Model output'!V151)), AND(NOT(ISNUMBER(SEARCH("focal",'Model output'!V151))),ISNUMBER(SEARCH("Free",'Model output'!V151))), ISNUMBER(SEARCH("narrowly excised",'Model output'!V151)), ISNUMBER(SEARCH("none",'Model output'!V151)), ISNUMBER(SEARCH("R0",'Model output'!V151)), ISNUMBER(SEARCH("1 mm",'Model output'!V151)), ISNUMBER(SEARCH("0.1 CM",'Model output'!V151)), ISNUMBER(SEARCH("less than 0.2 mm",'Model output'!V151)), ISNUMBER(SEARCH("less than 1.0 mm",'Model output'!V151)), ISNUMBER(SEARCH("less than 0.5 mm",'Model output'!V151)), ISNUMBER(SEARCH("abut",'Model output'!V151))), "negative", "positive")</f>
        <v>negative</v>
      </c>
      <c r="AE152" s="32"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low</v>
      </c>
      <c r="AF152" s="33" t="str">
        <f t="shared" si="31"/>
        <v>3a</v>
      </c>
      <c r="AG152" s="33" t="str">
        <f t="shared" si="32"/>
        <v>1a</v>
      </c>
      <c r="AH152" s="33" t="str">
        <f t="shared" si="33"/>
        <v>0</v>
      </c>
      <c r="AI152" s="38" t="str">
        <f t="shared" si="34"/>
        <v>I</v>
      </c>
      <c r="AJ152" s="32" t="s">
        <v>936</v>
      </c>
      <c r="AK152" s="37" t="s">
        <v>995</v>
      </c>
      <c r="AL152" s="37" t="s">
        <v>994</v>
      </c>
      <c r="AM152" s="37" t="s">
        <v>993</v>
      </c>
      <c r="AN152" s="37" t="s">
        <v>70</v>
      </c>
      <c r="AO152" s="32">
        <f t="shared" ca="1" si="36"/>
        <v>1</v>
      </c>
      <c r="AP152" s="37">
        <f t="shared" si="37"/>
        <v>1</v>
      </c>
      <c r="AQ152" s="37">
        <f t="shared" si="38"/>
        <v>1</v>
      </c>
      <c r="AR152" s="37">
        <f t="shared" si="39"/>
        <v>1</v>
      </c>
      <c r="AS152" s="38">
        <f t="shared" si="35"/>
        <v>1</v>
      </c>
    </row>
    <row r="153" spans="1:45">
      <c r="A153" t="str">
        <f>'Model output'!A152</f>
        <v>TCGA-EM-A1CV</v>
      </c>
      <c r="B153" s="44">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26" t="str">
        <f t="shared" si="28"/>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
      </c>
      <c r="P153" t="str">
        <f>IF('Model output'!N152="","",'Model output'!N152)</f>
        <v>1.1 cm</v>
      </c>
      <c r="Q153" t="str">
        <f t="shared" si="30"/>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output'!P152="",'Model output'!P152="C",ISNUMBER(SEARCH("Not identified", 'Model output'!P152)),ISNUMBER(SEARCH("Absent",'Model output'!P152)),ISNUMBER(SEARCH("Absence",'Model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5" t="str">
        <f>IF('Model output'!S152="","",'Model output'!S152)</f>
        <v>Not identified</v>
      </c>
      <c r="Y153" t="str">
        <f>IF(OR('Model output'!S152="",ISNUMBER(SEARCH("No extension",'Model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8" t="str">
        <f>IF(OR('Model output'!V152="", AND(ISERROR(SEARCH("Positive",'Model output'!V152)), ISNUMBER(SEARCH("Negative",'Model output'!V152))), ISNUMBER(SEARCH("Cannot be assessed",'Model output'!V152)), AND(ISNUMBER(SEARCH("Uninvolved",'Model output'!V152)),NOT(ISNUMBER(SEARCH("margin(s) involved",'Model output'!V152)))), ISNUMBER(SEARCH("No involvement",'Model output'!V152)), AND(NOT(ISNUMBER(SEARCH("focal",'Model output'!V152))),ISNUMBER(SEARCH("Free",'Model output'!V152))), ISNUMBER(SEARCH("narrowly excised",'Model output'!V152)), ISNUMBER(SEARCH("none",'Model output'!V152)), ISNUMBER(SEARCH("R0",'Model output'!V152)), ISNUMBER(SEARCH("1 mm",'Model output'!V152)), ISNUMBER(SEARCH("0.1 CM",'Model output'!V152)), ISNUMBER(SEARCH("less than 0.2 mm",'Model output'!V152)), ISNUMBER(SEARCH("less than 1.0 mm",'Model output'!V152)), ISNUMBER(SEARCH("less than 0.5 mm",'Model output'!V152)), ISNUMBER(SEARCH("abut",'Model output'!V152))), "negative", "positive")</f>
        <v>negative</v>
      </c>
      <c r="AE153" s="32"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33" t="str">
        <f t="shared" si="31"/>
        <v>1b</v>
      </c>
      <c r="AG153" s="33" t="str">
        <f t="shared" si="32"/>
        <v>0</v>
      </c>
      <c r="AH153" s="33" t="str">
        <f t="shared" si="33"/>
        <v>0</v>
      </c>
      <c r="AI153" s="38" t="str">
        <f t="shared" si="34"/>
        <v>I</v>
      </c>
      <c r="AJ153" s="32" t="s">
        <v>936</v>
      </c>
      <c r="AK153" s="37" t="s">
        <v>989</v>
      </c>
      <c r="AL153" s="37" t="s">
        <v>990</v>
      </c>
      <c r="AM153" s="37" t="s">
        <v>993</v>
      </c>
      <c r="AN153" s="37" t="s">
        <v>70</v>
      </c>
      <c r="AO153" s="32">
        <f t="shared" ca="1" si="36"/>
        <v>1</v>
      </c>
      <c r="AP153" s="37">
        <f t="shared" si="37"/>
        <v>1</v>
      </c>
      <c r="AQ153" s="37">
        <f t="shared" si="38"/>
        <v>1</v>
      </c>
      <c r="AR153" s="37">
        <f t="shared" si="39"/>
        <v>1</v>
      </c>
      <c r="AS153" s="38">
        <f t="shared" si="35"/>
        <v>1</v>
      </c>
    </row>
    <row r="154" spans="1:45">
      <c r="A154" t="str">
        <f>'Model output'!A153</f>
        <v>TCGA-EM-A1CW</v>
      </c>
      <c r="B154" s="44">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26" t="str">
        <f t="shared" si="28"/>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v>
      </c>
      <c r="O154" t="str">
        <f>IF('Model output'!M153="","",'Model output'!M153)</f>
        <v>Follicular variant</v>
      </c>
      <c r="P154" t="str">
        <f>IF('Model output'!N153="","",'Model output'!N153)</f>
        <v>4.5 cm, 2.7 x 2.0 cm</v>
      </c>
      <c r="Q154" t="str">
        <f t="shared" si="30"/>
        <v>4.5cm,2.7,2.0cm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output'!P153="",'Model output'!P153="C",ISNUMBER(SEARCH("Not identified", 'Model output'!P153)),ISNUMBER(SEARCH("Absent",'Model output'!P153)),ISNUMBER(SEARCH("Absence",'Model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5" t="str">
        <f>IF('Model output'!S153="","",'Model output'!S153)</f>
        <v>Absent</v>
      </c>
      <c r="Y154" t="str">
        <f>IF(OR('Model output'!S153="",ISNUMBER(SEARCH("No extension",'Model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8" t="str">
        <f>IF(OR('Model output'!V153="", AND(ISERROR(SEARCH("Positive",'Model output'!V153)), ISNUMBER(SEARCH("Negative",'Model output'!V153))), ISNUMBER(SEARCH("Cannot be assessed",'Model output'!V153)), AND(ISNUMBER(SEARCH("Uninvolved",'Model output'!V153)),NOT(ISNUMBER(SEARCH("margin(s) involved",'Model output'!V153)))), ISNUMBER(SEARCH("No involvement",'Model output'!V153)), AND(NOT(ISNUMBER(SEARCH("focal",'Model output'!V153))),ISNUMBER(SEARCH("Free",'Model output'!V153))), ISNUMBER(SEARCH("narrowly excised",'Model output'!V153)), ISNUMBER(SEARCH("none",'Model output'!V153)), ISNUMBER(SEARCH("R0",'Model output'!V153)), ISNUMBER(SEARCH("1 mm",'Model output'!V153)), ISNUMBER(SEARCH("0.1 CM",'Model output'!V153)), ISNUMBER(SEARCH("less than 0.2 mm",'Model output'!V153)), ISNUMBER(SEARCH("less than 1.0 mm",'Model output'!V153)), ISNUMBER(SEARCH("less than 0.5 mm",'Model output'!V153)), ISNUMBER(SEARCH("abut",'Model output'!V153))), "negative", "positive")</f>
        <v>negative</v>
      </c>
      <c r="AE154" s="32"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33" t="str">
        <f t="shared" si="31"/>
        <v>3a</v>
      </c>
      <c r="AG154" s="33" t="str">
        <f t="shared" si="32"/>
        <v>0</v>
      </c>
      <c r="AH154" s="33" t="str">
        <f t="shared" si="33"/>
        <v>0</v>
      </c>
      <c r="AI154" s="38" t="str">
        <f t="shared" si="34"/>
        <v>I</v>
      </c>
      <c r="AJ154" s="32" t="s">
        <v>936</v>
      </c>
      <c r="AK154" s="37" t="s">
        <v>995</v>
      </c>
      <c r="AL154" s="37" t="s">
        <v>990</v>
      </c>
      <c r="AM154" s="37" t="s">
        <v>993</v>
      </c>
      <c r="AN154" s="37" t="s">
        <v>70</v>
      </c>
      <c r="AO154" s="32">
        <f t="shared" ca="1" si="36"/>
        <v>1</v>
      </c>
      <c r="AP154" s="37">
        <f t="shared" si="37"/>
        <v>1</v>
      </c>
      <c r="AQ154" s="37">
        <f t="shared" si="38"/>
        <v>1</v>
      </c>
      <c r="AR154" s="37">
        <f t="shared" si="39"/>
        <v>1</v>
      </c>
      <c r="AS154" s="38">
        <f t="shared" si="35"/>
        <v>1</v>
      </c>
    </row>
    <row r="155" spans="1:45">
      <c r="A155" t="str">
        <f>'Model output'!A154</f>
        <v>TCGA-EM-A1YA</v>
      </c>
      <c r="B155" s="44">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26" t="str">
        <f t="shared" si="28"/>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 oncocytic type</v>
      </c>
      <c r="O155" t="str">
        <f>IF('Model output'!M154="","",'Model output'!M154)</f>
        <v/>
      </c>
      <c r="P155" t="str">
        <f>IF('Model output'!N154="","",'Model output'!N154)</f>
        <v>3.7 cm</v>
      </c>
      <c r="Q155" t="str">
        <f t="shared" si="30"/>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output'!P154="",'Model output'!P154="C",ISNUMBER(SEARCH("Not identified", 'Model output'!P154)),ISNUMBER(SEARCH("Absent",'Model output'!P154)),ISNUMBER(SEARCH("Absence",'Model output'!P154)),AND(ISNUMBER(SEARCH("No",'Model output'!P154)),NOT(ISNUMBER(SEARCH("diagnostic",'Model output'!P154)))),ISNUMBER(SEARCH("Negative",'Model output'!P154))),"negative","positive")</f>
        <v>negative</v>
      </c>
      <c r="T155">
        <f>IF('Model output'!O154="","",'Model output'!O154)</f>
        <v>2</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5" t="str">
        <f>IF('Model output'!S154="","",'Model output'!S154)</f>
        <v>Absent</v>
      </c>
      <c r="Y155" t="str">
        <f>IF(OR('Model output'!S154="",ISNUMBER(SEARCH("No extension",'Model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8" t="str">
        <f>IF(OR('Model output'!V154="", AND(ISERROR(SEARCH("Positive",'Model output'!V154)), ISNUMBER(SEARCH("Negative",'Model output'!V154))), ISNUMBER(SEARCH("Cannot be assessed",'Model output'!V154)), AND(ISNUMBER(SEARCH("Uninvolved",'Model output'!V154)),NOT(ISNUMBER(SEARCH("margin(s) involved",'Model output'!V154)))), ISNUMBER(SEARCH("No involvement",'Model output'!V154)), AND(NOT(ISNUMBER(SEARCH("focal",'Model output'!V154))),ISNUMBER(SEARCH("Free",'Model output'!V154))), ISNUMBER(SEARCH("narrowly excised",'Model output'!V154)), ISNUMBER(SEARCH("none",'Model output'!V154)), ISNUMBER(SEARCH("R0",'Model output'!V154)), ISNUMBER(SEARCH("1 mm",'Model output'!V154)), ISNUMBER(SEARCH("0.1 CM",'Model output'!V154)), ISNUMBER(SEARCH("less than 0.2 mm",'Model output'!V154)), ISNUMBER(SEARCH("less than 1.0 mm",'Model output'!V154)), ISNUMBER(SEARCH("less than 0.5 mm",'Model output'!V154)), ISNUMBER(SEARCH("abut",'Model output'!V154))), "negative", "positive")</f>
        <v>negative</v>
      </c>
      <c r="AE155" s="32"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33" t="str">
        <f t="shared" si="31"/>
        <v>2</v>
      </c>
      <c r="AG155" s="33" t="str">
        <f t="shared" si="32"/>
        <v>0</v>
      </c>
      <c r="AH155" s="33" t="str">
        <f t="shared" si="33"/>
        <v>0</v>
      </c>
      <c r="AI155" s="38" t="str">
        <f t="shared" si="34"/>
        <v>I</v>
      </c>
      <c r="AJ155" s="32" t="s">
        <v>936</v>
      </c>
      <c r="AK155" s="37" t="s">
        <v>992</v>
      </c>
      <c r="AL155" s="37" t="s">
        <v>993</v>
      </c>
      <c r="AM155" s="37" t="s">
        <v>993</v>
      </c>
      <c r="AN155" s="37" t="s">
        <v>70</v>
      </c>
      <c r="AO155" s="32">
        <f t="shared" ca="1" si="36"/>
        <v>1</v>
      </c>
      <c r="AP155" s="37">
        <f t="shared" si="37"/>
        <v>1</v>
      </c>
      <c r="AQ155" s="37">
        <f t="shared" si="38"/>
        <v>1</v>
      </c>
      <c r="AR155" s="37">
        <f t="shared" si="39"/>
        <v>1</v>
      </c>
      <c r="AS155" s="38">
        <f t="shared" si="35"/>
        <v>1</v>
      </c>
    </row>
    <row r="156" spans="1:45">
      <c r="A156" t="str">
        <f>'Model output'!A155</f>
        <v>TCGA-EM-A1YB</v>
      </c>
      <c r="B156" s="44">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26" t="str">
        <f t="shared" si="28"/>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variant</v>
      </c>
      <c r="P156" t="str">
        <f>IF('Model output'!N155="","",'Model output'!N155)</f>
        <v>2.7 cm</v>
      </c>
      <c r="Q156" t="str">
        <f t="shared" si="30"/>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output'!P155="",'Model output'!P155="C",ISNUMBER(SEARCH("Not identified", 'Model output'!P155)),ISNUMBER(SEARCH("Absent",'Model output'!P155)),ISNUMBER(SEARCH("Absence",'Model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5" t="str">
        <f>IF('Model output'!S155="","",'Model output'!S155)</f>
        <v>Not identified</v>
      </c>
      <c r="Y156" t="str">
        <f>IF(OR('Model output'!S155="",ISNUMBER(SEARCH("No extension",'Model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8" t="str">
        <f>IF(OR('Model output'!V155="", AND(ISERROR(SEARCH("Positive",'Model output'!V155)), ISNUMBER(SEARCH("Negative",'Model output'!V155))), ISNUMBER(SEARCH("Cannot be assessed",'Model output'!V155)), AND(ISNUMBER(SEARCH("Uninvolved",'Model output'!V155)),NOT(ISNUMBER(SEARCH("margin(s) involved",'Model output'!V155)))), ISNUMBER(SEARCH("No involvement",'Model output'!V155)), AND(NOT(ISNUMBER(SEARCH("focal",'Model output'!V155))),ISNUMBER(SEARCH("Free",'Model output'!V155))), ISNUMBER(SEARCH("narrowly excised",'Model output'!V155)), ISNUMBER(SEARCH("none",'Model output'!V155)), ISNUMBER(SEARCH("R0",'Model output'!V155)), ISNUMBER(SEARCH("1 mm",'Model output'!V155)), ISNUMBER(SEARCH("0.1 CM",'Model output'!V155)), ISNUMBER(SEARCH("less than 0.2 mm",'Model output'!V155)), ISNUMBER(SEARCH("less than 1.0 mm",'Model output'!V155)), ISNUMBER(SEARCH("less than 0.5 mm",'Model output'!V155)), ISNUMBER(SEARCH("abut",'Model output'!V155))), "negative", "positive")</f>
        <v>negative</v>
      </c>
      <c r="AE156" s="32"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33" t="str">
        <f t="shared" si="31"/>
        <v>2</v>
      </c>
      <c r="AG156" s="33" t="str">
        <f t="shared" si="32"/>
        <v>0</v>
      </c>
      <c r="AH156" s="33" t="str">
        <f t="shared" si="33"/>
        <v>0</v>
      </c>
      <c r="AI156" s="38" t="str">
        <f t="shared" si="34"/>
        <v>I</v>
      </c>
      <c r="AJ156" s="32" t="s">
        <v>936</v>
      </c>
      <c r="AK156" s="37" t="s">
        <v>992</v>
      </c>
      <c r="AL156" s="37" t="s">
        <v>993</v>
      </c>
      <c r="AM156" s="37" t="s">
        <v>993</v>
      </c>
      <c r="AN156" s="37" t="s">
        <v>70</v>
      </c>
      <c r="AO156" s="32">
        <f t="shared" ca="1" si="36"/>
        <v>1</v>
      </c>
      <c r="AP156" s="37">
        <f t="shared" si="37"/>
        <v>1</v>
      </c>
      <c r="AQ156" s="37">
        <f t="shared" si="38"/>
        <v>1</v>
      </c>
      <c r="AR156" s="37">
        <f t="shared" si="39"/>
        <v>1</v>
      </c>
      <c r="AS156" s="38">
        <f t="shared" si="35"/>
        <v>1</v>
      </c>
    </row>
    <row r="157" spans="1:45">
      <c r="A157" t="str">
        <f>'Model output'!A156</f>
        <v>TCGA-EM-A22I</v>
      </c>
      <c r="B157" s="44">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X</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26" t="str">
        <f t="shared" si="28"/>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
      </c>
      <c r="P157" t="str">
        <f>IF('Model output'!N156="","",'Model output'!N156)</f>
        <v>2.1 cm</v>
      </c>
      <c r="Q157" t="str">
        <f t="shared" si="30"/>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output'!P156="",'Model output'!P156="C",ISNUMBER(SEARCH("Not identified", 'Model output'!P156)),ISNUMBER(SEARCH("Absent",'Model output'!P156)),ISNUMBER(SEARCH("Absence",'Model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5" t="str">
        <f>IF('Model output'!S156="","",'Model output'!S156)</f>
        <v>Present, minimal</v>
      </c>
      <c r="Y157" t="str">
        <f>IF(OR('Model output'!S156="",ISNUMBER(SEARCH("No extension",'Model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8" t="str">
        <f>IF(OR('Model output'!V156="", AND(ISERROR(SEARCH("Positive",'Model output'!V156)), ISNUMBER(SEARCH("Negative",'Model output'!V156))), ISNUMBER(SEARCH("Cannot be assessed",'Model output'!V156)), AND(ISNUMBER(SEARCH("Uninvolved",'Model output'!V156)),NOT(ISNUMBER(SEARCH("margin(s) involved",'Model output'!V156)))), ISNUMBER(SEARCH("No involvement",'Model output'!V156)), AND(NOT(ISNUMBER(SEARCH("focal",'Model output'!V156))),ISNUMBER(SEARCH("Free",'Model output'!V156))), ISNUMBER(SEARCH("narrowly excised",'Model output'!V156)), ISNUMBER(SEARCH("none",'Model output'!V156)), ISNUMBER(SEARCH("R0",'Model output'!V156)), ISNUMBER(SEARCH("1 mm",'Model output'!V156)), ISNUMBER(SEARCH("0.1 CM",'Model output'!V156)), ISNUMBER(SEARCH("less than 0.2 mm",'Model output'!V156)), ISNUMBER(SEARCH("less than 1.0 mm",'Model output'!V156)), ISNUMBER(SEARCH("less than 0.5 mm",'Model output'!V156)), ISNUMBER(SEARCH("abut",'Model output'!V156))), "negative", "positive")</f>
        <v>positive</v>
      </c>
      <c r="AE157" s="32"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33" t="str">
        <f t="shared" si="31"/>
        <v>2</v>
      </c>
      <c r="AG157" s="33" t="str">
        <f t="shared" si="32"/>
        <v>0</v>
      </c>
      <c r="AH157" s="33" t="str">
        <f t="shared" si="33"/>
        <v>0</v>
      </c>
      <c r="AI157" s="38" t="str">
        <f t="shared" si="34"/>
        <v>I</v>
      </c>
      <c r="AJ157" s="32" t="s">
        <v>935</v>
      </c>
      <c r="AK157" s="37" t="s">
        <v>992</v>
      </c>
      <c r="AL157" s="37" t="s">
        <v>990</v>
      </c>
      <c r="AM157" s="37" t="s">
        <v>993</v>
      </c>
      <c r="AN157" s="37" t="s">
        <v>70</v>
      </c>
      <c r="AO157" s="32">
        <f t="shared" si="36"/>
        <v>1</v>
      </c>
      <c r="AP157" s="37">
        <f t="shared" si="37"/>
        <v>1</v>
      </c>
      <c r="AQ157" s="37">
        <f t="shared" si="38"/>
        <v>1</v>
      </c>
      <c r="AR157" s="37">
        <f t="shared" si="39"/>
        <v>1</v>
      </c>
      <c r="AS157" s="38">
        <f t="shared" si="35"/>
        <v>1</v>
      </c>
    </row>
    <row r="158" spans="1:45">
      <c r="A158" t="str">
        <f>'Model output'!A157</f>
        <v>TCGA-EM-A22J</v>
      </c>
      <c r="B158" s="44">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0</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26" t="str">
        <f t="shared" si="28"/>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mixed solid and follicular variant with oncocytic change</v>
      </c>
      <c r="O158" t="str">
        <f>IF('Model output'!M157="","",'Model output'!M157)</f>
        <v/>
      </c>
      <c r="P158" t="str">
        <f>IF('Model output'!N157="","",'Model output'!N157)</f>
        <v>2.5 cm</v>
      </c>
      <c r="Q158" t="str">
        <f t="shared" si="30"/>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output'!P157="",'Model output'!P157="C",ISNUMBER(SEARCH("Not identified", 'Model output'!P157)),ISNUMBER(SEARCH("Absent",'Model output'!P157)),ISNUMBER(SEARCH("Absence",'Model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5" t="str">
        <f>IF('Model output'!S157="","",'Model output'!S157)</f>
        <v>Not identified</v>
      </c>
      <c r="Y158" t="str">
        <f>IF(OR('Model output'!S157="",ISNUMBER(SEARCH("No extension",'Model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8" t="str">
        <f>IF(OR('Model output'!V157="", AND(ISERROR(SEARCH("Positive",'Model output'!V157)), ISNUMBER(SEARCH("Negative",'Model output'!V157))), ISNUMBER(SEARCH("Cannot be assessed",'Model output'!V157)), AND(ISNUMBER(SEARCH("Uninvolved",'Model output'!V157)),NOT(ISNUMBER(SEARCH("margin(s) involved",'Model output'!V157)))), ISNUMBER(SEARCH("No involvement",'Model output'!V157)), AND(NOT(ISNUMBER(SEARCH("focal",'Model output'!V157))),ISNUMBER(SEARCH("Free",'Model output'!V157))), ISNUMBER(SEARCH("narrowly excised",'Model output'!V157)), ISNUMBER(SEARCH("none",'Model output'!V157)), ISNUMBER(SEARCH("R0",'Model output'!V157)), ISNUMBER(SEARCH("1 mm",'Model output'!V157)), ISNUMBER(SEARCH("0.1 CM",'Model output'!V157)), ISNUMBER(SEARCH("less than 0.2 mm",'Model output'!V157)), ISNUMBER(SEARCH("less than 1.0 mm",'Model output'!V157)), ISNUMBER(SEARCH("less than 0.5 mm",'Model output'!V157)), ISNUMBER(SEARCH("abut",'Model output'!V157))), "negative", "positive")</f>
        <v>negative</v>
      </c>
      <c r="AE158" s="32"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33" t="str">
        <f t="shared" si="31"/>
        <v>2</v>
      </c>
      <c r="AG158" s="33" t="str">
        <f t="shared" si="32"/>
        <v>0</v>
      </c>
      <c r="AH158" s="33" t="str">
        <f t="shared" si="33"/>
        <v>0</v>
      </c>
      <c r="AI158" s="38" t="str">
        <f t="shared" si="34"/>
        <v>I</v>
      </c>
      <c r="AJ158" s="32" t="s">
        <v>937</v>
      </c>
      <c r="AK158" s="37" t="s">
        <v>992</v>
      </c>
      <c r="AL158" s="37" t="s">
        <v>990</v>
      </c>
      <c r="AM158" s="37" t="s">
        <v>993</v>
      </c>
      <c r="AN158" s="37" t="s">
        <v>70</v>
      </c>
      <c r="AO158" s="32">
        <f t="shared" ca="1" si="36"/>
        <v>1</v>
      </c>
      <c r="AP158" s="37">
        <f t="shared" si="37"/>
        <v>1</v>
      </c>
      <c r="AQ158" s="37">
        <f t="shared" si="38"/>
        <v>1</v>
      </c>
      <c r="AR158" s="37">
        <f t="shared" si="39"/>
        <v>1</v>
      </c>
      <c r="AS158" s="38">
        <f t="shared" si="35"/>
        <v>1</v>
      </c>
    </row>
    <row r="159" spans="1:45">
      <c r="A159" t="str">
        <f>'Model output'!A158</f>
        <v>TCGA-EM-A22K</v>
      </c>
      <c r="B159" s="44">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1.5 cm</v>
      </c>
      <c r="L159" s="26" t="str">
        <f t="shared" si="28"/>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 carcinoma</v>
      </c>
      <c r="O159" t="str">
        <f>IF('Model output'!M158="","",'Model output'!M158)</f>
        <v/>
      </c>
      <c r="P159" t="str">
        <f>IF('Model output'!N158="","",'Model output'!N158)</f>
        <v>1.1 cm</v>
      </c>
      <c r="Q159" t="str">
        <f t="shared" si="30"/>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output'!P158="",'Model output'!P158="C",ISNUMBER(SEARCH("Not identified", 'Model output'!P158)),ISNUMBER(SEARCH("Absent",'Model output'!P158)),ISNUMBER(SEARCH("Absence",'Model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5" t="str">
        <f>IF('Model output'!S158="","",'Model output'!S158)</f>
        <v>Not identified</v>
      </c>
      <c r="Y159" t="str">
        <f>IF(OR('Model output'!S158="",ISNUMBER(SEARCH("No extension",'Model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8" t="str">
        <f>IF(OR('Model output'!V158="", AND(ISERROR(SEARCH("Positive",'Model output'!V158)), ISNUMBER(SEARCH("Negative",'Model output'!V158))), ISNUMBER(SEARCH("Cannot be assessed",'Model output'!V158)), AND(ISNUMBER(SEARCH("Uninvolved",'Model output'!V158)),NOT(ISNUMBER(SEARCH("margin(s) involved",'Model output'!V158)))), ISNUMBER(SEARCH("No involvement",'Model output'!V158)), AND(NOT(ISNUMBER(SEARCH("focal",'Model output'!V158))),ISNUMBER(SEARCH("Free",'Model output'!V158))), ISNUMBER(SEARCH("narrowly excised",'Model output'!V158)), ISNUMBER(SEARCH("none",'Model output'!V158)), ISNUMBER(SEARCH("R0",'Model output'!V158)), ISNUMBER(SEARCH("1 mm",'Model output'!V158)), ISNUMBER(SEARCH("0.1 CM",'Model output'!V158)), ISNUMBER(SEARCH("less than 0.2 mm",'Model output'!V158)), ISNUMBER(SEARCH("less than 1.0 mm",'Model output'!V158)), ISNUMBER(SEARCH("less than 0.5 mm",'Model output'!V158)), ISNUMBER(SEARCH("abut",'Model output'!V158))), "negative", "positive")</f>
        <v>positive</v>
      </c>
      <c r="AE159" s="32"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33" t="str">
        <f t="shared" si="31"/>
        <v>1b</v>
      </c>
      <c r="AG159" s="33" t="str">
        <f t="shared" si="32"/>
        <v>1a</v>
      </c>
      <c r="AH159" s="33" t="str">
        <f t="shared" si="33"/>
        <v>0</v>
      </c>
      <c r="AI159" s="38" t="str">
        <f t="shared" si="34"/>
        <v>I</v>
      </c>
      <c r="AJ159" s="32" t="s">
        <v>935</v>
      </c>
      <c r="AK159" s="37" t="s">
        <v>989</v>
      </c>
      <c r="AL159" s="37" t="s">
        <v>989</v>
      </c>
      <c r="AM159" s="37" t="s">
        <v>993</v>
      </c>
      <c r="AN159" s="37" t="s">
        <v>70</v>
      </c>
      <c r="AO159" s="32">
        <f t="shared" si="36"/>
        <v>1</v>
      </c>
      <c r="AP159" s="37">
        <f t="shared" si="37"/>
        <v>1</v>
      </c>
      <c r="AQ159" s="37">
        <f t="shared" si="38"/>
        <v>0</v>
      </c>
      <c r="AR159" s="37">
        <f t="shared" si="39"/>
        <v>1</v>
      </c>
      <c r="AS159" s="38">
        <f t="shared" si="35"/>
        <v>1</v>
      </c>
    </row>
    <row r="160" spans="1:45">
      <c r="A160" t="str">
        <f>'Model output'!A159</f>
        <v>TCGA-EM-A22L</v>
      </c>
      <c r="B160" s="44">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0</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26" t="str">
        <f t="shared" si="28"/>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 cm</v>
      </c>
      <c r="Q160" t="str">
        <f t="shared" si="30"/>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output'!P159="",'Model output'!P159="C",ISNUMBER(SEARCH("Not identified", 'Model output'!P159)),ISNUMBER(SEARCH("Absent",'Model output'!P159)),ISNUMBER(SEARCH("Absence",'Model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5" t="str">
        <f>IF('Model output'!S159="","",'Model output'!S159)</f>
        <v>Not identified</v>
      </c>
      <c r="Y160" t="str">
        <f>IF(OR('Model output'!S159="",ISNUMBER(SEARCH("No extension",'Model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8" t="str">
        <f>IF(OR('Model output'!V159="", AND(ISERROR(SEARCH("Positive",'Model output'!V159)), ISNUMBER(SEARCH("Negative",'Model output'!V159))), ISNUMBER(SEARCH("Cannot be assessed",'Model output'!V159)), AND(ISNUMBER(SEARCH("Uninvolved",'Model output'!V159)),NOT(ISNUMBER(SEARCH("margin(s) involved",'Model output'!V159)))), ISNUMBER(SEARCH("No involvement",'Model output'!V159)), AND(NOT(ISNUMBER(SEARCH("focal",'Model output'!V159))),ISNUMBER(SEARCH("Free",'Model output'!V159))), ISNUMBER(SEARCH("narrowly excised",'Model output'!V159)), ISNUMBER(SEARCH("none",'Model output'!V159)), ISNUMBER(SEARCH("R0",'Model output'!V159)), ISNUMBER(SEARCH("1 mm",'Model output'!V159)), ISNUMBER(SEARCH("0.1 CM",'Model output'!V159)), ISNUMBER(SEARCH("less than 0.2 mm",'Model output'!V159)), ISNUMBER(SEARCH("less than 1.0 mm",'Model output'!V159)), ISNUMBER(SEARCH("less than 0.5 mm",'Model output'!V159)), ISNUMBER(SEARCH("abut",'Model output'!V159))), "negative", "positive")</f>
        <v>negative</v>
      </c>
      <c r="AE160" s="32"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33" t="str">
        <f t="shared" si="31"/>
        <v>2</v>
      </c>
      <c r="AG160" s="33" t="str">
        <f t="shared" si="32"/>
        <v>0</v>
      </c>
      <c r="AH160" s="33" t="str">
        <f t="shared" si="33"/>
        <v>0</v>
      </c>
      <c r="AI160" s="38" t="str">
        <f t="shared" si="34"/>
        <v>I</v>
      </c>
      <c r="AJ160" s="32" t="s">
        <v>937</v>
      </c>
      <c r="AK160" s="37" t="s">
        <v>992</v>
      </c>
      <c r="AL160" s="37" t="s">
        <v>990</v>
      </c>
      <c r="AM160" s="37" t="s">
        <v>993</v>
      </c>
      <c r="AN160" s="37" t="s">
        <v>70</v>
      </c>
      <c r="AO160" s="32">
        <f t="shared" ca="1" si="36"/>
        <v>1</v>
      </c>
      <c r="AP160" s="37">
        <f t="shared" si="37"/>
        <v>1</v>
      </c>
      <c r="AQ160" s="37">
        <f t="shared" si="38"/>
        <v>1</v>
      </c>
      <c r="AR160" s="37">
        <f t="shared" si="39"/>
        <v>1</v>
      </c>
      <c r="AS160" s="38">
        <f t="shared" si="35"/>
        <v>1</v>
      </c>
    </row>
    <row r="161" spans="1:45">
      <c r="A161" t="str">
        <f>'Model output'!A160</f>
        <v>TCGA-EM-A22M</v>
      </c>
      <c r="B161" s="44">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26" t="str">
        <f t="shared" si="28"/>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Columnar cell variant, Follicular variant, Other variant (focal tall cell change and Warthin-like component)</v>
      </c>
      <c r="P161" t="str">
        <f>IF('Model output'!N160="","",'Model output'!N160)</f>
        <v>1.7 cm</v>
      </c>
      <c r="Q161" t="str">
        <f t="shared" si="30"/>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output'!P160="",'Model output'!P160="C",ISNUMBER(SEARCH("Not identified", 'Model output'!P160)),ISNUMBER(SEARCH("Absent",'Model output'!P160)),ISNUMBER(SEARCH("Absence",'Model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5" t="str">
        <f>IF('Model output'!S160="","",'Model output'!S160)</f>
        <v>Not identified</v>
      </c>
      <c r="Y161" t="str">
        <f>IF(OR('Model output'!S160="",ISNUMBER(SEARCH("No extension",'Model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8" t="str">
        <f>IF(OR('Model output'!V160="", AND(ISERROR(SEARCH("Positive",'Model output'!V160)), ISNUMBER(SEARCH("Negative",'Model output'!V160))), ISNUMBER(SEARCH("Cannot be assessed",'Model output'!V160)), AND(ISNUMBER(SEARCH("Uninvolved",'Model output'!V160)),NOT(ISNUMBER(SEARCH("margin(s) involved",'Model output'!V160)))), ISNUMBER(SEARCH("No involvement",'Model output'!V160)), AND(NOT(ISNUMBER(SEARCH("focal",'Model output'!V160))),ISNUMBER(SEARCH("Free",'Model output'!V160))), ISNUMBER(SEARCH("narrowly excised",'Model output'!V160)), ISNUMBER(SEARCH("none",'Model output'!V160)), ISNUMBER(SEARCH("R0",'Model output'!V160)), ISNUMBER(SEARCH("1 mm",'Model output'!V160)), ISNUMBER(SEARCH("0.1 CM",'Model output'!V160)), ISNUMBER(SEARCH("less than 0.2 mm",'Model output'!V160)), ISNUMBER(SEARCH("less than 1.0 mm",'Model output'!V160)), ISNUMBER(SEARCH("less than 0.5 mm",'Model output'!V160)), ISNUMBER(SEARCH("abut",'Model output'!V160))), "negative", "positive")</f>
        <v>negative</v>
      </c>
      <c r="AE161" s="32"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33" t="str">
        <f t="shared" si="31"/>
        <v>1b</v>
      </c>
      <c r="AG161" s="33" t="str">
        <f t="shared" si="32"/>
        <v>0</v>
      </c>
      <c r="AH161" s="33" t="str">
        <f t="shared" si="33"/>
        <v>0</v>
      </c>
      <c r="AI161" s="38" t="str">
        <f t="shared" si="34"/>
        <v>I</v>
      </c>
      <c r="AJ161" s="32" t="s">
        <v>937</v>
      </c>
      <c r="AK161" s="37" t="s">
        <v>989</v>
      </c>
      <c r="AL161" s="37" t="s">
        <v>990</v>
      </c>
      <c r="AM161" s="37" t="s">
        <v>993</v>
      </c>
      <c r="AN161" s="37" t="s">
        <v>70</v>
      </c>
      <c r="AO161" s="32">
        <f t="shared" ca="1" si="36"/>
        <v>1</v>
      </c>
      <c r="AP161" s="37">
        <f t="shared" si="37"/>
        <v>1</v>
      </c>
      <c r="AQ161" s="37">
        <f t="shared" si="38"/>
        <v>1</v>
      </c>
      <c r="AR161" s="37">
        <f t="shared" si="39"/>
        <v>1</v>
      </c>
      <c r="AS161" s="38">
        <f t="shared" si="35"/>
        <v>1</v>
      </c>
    </row>
    <row r="162" spans="1:45">
      <c r="A162" t="str">
        <f>'Model output'!A161</f>
        <v>TCGA-EM-A22N</v>
      </c>
      <c r="B162" s="44">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26" t="str">
        <f t="shared" ref="L162:L225" si="40">LOWER(SUBSTITUTE(SUBSTITUTE(SUBSTITUTE(SUBSTITUTE(SUBSTITUTE(SUBSTITUTE(SUBSTITUTE(SUBSTITUTE(SUBSTITUTE(SUBSTITUTE(SUBSTITUTE(SUBSTITUTE(SUBSTITUTE(SUBSTITUTE(SUBSTITUTE(SUBSTITUTE(SUBSTITUTE(SUBSTITUTE(K162,"cm.","cm"), "0/1 cm", ""), "gross examination", ""), "Level IV", ""), "paratracheal", ""), "tissue", ""), "diameter", ""), "right", ""), "up to", ""), "to", ","), "by", ""), "x", ","), "'", ""), "[", ""), "]", ""), "(", ""), ")", ""), " ", ""))</f>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 Papillary carcinoma, oncocytic or oxyphilic variant</v>
      </c>
      <c r="O162" t="str">
        <f>IF('Model output'!M161="","",'Model output'!M161)</f>
        <v/>
      </c>
      <c r="P162" t="str">
        <f>IF('Model output'!N161="","",'Model output'!N161)</f>
        <v>2.0 cm</v>
      </c>
      <c r="Q162" t="str">
        <f t="shared" si="30"/>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output'!P161="",'Model output'!P161="C",ISNUMBER(SEARCH("Not identified", 'Model output'!P161)),ISNUMBER(SEARCH("Absent",'Model output'!P161)),ISNUMBER(SEARCH("Absence",'Model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5" t="str">
        <f>IF('Model output'!S161="","",'Model output'!S161)</f>
        <v>Not identified</v>
      </c>
      <c r="Y162" t="str">
        <f>IF(OR('Model output'!S161="",ISNUMBER(SEARCH("No extension",'Model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8" t="str">
        <f>IF(OR('Model output'!V161="", AND(ISERROR(SEARCH("Positive",'Model output'!V161)), ISNUMBER(SEARCH("Negative",'Model output'!V161))), ISNUMBER(SEARCH("Cannot be assessed",'Model output'!V161)), AND(ISNUMBER(SEARCH("Uninvolved",'Model output'!V161)),NOT(ISNUMBER(SEARCH("margin(s) involved",'Model output'!V161)))), ISNUMBER(SEARCH("No involvement",'Model output'!V161)), AND(NOT(ISNUMBER(SEARCH("focal",'Model output'!V161))),ISNUMBER(SEARCH("Free",'Model output'!V161))), ISNUMBER(SEARCH("narrowly excised",'Model output'!V161)), ISNUMBER(SEARCH("none",'Model output'!V161)), ISNUMBER(SEARCH("R0",'Model output'!V161)), ISNUMBER(SEARCH("1 mm",'Model output'!V161)), ISNUMBER(SEARCH("0.1 CM",'Model output'!V161)), ISNUMBER(SEARCH("less than 0.2 mm",'Model output'!V161)), ISNUMBER(SEARCH("less than 1.0 mm",'Model output'!V161)), ISNUMBER(SEARCH("less than 0.5 mm",'Model output'!V161)), ISNUMBER(SEARCH("abut",'Model output'!V161))), "negative", "positive")</f>
        <v>negative</v>
      </c>
      <c r="AE162" s="32"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33" t="str">
        <f t="shared" si="31"/>
        <v>1b</v>
      </c>
      <c r="AG162" s="33" t="str">
        <f t="shared" si="32"/>
        <v>0</v>
      </c>
      <c r="AH162" s="33" t="str">
        <f t="shared" si="33"/>
        <v>0</v>
      </c>
      <c r="AI162" s="38" t="str">
        <f t="shared" si="34"/>
        <v>I</v>
      </c>
      <c r="AJ162" s="32" t="s">
        <v>936</v>
      </c>
      <c r="AK162" s="37" t="s">
        <v>989</v>
      </c>
      <c r="AL162" s="37" t="s">
        <v>990</v>
      </c>
      <c r="AM162" s="37" t="s">
        <v>993</v>
      </c>
      <c r="AN162" s="37" t="s">
        <v>70</v>
      </c>
      <c r="AO162" s="32">
        <f t="shared" ca="1" si="36"/>
        <v>1</v>
      </c>
      <c r="AP162" s="37">
        <f t="shared" si="37"/>
        <v>1</v>
      </c>
      <c r="AQ162" s="37">
        <f t="shared" si="38"/>
        <v>1</v>
      </c>
      <c r="AR162" s="37">
        <f t="shared" si="39"/>
        <v>1</v>
      </c>
      <c r="AS162" s="38">
        <f t="shared" si="35"/>
        <v>1</v>
      </c>
    </row>
    <row r="163" spans="1:45">
      <c r="A163" t="str">
        <f>'Model output'!A162</f>
        <v>TCGA-EM-A22O</v>
      </c>
      <c r="B163" s="44">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t="str">
        <f>IF('Model output'!I162="","",IF(ISNUMBER('Model output'!I162),'Model output'!I162,1))</f>
        <v/>
      </c>
      <c r="J163">
        <f>IF('Model output'!J162="","",IF(AND(ISNUMBER('Model output'!J162),'Model output'!J162&lt;=I163),'Model output'!J162,IF(ISNUMBER(SEARCH("0/",'Model output'!J162)),0,1)))</f>
        <v>1</v>
      </c>
      <c r="K163" t="str" cm="1">
        <f t="array" ref="K163">IF(COUNT(FIND({0,1,2,3,4,5,6,7,8,9},'Model output'!K162))&gt;0,'Model output'!K162,"")</f>
        <v>1.0 cm</v>
      </c>
      <c r="L163" s="26" t="str">
        <f t="shared" si="40"/>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angioinvasive and widely invasive classical variant with focal dedifferentiation (5%) and tall cell change (10%)</v>
      </c>
      <c r="P163" t="str">
        <f>IF('Model output'!N162="","",'Model output'!N162)</f>
        <v>6.6 cm</v>
      </c>
      <c r="Q163" t="str">
        <f t="shared" si="30"/>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output'!P162="",'Model output'!P162="C",ISNUMBER(SEARCH("Not identified", 'Model output'!P162)),ISNUMBER(SEARCH("Absent",'Model output'!P162)),ISNUMBER(SEARCH("Absence",'Model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5" t="str">
        <f>IF('Model output'!S162="","",'Model output'!S162)</f>
        <v>Present, extensive</v>
      </c>
      <c r="Y163" t="str">
        <f>IF(OR('Model output'!S162="",ISNUMBER(SEARCH("No extension",'Model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8" t="str">
        <f>IF(OR('Model output'!V162="", AND(ISERROR(SEARCH("Positive",'Model output'!V162)), ISNUMBER(SEARCH("Negative",'Model output'!V162))), ISNUMBER(SEARCH("Cannot be assessed",'Model output'!V162)), AND(ISNUMBER(SEARCH("Uninvolved",'Model output'!V162)),NOT(ISNUMBER(SEARCH("margin(s) involved",'Model output'!V162)))), ISNUMBER(SEARCH("No involvement",'Model output'!V162)), AND(NOT(ISNUMBER(SEARCH("focal",'Model output'!V162))),ISNUMBER(SEARCH("Free",'Model output'!V162))), ISNUMBER(SEARCH("narrowly excised",'Model output'!V162)), ISNUMBER(SEARCH("none",'Model output'!V162)), ISNUMBER(SEARCH("R0",'Model output'!V162)), ISNUMBER(SEARCH("1 mm",'Model output'!V162)), ISNUMBER(SEARCH("0.1 CM",'Model output'!V162)), ISNUMBER(SEARCH("less than 0.2 mm",'Model output'!V162)), ISNUMBER(SEARCH("less than 1.0 mm",'Model output'!V162)), ISNUMBER(SEARCH("less than 0.5 mm",'Model output'!V162)), ISNUMBER(SEARCH("abut",'Model output'!V162))), "negative", "positive")</f>
        <v>positive</v>
      </c>
      <c r="AE163" s="32"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33" t="str">
        <f t="shared" si="31"/>
        <v>3b</v>
      </c>
      <c r="AG163" s="33" t="str">
        <f t="shared" si="32"/>
        <v>1a</v>
      </c>
      <c r="AH163" s="33" t="str">
        <f t="shared" si="33"/>
        <v>0</v>
      </c>
      <c r="AI163" s="38" t="str">
        <f t="shared" si="34"/>
        <v>II</v>
      </c>
      <c r="AJ163" s="32" t="s">
        <v>935</v>
      </c>
      <c r="AK163" s="37" t="s">
        <v>996</v>
      </c>
      <c r="AL163" s="37" t="s">
        <v>994</v>
      </c>
      <c r="AM163" s="37" t="s">
        <v>993</v>
      </c>
      <c r="AN163" s="37" t="s">
        <v>997</v>
      </c>
      <c r="AO163" s="32">
        <f t="shared" si="36"/>
        <v>1</v>
      </c>
      <c r="AP163" s="37">
        <f t="shared" si="37"/>
        <v>0</v>
      </c>
      <c r="AQ163" s="37">
        <f t="shared" si="38"/>
        <v>1</v>
      </c>
      <c r="AR163" s="37">
        <f t="shared" si="39"/>
        <v>1</v>
      </c>
      <c r="AS163" s="38">
        <f t="shared" si="35"/>
        <v>0</v>
      </c>
    </row>
    <row r="164" spans="1:45">
      <c r="A164" t="str">
        <f>'Model output'!A163</f>
        <v>TCGA-EM-A22P</v>
      </c>
      <c r="B164" s="44">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3.0 cm</v>
      </c>
      <c r="L164" s="26" t="str">
        <f t="shared" si="40"/>
        <v>3.0cm</v>
      </c>
      <c r="M164" cm="1">
        <f t="array" ref="M164">IF(L164="","",IF(ISNUMBER(SEARCH("cm",L164)),MAX(VALUE(SUBSTITUTE(_xlfn.FILTERXML("&lt;t&gt;&lt;s&gt;"&amp;SUBSTITUTE(L164,",","&lt;/s&gt;&lt;s&gt;")&amp;"&lt;/s&gt;&lt;/t&gt;","//s"),"cm",""))),MAX(VALUE(SUBSTITUTE(_xlfn.FILTERXML("&lt;t&gt;&lt;s&gt;"&amp;SUBSTITUTE(L164,",","&lt;/s&gt;&lt;s&gt;")&amp;"&lt;/s&gt;&lt;/t&gt;","//s"),"mm","")))/10))</f>
        <v>3</v>
      </c>
      <c r="N164" t="str">
        <f>IF('Model output'!L163="","",'Model output'!L163)</f>
        <v>Papillary carcinoma, classical (usual)</v>
      </c>
      <c r="O164" t="str">
        <f>IF('Model output'!M163="","",'Model output'!M163)</f>
        <v/>
      </c>
      <c r="P164" t="str">
        <f>IF('Model output'!N163="","",'Model output'!N163)</f>
        <v>1.2 cm</v>
      </c>
      <c r="Q164" t="str">
        <f t="shared" si="30"/>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output'!P163="",'Model output'!P163="C",ISNUMBER(SEARCH("Not identified", 'Model output'!P163)),ISNUMBER(SEARCH("Absent",'Model output'!P163)),ISNUMBER(SEARCH("Absence",'Model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5" t="str">
        <f>IF('Model output'!S163="","",'Model output'!S163)</f>
        <v>Not identified</v>
      </c>
      <c r="Y164" t="str">
        <f>IF(OR('Model output'!S163="",ISNUMBER(SEARCH("No extension",'Model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8" t="str">
        <f>IF(OR('Model output'!V163="", AND(ISERROR(SEARCH("Positive",'Model output'!V163)), ISNUMBER(SEARCH("Negative",'Model output'!V163))), ISNUMBER(SEARCH("Cannot be assessed",'Model output'!V163)), AND(ISNUMBER(SEARCH("Uninvolved",'Model output'!V163)),NOT(ISNUMBER(SEARCH("margin(s) involved",'Model output'!V163)))), ISNUMBER(SEARCH("No involvement",'Model output'!V163)), AND(NOT(ISNUMBER(SEARCH("focal",'Model output'!V163))),ISNUMBER(SEARCH("Free",'Model output'!V163))), ISNUMBER(SEARCH("narrowly excised",'Model output'!V163)), ISNUMBER(SEARCH("none",'Model output'!V163)), ISNUMBER(SEARCH("R0",'Model output'!V163)), ISNUMBER(SEARCH("1 mm",'Model output'!V163)), ISNUMBER(SEARCH("0.1 CM",'Model output'!V163)), ISNUMBER(SEARCH("less than 0.2 mm",'Model output'!V163)), ISNUMBER(SEARCH("less than 1.0 mm",'Model output'!V163)), ISNUMBER(SEARCH("less than 0.5 mm",'Model output'!V163)), ISNUMBER(SEARCH("abut",'Model output'!V163))), "negative", "positive")</f>
        <v>negative</v>
      </c>
      <c r="AE164" s="32" t="str" cm="1">
        <f t="array" aca="1" ref="AE164" ca="1">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intermediate</v>
      </c>
      <c r="AF164" s="33" t="str">
        <f t="shared" si="31"/>
        <v>1b</v>
      </c>
      <c r="AG164" s="33" t="str">
        <f t="shared" si="32"/>
        <v>1b</v>
      </c>
      <c r="AH164" s="33" t="str">
        <f t="shared" si="33"/>
        <v>0</v>
      </c>
      <c r="AI164" s="38" t="str">
        <f t="shared" si="34"/>
        <v>II</v>
      </c>
      <c r="AJ164" s="32" t="s">
        <v>935</v>
      </c>
      <c r="AK164" s="37" t="s">
        <v>989</v>
      </c>
      <c r="AL164" s="37" t="s">
        <v>989</v>
      </c>
      <c r="AM164" s="37" t="s">
        <v>993</v>
      </c>
      <c r="AN164" s="37" t="s">
        <v>991</v>
      </c>
      <c r="AO164" s="32">
        <f t="shared" ref="AO164:AO191" ca="1" si="41">IF(AE164=AJ164,1,0)</f>
        <v>0</v>
      </c>
      <c r="AP164" s="37">
        <f t="shared" ref="AP164:AP191" si="42">IF(AF164=AK164, 1, IF(AND(AF164="x", AK164="0"), 1, IF(AND(AF164="0", AK164="x"), 1, 0)))</f>
        <v>1</v>
      </c>
      <c r="AQ164" s="37">
        <f t="shared" ref="AQ164:AQ191" si="43">IF(AG164=AL164, 1, IF(AND(AG164="x", AL164="0"), 1, IF(AND(AG164="0", AL164="x"), 1, 0)))</f>
        <v>1</v>
      </c>
      <c r="AR164" s="37">
        <f t="shared" ref="AR164:AR191" si="44">IF(AH164=AM164, 1, IF(AND(AH164="x", AM164="0"), 1, IF(AND(AH164="0", AM164="x"), 1, 0)))</f>
        <v>1</v>
      </c>
      <c r="AS164" s="38">
        <f t="shared" si="35"/>
        <v>1</v>
      </c>
    </row>
    <row r="165" spans="1:45">
      <c r="A165" t="str">
        <f>'Model output'!A164</f>
        <v>TCGA-EM-A22Q</v>
      </c>
      <c r="B165" s="44">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26" t="str">
        <f t="shared" si="40"/>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 cm</v>
      </c>
      <c r="Q165" t="str">
        <f t="shared" si="30"/>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output'!P164="",'Model output'!P164="C",ISNUMBER(SEARCH("Not identified", 'Model output'!P164)),ISNUMBER(SEARCH("Absent",'Model output'!P164)),ISNUMBER(SEARCH("Absence",'Model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5" t="str">
        <f>IF('Model output'!S164="","",'Model output'!S164)</f>
        <v>Not identified</v>
      </c>
      <c r="Y165" t="str">
        <f>IF(OR('Model output'!S164="",ISNUMBER(SEARCH("No extension",'Model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8" t="str">
        <f>IF(OR('Model output'!V164="", AND(ISERROR(SEARCH("Positive",'Model output'!V164)), ISNUMBER(SEARCH("Negative",'Model output'!V164))), ISNUMBER(SEARCH("Cannot be assessed",'Model output'!V164)), AND(ISNUMBER(SEARCH("Uninvolved",'Model output'!V164)),NOT(ISNUMBER(SEARCH("margin(s) involved",'Model output'!V164)))), ISNUMBER(SEARCH("No involvement",'Model output'!V164)), AND(NOT(ISNUMBER(SEARCH("focal",'Model output'!V164))),ISNUMBER(SEARCH("Free",'Model output'!V164))), ISNUMBER(SEARCH("narrowly excised",'Model output'!V164)), ISNUMBER(SEARCH("none",'Model output'!V164)), ISNUMBER(SEARCH("R0",'Model output'!V164)), ISNUMBER(SEARCH("1 mm",'Model output'!V164)), ISNUMBER(SEARCH("0.1 CM",'Model output'!V164)), ISNUMBER(SEARCH("less than 0.2 mm",'Model output'!V164)), ISNUMBER(SEARCH("less than 1.0 mm",'Model output'!V164)), ISNUMBER(SEARCH("less than 0.5 mm",'Model output'!V164)), ISNUMBER(SEARCH("abut",'Model output'!V164))), "negative", "positive")</f>
        <v>negative</v>
      </c>
      <c r="AE165" s="32"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33" t="str">
        <f t="shared" si="31"/>
        <v>3a</v>
      </c>
      <c r="AG165" s="33" t="str">
        <f t="shared" si="32"/>
        <v>0</v>
      </c>
      <c r="AH165" s="33" t="str">
        <f t="shared" si="33"/>
        <v>0</v>
      </c>
      <c r="AI165" s="38" t="str">
        <f t="shared" si="34"/>
        <v>I</v>
      </c>
      <c r="AJ165" s="32" t="s">
        <v>936</v>
      </c>
      <c r="AK165" s="37" t="s">
        <v>995</v>
      </c>
      <c r="AL165" s="37" t="s">
        <v>990</v>
      </c>
      <c r="AM165" s="37" t="s">
        <v>993</v>
      </c>
      <c r="AN165" s="37" t="s">
        <v>70</v>
      </c>
      <c r="AO165" s="32">
        <f t="shared" ca="1" si="41"/>
        <v>1</v>
      </c>
      <c r="AP165" s="37">
        <f t="shared" si="42"/>
        <v>1</v>
      </c>
      <c r="AQ165" s="37">
        <f t="shared" si="43"/>
        <v>1</v>
      </c>
      <c r="AR165" s="37">
        <f t="shared" si="44"/>
        <v>1</v>
      </c>
      <c r="AS165" s="38">
        <f t="shared" si="35"/>
        <v>1</v>
      </c>
    </row>
    <row r="166" spans="1:45">
      <c r="A166" t="str">
        <f>'Model output'!A165</f>
        <v>TCGA-EM-A2CJ</v>
      </c>
      <c r="B166" s="44">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26" t="str">
        <f t="shared" si="40"/>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 cm</v>
      </c>
      <c r="Q166" t="str">
        <f t="shared" si="30"/>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output'!P165="",'Model output'!P165="C",ISNUMBER(SEARCH("Not identified", 'Model output'!P165)),ISNUMBER(SEARCH("Absent",'Model output'!P165)),ISNUMBER(SEARCH("Absence",'Model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5" t="str">
        <f>IF('Model output'!S165="","",'Model output'!S165)</f>
        <v>Not identified</v>
      </c>
      <c r="Y166" t="str">
        <f>IF(OR('Model output'!S165="",ISNUMBER(SEARCH("No extension",'Model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8" t="str">
        <f>IF(OR('Model output'!V165="", AND(ISERROR(SEARCH("Positive",'Model output'!V165)), ISNUMBER(SEARCH("Negative",'Model output'!V165))), ISNUMBER(SEARCH("Cannot be assessed",'Model output'!V165)), AND(ISNUMBER(SEARCH("Uninvolved",'Model output'!V165)),NOT(ISNUMBER(SEARCH("margin(s) involved",'Model output'!V165)))), ISNUMBER(SEARCH("No involvement",'Model output'!V165)), AND(NOT(ISNUMBER(SEARCH("focal",'Model output'!V165))),ISNUMBER(SEARCH("Free",'Model output'!V165))), ISNUMBER(SEARCH("narrowly excised",'Model output'!V165)), ISNUMBER(SEARCH("none",'Model output'!V165)), ISNUMBER(SEARCH("R0",'Model output'!V165)), ISNUMBER(SEARCH("1 mm",'Model output'!V165)), ISNUMBER(SEARCH("0.1 CM",'Model output'!V165)), ISNUMBER(SEARCH("less than 0.2 mm",'Model output'!V165)), ISNUMBER(SEARCH("less than 1.0 mm",'Model output'!V165)), ISNUMBER(SEARCH("less than 0.5 mm",'Model output'!V165)), ISNUMBER(SEARCH("abut",'Model output'!V165))), "negative", "positive")</f>
        <v>negative</v>
      </c>
      <c r="AE166" s="32"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33" t="str">
        <f t="shared" si="31"/>
        <v>1b</v>
      </c>
      <c r="AG166" s="33" t="str">
        <f t="shared" si="32"/>
        <v>0</v>
      </c>
      <c r="AH166" s="33" t="str">
        <f t="shared" si="33"/>
        <v>0</v>
      </c>
      <c r="AI166" s="38" t="str">
        <f t="shared" si="34"/>
        <v>I</v>
      </c>
      <c r="AJ166" s="32" t="s">
        <v>936</v>
      </c>
      <c r="AK166" s="37" t="s">
        <v>989</v>
      </c>
      <c r="AL166" s="37" t="s">
        <v>993</v>
      </c>
      <c r="AM166" s="37" t="s">
        <v>993</v>
      </c>
      <c r="AN166" s="37" t="s">
        <v>70</v>
      </c>
      <c r="AO166" s="32">
        <f t="shared" ca="1" si="41"/>
        <v>1</v>
      </c>
      <c r="AP166" s="37">
        <f t="shared" si="42"/>
        <v>1</v>
      </c>
      <c r="AQ166" s="37">
        <f t="shared" si="43"/>
        <v>1</v>
      </c>
      <c r="AR166" s="37">
        <f t="shared" si="44"/>
        <v>1</v>
      </c>
      <c r="AS166" s="38">
        <f t="shared" si="35"/>
        <v>1</v>
      </c>
    </row>
    <row r="167" spans="1:45">
      <c r="A167" t="str">
        <f>'Model output'!A166</f>
        <v>TCGA-EM-A2CK</v>
      </c>
      <c r="B167" s="44">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26" t="str">
        <f t="shared" si="40"/>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 Papillary carcinoma, classical (usual)</v>
      </c>
      <c r="O167" t="str">
        <f>IF('Model output'!M166="","",'Model output'!M166)</f>
        <v/>
      </c>
      <c r="P167" t="str">
        <f>IF('Model output'!N166="","",'Model output'!N166)</f>
        <v>2.3 cm</v>
      </c>
      <c r="Q167" t="str">
        <f t="shared" si="30"/>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output'!P166="",'Model output'!P166="C",ISNUMBER(SEARCH("Not identified", 'Model output'!P166)),ISNUMBER(SEARCH("Absent",'Model output'!P166)),ISNUMBER(SEARCH("Absence",'Model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5" t="str">
        <f>IF('Model output'!S166="","",'Model output'!S166)</f>
        <v>Extrathyroidal Extension: Not identified</v>
      </c>
      <c r="Y167" t="str">
        <f>IF(OR('Model output'!S166="",ISNUMBER(SEARCH("No extension",'Model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8" t="str">
        <f>IF(OR('Model output'!V166="", AND(ISERROR(SEARCH("Positive",'Model output'!V166)), ISNUMBER(SEARCH("Negative",'Model output'!V166))), ISNUMBER(SEARCH("Cannot be assessed",'Model output'!V166)), AND(ISNUMBER(SEARCH("Uninvolved",'Model output'!V166)),NOT(ISNUMBER(SEARCH("margin(s) involved",'Model output'!V166)))), ISNUMBER(SEARCH("No involvement",'Model output'!V166)), AND(NOT(ISNUMBER(SEARCH("focal",'Model output'!V166))),ISNUMBER(SEARCH("Free",'Model output'!V166))), ISNUMBER(SEARCH("narrowly excised",'Model output'!V166)), ISNUMBER(SEARCH("none",'Model output'!V166)), ISNUMBER(SEARCH("R0",'Model output'!V166)), ISNUMBER(SEARCH("1 mm",'Model output'!V166)), ISNUMBER(SEARCH("0.1 CM",'Model output'!V166)), ISNUMBER(SEARCH("less than 0.2 mm",'Model output'!V166)), ISNUMBER(SEARCH("less than 1.0 mm",'Model output'!V166)), ISNUMBER(SEARCH("less than 0.5 mm",'Model output'!V166)), ISNUMBER(SEARCH("abut",'Model output'!V166))), "negative", "positive")</f>
        <v>negative</v>
      </c>
      <c r="AE167" s="32"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high</v>
      </c>
      <c r="AF167" s="33" t="str">
        <f t="shared" si="31"/>
        <v>2</v>
      </c>
      <c r="AG167" s="33" t="str">
        <f t="shared" si="32"/>
        <v>1b</v>
      </c>
      <c r="AH167" s="33" t="str">
        <f t="shared" si="33"/>
        <v>0</v>
      </c>
      <c r="AI167" s="38" t="str">
        <f t="shared" si="34"/>
        <v>I</v>
      </c>
      <c r="AJ167" s="32" t="s">
        <v>937</v>
      </c>
      <c r="AK167" s="37" t="s">
        <v>992</v>
      </c>
      <c r="AL167" s="37" t="s">
        <v>989</v>
      </c>
      <c r="AM167" s="37" t="s">
        <v>993</v>
      </c>
      <c r="AN167" s="37" t="s">
        <v>70</v>
      </c>
      <c r="AO167" s="32">
        <f t="shared" si="41"/>
        <v>0</v>
      </c>
      <c r="AP167" s="37">
        <f t="shared" si="42"/>
        <v>1</v>
      </c>
      <c r="AQ167" s="37">
        <f t="shared" si="43"/>
        <v>1</v>
      </c>
      <c r="AR167" s="37">
        <f t="shared" si="44"/>
        <v>1</v>
      </c>
      <c r="AS167" s="38">
        <f t="shared" si="35"/>
        <v>1</v>
      </c>
    </row>
    <row r="168" spans="1:45">
      <c r="A168" t="str">
        <f>'Model output'!A167</f>
        <v>TCGA-EM-A2CL</v>
      </c>
      <c r="B168" s="44">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26" t="str">
        <f t="shared" si="40"/>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 follicular variant</v>
      </c>
      <c r="O168" t="str">
        <f>IF('Model output'!M167="","",'Model output'!M167)</f>
        <v/>
      </c>
      <c r="P168" t="str">
        <f>IF('Model output'!N167="","",'Model output'!N167)</f>
        <v>2.5 cm</v>
      </c>
      <c r="Q168" t="str">
        <f t="shared" si="30"/>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output'!P167="",'Model output'!P167="C",ISNUMBER(SEARCH("Not identified", 'Model output'!P167)),ISNUMBER(SEARCH("Absent",'Model output'!P167)),ISNUMBER(SEARCH("Absence",'Model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5" t="str">
        <f>IF('Model output'!S167="","",'Model output'!S167)</f>
        <v>Not identified</v>
      </c>
      <c r="Y168" t="str">
        <f>IF(OR('Model output'!S167="",ISNUMBER(SEARCH("No extension",'Model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8" t="str">
        <f>IF(OR('Model output'!V167="", AND(ISERROR(SEARCH("Positive",'Model output'!V167)), ISNUMBER(SEARCH("Negative",'Model output'!V167))), ISNUMBER(SEARCH("Cannot be assessed",'Model output'!V167)), AND(ISNUMBER(SEARCH("Uninvolved",'Model output'!V167)),NOT(ISNUMBER(SEARCH("margin(s) involved",'Model output'!V167)))), ISNUMBER(SEARCH("No involvement",'Model output'!V167)), AND(NOT(ISNUMBER(SEARCH("focal",'Model output'!V167))),ISNUMBER(SEARCH("Free",'Model output'!V167))), ISNUMBER(SEARCH("narrowly excised",'Model output'!V167)), ISNUMBER(SEARCH("none",'Model output'!V167)), ISNUMBER(SEARCH("R0",'Model output'!V167)), ISNUMBER(SEARCH("1 mm",'Model output'!V167)), ISNUMBER(SEARCH("0.1 CM",'Model output'!V167)), ISNUMBER(SEARCH("less than 0.2 mm",'Model output'!V167)), ISNUMBER(SEARCH("less than 1.0 mm",'Model output'!V167)), ISNUMBER(SEARCH("less than 0.5 mm",'Model output'!V167)), ISNUMBER(SEARCH("abut",'Model output'!V167))), "negative", "positive")</f>
        <v>negative</v>
      </c>
      <c r="AE168" s="32"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33" t="str">
        <f t="shared" si="31"/>
        <v>2</v>
      </c>
      <c r="AG168" s="33" t="str">
        <f t="shared" si="32"/>
        <v>0</v>
      </c>
      <c r="AH168" s="33" t="str">
        <f t="shared" si="33"/>
        <v>0</v>
      </c>
      <c r="AI168" s="38" t="str">
        <f t="shared" si="34"/>
        <v>I</v>
      </c>
      <c r="AJ168" s="32" t="s">
        <v>936</v>
      </c>
      <c r="AK168" s="37" t="s">
        <v>992</v>
      </c>
      <c r="AL168" s="37" t="s">
        <v>993</v>
      </c>
      <c r="AM168" s="37" t="s">
        <v>993</v>
      </c>
      <c r="AN168" s="37" t="s">
        <v>70</v>
      </c>
      <c r="AO168" s="32">
        <f t="shared" ca="1" si="41"/>
        <v>1</v>
      </c>
      <c r="AP168" s="37">
        <f t="shared" si="42"/>
        <v>1</v>
      </c>
      <c r="AQ168" s="37">
        <f t="shared" si="43"/>
        <v>1</v>
      </c>
      <c r="AR168" s="37">
        <f t="shared" si="44"/>
        <v>1</v>
      </c>
      <c r="AS168" s="38">
        <f t="shared" si="35"/>
        <v>1</v>
      </c>
    </row>
    <row r="169" spans="1:45">
      <c r="A169" t="str">
        <f>'Model output'!A168</f>
        <v>TCGA-EM-A2CM</v>
      </c>
      <c r="B169" s="44">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ref="F169:F232" si="45">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26" t="str">
        <f t="shared" si="40"/>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
      </c>
      <c r="P169" t="str">
        <f>IF('Model output'!N168="","",'Model output'!N168)</f>
        <v>9.6 cm</v>
      </c>
      <c r="Q169" t="str">
        <f t="shared" si="30"/>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output'!P168="",'Model output'!P168="C",ISNUMBER(SEARCH("Not identified", 'Model output'!P168)),ISNUMBER(SEARCH("Absent",'Model output'!P168)),ISNUMBER(SEARCH("Absence",'Model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5" t="str">
        <f>IF('Model output'!S168="","",'Model output'!S168)</f>
        <v>Not identified</v>
      </c>
      <c r="Y169" t="str">
        <f>IF(OR('Model output'!S168="",ISNUMBER(SEARCH("No extension",'Model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8" t="str">
        <f>IF(OR('Model output'!V168="", AND(ISERROR(SEARCH("Positive",'Model output'!V168)), ISNUMBER(SEARCH("Negative",'Model output'!V168))), ISNUMBER(SEARCH("Cannot be assessed",'Model output'!V168)), AND(ISNUMBER(SEARCH("Uninvolved",'Model output'!V168)),NOT(ISNUMBER(SEARCH("margin(s) involved",'Model output'!V168)))), ISNUMBER(SEARCH("No involvement",'Model output'!V168)), AND(NOT(ISNUMBER(SEARCH("focal",'Model output'!V168))),ISNUMBER(SEARCH("Free",'Model output'!V168))), ISNUMBER(SEARCH("narrowly excised",'Model output'!V168)), ISNUMBER(SEARCH("none",'Model output'!V168)), ISNUMBER(SEARCH("R0",'Model output'!V168)), ISNUMBER(SEARCH("1 mm",'Model output'!V168)), ISNUMBER(SEARCH("0.1 CM",'Model output'!V168)), ISNUMBER(SEARCH("less than 0.2 mm",'Model output'!V168)), ISNUMBER(SEARCH("less than 1.0 mm",'Model output'!V168)), ISNUMBER(SEARCH("less than 0.5 mm",'Model output'!V168)), ISNUMBER(SEARCH("abut",'Model output'!V168))), "negative", "positive")</f>
        <v>negative</v>
      </c>
      <c r="AE169" s="32"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low</v>
      </c>
      <c r="AF169" s="33" t="str">
        <f t="shared" si="31"/>
        <v>3a</v>
      </c>
      <c r="AG169" s="33" t="str">
        <f t="shared" si="32"/>
        <v>0</v>
      </c>
      <c r="AH169" s="33" t="str">
        <f t="shared" si="33"/>
        <v>0</v>
      </c>
      <c r="AI169" s="38" t="str">
        <f t="shared" si="34"/>
        <v>II</v>
      </c>
      <c r="AJ169" s="32" t="s">
        <v>937</v>
      </c>
      <c r="AK169" s="37" t="s">
        <v>995</v>
      </c>
      <c r="AL169" s="37" t="s">
        <v>990</v>
      </c>
      <c r="AM169" s="37" t="s">
        <v>993</v>
      </c>
      <c r="AN169" s="37" t="s">
        <v>991</v>
      </c>
      <c r="AO169" s="32">
        <f t="shared" ca="1" si="41"/>
        <v>0</v>
      </c>
      <c r="AP169" s="37">
        <f t="shared" si="42"/>
        <v>1</v>
      </c>
      <c r="AQ169" s="37">
        <f t="shared" si="43"/>
        <v>1</v>
      </c>
      <c r="AR169" s="37">
        <f t="shared" si="44"/>
        <v>1</v>
      </c>
      <c r="AS169" s="38">
        <f t="shared" si="35"/>
        <v>1</v>
      </c>
    </row>
    <row r="170" spans="1:45">
      <c r="A170" t="str">
        <f>'Model output'!A169</f>
        <v>TCGA-EM-A2CO</v>
      </c>
      <c r="B170" s="44">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45"/>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t="str">
        <f>IF('Model output'!I169="","",IF(ISNUMBER('Model output'!I169),'Model output'!I169,1))</f>
        <v/>
      </c>
      <c r="J170" t="str">
        <f>IF('Model output'!J169="","",IF(AND(ISNUMBER('Model output'!J169),'Model output'!J169&lt;=I170),'Model output'!J169,IF(ISNUMBER(SEARCH("0/",'Model output'!J169)),0,1)))</f>
        <v/>
      </c>
      <c r="K170" t="str" cm="1">
        <f t="array" ref="K170">IF(COUNT(FIND({0,1,2,3,4,5,6,7,8,9},'Model output'!K169))&gt;0,'Model output'!K169,"")</f>
        <v/>
      </c>
      <c r="L170" s="26" t="str">
        <f t="shared" si="40"/>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variant</v>
      </c>
      <c r="P170" t="str">
        <f>IF('Model output'!N169="","",'Model output'!N169)</f>
        <v>2.9 cm</v>
      </c>
      <c r="Q170" t="str">
        <f t="shared" si="30"/>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output'!P169="",'Model output'!P169="C",ISNUMBER(SEARCH("Not identified", 'Model output'!P169)),ISNUMBER(SEARCH("Absent",'Model output'!P169)),ISNUMBER(SEARCH("Absence",'Model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5" t="str">
        <f>IF('Model output'!S169="","",'Model output'!S169)</f>
        <v>Not identified</v>
      </c>
      <c r="Y170" t="str">
        <f>IF(OR('Model output'!S169="",ISNUMBER(SEARCH("No extension",'Model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8" t="str">
        <f>IF(OR('Model output'!V169="", AND(ISERROR(SEARCH("Positive",'Model output'!V169)), ISNUMBER(SEARCH("Negative",'Model output'!V169))), ISNUMBER(SEARCH("Cannot be assessed",'Model output'!V169)), AND(ISNUMBER(SEARCH("Uninvolved",'Model output'!V169)),NOT(ISNUMBER(SEARCH("margin(s) involved",'Model output'!V169)))), ISNUMBER(SEARCH("No involvement",'Model output'!V169)), AND(NOT(ISNUMBER(SEARCH("focal",'Model output'!V169))),ISNUMBER(SEARCH("Free",'Model output'!V169))), ISNUMBER(SEARCH("narrowly excised",'Model output'!V169)), ISNUMBER(SEARCH("none",'Model output'!V169)), ISNUMBER(SEARCH("R0",'Model output'!V169)), ISNUMBER(SEARCH("1 mm",'Model output'!V169)), ISNUMBER(SEARCH("0.1 CM",'Model output'!V169)), ISNUMBER(SEARCH("less than 0.2 mm",'Model output'!V169)), ISNUMBER(SEARCH("less than 1.0 mm",'Model output'!V169)), ISNUMBER(SEARCH("less than 0.5 mm",'Model output'!V169)), ISNUMBER(SEARCH("abut",'Model output'!V169))), "negative", "positive")</f>
        <v>negative</v>
      </c>
      <c r="AE170" s="32"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OR(ISNUMBER(SEARCH("papillary",N170,1)),ISNUMBER(SEARCH("papillary carcinoma",O170,1))),S170="positive"),AND(AND(ISNUMBER(J170),J170&gt;=5),M170=""),AND(AND(ISNUMBER(J170),J170&gt;=5),AND(ISNUMBER(M170),M170&gt;=1)),AND(ISNUMBER(SERACH("papillary",N170)),OR(Y170="positive",Z170="positive"), ISNUMBER(SEARCH("BRAF",AB170)))),"intermediate","low"))</f>
        <v>low</v>
      </c>
      <c r="AF170" s="33" t="str">
        <f t="shared" si="31"/>
        <v>2</v>
      </c>
      <c r="AG170" s="33" t="str">
        <f t="shared" si="32"/>
        <v>0</v>
      </c>
      <c r="AH170" s="33" t="str">
        <f t="shared" si="33"/>
        <v>0</v>
      </c>
      <c r="AI170" s="38" t="str">
        <f t="shared" si="34"/>
        <v>I</v>
      </c>
      <c r="AJ170" s="32" t="s">
        <v>936</v>
      </c>
      <c r="AK170" s="37" t="s">
        <v>992</v>
      </c>
      <c r="AL170" s="37" t="s">
        <v>993</v>
      </c>
      <c r="AM170" s="37" t="s">
        <v>993</v>
      </c>
      <c r="AN170" s="37" t="s">
        <v>70</v>
      </c>
      <c r="AO170" s="32">
        <f t="shared" ca="1" si="41"/>
        <v>1</v>
      </c>
      <c r="AP170" s="37">
        <f t="shared" si="42"/>
        <v>1</v>
      </c>
      <c r="AQ170" s="37">
        <f t="shared" si="43"/>
        <v>1</v>
      </c>
      <c r="AR170" s="37">
        <f t="shared" si="44"/>
        <v>1</v>
      </c>
      <c r="AS170" s="38">
        <f t="shared" si="35"/>
        <v>1</v>
      </c>
    </row>
    <row r="171" spans="1:45">
      <c r="A171" t="str">
        <f>'Model output'!A170</f>
        <v>TCGA-EM-A2CP</v>
      </c>
      <c r="B171" s="44">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5"/>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26" t="str">
        <f t="shared" si="40"/>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 cm</v>
      </c>
      <c r="Q171" t="str">
        <f t="shared" si="30"/>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output'!P170="",'Model output'!P170="C",ISNUMBER(SEARCH("Not identified", 'Model output'!P170)),ISNUMBER(SEARCH("Absent",'Model output'!P170)),ISNUMBER(SEARCH("Absence",'Model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5" t="str">
        <f>IF('Model output'!S170="","",'Model output'!S170)</f>
        <v>Not identified</v>
      </c>
      <c r="Y171" t="str">
        <f>IF(OR('Model output'!S170="",ISNUMBER(SEARCH("No extension",'Model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8" t="str">
        <f>IF(OR('Model output'!V170="", AND(ISERROR(SEARCH("Positive",'Model output'!V170)), ISNUMBER(SEARCH("Negative",'Model output'!V170))), ISNUMBER(SEARCH("Cannot be assessed",'Model output'!V170)), AND(ISNUMBER(SEARCH("Uninvolved",'Model output'!V170)),NOT(ISNUMBER(SEARCH("margin(s) involved",'Model output'!V170)))), ISNUMBER(SEARCH("No involvement",'Model output'!V170)), AND(NOT(ISNUMBER(SEARCH("focal",'Model output'!V170))),ISNUMBER(SEARCH("Free",'Model output'!V170))), ISNUMBER(SEARCH("narrowly excised",'Model output'!V170)), ISNUMBER(SEARCH("none",'Model output'!V170)), ISNUMBER(SEARCH("R0",'Model output'!V170)), ISNUMBER(SEARCH("1 mm",'Model output'!V170)), ISNUMBER(SEARCH("0.1 CM",'Model output'!V170)), ISNUMBER(SEARCH("less than 0.2 mm",'Model output'!V170)), ISNUMBER(SEARCH("less than 1.0 mm",'Model output'!V170)), ISNUMBER(SEARCH("less than 0.5 mm",'Model output'!V170)), ISNUMBER(SEARCH("abut",'Model output'!V170))), "negative", "positive")</f>
        <v>negative</v>
      </c>
      <c r="AE171" s="32"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OR(ISNUMBER(SEARCH("papillary",N171,1)),ISNUMBER(SEARCH("papillary carcinoma",O171,1))),S171="positive"),AND(AND(ISNUMBER(J171),J171&gt;=5),M171=""),AND(AND(ISNUMBER(J171),J171&gt;=5),AND(ISNUMBER(M171),M171&gt;=1)),AND(ISNUMBER(SERACH("papillary",N171)),OR(Y171="positive",Z171="positive"), ISNUMBER(SEARCH("BRAF",AB171)))),"intermediate","low"))</f>
        <v>low</v>
      </c>
      <c r="AF171" s="33" t="str">
        <f t="shared" si="31"/>
        <v>2</v>
      </c>
      <c r="AG171" s="33" t="str">
        <f t="shared" si="32"/>
        <v>0</v>
      </c>
      <c r="AH171" s="33" t="str">
        <f t="shared" si="33"/>
        <v>0</v>
      </c>
      <c r="AI171" s="38" t="str">
        <f t="shared" si="34"/>
        <v>I</v>
      </c>
      <c r="AJ171" s="32" t="s">
        <v>936</v>
      </c>
      <c r="AK171" s="37" t="s">
        <v>992</v>
      </c>
      <c r="AL171" s="37" t="s">
        <v>990</v>
      </c>
      <c r="AM171" s="37" t="s">
        <v>993</v>
      </c>
      <c r="AN171" s="37" t="s">
        <v>70</v>
      </c>
      <c r="AO171" s="32">
        <f t="shared" ca="1" si="41"/>
        <v>1</v>
      </c>
      <c r="AP171" s="37">
        <f t="shared" si="42"/>
        <v>1</v>
      </c>
      <c r="AQ171" s="37">
        <f t="shared" si="43"/>
        <v>1</v>
      </c>
      <c r="AR171" s="37">
        <f t="shared" si="44"/>
        <v>1</v>
      </c>
      <c r="AS171" s="38">
        <f t="shared" si="35"/>
        <v>1</v>
      </c>
    </row>
    <row r="172" spans="1:45">
      <c r="A172" t="str">
        <f>'Model output'!A171</f>
        <v>TCGA-EM-A2CQ</v>
      </c>
      <c r="B172" s="44">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5"/>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26" t="str">
        <f t="shared" si="40"/>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 cm</v>
      </c>
      <c r="Q172" t="str">
        <f t="shared" si="30"/>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output'!P171="",'Model output'!P171="C",ISNUMBER(SEARCH("Not identified", 'Model output'!P171)),ISNUMBER(SEARCH("Absent",'Model output'!P171)),ISNUMBER(SEARCH("Absence",'Model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5" t="str">
        <f>IF('Model output'!S171="","",'Model output'!S171)</f>
        <v>Not identified</v>
      </c>
      <c r="Y172" t="str">
        <f>IF(OR('Model output'!S171="",ISNUMBER(SEARCH("No extension",'Model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8" t="str">
        <f>IF(OR('Model output'!V171="", AND(ISERROR(SEARCH("Positive",'Model output'!V171)), ISNUMBER(SEARCH("Negative",'Model output'!V171))), ISNUMBER(SEARCH("Cannot be assessed",'Model output'!V171)), AND(ISNUMBER(SEARCH("Uninvolved",'Model output'!V171)),NOT(ISNUMBER(SEARCH("margin(s) involved",'Model output'!V171)))), ISNUMBER(SEARCH("No involvement",'Model output'!V171)), AND(NOT(ISNUMBER(SEARCH("focal",'Model output'!V171))),ISNUMBER(SEARCH("Free",'Model output'!V171))), ISNUMBER(SEARCH("narrowly excised",'Model output'!V171)), ISNUMBER(SEARCH("none",'Model output'!V171)), ISNUMBER(SEARCH("R0",'Model output'!V171)), ISNUMBER(SEARCH("1 mm",'Model output'!V171)), ISNUMBER(SEARCH("0.1 CM",'Model output'!V171)), ISNUMBER(SEARCH("less than 0.2 mm",'Model output'!V171)), ISNUMBER(SEARCH("less than 1.0 mm",'Model output'!V171)), ISNUMBER(SEARCH("less than 0.5 mm",'Model output'!V171)), ISNUMBER(SEARCH("abut",'Model output'!V171))), "negative", "positive")</f>
        <v>negative</v>
      </c>
      <c r="AE172" s="32"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OR(ISNUMBER(SEARCH("papillary",N172,1)),ISNUMBER(SEARCH("papillary carcinoma",O172,1))),S172="positive"),AND(AND(ISNUMBER(J172),J172&gt;=5),M172=""),AND(AND(ISNUMBER(J172),J172&gt;=5),AND(ISNUMBER(M172),M172&gt;=1)),AND(ISNUMBER(SERACH("papillary",N172)),OR(Y172="positive",Z172="positive"), ISNUMBER(SEARCH("BRAF",AB172)))),"intermediate","low"))</f>
        <v>low</v>
      </c>
      <c r="AF172" s="33" t="str">
        <f t="shared" si="31"/>
        <v>1b</v>
      </c>
      <c r="AG172" s="33" t="str">
        <f t="shared" si="32"/>
        <v>1a</v>
      </c>
      <c r="AH172" s="33" t="str">
        <f t="shared" si="33"/>
        <v>0</v>
      </c>
      <c r="AI172" s="38" t="str">
        <f t="shared" si="34"/>
        <v>I</v>
      </c>
      <c r="AJ172" s="32" t="s">
        <v>936</v>
      </c>
      <c r="AK172" s="37" t="s">
        <v>989</v>
      </c>
      <c r="AL172" s="37" t="s">
        <v>994</v>
      </c>
      <c r="AM172" s="37" t="s">
        <v>993</v>
      </c>
      <c r="AN172" s="37" t="s">
        <v>70</v>
      </c>
      <c r="AO172" s="32">
        <f t="shared" ca="1" si="41"/>
        <v>1</v>
      </c>
      <c r="AP172" s="37">
        <f t="shared" si="42"/>
        <v>1</v>
      </c>
      <c r="AQ172" s="37">
        <f t="shared" si="43"/>
        <v>1</v>
      </c>
      <c r="AR172" s="37">
        <f t="shared" si="44"/>
        <v>1</v>
      </c>
      <c r="AS172" s="38">
        <f t="shared" si="35"/>
        <v>1</v>
      </c>
    </row>
    <row r="173" spans="1:45">
      <c r="A173" t="str">
        <f>'Model output'!A172</f>
        <v>TCGA-EM-A2CS</v>
      </c>
      <c r="B173" s="44">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5"/>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1.7 x 1.2 x 1.1 cm</v>
      </c>
      <c r="L173" s="26" t="str">
        <f t="shared" si="40"/>
        <v>1.7,1.2,1.1cm</v>
      </c>
      <c r="M173" cm="1">
        <f t="array" ref="M173">IF(L173="","",IF(ISNUMBER(SEARCH("cm",L173)),MAX(VALUE(SUBSTITUTE(_xlfn.FILTERXML("&lt;t&gt;&lt;s&gt;"&amp;SUBSTITUTE(L173,",","&lt;/s&gt;&lt;s&gt;")&amp;"&lt;/s&gt;&lt;/t&gt;","//s"),"cm",""))),MAX(VALUE(SUBSTITUTE(_xlfn.FILTERXML("&lt;t&gt;&lt;s&gt;"&amp;SUBSTITUTE(L173,",","&lt;/s&gt;&lt;s&gt;")&amp;"&lt;/s&gt;&lt;/t&gt;","//s"),"mm","")))/10))</f>
        <v>1.7</v>
      </c>
      <c r="N173" t="str">
        <f>IF('Model output'!L172="","",'Model output'!L172)</f>
        <v>Papillary carcinoma; classical (usual)</v>
      </c>
      <c r="O173" t="str">
        <f>IF('Model output'!M172="","",'Model output'!M172)</f>
        <v/>
      </c>
      <c r="P173" t="str">
        <f>IF('Model output'!N172="","",'Model output'!N172)</f>
        <v>6.3 cm</v>
      </c>
      <c r="Q173" t="str">
        <f t="shared" si="30"/>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output'!P172="",'Model output'!P172="C",ISNUMBER(SEARCH("Not identified", 'Model output'!P172)),ISNUMBER(SEARCH("Absent",'Model output'!P172)),ISNUMBER(SEARCH("Absence",'Model output'!P172)),AND(ISNUMBER(SEARCH("No",'Model output'!P172)),NOT(ISNUMBER(SEARCH("diagnostic",'Model output'!P172)))),ISNUMBER(SEARCH("Negative",'Model output'!P172))),"negative","positive")</f>
        <v>positive</v>
      </c>
      <c r="T173">
        <f>IF('Model output'!O172="","",'Model output'!O172)</f>
        <v>7</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focal extent (less than 4 vessels)</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5" t="str">
        <f>IF('Model output'!S172="","",'Model output'!S172)</f>
        <v>Cannot be assessed</v>
      </c>
      <c r="Y173" t="str">
        <f>IF(OR('Model output'!S172="",ISNUMBER(SEARCH("No extension",'Model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8" t="str">
        <f>IF(OR('Model output'!V172="", AND(ISERROR(SEARCH("Positive",'Model output'!V172)), ISNUMBER(SEARCH("Negative",'Model output'!V172))), ISNUMBER(SEARCH("Cannot be assessed",'Model output'!V172)), AND(ISNUMBER(SEARCH("Uninvolved",'Model output'!V172)),NOT(ISNUMBER(SEARCH("margin(s) involved",'Model output'!V172)))), ISNUMBER(SEARCH("No involvement",'Model output'!V172)), AND(NOT(ISNUMBER(SEARCH("focal",'Model output'!V172))),ISNUMBER(SEARCH("Free",'Model output'!V172))), ISNUMBER(SEARCH("narrowly excised",'Model output'!V172)), ISNUMBER(SEARCH("none",'Model output'!V172)), ISNUMBER(SEARCH("R0",'Model output'!V172)), ISNUMBER(SEARCH("1 mm",'Model output'!V172)), ISNUMBER(SEARCH("0.1 CM",'Model output'!V172)), ISNUMBER(SEARCH("less than 0.2 mm",'Model output'!V172)), ISNUMBER(SEARCH("less than 1.0 mm",'Model output'!V172)), ISNUMBER(SEARCH("less than 0.5 mm",'Model output'!V172)), ISNUMBER(SEARCH("abut",'Model output'!V172))), "negative", "positive")</f>
        <v>positive</v>
      </c>
      <c r="AE173" s="32"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OR(ISNUMBER(SEARCH("papillary",N173,1)),ISNUMBER(SEARCH("papillary carcinoma",O173,1))),S173="positive"),AND(AND(ISNUMBER(J173),J173&gt;=5),M173=""),AND(AND(ISNUMBER(J173),J173&gt;=5),AND(ISNUMBER(M173),M173&gt;=1)),AND(ISNUMBER(SERACH("papillary",N173)),OR(Y173="positive",Z173="positive"), ISNUMBER(SEARCH("BRAF",AB173)))),"intermediate","low"))</f>
        <v>high</v>
      </c>
      <c r="AF173" s="33" t="str">
        <f t="shared" si="31"/>
        <v>3a</v>
      </c>
      <c r="AG173" s="33" t="str">
        <f t="shared" si="32"/>
        <v>1b</v>
      </c>
      <c r="AH173" s="33" t="str">
        <f t="shared" si="33"/>
        <v>0</v>
      </c>
      <c r="AI173" s="38" t="str">
        <f t="shared" si="34"/>
        <v>I</v>
      </c>
      <c r="AJ173" s="32" t="s">
        <v>935</v>
      </c>
      <c r="AK173" s="37" t="s">
        <v>995</v>
      </c>
      <c r="AL173" s="37" t="s">
        <v>989</v>
      </c>
      <c r="AM173" s="37" t="s">
        <v>993</v>
      </c>
      <c r="AN173" s="37" t="s">
        <v>70</v>
      </c>
      <c r="AO173" s="32">
        <f t="shared" si="41"/>
        <v>1</v>
      </c>
      <c r="AP173" s="37">
        <f t="shared" si="42"/>
        <v>1</v>
      </c>
      <c r="AQ173" s="37">
        <f t="shared" si="43"/>
        <v>1</v>
      </c>
      <c r="AR173" s="37">
        <f t="shared" si="44"/>
        <v>1</v>
      </c>
      <c r="AS173" s="38">
        <f t="shared" si="35"/>
        <v>1</v>
      </c>
    </row>
    <row r="174" spans="1:45">
      <c r="A174" t="str">
        <f>'Model output'!A173</f>
        <v>TCGA-EM-A2CT</v>
      </c>
      <c r="B174" s="44">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5"/>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26" t="str">
        <f t="shared" si="40"/>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0"/>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output'!P173="",'Model output'!P173="C",ISNUMBER(SEARCH("Not identified", 'Model output'!P173)),ISNUMBER(SEARCH("Absent",'Model output'!P173)),ISNUMBER(SEARCH("Absence",'Model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5" t="str">
        <f>IF('Model output'!S173="","",'Model output'!S173)</f>
        <v/>
      </c>
      <c r="Y174" t="str">
        <f>IF(OR('Model output'!S173="",ISNUMBER(SEARCH("No extension",'Model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8" t="str">
        <f>IF(OR('Model output'!V173="", AND(ISERROR(SEARCH("Positive",'Model output'!V173)), ISNUMBER(SEARCH("Negative",'Model output'!V173))), ISNUMBER(SEARCH("Cannot be assessed",'Model output'!V173)), AND(ISNUMBER(SEARCH("Uninvolved",'Model output'!V173)),NOT(ISNUMBER(SEARCH("margin(s) involved",'Model output'!V173)))), ISNUMBER(SEARCH("No involvement",'Model output'!V173)), AND(NOT(ISNUMBER(SEARCH("focal",'Model output'!V173))),ISNUMBER(SEARCH("Free",'Model output'!V173))), ISNUMBER(SEARCH("narrowly excised",'Model output'!V173)), ISNUMBER(SEARCH("none",'Model output'!V173)), ISNUMBER(SEARCH("R0",'Model output'!V173)), ISNUMBER(SEARCH("1 mm",'Model output'!V173)), ISNUMBER(SEARCH("0.1 CM",'Model output'!V173)), ISNUMBER(SEARCH("less than 0.2 mm",'Model output'!V173)), ISNUMBER(SEARCH("less than 1.0 mm",'Model output'!V173)), ISNUMBER(SEARCH("less than 0.5 mm",'Model output'!V173)), ISNUMBER(SEARCH("abut",'Model output'!V173))), "negative", "positive")</f>
        <v>negative</v>
      </c>
      <c r="AE174" s="32"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OR(ISNUMBER(SEARCH("papillary",N174,1)),ISNUMBER(SEARCH("papillary carcinoma",O174,1))),S174="positive"),AND(AND(ISNUMBER(J174),J174&gt;=5),M174=""),AND(AND(ISNUMBER(J174),J174&gt;=5),AND(ISNUMBER(M174),M174&gt;=1)),AND(ISNUMBER(SERACH("papillary",N174)),OR(Y174="positive",Z174="positive"), ISNUMBER(SEARCH("BRAF",AB174)))),"intermediate","low"))</f>
        <v>low</v>
      </c>
      <c r="AF174" s="33" t="str">
        <f t="shared" si="31"/>
        <v>1b</v>
      </c>
      <c r="AG174" s="33" t="str">
        <f t="shared" si="32"/>
        <v>0</v>
      </c>
      <c r="AH174" s="33" t="str">
        <f t="shared" si="33"/>
        <v>0</v>
      </c>
      <c r="AI174" s="38" t="str">
        <f t="shared" si="34"/>
        <v>I</v>
      </c>
      <c r="AJ174" s="32" t="s">
        <v>936</v>
      </c>
      <c r="AK174" s="37" t="s">
        <v>989</v>
      </c>
      <c r="AL174" s="37" t="s">
        <v>990</v>
      </c>
      <c r="AM174" s="37" t="s">
        <v>993</v>
      </c>
      <c r="AN174" s="37" t="s">
        <v>70</v>
      </c>
      <c r="AO174" s="32">
        <f t="shared" ca="1" si="41"/>
        <v>1</v>
      </c>
      <c r="AP174" s="37">
        <f t="shared" si="42"/>
        <v>1</v>
      </c>
      <c r="AQ174" s="37">
        <f t="shared" si="43"/>
        <v>1</v>
      </c>
      <c r="AR174" s="37">
        <f t="shared" si="44"/>
        <v>1</v>
      </c>
      <c r="AS174" s="38">
        <f t="shared" si="35"/>
        <v>1</v>
      </c>
    </row>
    <row r="175" spans="1:45">
      <c r="A175" t="str">
        <f>'Model output'!A174</f>
        <v>TCGA-EM-A2CU</v>
      </c>
      <c r="B175" s="44">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5"/>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0.8 cm</v>
      </c>
      <c r="L175" s="26" t="str">
        <f t="shared" si="40"/>
        <v>0.8cm</v>
      </c>
      <c r="M175" cm="1">
        <f t="array" ref="M175">IF(L175="","",IF(ISNUMBER(SEARCH("cm",L175)),MAX(VALUE(SUBSTITUTE(_xlfn.FILTERXML("&lt;t&gt;&lt;s&gt;"&amp;SUBSTITUTE(L175,",","&lt;/s&gt;&lt;s&gt;")&amp;"&lt;/s&gt;&lt;/t&gt;","//s"),"cm",""))),MAX(VALUE(SUBSTITUTE(_xlfn.FILTERXML("&lt;t&gt;&lt;s&gt;"&amp;SUBSTITUTE(L175,",","&lt;/s&gt;&lt;s&gt;")&amp;"&lt;/s&gt;&lt;/t&gt;","//s"),"mm","")))/10))</f>
        <v>0.8</v>
      </c>
      <c r="N175" t="str">
        <f>IF('Model output'!L174="","",'Model output'!L174)</f>
        <v>Papillary carcinoma, follicular variant</v>
      </c>
      <c r="O175" t="str">
        <f>IF('Model output'!M174="","",'Model output'!M174)</f>
        <v/>
      </c>
      <c r="P175" t="str">
        <f>IF('Model output'!N174="","",'Model output'!N174)</f>
        <v>4.0 cm</v>
      </c>
      <c r="Q175" t="str">
        <f t="shared" si="30"/>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output'!P174="",'Model output'!P174="C",ISNUMBER(SEARCH("Not identified", 'Model output'!P174)),ISNUMBER(SEARCH("Absent",'Model output'!P174)),ISNUMBER(SEARCH("Absence",'Model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5" t="str">
        <f>IF('Model output'!S174="","",'Model output'!S174)</f>
        <v>Not identified</v>
      </c>
      <c r="Y175" t="str">
        <f>IF(OR('Model output'!S174="",ISNUMBER(SEARCH("No extension",'Model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8" t="str">
        <f>IF(OR('Model output'!V174="", AND(ISERROR(SEARCH("Positive",'Model output'!V174)), ISNUMBER(SEARCH("Negative",'Model output'!V174))), ISNUMBER(SEARCH("Cannot be assessed",'Model output'!V174)), AND(ISNUMBER(SEARCH("Uninvolved",'Model output'!V174)),NOT(ISNUMBER(SEARCH("margin(s) involved",'Model output'!V174)))), ISNUMBER(SEARCH("No involvement",'Model output'!V174)), AND(NOT(ISNUMBER(SEARCH("focal",'Model output'!V174))),ISNUMBER(SEARCH("Free",'Model output'!V174))), ISNUMBER(SEARCH("narrowly excised",'Model output'!V174)), ISNUMBER(SEARCH("none",'Model output'!V174)), ISNUMBER(SEARCH("R0",'Model output'!V174)), ISNUMBER(SEARCH("1 mm",'Model output'!V174)), ISNUMBER(SEARCH("0.1 CM",'Model output'!V174)), ISNUMBER(SEARCH("less than 0.2 mm",'Model output'!V174)), ISNUMBER(SEARCH("less than 1.0 mm",'Model output'!V174)), ISNUMBER(SEARCH("less than 0.5 mm",'Model output'!V174)), ISNUMBER(SEARCH("abut",'Model output'!V174))), "negative", "positive")</f>
        <v>negative</v>
      </c>
      <c r="AE175" s="32"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OR(ISNUMBER(SEARCH("papillary",N175,1)),ISNUMBER(SEARCH("papillary carcinoma",O175,1))),S175="positive"),AND(AND(ISNUMBER(J175),J175&gt;=5),M175=""),AND(AND(ISNUMBER(J175),J175&gt;=5),AND(ISNUMBER(M175),M175&gt;=1)),AND(ISNUMBER(SERACH("papillary",N175)),OR(Y175="positive",Z175="positive"), ISNUMBER(SEARCH("BRAF",AB175)))),"intermediate","low"))</f>
        <v>low</v>
      </c>
      <c r="AF175" s="33" t="str">
        <f t="shared" si="31"/>
        <v>2</v>
      </c>
      <c r="AG175" s="33" t="str">
        <f t="shared" si="32"/>
        <v>1a</v>
      </c>
      <c r="AH175" s="33" t="str">
        <f t="shared" si="33"/>
        <v>0</v>
      </c>
      <c r="AI175" s="38" t="str">
        <f t="shared" si="34"/>
        <v>I</v>
      </c>
      <c r="AJ175" s="32" t="s">
        <v>936</v>
      </c>
      <c r="AK175" s="37" t="s">
        <v>992</v>
      </c>
      <c r="AL175" s="37" t="s">
        <v>994</v>
      </c>
      <c r="AM175" s="37" t="s">
        <v>993</v>
      </c>
      <c r="AN175" s="37" t="s">
        <v>70</v>
      </c>
      <c r="AO175" s="32">
        <f t="shared" ca="1" si="41"/>
        <v>1</v>
      </c>
      <c r="AP175" s="37">
        <f t="shared" si="42"/>
        <v>1</v>
      </c>
      <c r="AQ175" s="37">
        <f t="shared" si="43"/>
        <v>1</v>
      </c>
      <c r="AR175" s="37">
        <f t="shared" si="44"/>
        <v>1</v>
      </c>
      <c r="AS175" s="38">
        <f t="shared" si="35"/>
        <v>1</v>
      </c>
    </row>
    <row r="176" spans="1:45">
      <c r="A176" t="str">
        <f>'Model output'!A175</f>
        <v>TCGA-EM-A2OV</v>
      </c>
      <c r="B176" s="44">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5"/>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26" t="str">
        <f t="shared" si="40"/>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v>
      </c>
      <c r="O176" t="str">
        <f>IF('Model output'!M175="","",'Model output'!M175)</f>
        <v>Follicular variant, oncocytic or oxyphilic variant</v>
      </c>
      <c r="P176" t="str">
        <f>IF('Model output'!N175="","",'Model output'!N175)</f>
        <v>2.1 cm</v>
      </c>
      <c r="Q176" t="str">
        <f t="shared" si="30"/>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output'!P175="",'Model output'!P175="C",ISNUMBER(SEARCH("Not identified", 'Model output'!P175)),ISNUMBER(SEARCH("Absent",'Model output'!P175)),ISNUMBER(SEARCH("Absence",'Model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5" t="str">
        <f>IF('Model output'!S175="","",'Model output'!S175)</f>
        <v/>
      </c>
      <c r="Y176" t="str">
        <f>IF(OR('Model output'!S175="",ISNUMBER(SEARCH("No extension",'Model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8" t="str">
        <f>IF(OR('Model output'!V175="", AND(ISERROR(SEARCH("Positive",'Model output'!V175)), ISNUMBER(SEARCH("Negative",'Model output'!V175))), ISNUMBER(SEARCH("Cannot be assessed",'Model output'!V175)), AND(ISNUMBER(SEARCH("Uninvolved",'Model output'!V175)),NOT(ISNUMBER(SEARCH("margin(s) involved",'Model output'!V175)))), ISNUMBER(SEARCH("No involvement",'Model output'!V175)), AND(NOT(ISNUMBER(SEARCH("focal",'Model output'!V175))),ISNUMBER(SEARCH("Free",'Model output'!V175))), ISNUMBER(SEARCH("narrowly excised",'Model output'!V175)), ISNUMBER(SEARCH("none",'Model output'!V175)), ISNUMBER(SEARCH("R0",'Model output'!V175)), ISNUMBER(SEARCH("1 mm",'Model output'!V175)), ISNUMBER(SEARCH("0.1 CM",'Model output'!V175)), ISNUMBER(SEARCH("less than 0.2 mm",'Model output'!V175)), ISNUMBER(SEARCH("less than 1.0 mm",'Model output'!V175)), ISNUMBER(SEARCH("less than 0.5 mm",'Model output'!V175)), ISNUMBER(SEARCH("abut",'Model output'!V175))), "negative", "positive")</f>
        <v>negative</v>
      </c>
      <c r="AE176" s="32"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OR(ISNUMBER(SEARCH("papillary",N176,1)),ISNUMBER(SEARCH("papillary carcinoma",O176,1))),S176="positive"),AND(AND(ISNUMBER(J176),J176&gt;=5),M176=""),AND(AND(ISNUMBER(J176),J176&gt;=5),AND(ISNUMBER(M176),M176&gt;=1)),AND(ISNUMBER(SERACH("papillary",N176)),OR(Y176="positive",Z176="positive"), ISNUMBER(SEARCH("BRAF",AB176)))),"intermediate","low"))</f>
        <v>low</v>
      </c>
      <c r="AF176" s="33" t="str">
        <f t="shared" si="31"/>
        <v>2</v>
      </c>
      <c r="AG176" s="33" t="str">
        <f t="shared" si="32"/>
        <v>0</v>
      </c>
      <c r="AH176" s="33" t="str">
        <f t="shared" si="33"/>
        <v>0</v>
      </c>
      <c r="AI176" s="38" t="str">
        <f t="shared" si="34"/>
        <v>I</v>
      </c>
      <c r="AJ176" s="32" t="s">
        <v>936</v>
      </c>
      <c r="AK176" s="37" t="s">
        <v>992</v>
      </c>
      <c r="AL176" s="37" t="s">
        <v>990</v>
      </c>
      <c r="AM176" s="37" t="s">
        <v>993</v>
      </c>
      <c r="AN176" s="37" t="s">
        <v>70</v>
      </c>
      <c r="AO176" s="32">
        <f t="shared" ca="1" si="41"/>
        <v>1</v>
      </c>
      <c r="AP176" s="37">
        <f t="shared" si="42"/>
        <v>1</v>
      </c>
      <c r="AQ176" s="37">
        <f t="shared" si="43"/>
        <v>1</v>
      </c>
      <c r="AR176" s="37">
        <f t="shared" si="44"/>
        <v>1</v>
      </c>
      <c r="AS176" s="38">
        <f t="shared" si="35"/>
        <v>1</v>
      </c>
    </row>
    <row r="177" spans="1:45">
      <c r="A177" t="str">
        <f>'Model output'!A176</f>
        <v>TCGA-EM-A2OW</v>
      </c>
      <c r="B177" s="44">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5"/>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26" t="str">
        <f t="shared" si="40"/>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 cm</v>
      </c>
      <c r="Q177" t="str">
        <f t="shared" si="30"/>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output'!P176="",'Model output'!P176="C",ISNUMBER(SEARCH("Not identified", 'Model output'!P176)),ISNUMBER(SEARCH("Absent",'Model output'!P176)),ISNUMBER(SEARCH("Absence",'Model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5" t="str">
        <f>IF('Model output'!S176="","",'Model output'!S176)</f>
        <v/>
      </c>
      <c r="Y177" t="str">
        <f>IF(OR('Model output'!S176="",ISNUMBER(SEARCH("No extension",'Model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8" t="str">
        <f>IF(OR('Model output'!V176="", AND(ISERROR(SEARCH("Positive",'Model output'!V176)), ISNUMBER(SEARCH("Negative",'Model output'!V176))), ISNUMBER(SEARCH("Cannot be assessed",'Model output'!V176)), AND(ISNUMBER(SEARCH("Uninvolved",'Model output'!V176)),NOT(ISNUMBER(SEARCH("margin(s) involved",'Model output'!V176)))), ISNUMBER(SEARCH("No involvement",'Model output'!V176)), AND(NOT(ISNUMBER(SEARCH("focal",'Model output'!V176))),ISNUMBER(SEARCH("Free",'Model output'!V176))), ISNUMBER(SEARCH("narrowly excised",'Model output'!V176)), ISNUMBER(SEARCH("none",'Model output'!V176)), ISNUMBER(SEARCH("R0",'Model output'!V176)), ISNUMBER(SEARCH("1 mm",'Model output'!V176)), ISNUMBER(SEARCH("0.1 CM",'Model output'!V176)), ISNUMBER(SEARCH("less than 0.2 mm",'Model output'!V176)), ISNUMBER(SEARCH("less than 1.0 mm",'Model output'!V176)), ISNUMBER(SEARCH("less than 0.5 mm",'Model output'!V176)), ISNUMBER(SEARCH("abut",'Model output'!V176))), "negative", "positive")</f>
        <v>negative</v>
      </c>
      <c r="AE177" s="32"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OR(ISNUMBER(SEARCH("papillary",N177,1)),ISNUMBER(SEARCH("papillary carcinoma",O177,1))),S177="positive"),AND(AND(ISNUMBER(J177),J177&gt;=5),M177=""),AND(AND(ISNUMBER(J177),J177&gt;=5),AND(ISNUMBER(M177),M177&gt;=1)),AND(ISNUMBER(SERACH("papillary",N177)),OR(Y177="positive",Z177="positive"), ISNUMBER(SEARCH("BRAF",AB177)))),"intermediate","low"))</f>
        <v>low</v>
      </c>
      <c r="AF177" s="33" t="str">
        <f t="shared" si="31"/>
        <v>1b</v>
      </c>
      <c r="AG177" s="33" t="str">
        <f t="shared" si="32"/>
        <v>0</v>
      </c>
      <c r="AH177" s="33" t="str">
        <f t="shared" si="33"/>
        <v>0</v>
      </c>
      <c r="AI177" s="38" t="str">
        <f t="shared" si="34"/>
        <v>I</v>
      </c>
      <c r="AJ177" s="32" t="s">
        <v>936</v>
      </c>
      <c r="AK177" s="37" t="s">
        <v>989</v>
      </c>
      <c r="AL177" s="37" t="s">
        <v>993</v>
      </c>
      <c r="AM177" s="37" t="s">
        <v>993</v>
      </c>
      <c r="AN177" s="37" t="s">
        <v>70</v>
      </c>
      <c r="AO177" s="32">
        <f t="shared" ca="1" si="41"/>
        <v>1</v>
      </c>
      <c r="AP177" s="37">
        <f t="shared" si="42"/>
        <v>1</v>
      </c>
      <c r="AQ177" s="37">
        <f t="shared" si="43"/>
        <v>1</v>
      </c>
      <c r="AR177" s="37">
        <f t="shared" si="44"/>
        <v>1</v>
      </c>
      <c r="AS177" s="38">
        <f t="shared" si="35"/>
        <v>1</v>
      </c>
    </row>
    <row r="178" spans="1:45">
      <c r="A178" t="str">
        <f>'Model output'!A177</f>
        <v>TCGA-EM-A2OX</v>
      </c>
      <c r="B178" s="44">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5"/>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0.9 cm</v>
      </c>
      <c r="L178" s="26" t="str">
        <f t="shared" si="40"/>
        <v>0.9cm</v>
      </c>
      <c r="M178" cm="1">
        <f t="array" ref="M178">IF(L178="","",IF(ISNUMBER(SEARCH("cm",L178)),MAX(VALUE(SUBSTITUTE(_xlfn.FILTERXML("&lt;t&gt;&lt;s&gt;"&amp;SUBSTITUTE(L178,",","&lt;/s&gt;&lt;s&gt;")&amp;"&lt;/s&gt;&lt;/t&gt;","//s"),"cm",""))),MAX(VALUE(SUBSTITUTE(_xlfn.FILTERXML("&lt;t&gt;&lt;s&gt;"&amp;SUBSTITUTE(L178,",","&lt;/s&gt;&lt;s&gt;")&amp;"&lt;/s&gt;&lt;/t&gt;","//s"),"mm","")))/10))</f>
        <v>0.9</v>
      </c>
      <c r="N178" t="str">
        <f>IF('Model output'!L177="","",'Model output'!L177)</f>
        <v>Papillary carcinoma, classical (usual)</v>
      </c>
      <c r="O178" t="str">
        <f>IF('Model output'!M177="","",'Model output'!M177)</f>
        <v/>
      </c>
      <c r="P178" t="str">
        <f>IF('Model output'!N177="","",'Model output'!N177)</f>
        <v>1.8 cm</v>
      </c>
      <c r="Q178" t="str">
        <f t="shared" si="30"/>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output'!P177="",'Model output'!P177="C",ISNUMBER(SEARCH("Not identified", 'Model output'!P177)),ISNUMBER(SEARCH("Absent",'Model output'!P177)),ISNUMBER(SEARCH("Absence",'Model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5" t="str">
        <f>IF('Model output'!S177="","",'Model output'!S177)</f>
        <v>Not identified</v>
      </c>
      <c r="Y178" t="str">
        <f>IF(OR('Model output'!S177="",ISNUMBER(SEARCH("No extension",'Model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8" t="str">
        <f>IF(OR('Model output'!V177="", AND(ISERROR(SEARCH("Positive",'Model output'!V177)), ISNUMBER(SEARCH("Negative",'Model output'!V177))), ISNUMBER(SEARCH("Cannot be assessed",'Model output'!V177)), AND(ISNUMBER(SEARCH("Uninvolved",'Model output'!V177)),NOT(ISNUMBER(SEARCH("margin(s) involved",'Model output'!V177)))), ISNUMBER(SEARCH("No involvement",'Model output'!V177)), AND(NOT(ISNUMBER(SEARCH("focal",'Model output'!V177))),ISNUMBER(SEARCH("Free",'Model output'!V177))), ISNUMBER(SEARCH("narrowly excised",'Model output'!V177)), ISNUMBER(SEARCH("none",'Model output'!V177)), ISNUMBER(SEARCH("R0",'Model output'!V177)), ISNUMBER(SEARCH("1 mm",'Model output'!V177)), ISNUMBER(SEARCH("0.1 CM",'Model output'!V177)), ISNUMBER(SEARCH("less than 0.2 mm",'Model output'!V177)), ISNUMBER(SEARCH("less than 1.0 mm",'Model output'!V177)), ISNUMBER(SEARCH("less than 0.5 mm",'Model output'!V177)), ISNUMBER(SEARCH("abut",'Model output'!V177))), "negative", "positive")</f>
        <v>negative</v>
      </c>
      <c r="AE178" s="32"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OR(ISNUMBER(SEARCH("papillary",N178,1)),ISNUMBER(SEARCH("papillary carcinoma",O178,1))),S178="positive"),AND(AND(ISNUMBER(J178),J178&gt;=5),M178=""),AND(AND(ISNUMBER(J178),J178&gt;=5),AND(ISNUMBER(M178),M178&gt;=1)),AND(ISNUMBER(SERACH("papillary",N178)),OR(Y178="positive",Z178="positive"), ISNUMBER(SEARCH("BRAF",AB178)))),"intermediate","low"))</f>
        <v>intermediate</v>
      </c>
      <c r="AF178" s="33" t="str">
        <f t="shared" si="31"/>
        <v>1b</v>
      </c>
      <c r="AG178" s="33" t="str">
        <f t="shared" si="32"/>
        <v>1b</v>
      </c>
      <c r="AH178" s="33" t="str">
        <f t="shared" si="33"/>
        <v>0</v>
      </c>
      <c r="AI178" s="38" t="str">
        <f t="shared" si="34"/>
        <v>I</v>
      </c>
      <c r="AJ178" s="32" t="s">
        <v>937</v>
      </c>
      <c r="AK178" s="37" t="s">
        <v>989</v>
      </c>
      <c r="AL178" s="37" t="s">
        <v>989</v>
      </c>
      <c r="AM178" s="37" t="s">
        <v>993</v>
      </c>
      <c r="AN178" s="37" t="s">
        <v>70</v>
      </c>
      <c r="AO178" s="32">
        <f t="shared" ca="1" si="41"/>
        <v>1</v>
      </c>
      <c r="AP178" s="37">
        <f t="shared" si="42"/>
        <v>1</v>
      </c>
      <c r="AQ178" s="37">
        <f t="shared" si="43"/>
        <v>1</v>
      </c>
      <c r="AR178" s="37">
        <f t="shared" si="44"/>
        <v>1</v>
      </c>
      <c r="AS178" s="38">
        <f t="shared" si="35"/>
        <v>1</v>
      </c>
    </row>
    <row r="179" spans="1:45">
      <c r="A179" t="str">
        <f>'Model output'!A178</f>
        <v>TCGA-EM-A2OY</v>
      </c>
      <c r="B179" s="44">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5"/>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26" t="str">
        <f t="shared" si="40"/>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
      </c>
      <c r="P179" t="str">
        <f>IF('Model output'!N178="","",'Model output'!N178)</f>
        <v>2.6 cm</v>
      </c>
      <c r="Q179" t="str">
        <f t="shared" si="30"/>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output'!P178="",'Model output'!P178="C",ISNUMBER(SEARCH("Not identified", 'Model output'!P178)),ISNUMBER(SEARCH("Absent",'Model output'!P178)),ISNUMBER(SEARCH("Absence",'Model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5" t="str">
        <f>IF('Model output'!S178="","",'Model output'!S178)</f>
        <v>Not identified</v>
      </c>
      <c r="Y179" t="str">
        <f>IF(OR('Model output'!S178="",ISNUMBER(SEARCH("No extension",'Model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8" t="str">
        <f>IF(OR('Model output'!V178="", AND(ISERROR(SEARCH("Positive",'Model output'!V178)), ISNUMBER(SEARCH("Negative",'Model output'!V178))), ISNUMBER(SEARCH("Cannot be assessed",'Model output'!V178)), AND(ISNUMBER(SEARCH("Uninvolved",'Model output'!V178)),NOT(ISNUMBER(SEARCH("margin(s) involved",'Model output'!V178)))), ISNUMBER(SEARCH("No involvement",'Model output'!V178)), AND(NOT(ISNUMBER(SEARCH("focal",'Model output'!V178))),ISNUMBER(SEARCH("Free",'Model output'!V178))), ISNUMBER(SEARCH("narrowly excised",'Model output'!V178)), ISNUMBER(SEARCH("none",'Model output'!V178)), ISNUMBER(SEARCH("R0",'Model output'!V178)), ISNUMBER(SEARCH("1 mm",'Model output'!V178)), ISNUMBER(SEARCH("0.1 CM",'Model output'!V178)), ISNUMBER(SEARCH("less than 0.2 mm",'Model output'!V178)), ISNUMBER(SEARCH("less than 1.0 mm",'Model output'!V178)), ISNUMBER(SEARCH("less than 0.5 mm",'Model output'!V178)), ISNUMBER(SEARCH("abut",'Model output'!V178))), "negative", "positive")</f>
        <v>negative</v>
      </c>
      <c r="AE179" s="32"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OR(ISNUMBER(SEARCH("papillary",N179,1)),ISNUMBER(SEARCH("papillary carcinoma",O179,1))),S179="positive"),AND(AND(ISNUMBER(J179),J179&gt;=5),M179=""),AND(AND(ISNUMBER(J179),J179&gt;=5),AND(ISNUMBER(M179),M179&gt;=1)),AND(ISNUMBER(SERACH("papillary",N179)),OR(Y179="positive",Z179="positive"), ISNUMBER(SEARCH("BRAF",AB179)))),"intermediate","low"))</f>
        <v>low</v>
      </c>
      <c r="AF179" s="33" t="str">
        <f t="shared" si="31"/>
        <v>2</v>
      </c>
      <c r="AG179" s="33" t="str">
        <f t="shared" si="32"/>
        <v>0</v>
      </c>
      <c r="AH179" s="33" t="str">
        <f t="shared" si="33"/>
        <v>0</v>
      </c>
      <c r="AI179" s="38" t="str">
        <f t="shared" si="34"/>
        <v>I</v>
      </c>
      <c r="AJ179" s="32" t="s">
        <v>937</v>
      </c>
      <c r="AK179" s="37" t="s">
        <v>992</v>
      </c>
      <c r="AL179" s="37" t="s">
        <v>990</v>
      </c>
      <c r="AM179" s="37" t="s">
        <v>993</v>
      </c>
      <c r="AN179" s="37" t="s">
        <v>70</v>
      </c>
      <c r="AO179" s="32">
        <f t="shared" ca="1" si="41"/>
        <v>0</v>
      </c>
      <c r="AP179" s="37">
        <f t="shared" si="42"/>
        <v>1</v>
      </c>
      <c r="AQ179" s="37">
        <f t="shared" si="43"/>
        <v>1</v>
      </c>
      <c r="AR179" s="37">
        <f t="shared" si="44"/>
        <v>1</v>
      </c>
      <c r="AS179" s="38">
        <f t="shared" si="35"/>
        <v>1</v>
      </c>
    </row>
    <row r="180" spans="1:45">
      <c r="A180" t="str">
        <f>'Model output'!A179</f>
        <v>TCGA-EM-A2OZ</v>
      </c>
      <c r="B180" s="44">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5"/>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26" t="str">
        <f t="shared" si="40"/>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 classical (usual)</v>
      </c>
      <c r="O180" t="str">
        <f>IF('Model output'!M179="","",'Model output'!M179)</f>
        <v/>
      </c>
      <c r="P180" t="str">
        <f>IF('Model output'!N179="","",'Model output'!N179)</f>
        <v>1.7cm</v>
      </c>
      <c r="Q180" t="str">
        <f t="shared" si="30"/>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output'!P179="",'Model output'!P179="C",ISNUMBER(SEARCH("Not identified", 'Model output'!P179)),ISNUMBER(SEARCH("Absent",'Model output'!P179)),ISNUMBER(SEARCH("Absence",'Model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5" t="str">
        <f>IF('Model output'!S179="","",'Model output'!S179)</f>
        <v>Not identified</v>
      </c>
      <c r="Y180" t="str">
        <f>IF(OR('Model output'!S179="",ISNUMBER(SEARCH("No extension",'Model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8" t="str">
        <f>IF(OR('Model output'!V179="", AND(ISERROR(SEARCH("Positive",'Model output'!V179)), ISNUMBER(SEARCH("Negative",'Model output'!V179))), ISNUMBER(SEARCH("Cannot be assessed",'Model output'!V179)), AND(ISNUMBER(SEARCH("Uninvolved",'Model output'!V179)),NOT(ISNUMBER(SEARCH("margin(s) involved",'Model output'!V179)))), ISNUMBER(SEARCH("No involvement",'Model output'!V179)), AND(NOT(ISNUMBER(SEARCH("focal",'Model output'!V179))),ISNUMBER(SEARCH("Free",'Model output'!V179))), ISNUMBER(SEARCH("narrowly excised",'Model output'!V179)), ISNUMBER(SEARCH("none",'Model output'!V179)), ISNUMBER(SEARCH("R0",'Model output'!V179)), ISNUMBER(SEARCH("1 mm",'Model output'!V179)), ISNUMBER(SEARCH("0.1 CM",'Model output'!V179)), ISNUMBER(SEARCH("less than 0.2 mm",'Model output'!V179)), ISNUMBER(SEARCH("less than 1.0 mm",'Model output'!V179)), ISNUMBER(SEARCH("less than 0.5 mm",'Model output'!V179)), ISNUMBER(SEARCH("abut",'Model output'!V179))), "negative", "positive")</f>
        <v>negative</v>
      </c>
      <c r="AE180" s="32"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OR(ISNUMBER(SEARCH("papillary",N180,1)),ISNUMBER(SEARCH("papillary carcinoma",O180,1))),S180="positive"),AND(AND(ISNUMBER(J180),J180&gt;=5),M180=""),AND(AND(ISNUMBER(J180),J180&gt;=5),AND(ISNUMBER(M180),M180&gt;=1)),AND(ISNUMBER(SERACH("papillary",N180)),OR(Y180="positive",Z180="positive"), ISNUMBER(SEARCH("BRAF",AB180)))),"intermediate","low"))</f>
        <v>low</v>
      </c>
      <c r="AF180" s="33" t="str">
        <f t="shared" si="31"/>
        <v>1b</v>
      </c>
      <c r="AG180" s="33" t="str">
        <f t="shared" si="32"/>
        <v>0</v>
      </c>
      <c r="AH180" s="33" t="str">
        <f t="shared" si="33"/>
        <v>0</v>
      </c>
      <c r="AI180" s="38" t="str">
        <f t="shared" si="34"/>
        <v>I</v>
      </c>
      <c r="AJ180" s="32" t="s">
        <v>937</v>
      </c>
      <c r="AK180" s="37" t="s">
        <v>989</v>
      </c>
      <c r="AL180" s="37" t="s">
        <v>990</v>
      </c>
      <c r="AM180" s="37" t="s">
        <v>993</v>
      </c>
      <c r="AN180" s="37" t="s">
        <v>70</v>
      </c>
      <c r="AO180" s="32">
        <f t="shared" ca="1" si="41"/>
        <v>0</v>
      </c>
      <c r="AP180" s="37">
        <f t="shared" si="42"/>
        <v>1</v>
      </c>
      <c r="AQ180" s="37">
        <f t="shared" si="43"/>
        <v>1</v>
      </c>
      <c r="AR180" s="37">
        <f t="shared" si="44"/>
        <v>1</v>
      </c>
      <c r="AS180" s="38">
        <f t="shared" si="35"/>
        <v>1</v>
      </c>
    </row>
    <row r="181" spans="1:45">
      <c r="A181" t="str">
        <f>'Model output'!A180</f>
        <v>TCGA-EM-A2P0</v>
      </c>
      <c r="B181" s="44">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5"/>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26" t="str">
        <f t="shared" si="40"/>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30"/>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output'!P180="",'Model output'!P180="C",ISNUMBER(SEARCH("Not identified", 'Model output'!P180)),ISNUMBER(SEARCH("Absent",'Model output'!P180)),ISNUMBER(SEARCH("Absence",'Model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5" t="str">
        <f>IF('Model output'!S180="","",'Model output'!S180)</f>
        <v>Not identified</v>
      </c>
      <c r="Y181" t="str">
        <f>IF(OR('Model output'!S180="",ISNUMBER(SEARCH("No extension",'Model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8" t="str">
        <f>IF(OR('Model output'!V180="", AND(ISERROR(SEARCH("Positive",'Model output'!V180)), ISNUMBER(SEARCH("Negative",'Model output'!V180))), ISNUMBER(SEARCH("Cannot be assessed",'Model output'!V180)), AND(ISNUMBER(SEARCH("Uninvolved",'Model output'!V180)),NOT(ISNUMBER(SEARCH("margin(s) involved",'Model output'!V180)))), ISNUMBER(SEARCH("No involvement",'Model output'!V180)), AND(NOT(ISNUMBER(SEARCH("focal",'Model output'!V180))),ISNUMBER(SEARCH("Free",'Model output'!V180))), ISNUMBER(SEARCH("narrowly excised",'Model output'!V180)), ISNUMBER(SEARCH("none",'Model output'!V180)), ISNUMBER(SEARCH("R0",'Model output'!V180)), ISNUMBER(SEARCH("1 mm",'Model output'!V180)), ISNUMBER(SEARCH("0.1 CM",'Model output'!V180)), ISNUMBER(SEARCH("less than 0.2 mm",'Model output'!V180)), ISNUMBER(SEARCH("less than 1.0 mm",'Model output'!V180)), ISNUMBER(SEARCH("less than 0.5 mm",'Model output'!V180)), ISNUMBER(SEARCH("abut",'Model output'!V180))), "negative", "positive")</f>
        <v>negative</v>
      </c>
      <c r="AE181" s="32"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OR(ISNUMBER(SEARCH("papillary",N181,1)),ISNUMBER(SEARCH("papillary carcinoma",O181,1))),S181="positive"),AND(AND(ISNUMBER(J181),J181&gt;=5),M181=""),AND(AND(ISNUMBER(J181),J181&gt;=5),AND(ISNUMBER(M181),M181&gt;=1)),AND(ISNUMBER(SERACH("papillary",N181)),OR(Y181="positive",Z181="positive"), ISNUMBER(SEARCH("BRAF",AB181)))),"intermediate","low"))</f>
        <v>intermediate</v>
      </c>
      <c r="AF181" s="33" t="str">
        <f t="shared" si="31"/>
        <v>2</v>
      </c>
      <c r="AG181" s="33" t="str">
        <f t="shared" si="32"/>
        <v>1a</v>
      </c>
      <c r="AH181" s="33" t="str">
        <f t="shared" si="33"/>
        <v>0</v>
      </c>
      <c r="AI181" s="38" t="str">
        <f t="shared" si="34"/>
        <v>I</v>
      </c>
      <c r="AJ181" s="32" t="s">
        <v>937</v>
      </c>
      <c r="AK181" s="37" t="s">
        <v>992</v>
      </c>
      <c r="AL181" s="37" t="s">
        <v>989</v>
      </c>
      <c r="AM181" s="37" t="s">
        <v>993</v>
      </c>
      <c r="AN181" s="37" t="s">
        <v>70</v>
      </c>
      <c r="AO181" s="32">
        <f t="shared" ca="1" si="41"/>
        <v>1</v>
      </c>
      <c r="AP181" s="37">
        <f t="shared" si="42"/>
        <v>1</v>
      </c>
      <c r="AQ181" s="37">
        <f t="shared" si="43"/>
        <v>0</v>
      </c>
      <c r="AR181" s="37">
        <f t="shared" si="44"/>
        <v>1</v>
      </c>
      <c r="AS181" s="38">
        <f t="shared" si="35"/>
        <v>1</v>
      </c>
    </row>
    <row r="182" spans="1:45">
      <c r="A182" t="str">
        <f>'Model output'!A181</f>
        <v>TCGA-EM-A2P1</v>
      </c>
      <c r="B182" s="44">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5"/>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 x 1.3 cm x 1.6 cm</v>
      </c>
      <c r="L182" s="26" t="str">
        <f t="shared" si="40"/>
        <v>2.8cm,1.3cm,1.6cm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 Warthin-like variant</v>
      </c>
      <c r="O182" t="str">
        <f>IF('Model output'!M181="","",'Model output'!M181)</f>
        <v>with focal follicular growth</v>
      </c>
      <c r="P182" t="str">
        <f>IF('Model output'!N181="","",'Model output'!N181)</f>
        <v>3.1 cm</v>
      </c>
      <c r="Q182" t="str">
        <f t="shared" si="30"/>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output'!P181="",'Model output'!P181="C",ISNUMBER(SEARCH("Not identified", 'Model output'!P181)),ISNUMBER(SEARCH("Absent",'Model output'!P181)),ISNUMBER(SEARCH("Absence",'Model output'!P181)),AND(ISNUMBER(SEARCH("No",'Model output'!P181)),NOT(ISNUMBER(SEARCH("diagnostic",'Model output'!P181)))),ISNUMBER(SEARCH("Negative",'Model output'!P181))),"negative","positive")</f>
        <v>negative</v>
      </c>
      <c r="T182">
        <f>IF('Model output'!O181="","",'Model output'!O181)</f>
        <v>2</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5" t="str">
        <f>IF('Model output'!S181="","",'Model output'!S181)</f>
        <v>Not identified</v>
      </c>
      <c r="Y182" t="str">
        <f>IF(OR('Model output'!S181="",ISNUMBER(SEARCH("No extension",'Model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8" t="str">
        <f>IF(OR('Model output'!V181="", AND(ISERROR(SEARCH("Positive",'Model output'!V181)), ISNUMBER(SEARCH("Negative",'Model output'!V181))), ISNUMBER(SEARCH("Cannot be assessed",'Model output'!V181)), AND(ISNUMBER(SEARCH("Uninvolved",'Model output'!V181)),NOT(ISNUMBER(SEARCH("margin(s) involved",'Model output'!V181)))), ISNUMBER(SEARCH("No involvement",'Model output'!V181)), AND(NOT(ISNUMBER(SEARCH("focal",'Model output'!V181))),ISNUMBER(SEARCH("Free",'Model output'!V181))), ISNUMBER(SEARCH("narrowly excised",'Model output'!V181)), ISNUMBER(SEARCH("none",'Model output'!V181)), ISNUMBER(SEARCH("R0",'Model output'!V181)), ISNUMBER(SEARCH("1 mm",'Model output'!V181)), ISNUMBER(SEARCH("0.1 CM",'Model output'!V181)), ISNUMBER(SEARCH("less than 0.2 mm",'Model output'!V181)), ISNUMBER(SEARCH("less than 1.0 mm",'Model output'!V181)), ISNUMBER(SEARCH("less than 0.5 mm",'Model output'!V181)), ISNUMBER(SEARCH("abut",'Model output'!V181))), "negative", "positive")</f>
        <v>negative</v>
      </c>
      <c r="AE182" s="32"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OR(ISNUMBER(SEARCH("papillary",N182,1)),ISNUMBER(SEARCH("papillary carcinoma",O182,1))),S182="positive"),AND(AND(ISNUMBER(J182),J182&gt;=5),M182=""),AND(AND(ISNUMBER(J182),J182&gt;=5),AND(ISNUMBER(M182),M182&gt;=1)),AND(ISNUMBER(SERACH("papillary",N182)),OR(Y182="positive",Z182="positive"), ISNUMBER(SEARCH("BRAF",AB182)))),"intermediate","low"))</f>
        <v>intermediate</v>
      </c>
      <c r="AF182" s="33" t="str">
        <f t="shared" si="31"/>
        <v>2</v>
      </c>
      <c r="AG182" s="33" t="str">
        <f t="shared" si="32"/>
        <v>1b</v>
      </c>
      <c r="AH182" s="33" t="str">
        <f t="shared" si="33"/>
        <v>0</v>
      </c>
      <c r="AI182" s="38" t="str">
        <f t="shared" si="34"/>
        <v>I</v>
      </c>
      <c r="AJ182" s="32" t="s">
        <v>937</v>
      </c>
      <c r="AK182" s="37" t="s">
        <v>992</v>
      </c>
      <c r="AL182" s="37" t="s">
        <v>989</v>
      </c>
      <c r="AM182" s="37" t="s">
        <v>993</v>
      </c>
      <c r="AN182" s="37" t="s">
        <v>70</v>
      </c>
      <c r="AO182" s="32">
        <f t="shared" ca="1" si="41"/>
        <v>1</v>
      </c>
      <c r="AP182" s="37">
        <f t="shared" si="42"/>
        <v>1</v>
      </c>
      <c r="AQ182" s="37">
        <f t="shared" si="43"/>
        <v>1</v>
      </c>
      <c r="AR182" s="37">
        <f t="shared" si="44"/>
        <v>1</v>
      </c>
      <c r="AS182" s="38">
        <f t="shared" si="35"/>
        <v>1</v>
      </c>
    </row>
    <row r="183" spans="1:45">
      <c r="A183" t="str">
        <f>'Model output'!A182</f>
        <v>TCGA-EM-A2P2</v>
      </c>
      <c r="B183" s="44">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45"/>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26" t="str">
        <f t="shared" si="40"/>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 variant</v>
      </c>
      <c r="P183" t="str">
        <f>IF('Model output'!N182="","",'Model output'!N182)</f>
        <v>5.0 cm</v>
      </c>
      <c r="Q183" t="str">
        <f t="shared" si="30"/>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output'!P182="",'Model output'!P182="C",ISNUMBER(SEARCH("Not identified", 'Model output'!P182)),ISNUMBER(SEARCH("Absent",'Model output'!P182)),ISNUMBER(SEARCH("Absence",'Model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5" t="str">
        <f>IF('Model output'!S182="","",'Model output'!S182)</f>
        <v>Not identified</v>
      </c>
      <c r="Y183" t="str">
        <f>IF(OR('Model output'!S182="",ISNUMBER(SEARCH("No extension",'Model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8" t="str">
        <f>IF(OR('Model output'!V182="", AND(ISERROR(SEARCH("Positive",'Model output'!V182)), ISNUMBER(SEARCH("Negative",'Model output'!V182))), ISNUMBER(SEARCH("Cannot be assessed",'Model output'!V182)), AND(ISNUMBER(SEARCH("Uninvolved",'Model output'!V182)),NOT(ISNUMBER(SEARCH("margin(s) involved",'Model output'!V182)))), ISNUMBER(SEARCH("No involvement",'Model output'!V182)), AND(NOT(ISNUMBER(SEARCH("focal",'Model output'!V182))),ISNUMBER(SEARCH("Free",'Model output'!V182))), ISNUMBER(SEARCH("narrowly excised",'Model output'!V182)), ISNUMBER(SEARCH("none",'Model output'!V182)), ISNUMBER(SEARCH("R0",'Model output'!V182)), ISNUMBER(SEARCH("1 mm",'Model output'!V182)), ISNUMBER(SEARCH("0.1 CM",'Model output'!V182)), ISNUMBER(SEARCH("less than 0.2 mm",'Model output'!V182)), ISNUMBER(SEARCH("less than 1.0 mm",'Model output'!V182)), ISNUMBER(SEARCH("less than 0.5 mm",'Model output'!V182)), ISNUMBER(SEARCH("abut",'Model output'!V182))), "negative", "positive")</f>
        <v>negative</v>
      </c>
      <c r="AE183" s="32"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OR(ISNUMBER(SEARCH("papillary",N183,1)),ISNUMBER(SEARCH("papillary carcinoma",O183,1))),S183="positive"),AND(AND(ISNUMBER(J183),J183&gt;=5),M183=""),AND(AND(ISNUMBER(J183),J183&gt;=5),AND(ISNUMBER(M183),M183&gt;=1)),AND(ISNUMBER(SERACH("papillary",N183)),OR(Y183="positive",Z183="positive"), ISNUMBER(SEARCH("BRAF",AB183)))),"intermediate","low"))</f>
        <v>intermediate</v>
      </c>
      <c r="AF183" s="33" t="str">
        <f t="shared" si="31"/>
        <v>3a</v>
      </c>
      <c r="AG183" s="33" t="str">
        <f t="shared" si="32"/>
        <v>0</v>
      </c>
      <c r="AH183" s="33" t="str">
        <f t="shared" si="33"/>
        <v>0</v>
      </c>
      <c r="AI183" s="38" t="str">
        <f t="shared" si="34"/>
        <v>I</v>
      </c>
      <c r="AJ183" s="32" t="s">
        <v>937</v>
      </c>
      <c r="AK183" s="37" t="s">
        <v>995</v>
      </c>
      <c r="AL183" s="37" t="s">
        <v>990</v>
      </c>
      <c r="AM183" s="37" t="s">
        <v>993</v>
      </c>
      <c r="AN183" s="37" t="s">
        <v>70</v>
      </c>
      <c r="AO183" s="32">
        <f t="shared" ca="1" si="41"/>
        <v>1</v>
      </c>
      <c r="AP183" s="37">
        <f t="shared" si="42"/>
        <v>1</v>
      </c>
      <c r="AQ183" s="37">
        <f t="shared" si="43"/>
        <v>1</v>
      </c>
      <c r="AR183" s="37">
        <f t="shared" si="44"/>
        <v>1</v>
      </c>
      <c r="AS183" s="38">
        <f t="shared" si="35"/>
        <v>1</v>
      </c>
    </row>
    <row r="184" spans="1:45">
      <c r="A184" t="str">
        <f>'Model output'!A183</f>
        <v>TCGA-EM-A2P3</v>
      </c>
      <c r="B184" s="44">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X</v>
      </c>
      <c r="F184" t="str">
        <f t="shared" si="45"/>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26" t="str">
        <f t="shared" si="40"/>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Follicular variant</v>
      </c>
      <c r="P184" t="str">
        <f>IF('Model output'!N183="","",'Model output'!N183)</f>
        <v>1.4 cm</v>
      </c>
      <c r="Q184" t="str">
        <f t="shared" si="30"/>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output'!P183="",'Model output'!P183="C",ISNUMBER(SEARCH("Not identified", 'Model output'!P183)),ISNUMBER(SEARCH("Absent",'Model output'!P183)),ISNUMBER(SEARCH("Absence",'Model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5" t="str">
        <f>IF('Model output'!S183="","",'Model output'!S183)</f>
        <v>Not identified</v>
      </c>
      <c r="Y184" t="str">
        <f>IF(OR('Model output'!S183="",ISNUMBER(SEARCH("No extension",'Model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8" t="str">
        <f>IF(OR('Model output'!V183="", AND(ISERROR(SEARCH("Positive",'Model output'!V183)), ISNUMBER(SEARCH("Negative",'Model output'!V183))), ISNUMBER(SEARCH("Cannot be assessed",'Model output'!V183)), AND(ISNUMBER(SEARCH("Uninvolved",'Model output'!V183)),NOT(ISNUMBER(SEARCH("margin(s) involved",'Model output'!V183)))), ISNUMBER(SEARCH("No involvement",'Model output'!V183)), AND(NOT(ISNUMBER(SEARCH("focal",'Model output'!V183))),ISNUMBER(SEARCH("Free",'Model output'!V183))), ISNUMBER(SEARCH("narrowly excised",'Model output'!V183)), ISNUMBER(SEARCH("none",'Model output'!V183)), ISNUMBER(SEARCH("R0",'Model output'!V183)), ISNUMBER(SEARCH("1 mm",'Model output'!V183)), ISNUMBER(SEARCH("0.1 CM",'Model output'!V183)), ISNUMBER(SEARCH("less than 0.2 mm",'Model output'!V183)), ISNUMBER(SEARCH("less than 1.0 mm",'Model output'!V183)), ISNUMBER(SEARCH("less than 0.5 mm",'Model output'!V183)), ISNUMBER(SEARCH("abut",'Model output'!V183))), "negative", "positive")</f>
        <v>negative</v>
      </c>
      <c r="AE184" s="32"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OR(ISNUMBER(SEARCH("papillary",N184,1)),ISNUMBER(SEARCH("papillary carcinoma",O184,1))),S184="positive"),AND(AND(ISNUMBER(J184),J184&gt;=5),M184=""),AND(AND(ISNUMBER(J184),J184&gt;=5),AND(ISNUMBER(M184),M184&gt;=1)),AND(ISNUMBER(SERACH("papillary",N184)),OR(Y184="positive",Z184="positive"), ISNUMBER(SEARCH("BRAF",AB184)))),"intermediate","low"))</f>
        <v>low</v>
      </c>
      <c r="AF184" s="33" t="str">
        <f t="shared" si="31"/>
        <v>1b</v>
      </c>
      <c r="AG184" s="33" t="str">
        <f t="shared" si="32"/>
        <v>0</v>
      </c>
      <c r="AH184" s="33" t="str">
        <f t="shared" si="33"/>
        <v>0</v>
      </c>
      <c r="AI184" s="38" t="str">
        <f t="shared" si="34"/>
        <v>I</v>
      </c>
      <c r="AJ184" s="32" t="s">
        <v>936</v>
      </c>
      <c r="AK184" s="37" t="s">
        <v>989</v>
      </c>
      <c r="AL184" s="37" t="s">
        <v>993</v>
      </c>
      <c r="AM184" s="37" t="s">
        <v>993</v>
      </c>
      <c r="AN184" s="37" t="s">
        <v>70</v>
      </c>
      <c r="AO184" s="32">
        <f t="shared" ca="1" si="41"/>
        <v>1</v>
      </c>
      <c r="AP184" s="37">
        <f t="shared" si="42"/>
        <v>1</v>
      </c>
      <c r="AQ184" s="37">
        <f t="shared" si="43"/>
        <v>1</v>
      </c>
      <c r="AR184" s="37">
        <f t="shared" si="44"/>
        <v>1</v>
      </c>
      <c r="AS184" s="38">
        <f t="shared" si="35"/>
        <v>1</v>
      </c>
    </row>
    <row r="185" spans="1:45">
      <c r="A185" t="str">
        <f>'Model output'!A184</f>
        <v>TCGA-EM-A3AI</v>
      </c>
      <c r="B185" s="44">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5"/>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t="str">
        <f>IF('Model output'!I184="","",IF(ISNUMBER('Model output'!I184),'Model output'!I184,1))</f>
        <v/>
      </c>
      <c r="J185" t="str">
        <f>IF('Model output'!J184="","",IF(AND(ISNUMBER('Model output'!J184),'Model output'!J184&lt;=I185),'Model output'!J184,IF(ISNUMBER(SEARCH("0/",'Model output'!J184)),0,1)))</f>
        <v/>
      </c>
      <c r="K185" t="str" cm="1">
        <f t="array" ref="K185">IF(COUNT(FIND({0,1,2,3,4,5,6,7,8,9},'Model output'!K184))&gt;0,'Model output'!K184,"")</f>
        <v/>
      </c>
      <c r="L185" s="26" t="str">
        <f t="shared" si="40"/>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 cm</v>
      </c>
      <c r="Q185" t="str">
        <f t="shared" si="30"/>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output'!P184="",'Model output'!P184="C",ISNUMBER(SEARCH("Not identified", 'Model output'!P184)),ISNUMBER(SEARCH("Absent",'Model output'!P184)),ISNUMBER(SEARCH("Absence",'Model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5" t="str">
        <f>IF('Model output'!S184="","",'Model output'!S184)</f>
        <v>Not identified</v>
      </c>
      <c r="Y185" t="str">
        <f>IF(OR('Model output'!S184="",ISNUMBER(SEARCH("No extension",'Model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8" t="str">
        <f>IF(OR('Model output'!V184="", AND(ISERROR(SEARCH("Positive",'Model output'!V184)), ISNUMBER(SEARCH("Negative",'Model output'!V184))), ISNUMBER(SEARCH("Cannot be assessed",'Model output'!V184)), AND(ISNUMBER(SEARCH("Uninvolved",'Model output'!V184)),NOT(ISNUMBER(SEARCH("margin(s) involved",'Model output'!V184)))), ISNUMBER(SEARCH("No involvement",'Model output'!V184)), AND(NOT(ISNUMBER(SEARCH("focal",'Model output'!V184))),ISNUMBER(SEARCH("Free",'Model output'!V184))), ISNUMBER(SEARCH("narrowly excised",'Model output'!V184)), ISNUMBER(SEARCH("none",'Model output'!V184)), ISNUMBER(SEARCH("R0",'Model output'!V184)), ISNUMBER(SEARCH("1 mm",'Model output'!V184)), ISNUMBER(SEARCH("0.1 CM",'Model output'!V184)), ISNUMBER(SEARCH("less than 0.2 mm",'Model output'!V184)), ISNUMBER(SEARCH("less than 1.0 mm",'Model output'!V184)), ISNUMBER(SEARCH("less than 0.5 mm",'Model output'!V184)), ISNUMBER(SEARCH("abut",'Model output'!V184))), "negative", "positive")</f>
        <v>negative</v>
      </c>
      <c r="AE185" s="32"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OR(ISNUMBER(SEARCH("papillary",N185,1)),ISNUMBER(SEARCH("papillary carcinoma",O185,1))),S185="positive"),AND(AND(ISNUMBER(J185),J185&gt;=5),M185=""),AND(AND(ISNUMBER(J185),J185&gt;=5),AND(ISNUMBER(M185),M185&gt;=1)),AND(ISNUMBER(SERACH("papillary",N185)),OR(Y185="positive",Z185="positive"), ISNUMBER(SEARCH("BRAF",AB185)))),"intermediate","low"))</f>
        <v>low</v>
      </c>
      <c r="AF185" s="33" t="str">
        <f t="shared" si="31"/>
        <v>2</v>
      </c>
      <c r="AG185" s="33" t="str">
        <f t="shared" si="32"/>
        <v>0</v>
      </c>
      <c r="AH185" s="33" t="str">
        <f t="shared" si="33"/>
        <v>0</v>
      </c>
      <c r="AI185" s="38" t="str">
        <f t="shared" si="34"/>
        <v>I</v>
      </c>
      <c r="AJ185" s="32" t="s">
        <v>936</v>
      </c>
      <c r="AK185" s="37" t="s">
        <v>992</v>
      </c>
      <c r="AL185" s="37" t="s">
        <v>993</v>
      </c>
      <c r="AM185" s="37" t="s">
        <v>993</v>
      </c>
      <c r="AN185" s="37" t="s">
        <v>70</v>
      </c>
      <c r="AO185" s="32">
        <f t="shared" ca="1" si="41"/>
        <v>1</v>
      </c>
      <c r="AP185" s="37">
        <f t="shared" si="42"/>
        <v>1</v>
      </c>
      <c r="AQ185" s="37">
        <f t="shared" si="43"/>
        <v>1</v>
      </c>
      <c r="AR185" s="37">
        <f t="shared" si="44"/>
        <v>1</v>
      </c>
      <c r="AS185" s="38">
        <f t="shared" si="35"/>
        <v>1</v>
      </c>
    </row>
    <row r="186" spans="1:45">
      <c r="A186" t="str">
        <f>'Model output'!A185</f>
        <v>TCGA-EM-A3AJ</v>
      </c>
      <c r="B186" s="44">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5"/>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26" t="str">
        <f t="shared" si="40"/>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 Classical (usual), Papillary with focal hobnail cell change</v>
      </c>
      <c r="P186" t="str">
        <f>IF('Model output'!N185="","",'Model output'!N185)</f>
        <v>4.1 cm</v>
      </c>
      <c r="Q186" t="str">
        <f t="shared" ref="Q186:Q249" si="46">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P186)), ISNUMBER(SEARCH("mm", P186))), SUBSTITUTE(P186, "cm", "mm"), P186),"cm.","cm"),"cm;","cm,"),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output'!P185="",'Model output'!P185="C",ISNUMBER(SEARCH("Not identified", 'Model output'!P185)),ISNUMBER(SEARCH("Absent",'Model output'!P185)),ISNUMBER(SEARCH("Absence",'Model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5" t="str">
        <f>IF('Model output'!S185="","",'Model output'!S185)</f>
        <v>Not identified</v>
      </c>
      <c r="Y186" t="str">
        <f>IF(OR('Model output'!S185="",ISNUMBER(SEARCH("No extension",'Model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8" t="str">
        <f>IF(OR('Model output'!V185="", AND(ISERROR(SEARCH("Positive",'Model output'!V185)), ISNUMBER(SEARCH("Negative",'Model output'!V185))), ISNUMBER(SEARCH("Cannot be assessed",'Model output'!V185)), AND(ISNUMBER(SEARCH("Uninvolved",'Model output'!V185)),NOT(ISNUMBER(SEARCH("margin(s) involved",'Model output'!V185)))), ISNUMBER(SEARCH("No involvement",'Model output'!V185)), AND(NOT(ISNUMBER(SEARCH("focal",'Model output'!V185))),ISNUMBER(SEARCH("Free",'Model output'!V185))), ISNUMBER(SEARCH("narrowly excised",'Model output'!V185)), ISNUMBER(SEARCH("none",'Model output'!V185)), ISNUMBER(SEARCH("R0",'Model output'!V185)), ISNUMBER(SEARCH("1 mm",'Model output'!V185)), ISNUMBER(SEARCH("0.1 CM",'Model output'!V185)), ISNUMBER(SEARCH("less than 0.2 mm",'Model output'!V185)), ISNUMBER(SEARCH("less than 1.0 mm",'Model output'!V185)), ISNUMBER(SEARCH("less than 0.5 mm",'Model output'!V185)), ISNUMBER(SEARCH("abut",'Model output'!V185))), "negative", "positive")</f>
        <v>positive</v>
      </c>
      <c r="AE186" s="32"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OR(ISNUMBER(SEARCH("papillary",N186,1)),ISNUMBER(SEARCH("papillary carcinoma",O186,1))),S186="positive"),AND(AND(ISNUMBER(J186),J186&gt;=5),M186=""),AND(AND(ISNUMBER(J186),J186&gt;=5),AND(ISNUMBER(M186),M186&gt;=1)),AND(ISNUMBER(SERACH("papillary",N186)),OR(Y186="positive",Z186="positive"), ISNUMBER(SEARCH("BRAF",AB186)))),"intermediate","low"))</f>
        <v>high</v>
      </c>
      <c r="AF186" s="33" t="str">
        <f t="shared" si="31"/>
        <v>3a</v>
      </c>
      <c r="AG186" s="33" t="str">
        <f t="shared" si="32"/>
        <v>1a</v>
      </c>
      <c r="AH186" s="33" t="str">
        <f t="shared" si="33"/>
        <v>0</v>
      </c>
      <c r="AI186" s="38" t="str">
        <f t="shared" si="34"/>
        <v>I</v>
      </c>
      <c r="AJ186" s="32" t="s">
        <v>935</v>
      </c>
      <c r="AK186" s="37" t="s">
        <v>995</v>
      </c>
      <c r="AL186" s="37" t="s">
        <v>994</v>
      </c>
      <c r="AM186" s="37" t="s">
        <v>993</v>
      </c>
      <c r="AN186" s="37" t="s">
        <v>70</v>
      </c>
      <c r="AO186" s="32">
        <f t="shared" si="41"/>
        <v>1</v>
      </c>
      <c r="AP186" s="37">
        <f t="shared" si="42"/>
        <v>1</v>
      </c>
      <c r="AQ186" s="37">
        <f t="shared" si="43"/>
        <v>1</v>
      </c>
      <c r="AR186" s="37">
        <f t="shared" si="44"/>
        <v>1</v>
      </c>
      <c r="AS186" s="38">
        <f t="shared" si="35"/>
        <v>1</v>
      </c>
    </row>
    <row r="187" spans="1:45">
      <c r="A187" t="str">
        <f>'Model output'!A186</f>
        <v>TCGA-EM-A3AK</v>
      </c>
      <c r="B187" s="44">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5"/>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26" t="str">
        <f t="shared" si="40"/>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Papillary carcinoma, other variant: focal hobnail change (&lt;5% of tumor).</v>
      </c>
      <c r="P187" t="str">
        <f>IF('Model output'!N186="","",'Model output'!N186)</f>
        <v>2.0 cm</v>
      </c>
      <c r="Q187" t="str">
        <f t="shared" si="46"/>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output'!P186="",'Model output'!P186="C",ISNUMBER(SEARCH("Not identified", 'Model output'!P186)),ISNUMBER(SEARCH("Absent",'Model output'!P186)),ISNUMBER(SEARCH("Absence",'Model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5" t="str">
        <f>IF('Model output'!S186="","",'Model output'!S186)</f>
        <v>Not identified</v>
      </c>
      <c r="Y187" t="str">
        <f>IF(OR('Model output'!S186="",ISNUMBER(SEARCH("No extension",'Model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8" t="str">
        <f>IF(OR('Model output'!V186="", AND(ISERROR(SEARCH("Positive",'Model output'!V186)), ISNUMBER(SEARCH("Negative",'Model output'!V186))), ISNUMBER(SEARCH("Cannot be assessed",'Model output'!V186)), AND(ISNUMBER(SEARCH("Uninvolved",'Model output'!V186)),NOT(ISNUMBER(SEARCH("margin(s) involved",'Model output'!V186)))), ISNUMBER(SEARCH("No involvement",'Model output'!V186)), AND(NOT(ISNUMBER(SEARCH("focal",'Model output'!V186))),ISNUMBER(SEARCH("Free",'Model output'!V186))), ISNUMBER(SEARCH("narrowly excised",'Model output'!V186)), ISNUMBER(SEARCH("none",'Model output'!V186)), ISNUMBER(SEARCH("R0",'Model output'!V186)), ISNUMBER(SEARCH("1 mm",'Model output'!V186)), ISNUMBER(SEARCH("0.1 CM",'Model output'!V186)), ISNUMBER(SEARCH("less than 0.2 mm",'Model output'!V186)), ISNUMBER(SEARCH("less than 1.0 mm",'Model output'!V186)), ISNUMBER(SEARCH("less than 0.5 mm",'Model output'!V186)), ISNUMBER(SEARCH("abut",'Model output'!V186))), "negative", "positive")</f>
        <v>negative</v>
      </c>
      <c r="AE187" s="32"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OR(ISNUMBER(SEARCH("papillary",N187,1)),ISNUMBER(SEARCH("papillary carcinoma",O187,1))),S187="positive"),AND(AND(ISNUMBER(J187),J187&gt;=5),M187=""),AND(AND(ISNUMBER(J187),J187&gt;=5),AND(ISNUMBER(M187),M187&gt;=1)),AND(ISNUMBER(SERACH("papillary",N187)),OR(Y187="positive",Z187="positive"), ISNUMBER(SEARCH("BRAF",AB187)))),"intermediate","low"))</f>
        <v>intermediate</v>
      </c>
      <c r="AF187" s="33" t="str">
        <f t="shared" si="31"/>
        <v>1b</v>
      </c>
      <c r="AG187" s="33" t="str">
        <f t="shared" si="32"/>
        <v>0</v>
      </c>
      <c r="AH187" s="33" t="str">
        <f t="shared" si="33"/>
        <v>0</v>
      </c>
      <c r="AI187" s="38" t="str">
        <f t="shared" si="34"/>
        <v>I</v>
      </c>
      <c r="AJ187" s="32" t="s">
        <v>937</v>
      </c>
      <c r="AK187" s="37" t="s">
        <v>989</v>
      </c>
      <c r="AL187" s="37" t="s">
        <v>990</v>
      </c>
      <c r="AM187" s="37" t="s">
        <v>993</v>
      </c>
      <c r="AN187" s="37" t="s">
        <v>70</v>
      </c>
      <c r="AO187" s="32">
        <f t="shared" ca="1" si="41"/>
        <v>1</v>
      </c>
      <c r="AP187" s="37">
        <f t="shared" si="42"/>
        <v>1</v>
      </c>
      <c r="AQ187" s="37">
        <f t="shared" si="43"/>
        <v>1</v>
      </c>
      <c r="AR187" s="37">
        <f t="shared" si="44"/>
        <v>1</v>
      </c>
      <c r="AS187" s="38">
        <f t="shared" si="35"/>
        <v>1</v>
      </c>
    </row>
    <row r="188" spans="1:45">
      <c r="A188" t="str">
        <f>'Model output'!A187</f>
        <v>TCGA-EM-A3AL</v>
      </c>
      <c r="B188" s="44">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5"/>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26" t="str">
        <f t="shared" si="40"/>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
      </c>
      <c r="P188" t="str">
        <f>IF('Model output'!N187="","",'Model output'!N187)</f>
        <v>1.9 cm</v>
      </c>
      <c r="Q188" t="str">
        <f t="shared" si="46"/>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output'!P187="",'Model output'!P187="C",ISNUMBER(SEARCH("Not identified", 'Model output'!P187)),ISNUMBER(SEARCH("Absent",'Model output'!P187)),ISNUMBER(SEARCH("Absence",'Model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5" t="str">
        <f>IF('Model output'!S187="","",'Model output'!S187)</f>
        <v>Not identified</v>
      </c>
      <c r="Y188" t="str">
        <f>IF(OR('Model output'!S187="",ISNUMBER(SEARCH("No extension",'Model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8" t="str">
        <f>IF(OR('Model output'!V187="", AND(ISERROR(SEARCH("Positive",'Model output'!V187)), ISNUMBER(SEARCH("Negative",'Model output'!V187))), ISNUMBER(SEARCH("Cannot be assessed",'Model output'!V187)), AND(ISNUMBER(SEARCH("Uninvolved",'Model output'!V187)),NOT(ISNUMBER(SEARCH("margin(s) involved",'Model output'!V187)))), ISNUMBER(SEARCH("No involvement",'Model output'!V187)), AND(NOT(ISNUMBER(SEARCH("focal",'Model output'!V187))),ISNUMBER(SEARCH("Free",'Model output'!V187))), ISNUMBER(SEARCH("narrowly excised",'Model output'!V187)), ISNUMBER(SEARCH("none",'Model output'!V187)), ISNUMBER(SEARCH("R0",'Model output'!V187)), ISNUMBER(SEARCH("1 mm",'Model output'!V187)), ISNUMBER(SEARCH("0.1 CM",'Model output'!V187)), ISNUMBER(SEARCH("less than 0.2 mm",'Model output'!V187)), ISNUMBER(SEARCH("less than 1.0 mm",'Model output'!V187)), ISNUMBER(SEARCH("less than 0.5 mm",'Model output'!V187)), ISNUMBER(SEARCH("abut",'Model output'!V187))), "negative", "positive")</f>
        <v>negative</v>
      </c>
      <c r="AE188" s="32"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OR(ISNUMBER(SEARCH("papillary",N188,1)),ISNUMBER(SEARCH("papillary carcinoma",O188,1))),S188="positive"),AND(AND(ISNUMBER(J188),J188&gt;=5),M188=""),AND(AND(ISNUMBER(J188),J188&gt;=5),AND(ISNUMBER(M188),M188&gt;=1)),AND(ISNUMBER(SERACH("papillary",N188)),OR(Y188="positive",Z188="positive"), ISNUMBER(SEARCH("BRAF",AB188)))),"intermediate","low"))</f>
        <v>low</v>
      </c>
      <c r="AF188" s="33" t="str">
        <f t="shared" si="31"/>
        <v>1b</v>
      </c>
      <c r="AG188" s="33" t="str">
        <f t="shared" si="32"/>
        <v>0</v>
      </c>
      <c r="AH188" s="33" t="str">
        <f t="shared" si="33"/>
        <v>0</v>
      </c>
      <c r="AI188" s="38" t="str">
        <f t="shared" si="34"/>
        <v>I</v>
      </c>
      <c r="AJ188" s="32" t="s">
        <v>936</v>
      </c>
      <c r="AK188" s="37" t="s">
        <v>989</v>
      </c>
      <c r="AL188" s="37" t="s">
        <v>990</v>
      </c>
      <c r="AM188" s="37" t="s">
        <v>993</v>
      </c>
      <c r="AN188" s="37" t="s">
        <v>70</v>
      </c>
      <c r="AO188" s="32">
        <f t="shared" ca="1" si="41"/>
        <v>1</v>
      </c>
      <c r="AP188" s="37">
        <f t="shared" si="42"/>
        <v>1</v>
      </c>
      <c r="AQ188" s="37">
        <f t="shared" si="43"/>
        <v>1</v>
      </c>
      <c r="AR188" s="37">
        <f t="shared" si="44"/>
        <v>1</v>
      </c>
      <c r="AS188" s="38">
        <f t="shared" si="35"/>
        <v>1</v>
      </c>
    </row>
    <row r="189" spans="1:45">
      <c r="A189" t="str">
        <f>'Model output'!A188</f>
        <v>TCGA-EM-A3AN</v>
      </c>
      <c r="B189" s="44">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5"/>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1.5 cm</v>
      </c>
      <c r="L189" s="26" t="str">
        <f t="shared" si="40"/>
        <v>1.5cm</v>
      </c>
      <c r="M189" cm="1">
        <f t="array" ref="M189">IF(L189="","",IF(ISNUMBER(SEARCH("cm",L189)),MAX(VALUE(SUBSTITUTE(_xlfn.FILTERXML("&lt;t&gt;&lt;s&gt;"&amp;SUBSTITUTE(L189,",","&lt;/s&gt;&lt;s&gt;")&amp;"&lt;/s&gt;&lt;/t&gt;","//s"),"cm",""))),MAX(VALUE(SUBSTITUTE(_xlfn.FILTERXML("&lt;t&gt;&lt;s&gt;"&amp;SUBSTITUTE(L189,",","&lt;/s&gt;&lt;s&gt;")&amp;"&lt;/s&gt;&lt;/t&gt;","//s"),"mm","")))/10))</f>
        <v>1.5</v>
      </c>
      <c r="N189" t="str">
        <f>IF('Model output'!L188="","",'Model output'!L188)</f>
        <v>Papillary carcinoma, classical (usual)</v>
      </c>
      <c r="O189" t="str">
        <f>IF('Model output'!M188="","",'Model output'!M188)</f>
        <v>Papillary carcinoma, follicular variant</v>
      </c>
      <c r="P189" t="str">
        <f>IF('Model output'!N188="","",'Model output'!N188)</f>
        <v>1.2 cm</v>
      </c>
      <c r="Q189" t="str">
        <f t="shared" si="46"/>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output'!P188="",'Model output'!P188="C",ISNUMBER(SEARCH("Not identified", 'Model output'!P188)),ISNUMBER(SEARCH("Absent",'Model output'!P188)),ISNUMBER(SEARCH("Absence",'Model output'!P188)),AND(ISNUMBER(SEARCH("No",'Model output'!P188)),NOT(ISNUMBER(SEARCH("diagnostic",'Model output'!P188)))),ISNUMBER(SEARCH("Negative",'Model output'!P188))),"negative","positive")</f>
        <v>negative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Indeterminate</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5" t="str">
        <f>IF('Model output'!S188="","",'Model output'!S188)</f>
        <v>Cannot be assessed</v>
      </c>
      <c r="Y189" t="str">
        <f>IF(OR('Model output'!S188="",ISNUMBER(SEARCH("No extension",'Model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8" t="str">
        <f>IF(OR('Model output'!V188="", AND(ISERROR(SEARCH("Positive",'Model output'!V188)), ISNUMBER(SEARCH("Negative",'Model output'!V188))), ISNUMBER(SEARCH("Cannot be assessed",'Model output'!V188)), AND(ISNUMBER(SEARCH("Uninvolved",'Model output'!V188)),NOT(ISNUMBER(SEARCH("margin(s) involved",'Model output'!V188)))), ISNUMBER(SEARCH("No involvement",'Model output'!V188)), AND(NOT(ISNUMBER(SEARCH("focal",'Model output'!V188))),ISNUMBER(SEARCH("Free",'Model output'!V188))), ISNUMBER(SEARCH("narrowly excised",'Model output'!V188)), ISNUMBER(SEARCH("none",'Model output'!V188)), ISNUMBER(SEARCH("R0",'Model output'!V188)), ISNUMBER(SEARCH("1 mm",'Model output'!V188)), ISNUMBER(SEARCH("0.1 CM",'Model output'!V188)), ISNUMBER(SEARCH("less than 0.2 mm",'Model output'!V188)), ISNUMBER(SEARCH("less than 1.0 mm",'Model output'!V188)), ISNUMBER(SEARCH("less than 0.5 mm",'Model output'!V188)), ISNUMBER(SEARCH("abut",'Model output'!V188))), "negative", "positive")</f>
        <v>positive</v>
      </c>
      <c r="AE189" s="32"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OR(ISNUMBER(SEARCH("papillary",N189,1)),ISNUMBER(SEARCH("papillary carcinoma",O189,1))),S189="positive"),AND(AND(ISNUMBER(J189),J189&gt;=5),M189=""),AND(AND(ISNUMBER(J189),J189&gt;=5),AND(ISNUMBER(M189),M189&gt;=1)),AND(ISNUMBER(SERACH("papillary",N189)),OR(Y189="positive",Z189="positive"), ISNUMBER(SEARCH("BRAF",AB189)))),"intermediate","low"))</f>
        <v>high</v>
      </c>
      <c r="AF189" s="33" t="str">
        <f t="shared" si="31"/>
        <v>1b</v>
      </c>
      <c r="AG189" s="33" t="str">
        <f t="shared" si="32"/>
        <v>1b</v>
      </c>
      <c r="AH189" s="33" t="str">
        <f t="shared" si="33"/>
        <v>0</v>
      </c>
      <c r="AI189" s="38" t="str">
        <f t="shared" si="34"/>
        <v>I</v>
      </c>
      <c r="AJ189" s="32" t="s">
        <v>935</v>
      </c>
      <c r="AK189" s="37" t="s">
        <v>989</v>
      </c>
      <c r="AL189" s="37" t="s">
        <v>989</v>
      </c>
      <c r="AM189" s="37" t="s">
        <v>993</v>
      </c>
      <c r="AN189" s="37" t="s">
        <v>70</v>
      </c>
      <c r="AO189" s="32">
        <f t="shared" si="41"/>
        <v>1</v>
      </c>
      <c r="AP189" s="37">
        <f t="shared" si="42"/>
        <v>1</v>
      </c>
      <c r="AQ189" s="37">
        <f t="shared" si="43"/>
        <v>1</v>
      </c>
      <c r="AR189" s="37">
        <f t="shared" si="44"/>
        <v>1</v>
      </c>
      <c r="AS189" s="38">
        <f t="shared" si="35"/>
        <v>1</v>
      </c>
    </row>
    <row r="190" spans="1:45">
      <c r="A190" t="str">
        <f>'Model output'!A189</f>
        <v>TCGA-EM-A3AO</v>
      </c>
      <c r="B190" s="44">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5"/>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26" t="str">
        <f t="shared" si="40"/>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 classical</v>
      </c>
      <c r="O190" t="str">
        <f>IF('Model output'!M189="","",'Model output'!M189)</f>
        <v/>
      </c>
      <c r="P190" t="str">
        <f>IF('Model output'!N189="","",'Model output'!N189)</f>
        <v>3.0 cm</v>
      </c>
      <c r="Q190" t="str">
        <f t="shared" si="46"/>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output'!P189="",'Model output'!P189="C",ISNUMBER(SEARCH("Not identified", 'Model output'!P189)),ISNUMBER(SEARCH("Absent",'Model output'!P189)),ISNUMBER(SEARCH("Absence",'Model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5" t="str">
        <f>IF('Model output'!S189="","",'Model output'!S189)</f>
        <v>Not identified</v>
      </c>
      <c r="Y190" t="str">
        <f>IF(OR('Model output'!S189="",ISNUMBER(SEARCH("No extension",'Model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8" t="str">
        <f>IF(OR('Model output'!V189="", AND(ISERROR(SEARCH("Positive",'Model output'!V189)), ISNUMBER(SEARCH("Negative",'Model output'!V189))), ISNUMBER(SEARCH("Cannot be assessed",'Model output'!V189)), AND(ISNUMBER(SEARCH("Uninvolved",'Model output'!V189)),NOT(ISNUMBER(SEARCH("margin(s) involved",'Model output'!V189)))), ISNUMBER(SEARCH("No involvement",'Model output'!V189)), AND(NOT(ISNUMBER(SEARCH("focal",'Model output'!V189))),ISNUMBER(SEARCH("Free",'Model output'!V189))), ISNUMBER(SEARCH("narrowly excised",'Model output'!V189)), ISNUMBER(SEARCH("none",'Model output'!V189)), ISNUMBER(SEARCH("R0",'Model output'!V189)), ISNUMBER(SEARCH("1 mm",'Model output'!V189)), ISNUMBER(SEARCH("0.1 CM",'Model output'!V189)), ISNUMBER(SEARCH("less than 0.2 mm",'Model output'!V189)), ISNUMBER(SEARCH("less than 1.0 mm",'Model output'!V189)), ISNUMBER(SEARCH("less than 0.5 mm",'Model output'!V189)), ISNUMBER(SEARCH("abut",'Model output'!V189))), "negative", "positive")</f>
        <v>negative</v>
      </c>
      <c r="AE190" s="32"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OR(ISNUMBER(SEARCH("papillary",N190,1)),ISNUMBER(SEARCH("papillary carcinoma",O190,1))),S190="positive"),AND(AND(ISNUMBER(J190),J190&gt;=5),M190=""),AND(AND(ISNUMBER(J190),J190&gt;=5),AND(ISNUMBER(M190),M190&gt;=1)),AND(ISNUMBER(SERACH("papillary",N190)),OR(Y190="positive",Z190="positive"), ISNUMBER(SEARCH("BRAF",AB190)))),"intermediate","low"))</f>
        <v>high</v>
      </c>
      <c r="AF190" s="33" t="str">
        <f t="shared" si="31"/>
        <v>2</v>
      </c>
      <c r="AG190" s="33" t="str">
        <f t="shared" si="32"/>
        <v>1b</v>
      </c>
      <c r="AH190" s="33" t="str">
        <f t="shared" si="33"/>
        <v>0</v>
      </c>
      <c r="AI190" s="38" t="str">
        <f t="shared" si="34"/>
        <v>II</v>
      </c>
      <c r="AJ190" s="32" t="s">
        <v>935</v>
      </c>
      <c r="AK190" s="37" t="s">
        <v>992</v>
      </c>
      <c r="AL190" s="37" t="s">
        <v>989</v>
      </c>
      <c r="AM190" s="37" t="s">
        <v>993</v>
      </c>
      <c r="AN190" s="37" t="s">
        <v>991</v>
      </c>
      <c r="AO190" s="32">
        <f t="shared" si="41"/>
        <v>1</v>
      </c>
      <c r="AP190" s="37">
        <f t="shared" si="42"/>
        <v>1</v>
      </c>
      <c r="AQ190" s="37">
        <f t="shared" si="43"/>
        <v>1</v>
      </c>
      <c r="AR190" s="37">
        <f t="shared" si="44"/>
        <v>1</v>
      </c>
      <c r="AS190" s="38">
        <f t="shared" si="35"/>
        <v>1</v>
      </c>
    </row>
    <row r="191" spans="1:45">
      <c r="A191" t="str">
        <f>'Model output'!A190</f>
        <v>TCGA-EM-A3AP</v>
      </c>
      <c r="B191" s="44">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5"/>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26" t="str">
        <f t="shared" si="40"/>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si="46"/>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output'!P190="",'Model output'!P190="C",ISNUMBER(SEARCH("Not identified", 'Model output'!P190)),ISNUMBER(SEARCH("Absent",'Model output'!P190)),ISNUMBER(SEARCH("Absence",'Model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5" t="str">
        <f>IF('Model output'!S190="","",'Model output'!S190)</f>
        <v>Not identified</v>
      </c>
      <c r="Y191" t="str">
        <f>IF(OR('Model output'!S190="",ISNUMBER(SEARCH("No extension",'Model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8" t="str">
        <f>IF(OR('Model output'!V190="", AND(ISERROR(SEARCH("Positive",'Model output'!V190)), ISNUMBER(SEARCH("Negative",'Model output'!V190))), ISNUMBER(SEARCH("Cannot be assessed",'Model output'!V190)), AND(ISNUMBER(SEARCH("Uninvolved",'Model output'!V190)),NOT(ISNUMBER(SEARCH("margin(s) involved",'Model output'!V190)))), ISNUMBER(SEARCH("No involvement",'Model output'!V190)), AND(NOT(ISNUMBER(SEARCH("focal",'Model output'!V190))),ISNUMBER(SEARCH("Free",'Model output'!V190))), ISNUMBER(SEARCH("narrowly excised",'Model output'!V190)), ISNUMBER(SEARCH("none",'Model output'!V190)), ISNUMBER(SEARCH("R0",'Model output'!V190)), ISNUMBER(SEARCH("1 mm",'Model output'!V190)), ISNUMBER(SEARCH("0.1 CM",'Model output'!V190)), ISNUMBER(SEARCH("less than 0.2 mm",'Model output'!V190)), ISNUMBER(SEARCH("less than 1.0 mm",'Model output'!V190)), ISNUMBER(SEARCH("less than 0.5 mm",'Model output'!V190)), ISNUMBER(SEARCH("abut",'Model output'!V190))), "negative", "positive")</f>
        <v>negative</v>
      </c>
      <c r="AE191" s="32"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OR(ISNUMBER(SEARCH("papillary",N191,1)),ISNUMBER(SEARCH("papillary carcinoma",O191,1))),S191="positive"),AND(AND(ISNUMBER(J191),J191&gt;=5),M191=""),AND(AND(ISNUMBER(J191),J191&gt;=5),AND(ISNUMBER(M191),M191&gt;=1)),AND(ISNUMBER(SERACH("papillary",N191)),OR(Y191="positive",Z191="positive"), ISNUMBER(SEARCH("BRAF",AB191)))),"intermediate","low"))</f>
        <v>low</v>
      </c>
      <c r="AF191" s="33"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3" t="str">
        <f t="shared" ref="AG191:AG254" si="48">IF(AND(ISNUMBER(J191),J191&gt;0),
IF(G191="lateral", "1b","1a"), "0")</f>
        <v>0</v>
      </c>
      <c r="AH191" s="33" t="str">
        <f t="shared" si="33"/>
        <v>0</v>
      </c>
      <c r="AI191" s="38" t="str">
        <f t="shared" si="34"/>
        <v>I</v>
      </c>
      <c r="AJ191" s="32" t="s">
        <v>936</v>
      </c>
      <c r="AK191" s="37" t="s">
        <v>992</v>
      </c>
      <c r="AL191" s="37" t="s">
        <v>993</v>
      </c>
      <c r="AM191" s="37" t="s">
        <v>993</v>
      </c>
      <c r="AN191" s="37" t="s">
        <v>70</v>
      </c>
      <c r="AO191" s="32">
        <f t="shared" ca="1" si="41"/>
        <v>1</v>
      </c>
      <c r="AP191" s="37">
        <f t="shared" si="42"/>
        <v>1</v>
      </c>
      <c r="AQ191" s="37">
        <f t="shared" si="43"/>
        <v>1</v>
      </c>
      <c r="AR191" s="37">
        <f t="shared" si="44"/>
        <v>1</v>
      </c>
      <c r="AS191" s="38">
        <f t="shared" si="35"/>
        <v>1</v>
      </c>
    </row>
    <row r="192" spans="1:45">
      <c r="A192" t="str">
        <f>'Model output'!A191</f>
        <v>TCGA-EM-A3AQ</v>
      </c>
      <c r="B192" s="44">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26" t="str">
        <f t="shared" si="4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Follicular variant</v>
      </c>
      <c r="P192" t="str">
        <f>IF('Model output'!N191="","",'Model output'!N191)</f>
        <v>1.3 cm</v>
      </c>
      <c r="Q192" t="str">
        <f t="shared" si="46"/>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output'!P191="",'Model output'!P191="C",ISNUMBER(SEARCH("Not identified", 'Model output'!P191)),ISNUMBER(SEARCH("Absent",'Model output'!P191)),ISNUMBER(SEARCH("Absence",'Model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5" t="str">
        <f>IF('Model output'!S191="","",'Model output'!S191)</f>
        <v/>
      </c>
      <c r="Y192" t="str">
        <f>IF(OR('Model output'!S191="",ISNUMBER(SEARCH("No extension",'Model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8" t="str">
        <f>IF(OR('Model output'!V191="", AND(ISERROR(SEARCH("Positive",'Model output'!V191)), ISNUMBER(SEARCH("Negative",'Model output'!V191))), ISNUMBER(SEARCH("Cannot be assessed",'Model output'!V191)), AND(ISNUMBER(SEARCH("Uninvolved",'Model output'!V191)),NOT(ISNUMBER(SEARCH("margin(s) involved",'Model output'!V191)))), ISNUMBER(SEARCH("No involvement",'Model output'!V191)), AND(NOT(ISNUMBER(SEARCH("focal",'Model output'!V191))),ISNUMBER(SEARCH("Free",'Model output'!V191))), ISNUMBER(SEARCH("narrowly excised",'Model output'!V191)), ISNUMBER(SEARCH("none",'Model output'!V191)), ISNUMBER(SEARCH("R0",'Model output'!V191)), ISNUMBER(SEARCH("1 mm",'Model output'!V191)), ISNUMBER(SEARCH("0.1 CM",'Model output'!V191)), ISNUMBER(SEARCH("less than 0.2 mm",'Model output'!V191)), ISNUMBER(SEARCH("less than 1.0 mm",'Model output'!V191)), ISNUMBER(SEARCH("less than 0.5 mm",'Model output'!V191)), ISNUMBER(SEARCH("abut",'Model output'!V191))), "negative", "positive")</f>
        <v>negative</v>
      </c>
      <c r="AE192" s="32"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OR(ISNUMBER(SEARCH("papillary",N192,1)),ISNUMBER(SEARCH("papillary carcinoma",O192,1))),S192="positive"),AND(AND(ISNUMBER(J192),J192&gt;=5),M192=""),AND(AND(ISNUMBER(J192),J192&gt;=5),AND(ISNUMBER(M192),M192&gt;=1)),AND(ISNUMBER(SERACH("papillary",N192)),OR(Y192="positive",Z192="positive"), ISNUMBER(SEARCH("BRAF",AB192)))),"intermediate","low"))</f>
        <v>low</v>
      </c>
      <c r="AF192" s="33" t="str">
        <f t="shared" si="47"/>
        <v>1b</v>
      </c>
      <c r="AG192" s="33" t="str">
        <f t="shared" si="48"/>
        <v>0</v>
      </c>
      <c r="AH192" s="33" t="str">
        <f t="shared" ref="AH192:AH255" si="49">IF(OR(H192="unknown"),"x",IF(H192="negative","0","1"))</f>
        <v>0</v>
      </c>
      <c r="AI192" s="38"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2" t="s">
        <v>936</v>
      </c>
      <c r="AK192" s="37" t="s">
        <v>989</v>
      </c>
      <c r="AL192" s="37" t="s">
        <v>990</v>
      </c>
      <c r="AM192" s="37" t="s">
        <v>993</v>
      </c>
      <c r="AN192" s="37" t="s">
        <v>70</v>
      </c>
      <c r="AO192" s="32">
        <f t="shared" ref="AO192:AO255" ca="1" si="51">IF(AE192=AJ192,1,0)</f>
        <v>1</v>
      </c>
      <c r="AP192" s="37">
        <f t="shared" ref="AP192:AP255" si="52">IF(AF192=AK192, 1, IF(AND(AF192="x", AK192="0"), 1, IF(AND(AF192="0", AK192="x"), 1, 0)))</f>
        <v>1</v>
      </c>
      <c r="AQ192" s="37">
        <f t="shared" ref="AQ192:AQ255" si="53">IF(AG192=AL192, 1, IF(AND(AG192="x", AL192="0"), 1, IF(AND(AG192="0", AL192="x"), 1, 0)))</f>
        <v>1</v>
      </c>
      <c r="AR192" s="37">
        <f t="shared" ref="AR192:AR255" si="54">IF(AH192=AM192, 1, IF(AND(AH192="x", AM192="0"), 1, IF(AND(AH192="0", AM192="x"), 1, 0)))</f>
        <v>1</v>
      </c>
      <c r="AS192" s="38">
        <f t="shared" si="35"/>
        <v>1</v>
      </c>
    </row>
    <row r="193" spans="1:45">
      <c r="A193" t="str">
        <f>'Model output'!A192</f>
        <v>TCGA-EM-A3AR</v>
      </c>
      <c r="B193" s="44">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26" t="str">
        <f t="shared" si="4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
      </c>
      <c r="P193" t="str">
        <f>IF('Model output'!N192="","",'Model output'!N192)</f>
        <v>1.2 cm</v>
      </c>
      <c r="Q193" t="str">
        <f t="shared" si="46"/>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output'!P192="",'Model output'!P192="C",ISNUMBER(SEARCH("Not identified", 'Model output'!P192)),ISNUMBER(SEARCH("Absent",'Model output'!P192)),ISNUMBER(SEARCH("Absence",'Model output'!P192)),AND(ISNUMBER(SEARCH("No",'Model output'!P192)),NOT(ISNUMBER(SEARCH("diagnostic",'Model output'!P192)))),ISNUMBER(SEARCH("Negative",'Model output'!P192))),"negative","positive")</f>
        <v>negative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5" t="str">
        <f>IF('Model output'!S192="","",'Model output'!S192)</f>
        <v>Not identified</v>
      </c>
      <c r="Y193" t="str">
        <f>IF(OR('Model output'!S192="",ISNUMBER(SEARCH("No extension",'Model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8" t="str">
        <f>IF(OR('Model output'!V192="", AND(ISERROR(SEARCH("Positive",'Model output'!V192)), ISNUMBER(SEARCH("Negative",'Model output'!V192))), ISNUMBER(SEARCH("Cannot be assessed",'Model output'!V192)), AND(ISNUMBER(SEARCH("Uninvolved",'Model output'!V192)),NOT(ISNUMBER(SEARCH("margin(s) involved",'Model output'!V192)))), ISNUMBER(SEARCH("No involvement",'Model output'!V192)), AND(NOT(ISNUMBER(SEARCH("focal",'Model output'!V192))),ISNUMBER(SEARCH("Free",'Model output'!V192))), ISNUMBER(SEARCH("narrowly excised",'Model output'!V192)), ISNUMBER(SEARCH("none",'Model output'!V192)), ISNUMBER(SEARCH("R0",'Model output'!V192)), ISNUMBER(SEARCH("1 mm",'Model output'!V192)), ISNUMBER(SEARCH("0.1 CM",'Model output'!V192)), ISNUMBER(SEARCH("less than 0.2 mm",'Model output'!V192)), ISNUMBER(SEARCH("less than 1.0 mm",'Model output'!V192)), ISNUMBER(SEARCH("less than 0.5 mm",'Model output'!V192)), ISNUMBER(SEARCH("abut",'Model output'!V192))), "negative", "positive")</f>
        <v>negative</v>
      </c>
      <c r="AE193" s="32"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OR(ISNUMBER(SEARCH("papillary",N193,1)),ISNUMBER(SEARCH("papillary carcinoma",O193,1))),S193="positive"),AND(AND(ISNUMBER(J193),J193&gt;=5),M193=""),AND(AND(ISNUMBER(J193),J193&gt;=5),AND(ISNUMBER(M193),M193&gt;=1)),AND(ISNUMBER(SERACH("papillary",N193)),OR(Y193="positive",Z193="positive"), ISNUMBER(SEARCH("BRAF",AB193)))),"intermediate","low"))</f>
        <v>low</v>
      </c>
      <c r="AF193" s="33" t="str">
        <f t="shared" si="47"/>
        <v>1b</v>
      </c>
      <c r="AG193" s="33" t="str">
        <f t="shared" si="48"/>
        <v>1a</v>
      </c>
      <c r="AH193" s="33" t="str">
        <f t="shared" si="49"/>
        <v>0</v>
      </c>
      <c r="AI193" s="38" t="str">
        <f t="shared" si="50"/>
        <v>I</v>
      </c>
      <c r="AJ193" s="32" t="s">
        <v>936</v>
      </c>
      <c r="AK193" s="37" t="s">
        <v>989</v>
      </c>
      <c r="AL193" s="37" t="s">
        <v>994</v>
      </c>
      <c r="AM193" s="37" t="s">
        <v>993</v>
      </c>
      <c r="AN193" s="37" t="s">
        <v>70</v>
      </c>
      <c r="AO193" s="32">
        <f t="shared" ca="1" si="51"/>
        <v>1</v>
      </c>
      <c r="AP193" s="37">
        <f t="shared" si="52"/>
        <v>1</v>
      </c>
      <c r="AQ193" s="37">
        <f t="shared" si="53"/>
        <v>1</v>
      </c>
      <c r="AR193" s="37">
        <f t="shared" si="54"/>
        <v>1</v>
      </c>
      <c r="AS193" s="38">
        <f t="shared" si="35"/>
        <v>1</v>
      </c>
    </row>
    <row r="194" spans="1:45">
      <c r="A194" t="str">
        <f>'Model output'!A193</f>
        <v>TCGA-EM-A3FJ</v>
      </c>
      <c r="B194" s="44">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1.6 x 0.9 x 0.6 cm</v>
      </c>
      <c r="L194" s="26" t="str">
        <f t="shared" si="40"/>
        <v>1.6,0.9,0.6cm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 classical type</v>
      </c>
      <c r="O194" t="str">
        <f>IF('Model output'!M193="","",'Model output'!M193)</f>
        <v/>
      </c>
      <c r="P194" t="str">
        <f>IF('Model output'!N193="","",'Model output'!N193)</f>
        <v>1.0 cm</v>
      </c>
      <c r="Q194" t="str">
        <f t="shared" si="46"/>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output'!P193="",'Model output'!P193="C",ISNUMBER(SEARCH("Not identified", 'Model output'!P193)),ISNUMBER(SEARCH("Absent",'Model output'!P193)),ISNUMBER(SEARCH("Absence",'Model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5" t="str">
        <f>IF('Model output'!S193="","",'Model output'!S193)</f>
        <v>Absent</v>
      </c>
      <c r="Y194" t="str">
        <f>IF(OR('Model output'!S193="",ISNUMBER(SEARCH("No extension",'Model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8" t="str">
        <f>IF(OR('Model output'!V193="", AND(ISERROR(SEARCH("Positive",'Model output'!V193)), ISNUMBER(SEARCH("Negative",'Model output'!V193))), ISNUMBER(SEARCH("Cannot be assessed",'Model output'!V193)), AND(ISNUMBER(SEARCH("Uninvolved",'Model output'!V193)),NOT(ISNUMBER(SEARCH("margin(s) involved",'Model output'!V193)))), ISNUMBER(SEARCH("No involvement",'Model output'!V193)), AND(NOT(ISNUMBER(SEARCH("focal",'Model output'!V193))),ISNUMBER(SEARCH("Free",'Model output'!V193))), ISNUMBER(SEARCH("narrowly excised",'Model output'!V193)), ISNUMBER(SEARCH("none",'Model output'!V193)), ISNUMBER(SEARCH("R0",'Model output'!V193)), ISNUMBER(SEARCH("1 mm",'Model output'!V193)), ISNUMBER(SEARCH("0.1 CM",'Model output'!V193)), ISNUMBER(SEARCH("less than 0.2 mm",'Model output'!V193)), ISNUMBER(SEARCH("less than 1.0 mm",'Model output'!V193)), ISNUMBER(SEARCH("less than 0.5 mm",'Model output'!V193)), ISNUMBER(SEARCH("abut",'Model output'!V193))), "negative", "positive")</f>
        <v>negative</v>
      </c>
      <c r="AE194" s="32"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OR(ISNUMBER(SEARCH("papillary",N194,1)),ISNUMBER(SEARCH("papillary carcinoma",O194,1))),S194="positive"),AND(AND(ISNUMBER(J194),J194&gt;=5),M194=""),AND(AND(ISNUMBER(J194),J194&gt;=5),AND(ISNUMBER(M194),M194&gt;=1)),AND(ISNUMBER(SERACH("papillary",N194)),OR(Y194="positive",Z194="positive"), ISNUMBER(SEARCH("BRAF",AB194)))),"intermediate","low"))</f>
        <v>intermediate</v>
      </c>
      <c r="AF194" s="33" t="str">
        <f t="shared" si="47"/>
        <v>1a</v>
      </c>
      <c r="AG194" s="33" t="str">
        <f t="shared" si="48"/>
        <v>1b</v>
      </c>
      <c r="AH194" s="33" t="str">
        <f t="shared" si="49"/>
        <v>0</v>
      </c>
      <c r="AI194" s="38" t="str">
        <f t="shared" si="50"/>
        <v>I</v>
      </c>
      <c r="AJ194" s="32" t="s">
        <v>937</v>
      </c>
      <c r="AK194" s="37" t="s">
        <v>994</v>
      </c>
      <c r="AL194" s="37" t="s">
        <v>989</v>
      </c>
      <c r="AM194" s="37" t="s">
        <v>993</v>
      </c>
      <c r="AN194" s="37" t="s">
        <v>70</v>
      </c>
      <c r="AO194" s="32">
        <f t="shared" ca="1" si="51"/>
        <v>1</v>
      </c>
      <c r="AP194" s="37">
        <f t="shared" si="52"/>
        <v>1</v>
      </c>
      <c r="AQ194" s="37">
        <f t="shared" si="53"/>
        <v>1</v>
      </c>
      <c r="AR194" s="37">
        <f t="shared" si="54"/>
        <v>1</v>
      </c>
      <c r="AS194" s="38">
        <f t="shared" si="35"/>
        <v>1</v>
      </c>
    </row>
    <row r="195" spans="1:45">
      <c r="A195" t="str">
        <f>'Model output'!A194</f>
        <v>TCGA-EM-A3FK</v>
      </c>
      <c r="B195" s="44">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0.5 cm</v>
      </c>
      <c r="L195" s="26" t="str">
        <f t="shared" si="40"/>
        <v>0.5cm</v>
      </c>
      <c r="M195" cm="1">
        <f t="array" ref="M195">IF(L195="","",IF(ISNUMBER(SEARCH("cm",L195)),MAX(VALUE(SUBSTITUTE(_xlfn.FILTERXML("&lt;t&gt;&lt;s&gt;"&amp;SUBSTITUTE(L195,",","&lt;/s&gt;&lt;s&gt;")&amp;"&lt;/s&gt;&lt;/t&gt;","//s"),"cm",""))),MAX(VALUE(SUBSTITUTE(_xlfn.FILTERXML("&lt;t&gt;&lt;s&gt;"&amp;SUBSTITUTE(L195,",","&lt;/s&gt;&lt;s&gt;")&amp;"&lt;/s&gt;&lt;/t&gt;","//s"),"mm","")))/10))</f>
        <v>0.5</v>
      </c>
      <c r="N195" t="str">
        <f>IF('Model output'!L194="","",'Model output'!L194)</f>
        <v>Papillary carcinoma</v>
      </c>
      <c r="O195" t="str">
        <f>IF('Model output'!M194="","",'Model output'!M194)</f>
        <v/>
      </c>
      <c r="P195" t="str">
        <f>IF('Model output'!N194="","",'Model output'!N194)</f>
        <v>1.2 cm</v>
      </c>
      <c r="Q195" t="str">
        <f t="shared" si="46"/>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output'!P194="",'Model output'!P194="C",ISNUMBER(SEARCH("Not identified", 'Model output'!P194)),ISNUMBER(SEARCH("Absent",'Model output'!P194)),ISNUMBER(SEARCH("Absence",'Model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5" t="str">
        <f>IF('Model output'!S194="","",'Model output'!S194)</f>
        <v>Not identified</v>
      </c>
      <c r="Y195" t="str">
        <f>IF(OR('Model output'!S194="",ISNUMBER(SEARCH("No extension",'Model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8" t="str">
        <f>IF(OR('Model output'!V194="", AND(ISERROR(SEARCH("Positive",'Model output'!V194)), ISNUMBER(SEARCH("Negative",'Model output'!V194))), ISNUMBER(SEARCH("Cannot be assessed",'Model output'!V194)), AND(ISNUMBER(SEARCH("Uninvolved",'Model output'!V194)),NOT(ISNUMBER(SEARCH("margin(s) involved",'Model output'!V194)))), ISNUMBER(SEARCH("No involvement",'Model output'!V194)), AND(NOT(ISNUMBER(SEARCH("focal",'Model output'!V194))),ISNUMBER(SEARCH("Free",'Model output'!V194))), ISNUMBER(SEARCH("narrowly excised",'Model output'!V194)), ISNUMBER(SEARCH("none",'Model output'!V194)), ISNUMBER(SEARCH("R0",'Model output'!V194)), ISNUMBER(SEARCH("1 mm",'Model output'!V194)), ISNUMBER(SEARCH("0.1 CM",'Model output'!V194)), ISNUMBER(SEARCH("less than 0.2 mm",'Model output'!V194)), ISNUMBER(SEARCH("less than 1.0 mm",'Model output'!V194)), ISNUMBER(SEARCH("less than 0.5 mm",'Model output'!V194)), ISNUMBER(SEARCH("abut",'Model output'!V194))), "negative", "positive")</f>
        <v>negative</v>
      </c>
      <c r="AE195" s="32"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OR(ISNUMBER(SEARCH("papillary",N195,1)),ISNUMBER(SEARCH("papillary carcinoma",O195,1))),S195="positive"),AND(AND(ISNUMBER(J195),J195&gt;=5),M195=""),AND(AND(ISNUMBER(J195),J195&gt;=5),AND(ISNUMBER(M195),M195&gt;=1)),AND(ISNUMBER(SERACH("papillary",N195)),OR(Y195="positive",Z195="positive"), ISNUMBER(SEARCH("BRAF",AB195)))),"intermediate","low"))</f>
        <v>intermediate</v>
      </c>
      <c r="AF195" s="33" t="str">
        <f t="shared" si="47"/>
        <v>1b</v>
      </c>
      <c r="AG195" s="33" t="str">
        <f t="shared" si="48"/>
        <v>1b</v>
      </c>
      <c r="AH195" s="33" t="str">
        <f t="shared" si="49"/>
        <v>0</v>
      </c>
      <c r="AI195" s="38" t="str">
        <f t="shared" si="50"/>
        <v>I</v>
      </c>
      <c r="AJ195" s="32" t="s">
        <v>937</v>
      </c>
      <c r="AK195" s="37" t="s">
        <v>989</v>
      </c>
      <c r="AL195" s="37" t="s">
        <v>989</v>
      </c>
      <c r="AM195" s="37" t="s">
        <v>993</v>
      </c>
      <c r="AN195" s="37" t="s">
        <v>70</v>
      </c>
      <c r="AO195" s="32">
        <f t="shared" ca="1" si="51"/>
        <v>1</v>
      </c>
      <c r="AP195" s="37">
        <f t="shared" si="52"/>
        <v>1</v>
      </c>
      <c r="AQ195" s="37">
        <f t="shared" si="53"/>
        <v>1</v>
      </c>
      <c r="AR195" s="37">
        <f t="shared" si="54"/>
        <v>1</v>
      </c>
      <c r="AS195" s="38">
        <f t="shared" ref="AS195:AS258" si="55">IF(AI195=AN195,1,0)</f>
        <v>1</v>
      </c>
    </row>
    <row r="196" spans="1:45">
      <c r="A196" t="str">
        <f>'Model output'!A195</f>
        <v>TCGA-EM-A3FL</v>
      </c>
      <c r="B196" s="44">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X</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26" t="str">
        <f t="shared" si="4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Papillary carcinoma, oncocytic or oxyphilic variant</v>
      </c>
      <c r="P196" t="str">
        <f>IF('Model output'!N195="","",'Model output'!N195)</f>
        <v>1.5 cm</v>
      </c>
      <c r="Q196" t="str">
        <f t="shared" si="46"/>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output'!P195="",'Model output'!P195="C",ISNUMBER(SEARCH("Not identified", 'Model output'!P195)),ISNUMBER(SEARCH("Absent",'Model output'!P195)),ISNUMBER(SEARCH("Absence",'Model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5" t="str">
        <f>IF('Model output'!S195="","",'Model output'!S195)</f>
        <v/>
      </c>
      <c r="Y196" t="str">
        <f>IF(OR('Model output'!S195="",ISNUMBER(SEARCH("No extension",'Model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8" t="str">
        <f>IF(OR('Model output'!V195="", AND(ISERROR(SEARCH("Positive",'Model output'!V195)), ISNUMBER(SEARCH("Negative",'Model output'!V195))), ISNUMBER(SEARCH("Cannot be assessed",'Model output'!V195)), AND(ISNUMBER(SEARCH("Uninvolved",'Model output'!V195)),NOT(ISNUMBER(SEARCH("margin(s) involved",'Model output'!V195)))), ISNUMBER(SEARCH("No involvement",'Model output'!V195)), AND(NOT(ISNUMBER(SEARCH("focal",'Model output'!V195))),ISNUMBER(SEARCH("Free",'Model output'!V195))), ISNUMBER(SEARCH("narrowly excised",'Model output'!V195)), ISNUMBER(SEARCH("none",'Model output'!V195)), ISNUMBER(SEARCH("R0",'Model output'!V195)), ISNUMBER(SEARCH("1 mm",'Model output'!V195)), ISNUMBER(SEARCH("0.1 CM",'Model output'!V195)), ISNUMBER(SEARCH("less than 0.2 mm",'Model output'!V195)), ISNUMBER(SEARCH("less than 1.0 mm",'Model output'!V195)), ISNUMBER(SEARCH("less than 0.5 mm",'Model output'!V195)), ISNUMBER(SEARCH("abut",'Model output'!V195))), "negative", "positive")</f>
        <v>negative</v>
      </c>
      <c r="AE196" s="32"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OR(ISNUMBER(SEARCH("papillary",N196,1)),ISNUMBER(SEARCH("papillary carcinoma",O196,1))),S196="positive"),AND(AND(ISNUMBER(J196),J196&gt;=5),M196=""),AND(AND(ISNUMBER(J196),J196&gt;=5),AND(ISNUMBER(M196),M196&gt;=1)),AND(ISNUMBER(SERACH("papillary",N196)),OR(Y196="positive",Z196="positive"), ISNUMBER(SEARCH("BRAF",AB196)))),"intermediate","low"))</f>
        <v>low</v>
      </c>
      <c r="AF196" s="33" t="str">
        <f t="shared" si="47"/>
        <v>1b</v>
      </c>
      <c r="AG196" s="33" t="str">
        <f t="shared" si="48"/>
        <v>0</v>
      </c>
      <c r="AH196" s="33" t="str">
        <f t="shared" si="49"/>
        <v>0</v>
      </c>
      <c r="AI196" s="38" t="str">
        <f t="shared" si="50"/>
        <v>I</v>
      </c>
      <c r="AJ196" s="32" t="s">
        <v>936</v>
      </c>
      <c r="AK196" s="37" t="s">
        <v>989</v>
      </c>
      <c r="AL196" s="37" t="s">
        <v>993</v>
      </c>
      <c r="AM196" s="37" t="s">
        <v>993</v>
      </c>
      <c r="AN196" s="37" t="s">
        <v>70</v>
      </c>
      <c r="AO196" s="32">
        <f t="shared" ca="1" si="51"/>
        <v>1</v>
      </c>
      <c r="AP196" s="37">
        <f t="shared" si="52"/>
        <v>1</v>
      </c>
      <c r="AQ196" s="37">
        <f t="shared" si="53"/>
        <v>1</v>
      </c>
      <c r="AR196" s="37">
        <f t="shared" si="54"/>
        <v>1</v>
      </c>
      <c r="AS196" s="38">
        <f t="shared" si="55"/>
        <v>1</v>
      </c>
    </row>
    <row r="197" spans="1:45">
      <c r="A197" t="str">
        <f>'Model output'!A196</f>
        <v>TCGA-EM-A3FM</v>
      </c>
      <c r="B197" s="44">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central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26" t="str">
        <f t="shared" si="40"/>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 classical (usual)</v>
      </c>
      <c r="O197" t="str">
        <f>IF('Model output'!M196="","",'Model output'!M196)</f>
        <v>with focal tall cell change (5%), Papillary carcinoma, follicular variant</v>
      </c>
      <c r="P197" t="str">
        <f>IF('Model output'!N196="","",'Model output'!N196)</f>
        <v>2.2 cm</v>
      </c>
      <c r="Q197" t="str">
        <f t="shared" si="46"/>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output'!P196="",'Model output'!P196="C",ISNUMBER(SEARCH("Not identified", 'Model output'!P196)),ISNUMBER(SEARCH("Absent",'Model output'!P196)),ISNUMBER(SEARCH("Absence",'Model output'!P196)),AND(ISNUMBER(SEARCH("No",'Model output'!P196)),NOT(ISNUMBER(SEARCH("diagnostic",'Model output'!P196)))),ISNUMBER(SEARCH("Negative",'Model output'!P196))),"negative","positive")</f>
        <v>negative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5" t="str">
        <f>IF('Model output'!S196="","",'Model output'!S196)</f>
        <v>Not identified</v>
      </c>
      <c r="Y197" t="str">
        <f>IF(OR('Model output'!S196="",ISNUMBER(SEARCH("No extension",'Model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8" t="str">
        <f>IF(OR('Model output'!V196="", AND(ISERROR(SEARCH("Positive",'Model output'!V196)), ISNUMBER(SEARCH("Negative",'Model output'!V196))), ISNUMBER(SEARCH("Cannot be assessed",'Model output'!V196)), AND(ISNUMBER(SEARCH("Uninvolved",'Model output'!V196)),NOT(ISNUMBER(SEARCH("margin(s) involved",'Model output'!V196)))), ISNUMBER(SEARCH("No involvement",'Model output'!V196)), AND(NOT(ISNUMBER(SEARCH("focal",'Model output'!V196))),ISNUMBER(SEARCH("Free",'Model output'!V196))), ISNUMBER(SEARCH("narrowly excised",'Model output'!V196)), ISNUMBER(SEARCH("none",'Model output'!V196)), ISNUMBER(SEARCH("R0",'Model output'!V196)), ISNUMBER(SEARCH("1 mm",'Model output'!V196)), ISNUMBER(SEARCH("0.1 CM",'Model output'!V196)), ISNUMBER(SEARCH("less than 0.2 mm",'Model output'!V196)), ISNUMBER(SEARCH("less than 1.0 mm",'Model output'!V196)), ISNUMBER(SEARCH("less than 0.5 mm",'Model output'!V196)), ISNUMBER(SEARCH("abut",'Model output'!V196))), "negative", "positive")</f>
        <v>negative</v>
      </c>
      <c r="AE197" s="32"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OR(ISNUMBER(SEARCH("papillary",N197,1)),ISNUMBER(SEARCH("papillary carcinoma",O197,1))),S197="positive"),AND(AND(ISNUMBER(J197),J197&gt;=5),M197=""),AND(AND(ISNUMBER(J197),J197&gt;=5),AND(ISNUMBER(M197),M197&gt;=1)),AND(ISNUMBER(SERACH("papillary",N197)),OR(Y197="positive",Z197="positive"), ISNUMBER(SEARCH("BRAF",AB197)))),"intermediate","low"))</f>
        <v>intermediate</v>
      </c>
      <c r="AF197" s="33" t="str">
        <f t="shared" si="47"/>
        <v>2</v>
      </c>
      <c r="AG197" s="33" t="str">
        <f t="shared" si="48"/>
        <v>1a</v>
      </c>
      <c r="AH197" s="33" t="str">
        <f t="shared" si="49"/>
        <v>0</v>
      </c>
      <c r="AI197" s="38" t="str">
        <f t="shared" si="50"/>
        <v>II</v>
      </c>
      <c r="AJ197" s="32" t="s">
        <v>937</v>
      </c>
      <c r="AK197" s="37" t="s">
        <v>992</v>
      </c>
      <c r="AL197" s="37" t="s">
        <v>989</v>
      </c>
      <c r="AM197" s="37" t="s">
        <v>993</v>
      </c>
      <c r="AN197" s="37" t="s">
        <v>991</v>
      </c>
      <c r="AO197" s="32">
        <f t="shared" ca="1" si="51"/>
        <v>1</v>
      </c>
      <c r="AP197" s="37">
        <f t="shared" si="52"/>
        <v>1</v>
      </c>
      <c r="AQ197" s="37">
        <f t="shared" si="53"/>
        <v>0</v>
      </c>
      <c r="AR197" s="37">
        <f t="shared" si="54"/>
        <v>1</v>
      </c>
      <c r="AS197" s="38">
        <f t="shared" si="55"/>
        <v>1</v>
      </c>
    </row>
    <row r="198" spans="1:45">
      <c r="A198" t="str">
        <f>'Model output'!A197</f>
        <v>TCGA-EM-A3FN</v>
      </c>
      <c r="B198" s="44">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26" t="str">
        <f t="shared" si="4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 cm</v>
      </c>
      <c r="Q198" t="str">
        <f t="shared" si="46"/>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output'!P197="",'Model output'!P197="C",ISNUMBER(SEARCH("Not identified", 'Model output'!P197)),ISNUMBER(SEARCH("Absent",'Model output'!P197)),ISNUMBER(SEARCH("Absence",'Model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5" t="str">
        <f>IF('Model output'!S197="","",'Model output'!S197)</f>
        <v>Not identified</v>
      </c>
      <c r="Y198" t="str">
        <f>IF(OR('Model output'!S197="",ISNUMBER(SEARCH("No extension",'Model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8" t="str">
        <f>IF(OR('Model output'!V197="", AND(ISERROR(SEARCH("Positive",'Model output'!V197)), ISNUMBER(SEARCH("Negative",'Model output'!V197))), ISNUMBER(SEARCH("Cannot be assessed",'Model output'!V197)), AND(ISNUMBER(SEARCH("Uninvolved",'Model output'!V197)),NOT(ISNUMBER(SEARCH("margin(s) involved",'Model output'!V197)))), ISNUMBER(SEARCH("No involvement",'Model output'!V197)), AND(NOT(ISNUMBER(SEARCH("focal",'Model output'!V197))),ISNUMBER(SEARCH("Free",'Model output'!V197))), ISNUMBER(SEARCH("narrowly excised",'Model output'!V197)), ISNUMBER(SEARCH("none",'Model output'!V197)), ISNUMBER(SEARCH("R0",'Model output'!V197)), ISNUMBER(SEARCH("1 mm",'Model output'!V197)), ISNUMBER(SEARCH("0.1 CM",'Model output'!V197)), ISNUMBER(SEARCH("less than 0.2 mm",'Model output'!V197)), ISNUMBER(SEARCH("less than 1.0 mm",'Model output'!V197)), ISNUMBER(SEARCH("less than 0.5 mm",'Model output'!V197)), ISNUMBER(SEARCH("abut",'Model output'!V197))), "negative", "positive")</f>
        <v>negative</v>
      </c>
      <c r="AE198" s="32"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OR(ISNUMBER(SEARCH("papillary",N198,1)),ISNUMBER(SEARCH("papillary carcinoma",O198,1))),S198="positive"),AND(AND(ISNUMBER(J198),J198&gt;=5),M198=""),AND(AND(ISNUMBER(J198),J198&gt;=5),AND(ISNUMBER(M198),M198&gt;=1)),AND(ISNUMBER(SERACH("papillary",N198)),OR(Y198="positive",Z198="positive"), ISNUMBER(SEARCH("BRAF",AB198)))),"intermediate","low"))</f>
        <v>low</v>
      </c>
      <c r="AF198" s="33" t="str">
        <f t="shared" si="47"/>
        <v>3a</v>
      </c>
      <c r="AG198" s="33" t="str">
        <f t="shared" si="48"/>
        <v>0</v>
      </c>
      <c r="AH198" s="33" t="str">
        <f t="shared" si="49"/>
        <v>0</v>
      </c>
      <c r="AI198" s="38" t="str">
        <f t="shared" si="50"/>
        <v>I</v>
      </c>
      <c r="AJ198" s="32" t="s">
        <v>936</v>
      </c>
      <c r="AK198" s="37" t="s">
        <v>995</v>
      </c>
      <c r="AL198" s="37" t="s">
        <v>990</v>
      </c>
      <c r="AM198" s="37" t="s">
        <v>993</v>
      </c>
      <c r="AN198" s="37" t="s">
        <v>70</v>
      </c>
      <c r="AO198" s="32">
        <f t="shared" ca="1" si="51"/>
        <v>1</v>
      </c>
      <c r="AP198" s="37">
        <f t="shared" si="52"/>
        <v>1</v>
      </c>
      <c r="AQ198" s="37">
        <f t="shared" si="53"/>
        <v>1</v>
      </c>
      <c r="AR198" s="37">
        <f t="shared" si="54"/>
        <v>1</v>
      </c>
      <c r="AS198" s="38">
        <f t="shared" si="55"/>
        <v>1</v>
      </c>
    </row>
    <row r="199" spans="1:45">
      <c r="A199" t="str">
        <f>'Model output'!A198</f>
        <v>TCGA-EM-A3FO</v>
      </c>
      <c r="B199" s="44">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X</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26" t="str">
        <f t="shared" si="4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 classical (usual)</v>
      </c>
      <c r="O199" t="str">
        <f>IF('Model output'!M198="","",'Model output'!M198)</f>
        <v>Focal tall cell, hobnail cell, columnar cell and clear cell change</v>
      </c>
      <c r="P199" t="str">
        <f>IF('Model output'!N198="","",'Model output'!N198)</f>
        <v>4.4 cm</v>
      </c>
      <c r="Q199" t="str">
        <f t="shared" si="46"/>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output'!P198="",'Model output'!P198="C",ISNUMBER(SEARCH("Not identified", 'Model output'!P198)),ISNUMBER(SEARCH("Absent",'Model output'!P198)),ISNUMBER(SEARCH("Absence",'Model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5" t="str">
        <f>IF('Model output'!S198="","",'Model output'!S198)</f>
        <v>Not identified</v>
      </c>
      <c r="Y199" t="str">
        <f>IF(OR('Model output'!S198="",ISNUMBER(SEARCH("No extension",'Model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8" t="str">
        <f>IF(OR('Model output'!V198="", AND(ISERROR(SEARCH("Positive",'Model output'!V198)), ISNUMBER(SEARCH("Negative",'Model output'!V198))), ISNUMBER(SEARCH("Cannot be assessed",'Model output'!V198)), AND(ISNUMBER(SEARCH("Uninvolved",'Model output'!V198)),NOT(ISNUMBER(SEARCH("margin(s) involved",'Model output'!V198)))), ISNUMBER(SEARCH("No involvement",'Model output'!V198)), AND(NOT(ISNUMBER(SEARCH("focal",'Model output'!V198))),ISNUMBER(SEARCH("Free",'Model output'!V198))), ISNUMBER(SEARCH("narrowly excised",'Model output'!V198)), ISNUMBER(SEARCH("none",'Model output'!V198)), ISNUMBER(SEARCH("R0",'Model output'!V198)), ISNUMBER(SEARCH("1 mm",'Model output'!V198)), ISNUMBER(SEARCH("0.1 CM",'Model output'!V198)), ISNUMBER(SEARCH("less than 0.2 mm",'Model output'!V198)), ISNUMBER(SEARCH("less than 1.0 mm",'Model output'!V198)), ISNUMBER(SEARCH("less than 0.5 mm",'Model output'!V198)), ISNUMBER(SEARCH("abut",'Model output'!V198))), "negative", "positive")</f>
        <v>negative</v>
      </c>
      <c r="AE199" s="32"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OR(ISNUMBER(SEARCH("papillary",N199,1)),ISNUMBER(SEARCH("papillary carcinoma",O199,1))),S199="positive"),AND(AND(ISNUMBER(J199),J199&gt;=5),M199=""),AND(AND(ISNUMBER(J199),J199&gt;=5),AND(ISNUMBER(M199),M199&gt;=1)),AND(ISNUMBER(SERACH("papillary",N199)),OR(Y199="positive",Z199="positive"), ISNUMBER(SEARCH("BRAF",AB199)))),"intermediate","low"))</f>
        <v>intermediate</v>
      </c>
      <c r="AF199" s="33" t="str">
        <f t="shared" si="47"/>
        <v>3a</v>
      </c>
      <c r="AG199" s="33" t="str">
        <f t="shared" si="48"/>
        <v>0</v>
      </c>
      <c r="AH199" s="33" t="str">
        <f t="shared" si="49"/>
        <v>0</v>
      </c>
      <c r="AI199" s="38" t="str">
        <f t="shared" si="50"/>
        <v>I</v>
      </c>
      <c r="AJ199" s="32" t="s">
        <v>937</v>
      </c>
      <c r="AK199" s="37" t="s">
        <v>995</v>
      </c>
      <c r="AL199" s="37" t="s">
        <v>990</v>
      </c>
      <c r="AM199" s="37" t="s">
        <v>993</v>
      </c>
      <c r="AN199" s="37" t="s">
        <v>70</v>
      </c>
      <c r="AO199" s="32">
        <f t="shared" ca="1" si="51"/>
        <v>1</v>
      </c>
      <c r="AP199" s="37">
        <f t="shared" si="52"/>
        <v>1</v>
      </c>
      <c r="AQ199" s="37">
        <f t="shared" si="53"/>
        <v>1</v>
      </c>
      <c r="AR199" s="37">
        <f t="shared" si="54"/>
        <v>1</v>
      </c>
      <c r="AS199" s="38">
        <f t="shared" si="55"/>
        <v>1</v>
      </c>
    </row>
    <row r="200" spans="1:45">
      <c r="A200" t="str">
        <f>'Model output'!A199</f>
        <v>TCGA-EM-A3FP</v>
      </c>
      <c r="B200" s="44">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26" t="str">
        <f t="shared" si="4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 cm</v>
      </c>
      <c r="Q200" t="str">
        <f t="shared" si="46"/>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output'!P199="",'Model output'!P199="C",ISNUMBER(SEARCH("Not identified", 'Model output'!P199)),ISNUMBER(SEARCH("Absent",'Model output'!P199)),ISNUMBER(SEARCH("Absence",'Model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5" t="str">
        <f>IF('Model output'!S199="","",'Model output'!S199)</f>
        <v>Not identified</v>
      </c>
      <c r="Y200" t="str">
        <f>IF(OR('Model output'!S199="",ISNUMBER(SEARCH("No extension",'Model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8" t="str">
        <f>IF(OR('Model output'!V199="", AND(ISERROR(SEARCH("Positive",'Model output'!V199)), ISNUMBER(SEARCH("Negative",'Model output'!V199))), ISNUMBER(SEARCH("Cannot be assessed",'Model output'!V199)), AND(ISNUMBER(SEARCH("Uninvolved",'Model output'!V199)),NOT(ISNUMBER(SEARCH("margin(s) involved",'Model output'!V199)))), ISNUMBER(SEARCH("No involvement",'Model output'!V199)), AND(NOT(ISNUMBER(SEARCH("focal",'Model output'!V199))),ISNUMBER(SEARCH("Free",'Model output'!V199))), ISNUMBER(SEARCH("narrowly excised",'Model output'!V199)), ISNUMBER(SEARCH("none",'Model output'!V199)), ISNUMBER(SEARCH("R0",'Model output'!V199)), ISNUMBER(SEARCH("1 mm",'Model output'!V199)), ISNUMBER(SEARCH("0.1 CM",'Model output'!V199)), ISNUMBER(SEARCH("less than 0.2 mm",'Model output'!V199)), ISNUMBER(SEARCH("less than 1.0 mm",'Model output'!V199)), ISNUMBER(SEARCH("less than 0.5 mm",'Model output'!V199)), ISNUMBER(SEARCH("abut",'Model output'!V199))), "negative", "positive")</f>
        <v>negative</v>
      </c>
      <c r="AE200" s="32"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OR(ISNUMBER(SEARCH("papillary",N200,1)),ISNUMBER(SEARCH("papillary carcinoma",O200,1))),S200="positive"),AND(AND(ISNUMBER(J200),J200&gt;=5),M200=""),AND(AND(ISNUMBER(J200),J200&gt;=5),AND(ISNUMBER(M200),M200&gt;=1)),AND(ISNUMBER(SERACH("papillary",N200)),OR(Y200="positive",Z200="positive"), ISNUMBER(SEARCH("BRAF",AB200)))),"intermediate","low"))</f>
        <v>low</v>
      </c>
      <c r="AF200" s="33" t="str">
        <f t="shared" si="47"/>
        <v>2</v>
      </c>
      <c r="AG200" s="33" t="str">
        <f t="shared" si="48"/>
        <v>0</v>
      </c>
      <c r="AH200" s="33" t="str">
        <f t="shared" si="49"/>
        <v>0</v>
      </c>
      <c r="AI200" s="38" t="str">
        <f t="shared" si="50"/>
        <v>I</v>
      </c>
      <c r="AJ200" s="32" t="s">
        <v>936</v>
      </c>
      <c r="AK200" s="37" t="s">
        <v>992</v>
      </c>
      <c r="AL200" s="37" t="s">
        <v>990</v>
      </c>
      <c r="AM200" s="37" t="s">
        <v>993</v>
      </c>
      <c r="AN200" s="37" t="s">
        <v>70</v>
      </c>
      <c r="AO200" s="32">
        <f t="shared" ca="1" si="51"/>
        <v>1</v>
      </c>
      <c r="AP200" s="37">
        <f t="shared" si="52"/>
        <v>1</v>
      </c>
      <c r="AQ200" s="37">
        <f t="shared" si="53"/>
        <v>1</v>
      </c>
      <c r="AR200" s="37">
        <f t="shared" si="54"/>
        <v>1</v>
      </c>
      <c r="AS200" s="38">
        <f t="shared" si="55"/>
        <v>1</v>
      </c>
    </row>
    <row r="201" spans="1:45">
      <c r="A201" t="str">
        <f>'Model output'!A200</f>
        <v>TCGA-EM-A3FQ</v>
      </c>
      <c r="B201" s="44">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 x 2.6 cm x 1.4 cm</v>
      </c>
      <c r="L201" s="26" t="str">
        <f t="shared" si="40"/>
        <v>3.5cm,2.6cm,1.4cm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 carcinoma, classical (usual)</v>
      </c>
      <c r="O201" t="str">
        <f>IF('Model output'!M200="","",'Model output'!M200)</f>
        <v>Papillary carcinoma, cribriform-morular variant</v>
      </c>
      <c r="P201" t="str">
        <f>IF('Model output'!N200="","",'Model output'!N200)</f>
        <v>4.8 cm</v>
      </c>
      <c r="Q201" t="str">
        <f t="shared" si="46"/>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output'!P200="",'Model output'!P200="C",ISNUMBER(SEARCH("Not identified", 'Model output'!P200)),ISNUMBER(SEARCH("Absent",'Model output'!P200)),ISNUMBER(SEARCH("Absence",'Model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5" t="str">
        <f>IF('Model output'!S200="","",'Model output'!S200)</f>
        <v>Not identified</v>
      </c>
      <c r="Y201" t="str">
        <f>IF(OR('Model output'!S200="",ISNUMBER(SEARCH("No extension",'Model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8" t="str">
        <f>IF(OR('Model output'!V200="", AND(ISERROR(SEARCH("Positive",'Model output'!V200)), ISNUMBER(SEARCH("Negative",'Model output'!V200))), ISNUMBER(SEARCH("Cannot be assessed",'Model output'!V200)), AND(ISNUMBER(SEARCH("Uninvolved",'Model output'!V200)),NOT(ISNUMBER(SEARCH("margin(s) involved",'Model output'!V200)))), ISNUMBER(SEARCH("No involvement",'Model output'!V200)), AND(NOT(ISNUMBER(SEARCH("focal",'Model output'!V200))),ISNUMBER(SEARCH("Free",'Model output'!V200))), ISNUMBER(SEARCH("narrowly excised",'Model output'!V200)), ISNUMBER(SEARCH("none",'Model output'!V200)), ISNUMBER(SEARCH("R0",'Model output'!V200)), ISNUMBER(SEARCH("1 mm",'Model output'!V200)), ISNUMBER(SEARCH("0.1 CM",'Model output'!V200)), ISNUMBER(SEARCH("less than 0.2 mm",'Model output'!V200)), ISNUMBER(SEARCH("less than 1.0 mm",'Model output'!V200)), ISNUMBER(SEARCH("less than 0.5 mm",'Model output'!V200)), ISNUMBER(SEARCH("abut",'Model output'!V200))), "negative", "positive")</f>
        <v>negative</v>
      </c>
      <c r="AE201" s="32"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OR(ISNUMBER(SEARCH("papillary",N201,1)),ISNUMBER(SEARCH("papillary carcinoma",O201,1))),S201="positive"),AND(AND(ISNUMBER(J201),J201&gt;=5),M201=""),AND(AND(ISNUMBER(J201),J201&gt;=5),AND(ISNUMBER(M201),M201&gt;=1)),AND(ISNUMBER(SERACH("papillary",N201)),OR(Y201="positive",Z201="positive"), ISNUMBER(SEARCH("BRAF",AB201)))),"intermediate","low"))</f>
        <v>high</v>
      </c>
      <c r="AF201" s="33" t="str">
        <f t="shared" si="47"/>
        <v>3a</v>
      </c>
      <c r="AG201" s="33" t="str">
        <f t="shared" si="48"/>
        <v>1b</v>
      </c>
      <c r="AH201" s="33" t="str">
        <f t="shared" si="49"/>
        <v>0</v>
      </c>
      <c r="AI201" s="38" t="str">
        <f t="shared" si="50"/>
        <v>I</v>
      </c>
      <c r="AJ201" s="32" t="s">
        <v>937</v>
      </c>
      <c r="AK201" s="37" t="s">
        <v>995</v>
      </c>
      <c r="AL201" s="37" t="s">
        <v>989</v>
      </c>
      <c r="AM201" s="37" t="s">
        <v>993</v>
      </c>
      <c r="AN201" s="37" t="s">
        <v>70</v>
      </c>
      <c r="AO201" s="32">
        <f t="shared" si="51"/>
        <v>0</v>
      </c>
      <c r="AP201" s="37">
        <f t="shared" si="52"/>
        <v>1</v>
      </c>
      <c r="AQ201" s="37">
        <f t="shared" si="53"/>
        <v>1</v>
      </c>
      <c r="AR201" s="37">
        <f t="shared" si="54"/>
        <v>1</v>
      </c>
      <c r="AS201" s="38">
        <f t="shared" si="55"/>
        <v>1</v>
      </c>
    </row>
    <row r="202" spans="1:45">
      <c r="A202" t="str">
        <f>'Model output'!A201</f>
        <v>TCGA-EM-A3FR</v>
      </c>
      <c r="B202" s="44">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0.6 x 0.4 x 0.4 cm</v>
      </c>
      <c r="L202" s="26" t="str">
        <f t="shared" si="40"/>
        <v>0.6,0.4,0.4cm</v>
      </c>
      <c r="M202" cm="1">
        <f t="array" ref="M202">IF(L202="","",IF(ISNUMBER(SEARCH("cm",L202)),MAX(VALUE(SUBSTITUTE(_xlfn.FILTERXML("&lt;t&gt;&lt;s&gt;"&amp;SUBSTITUTE(L202,",","&lt;/s&gt;&lt;s&gt;")&amp;"&lt;/s&gt;&lt;/t&gt;","//s"),"cm",""))),MAX(VALUE(SUBSTITUTE(_xlfn.FILTERXML("&lt;t&gt;&lt;s&gt;"&amp;SUBSTITUTE(L202,",","&lt;/s&gt;&lt;s&gt;")&amp;"&lt;/s&gt;&lt;/t&gt;","//s"),"mm","")))/10))</f>
        <v>0.6</v>
      </c>
      <c r="N202" t="str">
        <f>IF('Model output'!L201="","",'Model output'!L201)</f>
        <v>Papillary carcinoma, classical (usual)</v>
      </c>
      <c r="O202" t="str">
        <f>IF('Model output'!M201="","",'Model output'!M201)</f>
        <v/>
      </c>
      <c r="P202" t="str">
        <f>IF('Model output'!N201="","",'Model output'!N201)</f>
        <v>3.0 cm</v>
      </c>
      <c r="Q202" t="str">
        <f t="shared" si="46"/>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output'!P201="",'Model output'!P201="C",ISNUMBER(SEARCH("Not identified", 'Model output'!P201)),ISNUMBER(SEARCH("Absent",'Model output'!P201)),ISNUMBER(SEARCH("Absence",'Model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5" t="str">
        <f>IF('Model output'!S201="","",'Model output'!S201)</f>
        <v>Not identified</v>
      </c>
      <c r="Y202" t="str">
        <f>IF(OR('Model output'!S201="",ISNUMBER(SEARCH("No extension",'Model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8" t="str">
        <f>IF(OR('Model output'!V201="", AND(ISERROR(SEARCH("Positive",'Model output'!V201)), ISNUMBER(SEARCH("Negative",'Model output'!V201))), ISNUMBER(SEARCH("Cannot be assessed",'Model output'!V201)), AND(ISNUMBER(SEARCH("Uninvolved",'Model output'!V201)),NOT(ISNUMBER(SEARCH("margin(s) involved",'Model output'!V201)))), ISNUMBER(SEARCH("No involvement",'Model output'!V201)), AND(NOT(ISNUMBER(SEARCH("focal",'Model output'!V201))),ISNUMBER(SEARCH("Free",'Model output'!V201))), ISNUMBER(SEARCH("narrowly excised",'Model output'!V201)), ISNUMBER(SEARCH("none",'Model output'!V201)), ISNUMBER(SEARCH("R0",'Model output'!V201)), ISNUMBER(SEARCH("1 mm",'Model output'!V201)), ISNUMBER(SEARCH("0.1 CM",'Model output'!V201)), ISNUMBER(SEARCH("less than 0.2 mm",'Model output'!V201)), ISNUMBER(SEARCH("less than 1.0 mm",'Model output'!V201)), ISNUMBER(SEARCH("less than 0.5 mm",'Model output'!V201)), ISNUMBER(SEARCH("abut",'Model output'!V201))), "negative", "positive")</f>
        <v>negative</v>
      </c>
      <c r="AE202" s="32"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OR(ISNUMBER(SEARCH("papillary",N202,1)),ISNUMBER(SEARCH("papillary carcinoma",O202,1))),S202="positive"),AND(AND(ISNUMBER(J202),J202&gt;=5),M202=""),AND(AND(ISNUMBER(J202),J202&gt;=5),AND(ISNUMBER(M202),M202&gt;=1)),AND(ISNUMBER(SERACH("papillary",N202)),OR(Y202="positive",Z202="positive"), ISNUMBER(SEARCH("BRAF",AB202)))),"intermediate","low"))</f>
        <v>low</v>
      </c>
      <c r="AF202" s="33" t="str">
        <f t="shared" si="47"/>
        <v>2</v>
      </c>
      <c r="AG202" s="33" t="str">
        <f t="shared" si="48"/>
        <v>1a</v>
      </c>
      <c r="AH202" s="33" t="str">
        <f t="shared" si="49"/>
        <v>0</v>
      </c>
      <c r="AI202" s="38" t="str">
        <f t="shared" si="50"/>
        <v>II</v>
      </c>
      <c r="AJ202" s="32" t="s">
        <v>936</v>
      </c>
      <c r="AK202" s="37" t="s">
        <v>992</v>
      </c>
      <c r="AL202" s="37" t="s">
        <v>994</v>
      </c>
      <c r="AM202" s="37" t="s">
        <v>993</v>
      </c>
      <c r="AN202" s="37" t="s">
        <v>991</v>
      </c>
      <c r="AO202" s="32">
        <f t="shared" ca="1" si="51"/>
        <v>1</v>
      </c>
      <c r="AP202" s="37">
        <f t="shared" si="52"/>
        <v>1</v>
      </c>
      <c r="AQ202" s="37">
        <f t="shared" si="53"/>
        <v>1</v>
      </c>
      <c r="AR202" s="37">
        <f t="shared" si="54"/>
        <v>1</v>
      </c>
      <c r="AS202" s="38">
        <f t="shared" si="55"/>
        <v>1</v>
      </c>
    </row>
    <row r="203" spans="1:45">
      <c r="A203" t="str">
        <f>'Model output'!A202</f>
        <v>TCGA-EM-A3O3</v>
      </c>
      <c r="B203" s="44">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1.9 x 0.8 x 0.4 cm</v>
      </c>
      <c r="L203" s="26" t="str">
        <f t="shared" si="40"/>
        <v>1.9,0.8,0.4cm</v>
      </c>
      <c r="M203" cm="1">
        <f t="array" ref="M203">IF(L203="","",IF(ISNUMBER(SEARCH("cm",L203)),MAX(VALUE(SUBSTITUTE(_xlfn.FILTERXML("&lt;t&gt;&lt;s&gt;"&amp;SUBSTITUTE(L203,",","&lt;/s&gt;&lt;s&gt;")&amp;"&lt;/s&gt;&lt;/t&gt;","//s"),"cm",""))),MAX(VALUE(SUBSTITUTE(_xlfn.FILTERXML("&lt;t&gt;&lt;s&gt;"&amp;SUBSTITUTE(L203,",","&lt;/s&gt;&lt;s&gt;")&amp;"&lt;/s&gt;&lt;/t&gt;","//s"),"mm","")))/10))</f>
        <v>1.9</v>
      </c>
      <c r="N203" t="str">
        <f>IF('Model output'!L202="","",'Model output'!L202)</f>
        <v>Papillary carcinoma, classical (usual)</v>
      </c>
      <c r="O203" t="str">
        <f>IF('Model output'!M202="","",'Model output'!M202)</f>
        <v>Papillary carcinoma, other variant with focal Warthin-like and hobnail cell change, and cribriform-morular architecture</v>
      </c>
      <c r="P203" t="str">
        <f>IF('Model output'!N202="","",'Model output'!N202)</f>
        <v>3.1 cm</v>
      </c>
      <c r="Q203" t="str">
        <f t="shared" si="46"/>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output'!P202="",'Model output'!P202="C",ISNUMBER(SEARCH("Not identified", 'Model output'!P202)),ISNUMBER(SEARCH("Absent",'Model output'!P202)),ISNUMBER(SEARCH("Absence",'Model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5" t="str">
        <f>IF('Model output'!S202="","",'Model output'!S202)</f>
        <v>Not identified</v>
      </c>
      <c r="Y203" t="str">
        <f>IF(OR('Model output'!S202="",ISNUMBER(SEARCH("No extension",'Model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8" t="str">
        <f>IF(OR('Model output'!V202="", AND(ISERROR(SEARCH("Positive",'Model output'!V202)), ISNUMBER(SEARCH("Negative",'Model output'!V202))), ISNUMBER(SEARCH("Cannot be assessed",'Model output'!V202)), AND(ISNUMBER(SEARCH("Uninvolved",'Model output'!V202)),NOT(ISNUMBER(SEARCH("margin(s) involved",'Model output'!V202)))), ISNUMBER(SEARCH("No involvement",'Model output'!V202)), AND(NOT(ISNUMBER(SEARCH("focal",'Model output'!V202))),ISNUMBER(SEARCH("Free",'Model output'!V202))), ISNUMBER(SEARCH("narrowly excised",'Model output'!V202)), ISNUMBER(SEARCH("none",'Model output'!V202)), ISNUMBER(SEARCH("R0",'Model output'!V202)), ISNUMBER(SEARCH("1 mm",'Model output'!V202)), ISNUMBER(SEARCH("0.1 CM",'Model output'!V202)), ISNUMBER(SEARCH("less than 0.2 mm",'Model output'!V202)), ISNUMBER(SEARCH("less than 1.0 mm",'Model output'!V202)), ISNUMBER(SEARCH("less than 0.5 mm",'Model output'!V202)), ISNUMBER(SEARCH("abut",'Model output'!V202))), "negative", "positive")</f>
        <v>negative</v>
      </c>
      <c r="AE203" s="32"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OR(ISNUMBER(SEARCH("papillary",N203,1)),ISNUMBER(SEARCH("papillary carcinoma",O203,1))),S203="positive"),AND(AND(ISNUMBER(J203),J203&gt;=5),M203=""),AND(AND(ISNUMBER(J203),J203&gt;=5),AND(ISNUMBER(M203),M203&gt;=1)),AND(ISNUMBER(SERACH("papillary",N203)),OR(Y203="positive",Z203="positive"), ISNUMBER(SEARCH("BRAF",AB203)))),"intermediate","low"))</f>
        <v>intermediate</v>
      </c>
      <c r="AF203" s="33" t="str">
        <f t="shared" si="47"/>
        <v>2</v>
      </c>
      <c r="AG203" s="33" t="str">
        <f t="shared" si="48"/>
        <v>1a</v>
      </c>
      <c r="AH203" s="33" t="str">
        <f t="shared" si="49"/>
        <v>0</v>
      </c>
      <c r="AI203" s="38" t="str">
        <f t="shared" si="50"/>
        <v>II</v>
      </c>
      <c r="AJ203" s="32" t="s">
        <v>937</v>
      </c>
      <c r="AK203" s="37" t="s">
        <v>992</v>
      </c>
      <c r="AL203" s="37" t="s">
        <v>994</v>
      </c>
      <c r="AM203" s="37" t="s">
        <v>993</v>
      </c>
      <c r="AN203" s="37" t="s">
        <v>991</v>
      </c>
      <c r="AO203" s="32">
        <f t="shared" ca="1" si="51"/>
        <v>1</v>
      </c>
      <c r="AP203" s="37">
        <f t="shared" si="52"/>
        <v>1</v>
      </c>
      <c r="AQ203" s="37">
        <f t="shared" si="53"/>
        <v>1</v>
      </c>
      <c r="AR203" s="37">
        <f t="shared" si="54"/>
        <v>1</v>
      </c>
      <c r="AS203" s="38">
        <f t="shared" si="55"/>
        <v>1</v>
      </c>
    </row>
    <row r="204" spans="1:45">
      <c r="A204" t="str">
        <f>'Model output'!A203</f>
        <v>TCGA-EM-A3O6</v>
      </c>
      <c r="B204" s="44">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26" t="str">
        <f t="shared" si="4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 cm</v>
      </c>
      <c r="Q204" t="str">
        <f t="shared" si="46"/>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output'!P203="",'Model output'!P203="C",ISNUMBER(SEARCH("Not identified", 'Model output'!P203)),ISNUMBER(SEARCH("Absent",'Model output'!P203)),ISNUMBER(SEARCH("Absence",'Model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5" t="str">
        <f>IF('Model output'!S203="","",'Model output'!S203)</f>
        <v>Not identified</v>
      </c>
      <c r="Y204" t="str">
        <f>IF(OR('Model output'!S203="",ISNUMBER(SEARCH("No extension",'Model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8" t="str">
        <f>IF(OR('Model output'!V203="", AND(ISERROR(SEARCH("Positive",'Model output'!V203)), ISNUMBER(SEARCH("Negative",'Model output'!V203))), ISNUMBER(SEARCH("Cannot be assessed",'Model output'!V203)), AND(ISNUMBER(SEARCH("Uninvolved",'Model output'!V203)),NOT(ISNUMBER(SEARCH("margin(s) involved",'Model output'!V203)))), ISNUMBER(SEARCH("No involvement",'Model output'!V203)), AND(NOT(ISNUMBER(SEARCH("focal",'Model output'!V203))),ISNUMBER(SEARCH("Free",'Model output'!V203))), ISNUMBER(SEARCH("narrowly excised",'Model output'!V203)), ISNUMBER(SEARCH("none",'Model output'!V203)), ISNUMBER(SEARCH("R0",'Model output'!V203)), ISNUMBER(SEARCH("1 mm",'Model output'!V203)), ISNUMBER(SEARCH("0.1 CM",'Model output'!V203)), ISNUMBER(SEARCH("less than 0.2 mm",'Model output'!V203)), ISNUMBER(SEARCH("less than 1.0 mm",'Model output'!V203)), ISNUMBER(SEARCH("less than 0.5 mm",'Model output'!V203)), ISNUMBER(SEARCH("abut",'Model output'!V203))), "negative", "positive")</f>
        <v>negative</v>
      </c>
      <c r="AE204" s="32"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OR(ISNUMBER(SEARCH("papillary",N204,1)),ISNUMBER(SEARCH("papillary carcinoma",O204,1))),S204="positive"),AND(AND(ISNUMBER(J204),J204&gt;=5),M204=""),AND(AND(ISNUMBER(J204),J204&gt;=5),AND(ISNUMBER(M204),M204&gt;=1)),AND(ISNUMBER(SERACH("papillary",N204)),OR(Y204="positive",Z204="positive"), ISNUMBER(SEARCH("BRAF",AB204)))),"intermediate","low"))</f>
        <v>low</v>
      </c>
      <c r="AF204" s="33" t="str">
        <f t="shared" si="47"/>
        <v>2</v>
      </c>
      <c r="AG204" s="33" t="str">
        <f t="shared" si="48"/>
        <v>0</v>
      </c>
      <c r="AH204" s="33" t="str">
        <f t="shared" si="49"/>
        <v>0</v>
      </c>
      <c r="AI204" s="38" t="str">
        <f t="shared" si="50"/>
        <v>I</v>
      </c>
      <c r="AJ204" s="32" t="s">
        <v>936</v>
      </c>
      <c r="AK204" s="37" t="s">
        <v>992</v>
      </c>
      <c r="AL204" s="37" t="s">
        <v>993</v>
      </c>
      <c r="AM204" s="37" t="s">
        <v>993</v>
      </c>
      <c r="AN204" s="37" t="s">
        <v>70</v>
      </c>
      <c r="AO204" s="32">
        <f t="shared" ca="1" si="51"/>
        <v>1</v>
      </c>
      <c r="AP204" s="37">
        <f t="shared" si="52"/>
        <v>1</v>
      </c>
      <c r="AQ204" s="37">
        <f t="shared" si="53"/>
        <v>1</v>
      </c>
      <c r="AR204" s="37">
        <f t="shared" si="54"/>
        <v>1</v>
      </c>
      <c r="AS204" s="38">
        <f t="shared" si="55"/>
        <v>1</v>
      </c>
    </row>
    <row r="205" spans="1:45">
      <c r="A205" t="str">
        <f>'Model output'!A204</f>
        <v>TCGA-EM-A3O7</v>
      </c>
      <c r="B205" s="44">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26" t="str">
        <f t="shared" si="4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
      </c>
      <c r="P205" t="str">
        <f>IF('Model output'!N204="","",'Model output'!N204)</f>
        <v>5.0 cm</v>
      </c>
      <c r="Q205" t="str">
        <f t="shared" si="46"/>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output'!P204="",'Model output'!P204="C",ISNUMBER(SEARCH("Not identified", 'Model output'!P204)),ISNUMBER(SEARCH("Absent",'Model output'!P204)),ISNUMBER(SEARCH("Absence",'Model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positive</v>
      </c>
      <c r="X205" s="15" t="str">
        <f>IF('Model output'!S204="","",'Model output'!S204)</f>
        <v>Not identified</v>
      </c>
      <c r="Y205" t="str">
        <f>IF(OR('Model output'!S204="",ISNUMBER(SEARCH("No extension",'Model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8" t="str">
        <f>IF(OR('Model output'!V204="", AND(ISERROR(SEARCH("Positive",'Model output'!V204)), ISNUMBER(SEARCH("Negative",'Model output'!V204))), ISNUMBER(SEARCH("Cannot be assessed",'Model output'!V204)), AND(ISNUMBER(SEARCH("Uninvolved",'Model output'!V204)),NOT(ISNUMBER(SEARCH("margin(s) involved",'Model output'!V204)))), ISNUMBER(SEARCH("No involvement",'Model output'!V204)), AND(NOT(ISNUMBER(SEARCH("focal",'Model output'!V204))),ISNUMBER(SEARCH("Free",'Model output'!V204))), ISNUMBER(SEARCH("narrowly excised",'Model output'!V204)), ISNUMBER(SEARCH("none",'Model output'!V204)), ISNUMBER(SEARCH("R0",'Model output'!V204)), ISNUMBER(SEARCH("1 mm",'Model output'!V204)), ISNUMBER(SEARCH("0.1 CM",'Model output'!V204)), ISNUMBER(SEARCH("less than 0.2 mm",'Model output'!V204)), ISNUMBER(SEARCH("less than 1.0 mm",'Model output'!V204)), ISNUMBER(SEARCH("less than 0.5 mm",'Model output'!V204)), ISNUMBER(SEARCH("abut",'Model output'!V204))), "negative", "positive")</f>
        <v>negative</v>
      </c>
      <c r="AE205" s="32"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OR(ISNUMBER(SEARCH("papillary",N205,1)),ISNUMBER(SEARCH("papillary carcinoma",O205,1))),S205="positive"),AND(AND(ISNUMBER(J205),J205&gt;=5),M205=""),AND(AND(ISNUMBER(J205),J205&gt;=5),AND(ISNUMBER(M205),M205&gt;=1)),AND(ISNUMBER(SERACH("papillary",N205)),OR(Y205="positive",Z205="positive"), ISNUMBER(SEARCH("BRAF",AB205)))),"intermediate","low"))</f>
        <v>low</v>
      </c>
      <c r="AF205" s="33" t="str">
        <f t="shared" si="47"/>
        <v>3a</v>
      </c>
      <c r="AG205" s="33" t="str">
        <f t="shared" si="48"/>
        <v>0</v>
      </c>
      <c r="AH205" s="33" t="str">
        <f t="shared" si="49"/>
        <v>0</v>
      </c>
      <c r="AI205" s="38" t="str">
        <f t="shared" si="50"/>
        <v>I</v>
      </c>
      <c r="AJ205" s="32" t="s">
        <v>936</v>
      </c>
      <c r="AK205" s="37" t="s">
        <v>995</v>
      </c>
      <c r="AL205" s="37" t="s">
        <v>993</v>
      </c>
      <c r="AM205" s="37" t="s">
        <v>993</v>
      </c>
      <c r="AN205" s="37" t="s">
        <v>70</v>
      </c>
      <c r="AO205" s="32">
        <f t="shared" ca="1" si="51"/>
        <v>1</v>
      </c>
      <c r="AP205" s="37">
        <f t="shared" si="52"/>
        <v>1</v>
      </c>
      <c r="AQ205" s="37">
        <f t="shared" si="53"/>
        <v>1</v>
      </c>
      <c r="AR205" s="37">
        <f t="shared" si="54"/>
        <v>1</v>
      </c>
      <c r="AS205" s="38">
        <f t="shared" si="55"/>
        <v>1</v>
      </c>
    </row>
    <row r="206" spans="1:45">
      <c r="A206" t="str">
        <f>'Model output'!A205</f>
        <v>TCGA-EM-A3O8</v>
      </c>
      <c r="B206" s="44">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X</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26" t="str">
        <f t="shared" si="4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 cm</v>
      </c>
      <c r="Q206" t="str">
        <f t="shared" si="46"/>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output'!P205="",'Model output'!P205="C",ISNUMBER(SEARCH("Not identified", 'Model output'!P205)),ISNUMBER(SEARCH("Absent",'Model output'!P205)),ISNUMBER(SEARCH("Absence",'Model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5" t="str">
        <f>IF('Model output'!S205="","",'Model output'!S205)</f>
        <v>Not identified</v>
      </c>
      <c r="Y206" t="str">
        <f>IF(OR('Model output'!S205="",ISNUMBER(SEARCH("No extension",'Model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8" t="str">
        <f>IF(OR('Model output'!V205="", AND(ISERROR(SEARCH("Positive",'Model output'!V205)), ISNUMBER(SEARCH("Negative",'Model output'!V205))), ISNUMBER(SEARCH("Cannot be assessed",'Model output'!V205)), AND(ISNUMBER(SEARCH("Uninvolved",'Model output'!V205)),NOT(ISNUMBER(SEARCH("margin(s) involved",'Model output'!V205)))), ISNUMBER(SEARCH("No involvement",'Model output'!V205)), AND(NOT(ISNUMBER(SEARCH("focal",'Model output'!V205))),ISNUMBER(SEARCH("Free",'Model output'!V205))), ISNUMBER(SEARCH("narrowly excised",'Model output'!V205)), ISNUMBER(SEARCH("none",'Model output'!V205)), ISNUMBER(SEARCH("R0",'Model output'!V205)), ISNUMBER(SEARCH("1 mm",'Model output'!V205)), ISNUMBER(SEARCH("0.1 CM",'Model output'!V205)), ISNUMBER(SEARCH("less than 0.2 mm",'Model output'!V205)), ISNUMBER(SEARCH("less than 1.0 mm",'Model output'!V205)), ISNUMBER(SEARCH("less than 0.5 mm",'Model output'!V205)), ISNUMBER(SEARCH("abut",'Model output'!V205))), "negative", "positive")</f>
        <v>negative</v>
      </c>
      <c r="AE206" s="32"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OR(ISNUMBER(SEARCH("papillary",N206,1)),ISNUMBER(SEARCH("papillary carcinoma",O206,1))),S206="positive"),AND(AND(ISNUMBER(J206),J206&gt;=5),M206=""),AND(AND(ISNUMBER(J206),J206&gt;=5),AND(ISNUMBER(M206),M206&gt;=1)),AND(ISNUMBER(SERACH("papillary",N206)),OR(Y206="positive",Z206="positive"), ISNUMBER(SEARCH("BRAF",AB206)))),"intermediate","low"))</f>
        <v>low</v>
      </c>
      <c r="AF206" s="33" t="str">
        <f t="shared" si="47"/>
        <v>1b</v>
      </c>
      <c r="AG206" s="33" t="str">
        <f t="shared" si="48"/>
        <v>0</v>
      </c>
      <c r="AH206" s="33" t="str">
        <f t="shared" si="49"/>
        <v>0</v>
      </c>
      <c r="AI206" s="38" t="str">
        <f t="shared" si="50"/>
        <v>I</v>
      </c>
      <c r="AJ206" s="32" t="s">
        <v>936</v>
      </c>
      <c r="AK206" s="37" t="s">
        <v>989</v>
      </c>
      <c r="AL206" s="37" t="s">
        <v>990</v>
      </c>
      <c r="AM206" s="37" t="s">
        <v>993</v>
      </c>
      <c r="AN206" s="37" t="s">
        <v>70</v>
      </c>
      <c r="AO206" s="32">
        <f t="shared" ca="1" si="51"/>
        <v>1</v>
      </c>
      <c r="AP206" s="37">
        <f t="shared" si="52"/>
        <v>1</v>
      </c>
      <c r="AQ206" s="37">
        <f t="shared" si="53"/>
        <v>1</v>
      </c>
      <c r="AR206" s="37">
        <f t="shared" si="54"/>
        <v>1</v>
      </c>
      <c r="AS206" s="38">
        <f t="shared" si="55"/>
        <v>1</v>
      </c>
    </row>
    <row r="207" spans="1:45">
      <c r="A207" t="str">
        <f>'Model output'!A206</f>
        <v>TCGA-EM-A3O9</v>
      </c>
      <c r="B207" s="44">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26" t="str">
        <f t="shared" si="4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
      </c>
      <c r="P207" t="str">
        <f>IF('Model output'!N206="","",'Model output'!N206)</f>
        <v>4.5 cm</v>
      </c>
      <c r="Q207" t="str">
        <f t="shared" si="46"/>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output'!P206="",'Model output'!P206="C",ISNUMBER(SEARCH("Not identified", 'Model output'!P206)),ISNUMBER(SEARCH("Absent",'Model output'!P206)),ISNUMBER(SEARCH("Absence",'Model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5" t="str">
        <f>IF('Model output'!S206="","",'Model output'!S206)</f>
        <v>Not identified</v>
      </c>
      <c r="Y207" t="str">
        <f>IF(OR('Model output'!S206="",ISNUMBER(SEARCH("No extension",'Model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8" t="str">
        <f>IF(OR('Model output'!V206="", AND(ISERROR(SEARCH("Positive",'Model output'!V206)), ISNUMBER(SEARCH("Negative",'Model output'!V206))), ISNUMBER(SEARCH("Cannot be assessed",'Model output'!V206)), AND(ISNUMBER(SEARCH("Uninvolved",'Model output'!V206)),NOT(ISNUMBER(SEARCH("margin(s) involved",'Model output'!V206)))), ISNUMBER(SEARCH("No involvement",'Model output'!V206)), AND(NOT(ISNUMBER(SEARCH("focal",'Model output'!V206))),ISNUMBER(SEARCH("Free",'Model output'!V206))), ISNUMBER(SEARCH("narrowly excised",'Model output'!V206)), ISNUMBER(SEARCH("none",'Model output'!V206)), ISNUMBER(SEARCH("R0",'Model output'!V206)), ISNUMBER(SEARCH("1 mm",'Model output'!V206)), ISNUMBER(SEARCH("0.1 CM",'Model output'!V206)), ISNUMBER(SEARCH("less than 0.2 mm",'Model output'!V206)), ISNUMBER(SEARCH("less than 1.0 mm",'Model output'!V206)), ISNUMBER(SEARCH("less than 0.5 mm",'Model output'!V206)), ISNUMBER(SEARCH("abut",'Model output'!V206))), "negative", "positive")</f>
        <v>negative</v>
      </c>
      <c r="AE207" s="32"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OR(ISNUMBER(SEARCH("papillary",N207,1)),ISNUMBER(SEARCH("papillary carcinoma",O207,1))),S207="positive"),AND(AND(ISNUMBER(J207),J207&gt;=5),M207=""),AND(AND(ISNUMBER(J207),J207&gt;=5),AND(ISNUMBER(M207),M207&gt;=1)),AND(ISNUMBER(SERACH("papillary",N207)),OR(Y207="positive",Z207="positive"), ISNUMBER(SEARCH("BRAF",AB207)))),"intermediate","low"))</f>
        <v>low</v>
      </c>
      <c r="AF207" s="33" t="str">
        <f t="shared" si="47"/>
        <v>3a</v>
      </c>
      <c r="AG207" s="33" t="str">
        <f t="shared" si="48"/>
        <v>0</v>
      </c>
      <c r="AH207" s="33" t="str">
        <f t="shared" si="49"/>
        <v>0</v>
      </c>
      <c r="AI207" s="38" t="str">
        <f t="shared" si="50"/>
        <v>I</v>
      </c>
      <c r="AJ207" s="32" t="s">
        <v>936</v>
      </c>
      <c r="AK207" s="37" t="s">
        <v>995</v>
      </c>
      <c r="AL207" s="37" t="s">
        <v>990</v>
      </c>
      <c r="AM207" s="37" t="s">
        <v>993</v>
      </c>
      <c r="AN207" s="37" t="s">
        <v>70</v>
      </c>
      <c r="AO207" s="32">
        <f t="shared" ca="1" si="51"/>
        <v>1</v>
      </c>
      <c r="AP207" s="37">
        <f t="shared" si="52"/>
        <v>1</v>
      </c>
      <c r="AQ207" s="37">
        <f t="shared" si="53"/>
        <v>1</v>
      </c>
      <c r="AR207" s="37">
        <f t="shared" si="54"/>
        <v>1</v>
      </c>
      <c r="AS207" s="38">
        <f t="shared" si="55"/>
        <v>1</v>
      </c>
    </row>
    <row r="208" spans="1:45">
      <c r="A208" t="str">
        <f>'Model output'!A207</f>
        <v>TCGA-EM-A3OA</v>
      </c>
      <c r="B208" s="44">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26" t="str">
        <f t="shared" si="4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 cm</v>
      </c>
      <c r="Q208" t="str">
        <f t="shared" si="46"/>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output'!P207="",'Model output'!P207="C",ISNUMBER(SEARCH("Not identified", 'Model output'!P207)),ISNUMBER(SEARCH("Absent",'Model output'!P207)),ISNUMBER(SEARCH("Absence",'Model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5" t="str">
        <f>IF('Model output'!S207="","",'Model output'!S207)</f>
        <v>Not identified</v>
      </c>
      <c r="Y208" t="str">
        <f>IF(OR('Model output'!S207="",ISNUMBER(SEARCH("No extension",'Model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8" t="str">
        <f>IF(OR('Model output'!V207="", AND(ISERROR(SEARCH("Positive",'Model output'!V207)), ISNUMBER(SEARCH("Negative",'Model output'!V207))), ISNUMBER(SEARCH("Cannot be assessed",'Model output'!V207)), AND(ISNUMBER(SEARCH("Uninvolved",'Model output'!V207)),NOT(ISNUMBER(SEARCH("margin(s) involved",'Model output'!V207)))), ISNUMBER(SEARCH("No involvement",'Model output'!V207)), AND(NOT(ISNUMBER(SEARCH("focal",'Model output'!V207))),ISNUMBER(SEARCH("Free",'Model output'!V207))), ISNUMBER(SEARCH("narrowly excised",'Model output'!V207)), ISNUMBER(SEARCH("none",'Model output'!V207)), ISNUMBER(SEARCH("R0",'Model output'!V207)), ISNUMBER(SEARCH("1 mm",'Model output'!V207)), ISNUMBER(SEARCH("0.1 CM",'Model output'!V207)), ISNUMBER(SEARCH("less than 0.2 mm",'Model output'!V207)), ISNUMBER(SEARCH("less than 1.0 mm",'Model output'!V207)), ISNUMBER(SEARCH("less than 0.5 mm",'Model output'!V207)), ISNUMBER(SEARCH("abut",'Model output'!V207))), "negative", "positive")</f>
        <v>negative</v>
      </c>
      <c r="AE208" s="32"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OR(ISNUMBER(SEARCH("papillary",N208,1)),ISNUMBER(SEARCH("papillary carcinoma",O208,1))),S208="positive"),AND(AND(ISNUMBER(J208),J208&gt;=5),M208=""),AND(AND(ISNUMBER(J208),J208&gt;=5),AND(ISNUMBER(M208),M208&gt;=1)),AND(ISNUMBER(SERACH("papillary",N208)),OR(Y208="positive",Z208="positive"), ISNUMBER(SEARCH("BRAF",AB208)))),"intermediate","low"))</f>
        <v>low</v>
      </c>
      <c r="AF208" s="33" t="str">
        <f t="shared" si="47"/>
        <v>2</v>
      </c>
      <c r="AG208" s="33" t="str">
        <f t="shared" si="48"/>
        <v>0</v>
      </c>
      <c r="AH208" s="33" t="str">
        <f t="shared" si="49"/>
        <v>0</v>
      </c>
      <c r="AI208" s="38" t="str">
        <f t="shared" si="50"/>
        <v>I</v>
      </c>
      <c r="AJ208" s="32" t="s">
        <v>936</v>
      </c>
      <c r="AK208" s="37" t="s">
        <v>992</v>
      </c>
      <c r="AL208" s="37" t="s">
        <v>993</v>
      </c>
      <c r="AM208" s="37" t="s">
        <v>993</v>
      </c>
      <c r="AN208" s="37" t="s">
        <v>70</v>
      </c>
      <c r="AO208" s="32">
        <f t="shared" ca="1" si="51"/>
        <v>1</v>
      </c>
      <c r="AP208" s="37">
        <f t="shared" si="52"/>
        <v>1</v>
      </c>
      <c r="AQ208" s="37">
        <f t="shared" si="53"/>
        <v>1</v>
      </c>
      <c r="AR208" s="37">
        <f t="shared" si="54"/>
        <v>1</v>
      </c>
      <c r="AS208" s="38">
        <f t="shared" si="55"/>
        <v>1</v>
      </c>
    </row>
    <row r="209" spans="1:45">
      <c r="A209" t="str">
        <f>'Model output'!A208</f>
        <v>TCGA-EM-A3OB</v>
      </c>
      <c r="B209" s="44">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26" t="str">
        <f t="shared" si="4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 cm</v>
      </c>
      <c r="Q209" t="str">
        <f t="shared" si="46"/>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output'!P208="",'Model output'!P208="C",ISNUMBER(SEARCH("Not identified", 'Model output'!P208)),ISNUMBER(SEARCH("Absent",'Model output'!P208)),ISNUMBER(SEARCH("Absence",'Model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5" t="str">
        <f>IF('Model output'!S208="","",'Model output'!S208)</f>
        <v>Not identified</v>
      </c>
      <c r="Y209" t="str">
        <f>IF(OR('Model output'!S208="",ISNUMBER(SEARCH("No extension",'Model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8" t="str">
        <f>IF(OR('Model output'!V208="", AND(ISERROR(SEARCH("Positive",'Model output'!V208)), ISNUMBER(SEARCH("Negative",'Model output'!V208))), ISNUMBER(SEARCH("Cannot be assessed",'Model output'!V208)), AND(ISNUMBER(SEARCH("Uninvolved",'Model output'!V208)),NOT(ISNUMBER(SEARCH("margin(s) involved",'Model output'!V208)))), ISNUMBER(SEARCH("No involvement",'Model output'!V208)), AND(NOT(ISNUMBER(SEARCH("focal",'Model output'!V208))),ISNUMBER(SEARCH("Free",'Model output'!V208))), ISNUMBER(SEARCH("narrowly excised",'Model output'!V208)), ISNUMBER(SEARCH("none",'Model output'!V208)), ISNUMBER(SEARCH("R0",'Model output'!V208)), ISNUMBER(SEARCH("1 mm",'Model output'!V208)), ISNUMBER(SEARCH("0.1 CM",'Model output'!V208)), ISNUMBER(SEARCH("less than 0.2 mm",'Model output'!V208)), ISNUMBER(SEARCH("less than 1.0 mm",'Model output'!V208)), ISNUMBER(SEARCH("less than 0.5 mm",'Model output'!V208)), ISNUMBER(SEARCH("abut",'Model output'!V208))), "negative", "positive")</f>
        <v>negative</v>
      </c>
      <c r="AE209" s="32"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OR(ISNUMBER(SEARCH("papillary",N209,1)),ISNUMBER(SEARCH("papillary carcinoma",O209,1))),S209="positive"),AND(AND(ISNUMBER(J209),J209&gt;=5),M209=""),AND(AND(ISNUMBER(J209),J209&gt;=5),AND(ISNUMBER(M209),M209&gt;=1)),AND(ISNUMBER(SERACH("papillary",N209)),OR(Y209="positive",Z209="positive"), ISNUMBER(SEARCH("BRAF",AB209)))),"intermediate","low"))</f>
        <v>low</v>
      </c>
      <c r="AF209" s="33" t="str">
        <f t="shared" si="47"/>
        <v>2</v>
      </c>
      <c r="AG209" s="33" t="str">
        <f t="shared" si="48"/>
        <v>0</v>
      </c>
      <c r="AH209" s="33" t="str">
        <f t="shared" si="49"/>
        <v>0</v>
      </c>
      <c r="AI209" s="38" t="str">
        <f t="shared" si="50"/>
        <v>I</v>
      </c>
      <c r="AJ209" s="32" t="s">
        <v>936</v>
      </c>
      <c r="AK209" s="37" t="s">
        <v>992</v>
      </c>
      <c r="AL209" s="37" t="s">
        <v>990</v>
      </c>
      <c r="AM209" s="37" t="s">
        <v>993</v>
      </c>
      <c r="AN209" s="37" t="s">
        <v>70</v>
      </c>
      <c r="AO209" s="32">
        <f t="shared" ca="1" si="51"/>
        <v>1</v>
      </c>
      <c r="AP209" s="37">
        <f t="shared" si="52"/>
        <v>1</v>
      </c>
      <c r="AQ209" s="37">
        <f t="shared" si="53"/>
        <v>1</v>
      </c>
      <c r="AR209" s="37">
        <f t="shared" si="54"/>
        <v>1</v>
      </c>
      <c r="AS209" s="38">
        <f t="shared" si="55"/>
        <v>1</v>
      </c>
    </row>
    <row r="210" spans="1:45">
      <c r="A210" t="str">
        <f>'Model output'!A209</f>
        <v>TCGA-EM-A3ST</v>
      </c>
      <c r="B210" s="44">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0</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26" t="str">
        <f t="shared" si="4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 cm</v>
      </c>
      <c r="Q210" t="str">
        <f t="shared" si="46"/>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output'!P209="",'Model output'!P209="C",ISNUMBER(SEARCH("Not identified", 'Model output'!P209)),ISNUMBER(SEARCH("Absent",'Model output'!P209)),ISNUMBER(SEARCH("Absence",'Model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5" t="str">
        <f>IF('Model output'!S209="","",'Model output'!S209)</f>
        <v>Not identified</v>
      </c>
      <c r="Y210" t="str">
        <f>IF(OR('Model output'!S209="",ISNUMBER(SEARCH("No extension",'Model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8" t="str">
        <f>IF(OR('Model output'!V209="", AND(ISERROR(SEARCH("Positive",'Model output'!V209)), ISNUMBER(SEARCH("Negative",'Model output'!V209))), ISNUMBER(SEARCH("Cannot be assessed",'Model output'!V209)), AND(ISNUMBER(SEARCH("Uninvolved",'Model output'!V209)),NOT(ISNUMBER(SEARCH("margin(s) involved",'Model output'!V209)))), ISNUMBER(SEARCH("No involvement",'Model output'!V209)), AND(NOT(ISNUMBER(SEARCH("focal",'Model output'!V209))),ISNUMBER(SEARCH("Free",'Model output'!V209))), ISNUMBER(SEARCH("narrowly excised",'Model output'!V209)), ISNUMBER(SEARCH("none",'Model output'!V209)), ISNUMBER(SEARCH("R0",'Model output'!V209)), ISNUMBER(SEARCH("1 mm",'Model output'!V209)), ISNUMBER(SEARCH("0.1 CM",'Model output'!V209)), ISNUMBER(SEARCH("less than 0.2 mm",'Model output'!V209)), ISNUMBER(SEARCH("less than 1.0 mm",'Model output'!V209)), ISNUMBER(SEARCH("less than 0.5 mm",'Model output'!V209)), ISNUMBER(SEARCH("abut",'Model output'!V209))), "negative", "positive")</f>
        <v>negative</v>
      </c>
      <c r="AE210" s="32"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OR(ISNUMBER(SEARCH("papillary",N210,1)),ISNUMBER(SEARCH("papillary carcinoma",O210,1))),S210="positive"),AND(AND(ISNUMBER(J210),J210&gt;=5),M210=""),AND(AND(ISNUMBER(J210),J210&gt;=5),AND(ISNUMBER(M210),M210&gt;=1)),AND(ISNUMBER(SERACH("papillary",N210)),OR(Y210="positive",Z210="positive"), ISNUMBER(SEARCH("BRAF",AB210)))),"intermediate","low"))</f>
        <v>intermediate</v>
      </c>
      <c r="AF210" s="33" t="str">
        <f t="shared" si="47"/>
        <v>3a</v>
      </c>
      <c r="AG210" s="33" t="str">
        <f t="shared" si="48"/>
        <v>0</v>
      </c>
      <c r="AH210" s="33" t="str">
        <f t="shared" si="49"/>
        <v>0</v>
      </c>
      <c r="AI210" s="38" t="str">
        <f t="shared" si="50"/>
        <v>II</v>
      </c>
      <c r="AJ210" s="32" t="s">
        <v>937</v>
      </c>
      <c r="AK210" s="37" t="s">
        <v>995</v>
      </c>
      <c r="AL210" s="37" t="s">
        <v>990</v>
      </c>
      <c r="AM210" s="37" t="s">
        <v>993</v>
      </c>
      <c r="AN210" s="37" t="s">
        <v>991</v>
      </c>
      <c r="AO210" s="32">
        <f t="shared" ca="1" si="51"/>
        <v>1</v>
      </c>
      <c r="AP210" s="37">
        <f t="shared" si="52"/>
        <v>1</v>
      </c>
      <c r="AQ210" s="37">
        <f t="shared" si="53"/>
        <v>1</v>
      </c>
      <c r="AR210" s="37">
        <f t="shared" si="54"/>
        <v>1</v>
      </c>
      <c r="AS210" s="38">
        <f t="shared" si="55"/>
        <v>1</v>
      </c>
    </row>
    <row r="211" spans="1:45">
      <c r="A211" t="str">
        <f>'Model output'!A210</f>
        <v>TCGA-EM-A3SU</v>
      </c>
      <c r="B211" s="44">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central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1.6 cm</v>
      </c>
      <c r="L211" s="26" t="str">
        <f t="shared" si="40"/>
        <v>1.6cm</v>
      </c>
      <c r="M211" cm="1">
        <f t="array" ref="M211">IF(L211="","",IF(ISNUMBER(SEARCH("cm",L211)),MAX(VALUE(SUBSTITUTE(_xlfn.FILTERXML("&lt;t&gt;&lt;s&gt;"&amp;SUBSTITUTE(L211,",","&lt;/s&gt;&lt;s&gt;")&amp;"&lt;/s&gt;&lt;/t&gt;","//s"),"cm",""))),MAX(VALUE(SUBSTITUTE(_xlfn.FILTERXML("&lt;t&gt;&lt;s&gt;"&amp;SUBSTITUTE(L211,",","&lt;/s&gt;&lt;s&gt;")&amp;"&lt;/s&gt;&lt;/t&gt;","//s"),"mm","")))/10))</f>
        <v>1.6</v>
      </c>
      <c r="N211" t="str">
        <f>IF('Model output'!L210="","",'Model output'!L210)</f>
        <v>Papillary carcinoma, classical (usual)</v>
      </c>
      <c r="O211" t="str">
        <f>IF('Model output'!M210="","",'Model output'!M210)</f>
        <v>with focal Warthin-like areas (10%) and tall cell change (&lt;5%)</v>
      </c>
      <c r="P211" t="str">
        <f>IF('Model output'!N210="","",'Model output'!N210)</f>
        <v>2.1 cm</v>
      </c>
      <c r="Q211" t="str">
        <f t="shared" si="46"/>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output'!P210="",'Model output'!P210="C",ISNUMBER(SEARCH("Not identified", 'Model output'!P210)),ISNUMBER(SEARCH("Absent",'Model output'!P210)),ISNUMBER(SEARCH("Absence",'Model output'!P210)),AND(ISNUMBER(SEARCH("No",'Model output'!P210)),NOT(ISNUMBER(SEARCH("diagnostic",'Model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5" t="str">
        <f>IF('Model output'!S210="","",'Model output'!S210)</f>
        <v>Not identified</v>
      </c>
      <c r="Y211" t="str">
        <f>IF(OR('Model output'!S210="",ISNUMBER(SEARCH("No extension",'Model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8" t="str">
        <f>IF(OR('Model output'!V210="", AND(ISERROR(SEARCH("Positive",'Model output'!V210)), ISNUMBER(SEARCH("Negative",'Model output'!V210))), ISNUMBER(SEARCH("Cannot be assessed",'Model output'!V210)), AND(ISNUMBER(SEARCH("Uninvolved",'Model output'!V210)),NOT(ISNUMBER(SEARCH("margin(s) involved",'Model output'!V210)))), ISNUMBER(SEARCH("No involvement",'Model output'!V210)), AND(NOT(ISNUMBER(SEARCH("focal",'Model output'!V210))),ISNUMBER(SEARCH("Free",'Model output'!V210))), ISNUMBER(SEARCH("narrowly excised",'Model output'!V210)), ISNUMBER(SEARCH("none",'Model output'!V210)), ISNUMBER(SEARCH("R0",'Model output'!V210)), ISNUMBER(SEARCH("1 mm",'Model output'!V210)), ISNUMBER(SEARCH("0.1 CM",'Model output'!V210)), ISNUMBER(SEARCH("less than 0.2 mm",'Model output'!V210)), ISNUMBER(SEARCH("less than 1.0 mm",'Model output'!V210)), ISNUMBER(SEARCH("less than 0.5 mm",'Model output'!V210)), ISNUMBER(SEARCH("abut",'Model output'!V210))), "negative", "positive")</f>
        <v>negative</v>
      </c>
      <c r="AE211" s="32"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OR(ISNUMBER(SEARCH("papillary",N211,1)),ISNUMBER(SEARCH("papillary carcinoma",O211,1))),S211="positive"),AND(AND(ISNUMBER(J211),J211&gt;=5),M211=""),AND(AND(ISNUMBER(J211),J211&gt;=5),AND(ISNUMBER(M211),M211&gt;=1)),AND(ISNUMBER(SERACH("papillary",N211)),OR(Y211="positive",Z211="positive"), ISNUMBER(SEARCH("BRAF",AB211)))),"intermediate","low"))</f>
        <v>intermediate</v>
      </c>
      <c r="AF211" s="33" t="str">
        <f t="shared" si="47"/>
        <v>2</v>
      </c>
      <c r="AG211" s="33" t="str">
        <f t="shared" si="48"/>
        <v>1a</v>
      </c>
      <c r="AH211" s="33" t="str">
        <f t="shared" si="49"/>
        <v>0</v>
      </c>
      <c r="AI211" s="38" t="str">
        <f t="shared" si="50"/>
        <v>I</v>
      </c>
      <c r="AJ211" s="32" t="s">
        <v>937</v>
      </c>
      <c r="AK211" s="37" t="s">
        <v>992</v>
      </c>
      <c r="AL211" s="37" t="s">
        <v>989</v>
      </c>
      <c r="AM211" s="37" t="s">
        <v>993</v>
      </c>
      <c r="AN211" s="37" t="s">
        <v>70</v>
      </c>
      <c r="AO211" s="32">
        <f t="shared" ca="1" si="51"/>
        <v>1</v>
      </c>
      <c r="AP211" s="37">
        <f t="shared" si="52"/>
        <v>1</v>
      </c>
      <c r="AQ211" s="37">
        <f t="shared" si="53"/>
        <v>0</v>
      </c>
      <c r="AR211" s="37">
        <f t="shared" si="54"/>
        <v>1</v>
      </c>
      <c r="AS211" s="38">
        <f t="shared" si="55"/>
        <v>1</v>
      </c>
    </row>
    <row r="212" spans="1:45">
      <c r="A212" t="str">
        <f>'Model output'!A211</f>
        <v>TCGA-EM-A3SX</v>
      </c>
      <c r="B212" s="44">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26" t="str">
        <f t="shared" si="4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 cm</v>
      </c>
      <c r="Q212" t="str">
        <f t="shared" si="46"/>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output'!P211="",'Model output'!P211="C",ISNUMBER(SEARCH("Not identified", 'Model output'!P211)),ISNUMBER(SEARCH("Absent",'Model output'!P211)),ISNUMBER(SEARCH("Absence",'Model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5" t="str">
        <f>IF('Model output'!S211="","",'Model output'!S211)</f>
        <v>Not identified</v>
      </c>
      <c r="Y212" t="str">
        <f>IF(OR('Model output'!S211="",ISNUMBER(SEARCH("No extension",'Model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8" t="str">
        <f>IF(OR('Model output'!V211="", AND(ISERROR(SEARCH("Positive",'Model output'!V211)), ISNUMBER(SEARCH("Negative",'Model output'!V211))), ISNUMBER(SEARCH("Cannot be assessed",'Model output'!V211)), AND(ISNUMBER(SEARCH("Uninvolved",'Model output'!V211)),NOT(ISNUMBER(SEARCH("margin(s) involved",'Model output'!V211)))), ISNUMBER(SEARCH("No involvement",'Model output'!V211)), AND(NOT(ISNUMBER(SEARCH("focal",'Model output'!V211))),ISNUMBER(SEARCH("Free",'Model output'!V211))), ISNUMBER(SEARCH("narrowly excised",'Model output'!V211)), ISNUMBER(SEARCH("none",'Model output'!V211)), ISNUMBER(SEARCH("R0",'Model output'!V211)), ISNUMBER(SEARCH("1 mm",'Model output'!V211)), ISNUMBER(SEARCH("0.1 CM",'Model output'!V211)), ISNUMBER(SEARCH("less than 0.2 mm",'Model output'!V211)), ISNUMBER(SEARCH("less than 1.0 mm",'Model output'!V211)), ISNUMBER(SEARCH("less than 0.5 mm",'Model output'!V211)), ISNUMBER(SEARCH("abut",'Model output'!V211))), "negative", "positive")</f>
        <v>positive</v>
      </c>
      <c r="AE212" s="32"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OR(ISNUMBER(SEARCH("papillary",N212,1)),ISNUMBER(SEARCH("papillary carcinoma",O212,1))),S212="positive"),AND(AND(ISNUMBER(J212),J212&gt;=5),M212=""),AND(AND(ISNUMBER(J212),J212&gt;=5),AND(ISNUMBER(M212),M212&gt;=1)),AND(ISNUMBER(SERACH("papillary",N212)),OR(Y212="positive",Z212="positive"), ISNUMBER(SEARCH("BRAF",AB212)))),"intermediate","low"))</f>
        <v>high</v>
      </c>
      <c r="AF212" s="33" t="str">
        <f t="shared" si="47"/>
        <v>3a</v>
      </c>
      <c r="AG212" s="33" t="str">
        <f t="shared" si="48"/>
        <v>1b</v>
      </c>
      <c r="AH212" s="33" t="str">
        <f t="shared" si="49"/>
        <v>0</v>
      </c>
      <c r="AI212" s="38" t="str">
        <f t="shared" si="50"/>
        <v>I</v>
      </c>
      <c r="AJ212" s="32" t="s">
        <v>935</v>
      </c>
      <c r="AK212" s="37" t="s">
        <v>995</v>
      </c>
      <c r="AL212" s="37" t="s">
        <v>994</v>
      </c>
      <c r="AM212" s="37" t="s">
        <v>993</v>
      </c>
      <c r="AN212" s="37" t="s">
        <v>70</v>
      </c>
      <c r="AO212" s="32">
        <f t="shared" si="51"/>
        <v>1</v>
      </c>
      <c r="AP212" s="37">
        <f t="shared" si="52"/>
        <v>1</v>
      </c>
      <c r="AQ212" s="37">
        <f t="shared" si="53"/>
        <v>0</v>
      </c>
      <c r="AR212" s="37">
        <f t="shared" si="54"/>
        <v>1</v>
      </c>
      <c r="AS212" s="38">
        <f t="shared" si="55"/>
        <v>1</v>
      </c>
    </row>
    <row r="213" spans="1:45">
      <c r="A213" t="str">
        <f>'Model output'!A212</f>
        <v>TCGA-EM-A3SY</v>
      </c>
      <c r="B213" s="44">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26" t="str">
        <f t="shared" si="4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variant</v>
      </c>
      <c r="P213" t="str">
        <f>IF('Model output'!N212="","",'Model output'!N212)</f>
        <v>1.4 cm</v>
      </c>
      <c r="Q213" t="str">
        <f t="shared" si="46"/>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output'!P212="",'Model output'!P212="C",ISNUMBER(SEARCH("Not identified", 'Model output'!P212)),ISNUMBER(SEARCH("Absent",'Model output'!P212)),ISNUMBER(SEARCH("Absence",'Model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5" t="str">
        <f>IF('Model output'!S212="","",'Model output'!S212)</f>
        <v>Not identified</v>
      </c>
      <c r="Y213" t="str">
        <f>IF(OR('Model output'!S212="",ISNUMBER(SEARCH("No extension",'Model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8" t="str">
        <f>IF(OR('Model output'!V212="", AND(ISERROR(SEARCH("Positive",'Model output'!V212)), ISNUMBER(SEARCH("Negative",'Model output'!V212))), ISNUMBER(SEARCH("Cannot be assessed",'Model output'!V212)), AND(ISNUMBER(SEARCH("Uninvolved",'Model output'!V212)),NOT(ISNUMBER(SEARCH("margin(s) involved",'Model output'!V212)))), ISNUMBER(SEARCH("No involvement",'Model output'!V212)), AND(NOT(ISNUMBER(SEARCH("focal",'Model output'!V212))),ISNUMBER(SEARCH("Free",'Model output'!V212))), ISNUMBER(SEARCH("narrowly excised",'Model output'!V212)), ISNUMBER(SEARCH("none",'Model output'!V212)), ISNUMBER(SEARCH("R0",'Model output'!V212)), ISNUMBER(SEARCH("1 mm",'Model output'!V212)), ISNUMBER(SEARCH("0.1 CM",'Model output'!V212)), ISNUMBER(SEARCH("less than 0.2 mm",'Model output'!V212)), ISNUMBER(SEARCH("less than 1.0 mm",'Model output'!V212)), ISNUMBER(SEARCH("less than 0.5 mm",'Model output'!V212)), ISNUMBER(SEARCH("abut",'Model output'!V212))), "negative", "positive")</f>
        <v>negative</v>
      </c>
      <c r="AE213" s="32"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OR(ISNUMBER(SEARCH("papillary",N213,1)),ISNUMBER(SEARCH("papillary carcinoma",O213,1))),S213="positive"),AND(AND(ISNUMBER(J213),J213&gt;=5),M213=""),AND(AND(ISNUMBER(J213),J213&gt;=5),AND(ISNUMBER(M213),M213&gt;=1)),AND(ISNUMBER(SERACH("papillary",N213)),OR(Y213="positive",Z213="positive"), ISNUMBER(SEARCH("BRAF",AB213)))),"intermediate","low"))</f>
        <v>low</v>
      </c>
      <c r="AF213" s="33" t="str">
        <f t="shared" si="47"/>
        <v>1b</v>
      </c>
      <c r="AG213" s="33" t="str">
        <f t="shared" si="48"/>
        <v>0</v>
      </c>
      <c r="AH213" s="33" t="str">
        <f t="shared" si="49"/>
        <v>0</v>
      </c>
      <c r="AI213" s="38" t="str">
        <f t="shared" si="50"/>
        <v>I</v>
      </c>
      <c r="AJ213" s="32" t="s">
        <v>936</v>
      </c>
      <c r="AK213" s="37" t="s">
        <v>989</v>
      </c>
      <c r="AL213" s="37" t="s">
        <v>993</v>
      </c>
      <c r="AM213" s="37" t="s">
        <v>993</v>
      </c>
      <c r="AN213" s="37" t="s">
        <v>70</v>
      </c>
      <c r="AO213" s="32">
        <f t="shared" ca="1" si="51"/>
        <v>1</v>
      </c>
      <c r="AP213" s="37">
        <f t="shared" si="52"/>
        <v>1</v>
      </c>
      <c r="AQ213" s="37">
        <f t="shared" si="53"/>
        <v>1</v>
      </c>
      <c r="AR213" s="37">
        <f t="shared" si="54"/>
        <v>1</v>
      </c>
      <c r="AS213" s="38">
        <f t="shared" si="55"/>
        <v>1</v>
      </c>
    </row>
    <row r="214" spans="1:45">
      <c r="A214" t="str">
        <f>'Model output'!A213</f>
        <v>TCGA-EM-A3SZ</v>
      </c>
      <c r="B214" s="44">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26" t="str">
        <f t="shared" si="4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Warthin-like variant, other variant with focal tall cell and hobnail cell change</v>
      </c>
      <c r="P214" t="str">
        <f>IF('Model output'!N213="","",'Model output'!N213)</f>
        <v>2.6 cm</v>
      </c>
      <c r="Q214" t="str">
        <f t="shared" si="46"/>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output'!P213="",'Model output'!P213="C",ISNUMBER(SEARCH("Not identified", 'Model output'!P213)),ISNUMBER(SEARCH("Absent",'Model output'!P213)),ISNUMBER(SEARCH("Absence",'Model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5" t="str">
        <f>IF('Model output'!S213="","",'Model output'!S213)</f>
        <v>Not identified</v>
      </c>
      <c r="Y214" t="str">
        <f>IF(OR('Model output'!S213="",ISNUMBER(SEARCH("No extension",'Model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8" t="str">
        <f>IF(OR('Model output'!V213="", AND(ISERROR(SEARCH("Positive",'Model output'!V213)), ISNUMBER(SEARCH("Negative",'Model output'!V213))), ISNUMBER(SEARCH("Cannot be assessed",'Model output'!V213)), AND(ISNUMBER(SEARCH("Uninvolved",'Model output'!V213)),NOT(ISNUMBER(SEARCH("margin(s) involved",'Model output'!V213)))), ISNUMBER(SEARCH("No involvement",'Model output'!V213)), AND(NOT(ISNUMBER(SEARCH("focal",'Model output'!V213))),ISNUMBER(SEARCH("Free",'Model output'!V213))), ISNUMBER(SEARCH("narrowly excised",'Model output'!V213)), ISNUMBER(SEARCH("none",'Model output'!V213)), ISNUMBER(SEARCH("R0",'Model output'!V213)), ISNUMBER(SEARCH("1 mm",'Model output'!V213)), ISNUMBER(SEARCH("0.1 CM",'Model output'!V213)), ISNUMBER(SEARCH("less than 0.2 mm",'Model output'!V213)), ISNUMBER(SEARCH("less than 1.0 mm",'Model output'!V213)), ISNUMBER(SEARCH("less than 0.5 mm",'Model output'!V213)), ISNUMBER(SEARCH("abut",'Model output'!V213))), "negative", "positive")</f>
        <v>negative</v>
      </c>
      <c r="AE214" s="32"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OR(ISNUMBER(SEARCH("papillary",N214,1)),ISNUMBER(SEARCH("papillary carcinoma",O214,1))),S214="positive"),AND(AND(ISNUMBER(J214),J214&gt;=5),M214=""),AND(AND(ISNUMBER(J214),J214&gt;=5),AND(ISNUMBER(M214),M214&gt;=1)),AND(ISNUMBER(SERACH("papillary",N214)),OR(Y214="positive",Z214="positive"), ISNUMBER(SEARCH("BRAF",AB214)))),"intermediate","low"))</f>
        <v>intermediate</v>
      </c>
      <c r="AF214" s="33" t="str">
        <f t="shared" si="47"/>
        <v>2</v>
      </c>
      <c r="AG214" s="33" t="str">
        <f t="shared" si="48"/>
        <v>0</v>
      </c>
      <c r="AH214" s="33" t="str">
        <f t="shared" si="49"/>
        <v>0</v>
      </c>
      <c r="AI214" s="38" t="str">
        <f t="shared" si="50"/>
        <v>I</v>
      </c>
      <c r="AJ214" s="32" t="s">
        <v>937</v>
      </c>
      <c r="AK214" s="37" t="s">
        <v>992</v>
      </c>
      <c r="AL214" s="37" t="s">
        <v>990</v>
      </c>
      <c r="AM214" s="37" t="s">
        <v>993</v>
      </c>
      <c r="AN214" s="37" t="s">
        <v>70</v>
      </c>
      <c r="AO214" s="32">
        <f t="shared" ca="1" si="51"/>
        <v>1</v>
      </c>
      <c r="AP214" s="37">
        <f t="shared" si="52"/>
        <v>1</v>
      </c>
      <c r="AQ214" s="37">
        <f t="shared" si="53"/>
        <v>1</v>
      </c>
      <c r="AR214" s="37">
        <f t="shared" si="54"/>
        <v>1</v>
      </c>
      <c r="AS214" s="38">
        <f t="shared" si="55"/>
        <v>1</v>
      </c>
    </row>
    <row r="215" spans="1:45">
      <c r="A215" t="str">
        <f>'Model output'!A214</f>
        <v>TCGA-EM-A4FH</v>
      </c>
      <c r="B215" s="44">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26" t="str">
        <f t="shared" si="4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 cm</v>
      </c>
      <c r="Q215" t="str">
        <f t="shared" si="46"/>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output'!P214="",'Model output'!P214="C",ISNUMBER(SEARCH("Not identified", 'Model output'!P214)),ISNUMBER(SEARCH("Absent",'Model output'!P214)),ISNUMBER(SEARCH("Absence",'Model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5" t="str">
        <f>IF('Model output'!S214="","",'Model output'!S214)</f>
        <v>Not identified</v>
      </c>
      <c r="Y215" t="str">
        <f>IF(OR('Model output'!S214="",ISNUMBER(SEARCH("No extension",'Model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8" t="str">
        <f>IF(OR('Model output'!V214="", AND(ISERROR(SEARCH("Positive",'Model output'!V214)), ISNUMBER(SEARCH("Negative",'Model output'!V214))), ISNUMBER(SEARCH("Cannot be assessed",'Model output'!V214)), AND(ISNUMBER(SEARCH("Uninvolved",'Model output'!V214)),NOT(ISNUMBER(SEARCH("margin(s) involved",'Model output'!V214)))), ISNUMBER(SEARCH("No involvement",'Model output'!V214)), AND(NOT(ISNUMBER(SEARCH("focal",'Model output'!V214))),ISNUMBER(SEARCH("Free",'Model output'!V214))), ISNUMBER(SEARCH("narrowly excised",'Model output'!V214)), ISNUMBER(SEARCH("none",'Model output'!V214)), ISNUMBER(SEARCH("R0",'Model output'!V214)), ISNUMBER(SEARCH("1 mm",'Model output'!V214)), ISNUMBER(SEARCH("0.1 CM",'Model output'!V214)), ISNUMBER(SEARCH("less than 0.2 mm",'Model output'!V214)), ISNUMBER(SEARCH("less than 1.0 mm",'Model output'!V214)), ISNUMBER(SEARCH("less than 0.5 mm",'Model output'!V214)), ISNUMBER(SEARCH("abut",'Model output'!V214))), "negative", "positive")</f>
        <v>negative</v>
      </c>
      <c r="AE215" s="32"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OR(ISNUMBER(SEARCH("papillary",N215,1)),ISNUMBER(SEARCH("papillary carcinoma",O215,1))),S215="positive"),AND(AND(ISNUMBER(J215),J215&gt;=5),M215=""),AND(AND(ISNUMBER(J215),J215&gt;=5),AND(ISNUMBER(M215),M215&gt;=1)),AND(ISNUMBER(SERACH("papillary",N215)),OR(Y215="positive",Z215="positive"), ISNUMBER(SEARCH("BRAF",AB215)))),"intermediate","low"))</f>
        <v>low</v>
      </c>
      <c r="AF215" s="33" t="str">
        <f t="shared" si="47"/>
        <v>3a</v>
      </c>
      <c r="AG215" s="33" t="str">
        <f t="shared" si="48"/>
        <v>0</v>
      </c>
      <c r="AH215" s="33" t="str">
        <f t="shared" si="49"/>
        <v>0</v>
      </c>
      <c r="AI215" s="38" t="str">
        <f t="shared" si="50"/>
        <v>II</v>
      </c>
      <c r="AJ215" s="32" t="s">
        <v>936</v>
      </c>
      <c r="AK215" s="37" t="s">
        <v>995</v>
      </c>
      <c r="AL215" s="37" t="s">
        <v>993</v>
      </c>
      <c r="AM215" s="37" t="s">
        <v>993</v>
      </c>
      <c r="AN215" s="37" t="s">
        <v>991</v>
      </c>
      <c r="AO215" s="32">
        <f t="shared" ca="1" si="51"/>
        <v>1</v>
      </c>
      <c r="AP215" s="37">
        <f t="shared" si="52"/>
        <v>1</v>
      </c>
      <c r="AQ215" s="37">
        <f t="shared" si="53"/>
        <v>1</v>
      </c>
      <c r="AR215" s="37">
        <f t="shared" si="54"/>
        <v>1</v>
      </c>
      <c r="AS215" s="38">
        <f t="shared" si="55"/>
        <v>1</v>
      </c>
    </row>
    <row r="216" spans="1:45">
      <c r="A216" t="str">
        <f>'Model output'!A215</f>
        <v>TCGA-EM-A4FK</v>
      </c>
      <c r="B216" s="44">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26" t="str">
        <f t="shared" si="4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 cm</v>
      </c>
      <c r="Q216" t="str">
        <f t="shared" si="46"/>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output'!P215="",'Model output'!P215="C",ISNUMBER(SEARCH("Not identified", 'Model output'!P215)),ISNUMBER(SEARCH("Absent",'Model output'!P215)),ISNUMBER(SEARCH("Absence",'Model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5" t="str">
        <f>IF('Model output'!S215="","",'Model output'!S215)</f>
        <v>Not identified</v>
      </c>
      <c r="Y216" t="str">
        <f>IF(OR('Model output'!S215="",ISNUMBER(SEARCH("No extension",'Model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8" t="str">
        <f>IF(OR('Model output'!V215="", AND(ISERROR(SEARCH("Positive",'Model output'!V215)), ISNUMBER(SEARCH("Negative",'Model output'!V215))), ISNUMBER(SEARCH("Cannot be assessed",'Model output'!V215)), AND(ISNUMBER(SEARCH("Uninvolved",'Model output'!V215)),NOT(ISNUMBER(SEARCH("margin(s) involved",'Model output'!V215)))), ISNUMBER(SEARCH("No involvement",'Model output'!V215)), AND(NOT(ISNUMBER(SEARCH("focal",'Model output'!V215))),ISNUMBER(SEARCH("Free",'Model output'!V215))), ISNUMBER(SEARCH("narrowly excised",'Model output'!V215)), ISNUMBER(SEARCH("none",'Model output'!V215)), ISNUMBER(SEARCH("R0",'Model output'!V215)), ISNUMBER(SEARCH("1 mm",'Model output'!V215)), ISNUMBER(SEARCH("0.1 CM",'Model output'!V215)), ISNUMBER(SEARCH("less than 0.2 mm",'Model output'!V215)), ISNUMBER(SEARCH("less than 1.0 mm",'Model output'!V215)), ISNUMBER(SEARCH("less than 0.5 mm",'Model output'!V215)), ISNUMBER(SEARCH("abut",'Model output'!V215))), "negative", "positive")</f>
        <v>negative</v>
      </c>
      <c r="AE216" s="32"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OR(ISNUMBER(SEARCH("papillary",N216,1)),ISNUMBER(SEARCH("papillary carcinoma",O216,1))),S216="positive"),AND(AND(ISNUMBER(J216),J216&gt;=5),M216=""),AND(AND(ISNUMBER(J216),J216&gt;=5),AND(ISNUMBER(M216),M216&gt;=1)),AND(ISNUMBER(SERACH("papillary",N216)),OR(Y216="positive",Z216="positive"), ISNUMBER(SEARCH("BRAF",AB216)))),"intermediate","low"))</f>
        <v>low</v>
      </c>
      <c r="AF216" s="33" t="str">
        <f t="shared" si="47"/>
        <v>2</v>
      </c>
      <c r="AG216" s="33" t="str">
        <f t="shared" si="48"/>
        <v>0</v>
      </c>
      <c r="AH216" s="33" t="str">
        <f t="shared" si="49"/>
        <v>0</v>
      </c>
      <c r="AI216" s="38" t="str">
        <f t="shared" si="50"/>
        <v>I</v>
      </c>
      <c r="AJ216" s="32" t="s">
        <v>936</v>
      </c>
      <c r="AK216" s="37" t="s">
        <v>992</v>
      </c>
      <c r="AL216" s="37" t="s">
        <v>993</v>
      </c>
      <c r="AM216" s="37" t="s">
        <v>993</v>
      </c>
      <c r="AN216" s="37" t="s">
        <v>70</v>
      </c>
      <c r="AO216" s="32">
        <f t="shared" ca="1" si="51"/>
        <v>1</v>
      </c>
      <c r="AP216" s="37">
        <f t="shared" si="52"/>
        <v>1</v>
      </c>
      <c r="AQ216" s="37">
        <f t="shared" si="53"/>
        <v>1</v>
      </c>
      <c r="AR216" s="37">
        <f t="shared" si="54"/>
        <v>1</v>
      </c>
      <c r="AS216" s="38">
        <f t="shared" si="55"/>
        <v>1</v>
      </c>
    </row>
    <row r="217" spans="1:45">
      <c r="A217" t="str">
        <f>'Model output'!A216</f>
        <v>TCGA-EM-A4FM</v>
      </c>
      <c r="B217" s="44">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0</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26" t="str">
        <f t="shared" si="40"/>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 classical (usual)</v>
      </c>
      <c r="O217" t="str">
        <f>IF('Model output'!M216="","",'Model output'!M216)</f>
        <v>Papillary carcinoma, follicular variant; Papillary carcinoma, other variant: with focal tall cell change (10%)</v>
      </c>
      <c r="P217" t="str">
        <f>IF('Model output'!N216="","",'Model output'!N216)</f>
        <v>3.0 cm</v>
      </c>
      <c r="Q217" t="str">
        <f t="shared" si="46"/>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output'!P216="",'Model output'!P216="C",ISNUMBER(SEARCH("Not identified", 'Model output'!P216)),ISNUMBER(SEARCH("Absent",'Model output'!P216)),ISNUMBER(SEARCH("Absence",'Model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5" t="str">
        <f>IF('Model output'!S216="","",'Model output'!S216)</f>
        <v>Present, minimal</v>
      </c>
      <c r="Y217" t="str">
        <f>IF(OR('Model output'!S216="",ISNUMBER(SEARCH("No extension",'Model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8" t="str">
        <f>IF(OR('Model output'!V216="", AND(ISERROR(SEARCH("Positive",'Model output'!V216)), ISNUMBER(SEARCH("Negative",'Model output'!V216))), ISNUMBER(SEARCH("Cannot be assessed",'Model output'!V216)), AND(ISNUMBER(SEARCH("Uninvolved",'Model output'!V216)),NOT(ISNUMBER(SEARCH("margin(s) involved",'Model output'!V216)))), ISNUMBER(SEARCH("No involvement",'Model output'!V216)), AND(NOT(ISNUMBER(SEARCH("focal",'Model output'!V216))),ISNUMBER(SEARCH("Free",'Model output'!V216))), ISNUMBER(SEARCH("narrowly excised",'Model output'!V216)), ISNUMBER(SEARCH("none",'Model output'!V216)), ISNUMBER(SEARCH("R0",'Model output'!V216)), ISNUMBER(SEARCH("1 mm",'Model output'!V216)), ISNUMBER(SEARCH("0.1 CM",'Model output'!V216)), ISNUMBER(SEARCH("less than 0.2 mm",'Model output'!V216)), ISNUMBER(SEARCH("less than 1.0 mm",'Model output'!V216)), ISNUMBER(SEARCH("less than 0.5 mm",'Model output'!V216)), ISNUMBER(SEARCH("abut",'Model output'!V216))), "negative", "positive")</f>
        <v>positive</v>
      </c>
      <c r="AE217" s="32"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OR(ISNUMBER(SEARCH("papillary",N217,1)),ISNUMBER(SEARCH("papillary carcinoma",O217,1))),S217="positive"),AND(AND(ISNUMBER(J217),J217&gt;=5),M217=""),AND(AND(ISNUMBER(J217),J217&gt;=5),AND(ISNUMBER(M217),M217&gt;=1)),AND(ISNUMBER(SERACH("papillary",N217)),OR(Y217="positive",Z217="positive"), ISNUMBER(SEARCH("BRAF",AB217)))),"intermediate","low"))</f>
        <v>high</v>
      </c>
      <c r="AF217" s="33" t="str">
        <f t="shared" si="47"/>
        <v>2</v>
      </c>
      <c r="AG217" s="33" t="str">
        <f t="shared" si="48"/>
        <v>1b</v>
      </c>
      <c r="AH217" s="33" t="str">
        <f t="shared" si="49"/>
        <v>0</v>
      </c>
      <c r="AI217" s="38" t="str">
        <f t="shared" si="50"/>
        <v>II</v>
      </c>
      <c r="AJ217" s="32" t="s">
        <v>935</v>
      </c>
      <c r="AK217" s="37" t="s">
        <v>992</v>
      </c>
      <c r="AL217" s="37" t="s">
        <v>989</v>
      </c>
      <c r="AM217" s="37" t="s">
        <v>993</v>
      </c>
      <c r="AN217" s="37" t="s">
        <v>991</v>
      </c>
      <c r="AO217" s="32">
        <f t="shared" si="51"/>
        <v>1</v>
      </c>
      <c r="AP217" s="37">
        <f t="shared" si="52"/>
        <v>1</v>
      </c>
      <c r="AQ217" s="37">
        <f t="shared" si="53"/>
        <v>1</v>
      </c>
      <c r="AR217" s="37">
        <f t="shared" si="54"/>
        <v>1</v>
      </c>
      <c r="AS217" s="38">
        <f t="shared" si="55"/>
        <v>1</v>
      </c>
    </row>
    <row r="218" spans="1:45">
      <c r="A218" t="str">
        <f>'Model output'!A217</f>
        <v>TCGA-EM-A4FN</v>
      </c>
      <c r="B218" s="44">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1.9 cm</v>
      </c>
      <c r="L218" s="26" t="str">
        <f t="shared" si="40"/>
        <v>1.9cm</v>
      </c>
      <c r="M218" cm="1">
        <f t="array" ref="M218">IF(L218="","",IF(ISNUMBER(SEARCH("cm",L218)),MAX(VALUE(SUBSTITUTE(_xlfn.FILTERXML("&lt;t&gt;&lt;s&gt;"&amp;SUBSTITUTE(L218,",","&lt;/s&gt;&lt;s&gt;")&amp;"&lt;/s&gt;&lt;/t&gt;","//s"),"cm",""))),MAX(VALUE(SUBSTITUTE(_xlfn.FILTERXML("&lt;t&gt;&lt;s&gt;"&amp;SUBSTITUTE(L218,",","&lt;/s&gt;&lt;s&gt;")&amp;"&lt;/s&gt;&lt;/t&gt;","//s"),"mm","")))/10))</f>
        <v>1.9</v>
      </c>
      <c r="N218" t="str">
        <f>IF('Model output'!L217="","",'Model output'!L217)</f>
        <v>Papillary carcinoma, classical (usual)</v>
      </c>
      <c r="O218" t="str">
        <f>IF('Model output'!M217="","",'Model output'!M217)</f>
        <v/>
      </c>
      <c r="P218" t="str">
        <f>IF('Model output'!N217="","",'Model output'!N217)</f>
        <v>1.9 cm</v>
      </c>
      <c r="Q218" t="str">
        <f t="shared" si="46"/>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output'!P217="",'Model output'!P217="C",ISNUMBER(SEARCH("Not identified", 'Model output'!P217)),ISNUMBER(SEARCH("Absent",'Model output'!P217)),ISNUMBER(SEARCH("Absence",'Model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5" t="str">
        <f>IF('Model output'!S217="","",'Model output'!S217)</f>
        <v/>
      </c>
      <c r="Y218" t="str">
        <f>IF(OR('Model output'!S217="",ISNUMBER(SEARCH("No extension",'Model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8" t="str">
        <f>IF(OR('Model output'!V217="", AND(ISERROR(SEARCH("Positive",'Model output'!V217)), ISNUMBER(SEARCH("Negative",'Model output'!V217))), ISNUMBER(SEARCH("Cannot be assessed",'Model output'!V217)), AND(ISNUMBER(SEARCH("Uninvolved",'Model output'!V217)),NOT(ISNUMBER(SEARCH("margin(s) involved",'Model output'!V217)))), ISNUMBER(SEARCH("No involvement",'Model output'!V217)), AND(NOT(ISNUMBER(SEARCH("focal",'Model output'!V217))),ISNUMBER(SEARCH("Free",'Model output'!V217))), ISNUMBER(SEARCH("narrowly excised",'Model output'!V217)), ISNUMBER(SEARCH("none",'Model output'!V217)), ISNUMBER(SEARCH("R0",'Model output'!V217)), ISNUMBER(SEARCH("1 mm",'Model output'!V217)), ISNUMBER(SEARCH("0.1 CM",'Model output'!V217)), ISNUMBER(SEARCH("less than 0.2 mm",'Model output'!V217)), ISNUMBER(SEARCH("less than 1.0 mm",'Model output'!V217)), ISNUMBER(SEARCH("less than 0.5 mm",'Model output'!V217)), ISNUMBER(SEARCH("abut",'Model output'!V217))), "negative", "positive")</f>
        <v>negative</v>
      </c>
      <c r="AE218" s="32"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OR(ISNUMBER(SEARCH("papillary",N218,1)),ISNUMBER(SEARCH("papillary carcinoma",O218,1))),S218="positive"),AND(AND(ISNUMBER(J218),J218&gt;=5),M218=""),AND(AND(ISNUMBER(J218),J218&gt;=5),AND(ISNUMBER(M218),M218&gt;=1)),AND(ISNUMBER(SERACH("papillary",N218)),OR(Y218="positive",Z218="positive"), ISNUMBER(SEARCH("BRAF",AB218)))),"intermediate","low"))</f>
        <v>intermediate</v>
      </c>
      <c r="AF218" s="33" t="str">
        <f t="shared" si="47"/>
        <v>1b</v>
      </c>
      <c r="AG218" s="33" t="str">
        <f t="shared" si="48"/>
        <v>1b</v>
      </c>
      <c r="AH218" s="33" t="str">
        <f t="shared" si="49"/>
        <v>0</v>
      </c>
      <c r="AI218" s="38" t="str">
        <f t="shared" si="50"/>
        <v>I</v>
      </c>
      <c r="AJ218" s="32" t="s">
        <v>937</v>
      </c>
      <c r="AK218" s="37" t="s">
        <v>989</v>
      </c>
      <c r="AL218" s="37" t="s">
        <v>989</v>
      </c>
      <c r="AM218" s="37" t="s">
        <v>993</v>
      </c>
      <c r="AN218" s="37" t="s">
        <v>70</v>
      </c>
      <c r="AO218" s="32">
        <f t="shared" ca="1" si="51"/>
        <v>1</v>
      </c>
      <c r="AP218" s="37">
        <f t="shared" si="52"/>
        <v>1</v>
      </c>
      <c r="AQ218" s="37">
        <f t="shared" si="53"/>
        <v>1</v>
      </c>
      <c r="AR218" s="37">
        <f t="shared" si="54"/>
        <v>1</v>
      </c>
      <c r="AS218" s="38">
        <f t="shared" si="55"/>
        <v>1</v>
      </c>
    </row>
    <row r="219" spans="1:45">
      <c r="A219" t="str">
        <f>'Model output'!A218</f>
        <v>TCGA-EM-A4FO</v>
      </c>
      <c r="B219" s="44">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26" t="str">
        <f t="shared" si="4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(usual), with focal tall cell change (&lt;5%), Papillary carcinoma, microcarcinoma (occult, small or microscopic) variant, with focal Warthin-like change</v>
      </c>
      <c r="P219" t="str">
        <f>IF('Model output'!N218="","",'Model output'!N218)</f>
        <v>1.1 cm</v>
      </c>
      <c r="Q219" t="str">
        <f t="shared" si="46"/>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output'!P218="",'Model output'!P218="C",ISNUMBER(SEARCH("Not identified", 'Model output'!P218)),ISNUMBER(SEARCH("Absent",'Model output'!P218)),ISNUMBER(SEARCH("Absence",'Model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5" t="str">
        <f>IF('Model output'!S218="","",'Model output'!S218)</f>
        <v>Not identified</v>
      </c>
      <c r="Y219" t="str">
        <f>IF(OR('Model output'!S218="",ISNUMBER(SEARCH("No extension",'Model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8" t="str">
        <f>IF(OR('Model output'!V218="", AND(ISERROR(SEARCH("Positive",'Model output'!V218)), ISNUMBER(SEARCH("Negative",'Model output'!V218))), ISNUMBER(SEARCH("Cannot be assessed",'Model output'!V218)), AND(ISNUMBER(SEARCH("Uninvolved",'Model output'!V218)),NOT(ISNUMBER(SEARCH("margin(s) involved",'Model output'!V218)))), ISNUMBER(SEARCH("No involvement",'Model output'!V218)), AND(NOT(ISNUMBER(SEARCH("focal",'Model output'!V218))),ISNUMBER(SEARCH("Free",'Model output'!V218))), ISNUMBER(SEARCH("narrowly excised",'Model output'!V218)), ISNUMBER(SEARCH("none",'Model output'!V218)), ISNUMBER(SEARCH("R0",'Model output'!V218)), ISNUMBER(SEARCH("1 mm",'Model output'!V218)), ISNUMBER(SEARCH("0.1 CM",'Model output'!V218)), ISNUMBER(SEARCH("less than 0.2 mm",'Model output'!V218)), ISNUMBER(SEARCH("less than 1.0 mm",'Model output'!V218)), ISNUMBER(SEARCH("less than 0.5 mm",'Model output'!V218)), ISNUMBER(SEARCH("abut",'Model output'!V218))), "negative", "positive")</f>
        <v>negative</v>
      </c>
      <c r="AE219" s="32"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OR(ISNUMBER(SEARCH("papillary",N219,1)),ISNUMBER(SEARCH("papillary carcinoma",O219,1))),S219="positive"),AND(AND(ISNUMBER(J219),J219&gt;=5),M219=""),AND(AND(ISNUMBER(J219),J219&gt;=5),AND(ISNUMBER(M219),M219&gt;=1)),AND(ISNUMBER(SERACH("papillary",N219)),OR(Y219="positive",Z219="positive"), ISNUMBER(SEARCH("BRAF",AB219)))),"intermediate","low"))</f>
        <v>intermediate</v>
      </c>
      <c r="AF219" s="33" t="str">
        <f t="shared" si="47"/>
        <v>1b</v>
      </c>
      <c r="AG219" s="33" t="str">
        <f t="shared" si="48"/>
        <v>0</v>
      </c>
      <c r="AH219" s="33" t="str">
        <f t="shared" si="49"/>
        <v>0</v>
      </c>
      <c r="AI219" s="38" t="str">
        <f t="shared" si="50"/>
        <v>I</v>
      </c>
      <c r="AJ219" s="32" t="s">
        <v>937</v>
      </c>
      <c r="AK219" s="37" t="s">
        <v>989</v>
      </c>
      <c r="AL219" s="37" t="s">
        <v>990</v>
      </c>
      <c r="AM219" s="37" t="s">
        <v>993</v>
      </c>
      <c r="AN219" s="37" t="s">
        <v>70</v>
      </c>
      <c r="AO219" s="32">
        <f t="shared" ca="1" si="51"/>
        <v>1</v>
      </c>
      <c r="AP219" s="37">
        <f t="shared" si="52"/>
        <v>1</v>
      </c>
      <c r="AQ219" s="37">
        <f t="shared" si="53"/>
        <v>1</v>
      </c>
      <c r="AR219" s="37">
        <f t="shared" si="54"/>
        <v>1</v>
      </c>
      <c r="AS219" s="38">
        <f t="shared" si="55"/>
        <v>1</v>
      </c>
    </row>
    <row r="220" spans="1:45">
      <c r="A220" t="str">
        <f>'Model output'!A219</f>
        <v>TCGA-EM-A4FQ</v>
      </c>
      <c r="B220" s="44">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26" t="str">
        <f t="shared" si="40"/>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 carcinoma, follicular variant; Papillary carcinoma, other variant with oncocytic change</v>
      </c>
      <c r="O220" t="str">
        <f>IF('Model output'!M219="","",'Model output'!M219)</f>
        <v/>
      </c>
      <c r="P220" t="str">
        <f>IF('Model output'!N219="","",'Model output'!N219)</f>
        <v>3.5 cm</v>
      </c>
      <c r="Q220" t="str">
        <f t="shared" si="46"/>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output'!P219="",'Model output'!P219="C",ISNUMBER(SEARCH("Not identified", 'Model output'!P219)),ISNUMBER(SEARCH("Absent",'Model output'!P219)),ISNUMBER(SEARCH("Absence",'Model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5" t="str">
        <f>IF('Model output'!S219="","",'Model output'!S219)</f>
        <v>Not identified</v>
      </c>
      <c r="Y220" t="str">
        <f>IF(OR('Model output'!S219="",ISNUMBER(SEARCH("No extension",'Model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8" t="str">
        <f>IF(OR('Model output'!V219="", AND(ISERROR(SEARCH("Positive",'Model output'!V219)), ISNUMBER(SEARCH("Negative",'Model output'!V219))), ISNUMBER(SEARCH("Cannot be assessed",'Model output'!V219)), AND(ISNUMBER(SEARCH("Uninvolved",'Model output'!V219)),NOT(ISNUMBER(SEARCH("margin(s) involved",'Model output'!V219)))), ISNUMBER(SEARCH("No involvement",'Model output'!V219)), AND(NOT(ISNUMBER(SEARCH("focal",'Model output'!V219))),ISNUMBER(SEARCH("Free",'Model output'!V219))), ISNUMBER(SEARCH("narrowly excised",'Model output'!V219)), ISNUMBER(SEARCH("none",'Model output'!V219)), ISNUMBER(SEARCH("R0",'Model output'!V219)), ISNUMBER(SEARCH("1 mm",'Model output'!V219)), ISNUMBER(SEARCH("0.1 CM",'Model output'!V219)), ISNUMBER(SEARCH("less than 0.2 mm",'Model output'!V219)), ISNUMBER(SEARCH("less than 1.0 mm",'Model output'!V219)), ISNUMBER(SEARCH("less than 0.5 mm",'Model output'!V219)), ISNUMBER(SEARCH("abut",'Model output'!V219))), "negative", "positive")</f>
        <v>negative</v>
      </c>
      <c r="AE220" s="32"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OR(ISNUMBER(SEARCH("papillary",N220,1)),ISNUMBER(SEARCH("papillary carcinoma",O220,1))),S220="positive"),AND(AND(ISNUMBER(J220),J220&gt;=5),M220=""),AND(AND(ISNUMBER(J220),J220&gt;=5),AND(ISNUMBER(M220),M220&gt;=1)),AND(ISNUMBER(SERACH("papillary",N220)),OR(Y220="positive",Z220="positive"), ISNUMBER(SEARCH("BRAF",AB220)))),"intermediate","low"))</f>
        <v>intermediate</v>
      </c>
      <c r="AF220" s="33" t="str">
        <f t="shared" si="47"/>
        <v>2</v>
      </c>
      <c r="AG220" s="33" t="str">
        <f t="shared" si="48"/>
        <v>1b</v>
      </c>
      <c r="AH220" s="33" t="str">
        <f t="shared" si="49"/>
        <v>0</v>
      </c>
      <c r="AI220" s="38" t="str">
        <f t="shared" si="50"/>
        <v>I</v>
      </c>
      <c r="AJ220" s="32" t="s">
        <v>937</v>
      </c>
      <c r="AK220" s="37" t="s">
        <v>992</v>
      </c>
      <c r="AL220" s="37" t="s">
        <v>989</v>
      </c>
      <c r="AM220" s="37" t="s">
        <v>993</v>
      </c>
      <c r="AN220" s="37" t="s">
        <v>70</v>
      </c>
      <c r="AO220" s="32">
        <f t="shared" ca="1" si="51"/>
        <v>1</v>
      </c>
      <c r="AP220" s="37">
        <f t="shared" si="52"/>
        <v>1</v>
      </c>
      <c r="AQ220" s="37">
        <f t="shared" si="53"/>
        <v>1</v>
      </c>
      <c r="AR220" s="37">
        <f t="shared" si="54"/>
        <v>1</v>
      </c>
      <c r="AS220" s="38">
        <f t="shared" si="55"/>
        <v>1</v>
      </c>
    </row>
    <row r="221" spans="1:45">
      <c r="A221" t="str">
        <f>'Model output'!A220</f>
        <v>TCGA-EM-A4FR</v>
      </c>
      <c r="B221" s="44">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26" t="str">
        <f t="shared" si="4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 other variant: Cribriform without morules</v>
      </c>
      <c r="O221" t="str">
        <f>IF('Model output'!M220="","",'Model output'!M220)</f>
        <v/>
      </c>
      <c r="P221" t="str">
        <f>IF('Model output'!N220="","",'Model output'!N220)</f>
        <v>5.1 cm</v>
      </c>
      <c r="Q221" t="str">
        <f t="shared" si="46"/>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output'!P220="",'Model output'!P220="C",ISNUMBER(SEARCH("Not identified", 'Model output'!P220)),ISNUMBER(SEARCH("Absent",'Model output'!P220)),ISNUMBER(SEARCH("Absence",'Model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5" t="str">
        <f>IF('Model output'!S220="","",'Model output'!S220)</f>
        <v>Not identified</v>
      </c>
      <c r="Y221" t="str">
        <f>IF(OR('Model output'!S220="",ISNUMBER(SEARCH("No extension",'Model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8" t="str">
        <f>IF(OR('Model output'!V220="", AND(ISERROR(SEARCH("Positive",'Model output'!V220)), ISNUMBER(SEARCH("Negative",'Model output'!V220))), ISNUMBER(SEARCH("Cannot be assessed",'Model output'!V220)), AND(ISNUMBER(SEARCH("Uninvolved",'Model output'!V220)),NOT(ISNUMBER(SEARCH("margin(s) involved",'Model output'!V220)))), ISNUMBER(SEARCH("No involvement",'Model output'!V220)), AND(NOT(ISNUMBER(SEARCH("focal",'Model output'!V220))),ISNUMBER(SEARCH("Free",'Model output'!V220))), ISNUMBER(SEARCH("narrowly excised",'Model output'!V220)), ISNUMBER(SEARCH("none",'Model output'!V220)), ISNUMBER(SEARCH("R0",'Model output'!V220)), ISNUMBER(SEARCH("1 mm",'Model output'!V220)), ISNUMBER(SEARCH("0.1 CM",'Model output'!V220)), ISNUMBER(SEARCH("less than 0.2 mm",'Model output'!V220)), ISNUMBER(SEARCH("less than 1.0 mm",'Model output'!V220)), ISNUMBER(SEARCH("less than 0.5 mm",'Model output'!V220)), ISNUMBER(SEARCH("abut",'Model output'!V220))), "negative", "positive")</f>
        <v>negative</v>
      </c>
      <c r="AE221" s="32"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OR(ISNUMBER(SEARCH("papillary",N221,1)),ISNUMBER(SEARCH("papillary carcinoma",O221,1))),S221="positive"),AND(AND(ISNUMBER(J221),J221&gt;=5),M221=""),AND(AND(ISNUMBER(J221),J221&gt;=5),AND(ISNUMBER(M221),M221&gt;=1)),AND(ISNUMBER(SERACH("papillary",N221)),OR(Y221="positive",Z221="positive"), ISNUMBER(SEARCH("BRAF",AB221)))),"intermediate","low"))</f>
        <v>intermediate</v>
      </c>
      <c r="AF221" s="33" t="str">
        <f t="shared" si="47"/>
        <v>3a</v>
      </c>
      <c r="AG221" s="33" t="str">
        <f t="shared" si="48"/>
        <v>1a</v>
      </c>
      <c r="AH221" s="33" t="str">
        <f t="shared" si="49"/>
        <v>0</v>
      </c>
      <c r="AI221" s="38" t="str">
        <f t="shared" si="50"/>
        <v>I</v>
      </c>
      <c r="AJ221" s="32" t="s">
        <v>937</v>
      </c>
      <c r="AK221" s="37" t="s">
        <v>995</v>
      </c>
      <c r="AL221" s="37" t="s">
        <v>994</v>
      </c>
      <c r="AM221" s="37" t="s">
        <v>993</v>
      </c>
      <c r="AN221" s="37" t="s">
        <v>70</v>
      </c>
      <c r="AO221" s="32">
        <f t="shared" ca="1" si="51"/>
        <v>1</v>
      </c>
      <c r="AP221" s="37">
        <f t="shared" si="52"/>
        <v>1</v>
      </c>
      <c r="AQ221" s="37">
        <f t="shared" si="53"/>
        <v>1</v>
      </c>
      <c r="AR221" s="37">
        <f t="shared" si="54"/>
        <v>1</v>
      </c>
      <c r="AS221" s="38">
        <f t="shared" si="55"/>
        <v>1</v>
      </c>
    </row>
    <row r="222" spans="1:45">
      <c r="A222" t="str">
        <f>'Model output'!A221</f>
        <v>TCGA-EM-A4FV</v>
      </c>
      <c r="B222" s="44">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26" t="str">
        <f t="shared" si="4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46"/>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output'!P221="",'Model output'!P221="C",ISNUMBER(SEARCH("Not identified", 'Model output'!P221)),ISNUMBER(SEARCH("Absent",'Model output'!P221)),ISNUMBER(SEARCH("Absence",'Model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5" t="str">
        <f>IF('Model output'!S221="","",'Model output'!S221)</f>
        <v>Not identified</v>
      </c>
      <c r="Y222" t="str">
        <f>IF(OR('Model output'!S221="",ISNUMBER(SEARCH("No extension",'Model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8" t="str">
        <f>IF(OR('Model output'!V221="", AND(ISERROR(SEARCH("Positive",'Model output'!V221)), ISNUMBER(SEARCH("Negative",'Model output'!V221))), ISNUMBER(SEARCH("Cannot be assessed",'Model output'!V221)), AND(ISNUMBER(SEARCH("Uninvolved",'Model output'!V221)),NOT(ISNUMBER(SEARCH("margin(s) involved",'Model output'!V221)))), ISNUMBER(SEARCH("No involvement",'Model output'!V221)), AND(NOT(ISNUMBER(SEARCH("focal",'Model output'!V221))),ISNUMBER(SEARCH("Free",'Model output'!V221))), ISNUMBER(SEARCH("narrowly excised",'Model output'!V221)), ISNUMBER(SEARCH("none",'Model output'!V221)), ISNUMBER(SEARCH("R0",'Model output'!V221)), ISNUMBER(SEARCH("1 mm",'Model output'!V221)), ISNUMBER(SEARCH("0.1 CM",'Model output'!V221)), ISNUMBER(SEARCH("less than 0.2 mm",'Model output'!V221)), ISNUMBER(SEARCH("less than 1.0 mm",'Model output'!V221)), ISNUMBER(SEARCH("less than 0.5 mm",'Model output'!V221)), ISNUMBER(SEARCH("abut",'Model output'!V221))), "negative", "positive")</f>
        <v>negative</v>
      </c>
      <c r="AE222" s="32"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OR(ISNUMBER(SEARCH("papillary",N222,1)),ISNUMBER(SEARCH("papillary carcinoma",O222,1))),S222="positive"),AND(AND(ISNUMBER(J222),J222&gt;=5),M222=""),AND(AND(ISNUMBER(J222),J222&gt;=5),AND(ISNUMBER(M222),M222&gt;=1)),AND(ISNUMBER(SERACH("papillary",N222)),OR(Y222="positive",Z222="positive"), ISNUMBER(SEARCH("BRAF",AB222)))),"intermediate","low"))</f>
        <v>low</v>
      </c>
      <c r="AF222" s="33" t="str">
        <f t="shared" si="47"/>
        <v>1b</v>
      </c>
      <c r="AG222" s="33" t="str">
        <f t="shared" si="48"/>
        <v>0</v>
      </c>
      <c r="AH222" s="33" t="str">
        <f t="shared" si="49"/>
        <v>0</v>
      </c>
      <c r="AI222" s="38" t="str">
        <f t="shared" si="50"/>
        <v>I</v>
      </c>
      <c r="AJ222" s="32" t="s">
        <v>936</v>
      </c>
      <c r="AK222" s="37" t="s">
        <v>989</v>
      </c>
      <c r="AL222" s="37" t="s">
        <v>990</v>
      </c>
      <c r="AM222" s="37" t="s">
        <v>993</v>
      </c>
      <c r="AN222" s="37" t="s">
        <v>70</v>
      </c>
      <c r="AO222" s="32">
        <f t="shared" ca="1" si="51"/>
        <v>1</v>
      </c>
      <c r="AP222" s="37">
        <f t="shared" si="52"/>
        <v>1</v>
      </c>
      <c r="AQ222" s="37">
        <f t="shared" si="53"/>
        <v>1</v>
      </c>
      <c r="AR222" s="37">
        <f t="shared" si="54"/>
        <v>1</v>
      </c>
      <c r="AS222" s="38">
        <f t="shared" si="55"/>
        <v>1</v>
      </c>
    </row>
    <row r="223" spans="1:45">
      <c r="A223" t="str">
        <f>'Model output'!A222</f>
        <v>TCGA-EM-A4G1</v>
      </c>
      <c r="B223" s="44">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26" t="str">
        <f t="shared" si="4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 cm</v>
      </c>
      <c r="Q223" t="str">
        <f t="shared" si="46"/>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output'!P222="",'Model output'!P222="C",ISNUMBER(SEARCH("Not identified", 'Model output'!P222)),ISNUMBER(SEARCH("Absent",'Model output'!P222)),ISNUMBER(SEARCH("Absence",'Model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5" t="str">
        <f>IF('Model output'!S222="","",'Model output'!S222)</f>
        <v>Not identified</v>
      </c>
      <c r="Y223" t="str">
        <f>IF(OR('Model output'!S222="",ISNUMBER(SEARCH("No extension",'Model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8" t="str">
        <f>IF(OR('Model output'!V222="", AND(ISERROR(SEARCH("Positive",'Model output'!V222)), ISNUMBER(SEARCH("Negative",'Model output'!V222))), ISNUMBER(SEARCH("Cannot be assessed",'Model output'!V222)), AND(ISNUMBER(SEARCH("Uninvolved",'Model output'!V222)),NOT(ISNUMBER(SEARCH("margin(s) involved",'Model output'!V222)))), ISNUMBER(SEARCH("No involvement",'Model output'!V222)), AND(NOT(ISNUMBER(SEARCH("focal",'Model output'!V222))),ISNUMBER(SEARCH("Free",'Model output'!V222))), ISNUMBER(SEARCH("narrowly excised",'Model output'!V222)), ISNUMBER(SEARCH("none",'Model output'!V222)), ISNUMBER(SEARCH("R0",'Model output'!V222)), ISNUMBER(SEARCH("1 mm",'Model output'!V222)), ISNUMBER(SEARCH("0.1 CM",'Model output'!V222)), ISNUMBER(SEARCH("less than 0.2 mm",'Model output'!V222)), ISNUMBER(SEARCH("less than 1.0 mm",'Model output'!V222)), ISNUMBER(SEARCH("less than 0.5 mm",'Model output'!V222)), ISNUMBER(SEARCH("abut",'Model output'!V222))), "negative", "positive")</f>
        <v>negative</v>
      </c>
      <c r="AE223" s="32"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OR(ISNUMBER(SEARCH("papillary",N223,1)),ISNUMBER(SEARCH("papillary carcinoma",O223,1))),S223="positive"),AND(AND(ISNUMBER(J223),J223&gt;=5),M223=""),AND(AND(ISNUMBER(J223),J223&gt;=5),AND(ISNUMBER(M223),M223&gt;=1)),AND(ISNUMBER(SERACH("papillary",N223)),OR(Y223="positive",Z223="positive"), ISNUMBER(SEARCH("BRAF",AB223)))),"intermediate","low"))</f>
        <v>low</v>
      </c>
      <c r="AF223" s="33" t="str">
        <f t="shared" si="47"/>
        <v>1b</v>
      </c>
      <c r="AG223" s="33" t="str">
        <f t="shared" si="48"/>
        <v>0</v>
      </c>
      <c r="AH223" s="33" t="str">
        <f t="shared" si="49"/>
        <v>0</v>
      </c>
      <c r="AI223" s="38" t="str">
        <f t="shared" si="50"/>
        <v>I</v>
      </c>
      <c r="AJ223" s="32" t="s">
        <v>936</v>
      </c>
      <c r="AK223" s="37" t="s">
        <v>989</v>
      </c>
      <c r="AL223" s="37" t="s">
        <v>990</v>
      </c>
      <c r="AM223" s="37" t="s">
        <v>993</v>
      </c>
      <c r="AN223" s="37" t="s">
        <v>70</v>
      </c>
      <c r="AO223" s="32">
        <f t="shared" ca="1" si="51"/>
        <v>1</v>
      </c>
      <c r="AP223" s="37">
        <f t="shared" si="52"/>
        <v>1</v>
      </c>
      <c r="AQ223" s="37">
        <f t="shared" si="53"/>
        <v>1</v>
      </c>
      <c r="AR223" s="37">
        <f t="shared" si="54"/>
        <v>1</v>
      </c>
      <c r="AS223" s="38">
        <f t="shared" si="55"/>
        <v>1</v>
      </c>
    </row>
    <row r="224" spans="1:45">
      <c r="A224" t="str">
        <f>'Model output'!A223</f>
        <v>TCGA-ET-A25L</v>
      </c>
      <c r="B224" s="44">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5"/>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26" t="str">
        <f t="shared" si="40"/>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
      </c>
      <c r="P224" t="str">
        <f>IF('Model output'!N223="","",'Model output'!N223)</f>
        <v>3.0 cm</v>
      </c>
      <c r="Q224" t="str">
        <f t="shared" si="46"/>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output'!P223="",'Model output'!P223="C",ISNUMBER(SEARCH("Not identified", 'Model output'!P223)),ISNUMBER(SEARCH("Absent",'Model output'!P223)),ISNUMBER(SEARCH("Absence",'Model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5" t="str">
        <f>IF('Model output'!S223="","",'Model output'!S223)</f>
        <v>Minimal extrathyroidal extension into left inferior pole parathyroid gland</v>
      </c>
      <c r="Y224" t="str">
        <f>IF(OR('Model output'!S223="",ISNUMBER(SEARCH("No extension",'Model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8" t="str">
        <f>IF(OR('Model output'!V223="", AND(ISERROR(SEARCH("Positive",'Model output'!V223)), ISNUMBER(SEARCH("Negative",'Model output'!V223))), ISNUMBER(SEARCH("Cannot be assessed",'Model output'!V223)), AND(ISNUMBER(SEARCH("Uninvolved",'Model output'!V223)),NOT(ISNUMBER(SEARCH("margin(s) involved",'Model output'!V223)))), ISNUMBER(SEARCH("No involvement",'Model output'!V223)), AND(NOT(ISNUMBER(SEARCH("focal",'Model output'!V223))),ISNUMBER(SEARCH("Free",'Model output'!V223))), ISNUMBER(SEARCH("narrowly excised",'Model output'!V223)), ISNUMBER(SEARCH("none",'Model output'!V223)), ISNUMBER(SEARCH("R0",'Model output'!V223)), ISNUMBER(SEARCH("1 mm",'Model output'!V223)), ISNUMBER(SEARCH("0.1 CM",'Model output'!V223)), ISNUMBER(SEARCH("less than 0.2 mm",'Model output'!V223)), ISNUMBER(SEARCH("less than 1.0 mm",'Model output'!V223)), ISNUMBER(SEARCH("less than 0.5 mm",'Model output'!V223)), ISNUMBER(SEARCH("abut",'Model output'!V223))), "negative", "positive")</f>
        <v>positive</v>
      </c>
      <c r="AE224" s="32"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OR(ISNUMBER(SEARCH("papillary",N224,1)),ISNUMBER(SEARCH("papillary carcinoma",O224,1))),S224="positive"),AND(AND(ISNUMBER(J224),J224&gt;=5),M224=""),AND(AND(ISNUMBER(J224),J224&gt;=5),AND(ISNUMBER(M224),M224&gt;=1)),AND(ISNUMBER(SERACH("papillary",N224)),OR(Y224="positive",Z224="positive"), ISNUMBER(SEARCH("BRAF",AB224)))),"intermediate","low"))</f>
        <v>high</v>
      </c>
      <c r="AF224" s="33" t="str">
        <f t="shared" si="47"/>
        <v>2</v>
      </c>
      <c r="AG224" s="33" t="str">
        <f t="shared" si="48"/>
        <v>1b</v>
      </c>
      <c r="AH224" s="33" t="str">
        <f t="shared" si="49"/>
        <v>0</v>
      </c>
      <c r="AI224" s="38" t="str">
        <f t="shared" si="50"/>
        <v>I</v>
      </c>
      <c r="AJ224" s="32" t="s">
        <v>935</v>
      </c>
      <c r="AK224" s="37" t="s">
        <v>992</v>
      </c>
      <c r="AL224" s="37" t="s">
        <v>989</v>
      </c>
      <c r="AM224" s="37" t="s">
        <v>993</v>
      </c>
      <c r="AN224" s="37" t="s">
        <v>70</v>
      </c>
      <c r="AO224" s="32">
        <f t="shared" si="51"/>
        <v>1</v>
      </c>
      <c r="AP224" s="37">
        <f t="shared" si="52"/>
        <v>1</v>
      </c>
      <c r="AQ224" s="37">
        <f t="shared" si="53"/>
        <v>1</v>
      </c>
      <c r="AR224" s="37">
        <f t="shared" si="54"/>
        <v>1</v>
      </c>
      <c r="AS224" s="38">
        <f t="shared" si="55"/>
        <v>1</v>
      </c>
    </row>
    <row r="225" spans="1:45">
      <c r="A225" t="str">
        <f>'Model output'!A224</f>
        <v>TCGA-ET-A25M</v>
      </c>
      <c r="B225" s="44">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5"/>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1 cm</v>
      </c>
      <c r="L225" s="26" t="str">
        <f t="shared" si="40"/>
        <v>1cm</v>
      </c>
      <c r="M225" cm="1">
        <f t="array" ref="M225">IF(L225="","",IF(ISNUMBER(SEARCH("cm",L225)),MAX(VALUE(SUBSTITUTE(_xlfn.FILTERXML("&lt;t&gt;&lt;s&gt;"&amp;SUBSTITUTE(L225,",","&lt;/s&gt;&lt;s&gt;")&amp;"&lt;/s&gt;&lt;/t&gt;","//s"),"cm",""))),MAX(VALUE(SUBSTITUTE(_xlfn.FILTERXML("&lt;t&gt;&lt;s&gt;"&amp;SUBSTITUTE(L225,",","&lt;/s&gt;&lt;s&gt;")&amp;"&lt;/s&gt;&lt;/t&gt;","//s"),"mm","")))/10))</f>
        <v>1</v>
      </c>
      <c r="N225" t="str">
        <f>IF('Model output'!L224="","",'Model output'!L224)</f>
        <v>Papillary carcinoma</v>
      </c>
      <c r="O225" t="str">
        <f>IF('Model output'!M224="","",'Model output'!M224)</f>
        <v/>
      </c>
      <c r="P225" t="str">
        <f>IF('Model output'!N224="","",'Model output'!N224)</f>
        <v>2.5 cm</v>
      </c>
      <c r="Q225" t="str">
        <f t="shared" si="46"/>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output'!P224="",'Model output'!P224="C",ISNUMBER(SEARCH("Not identified", 'Model output'!P224)),ISNUMBER(SEARCH("Absent",'Model output'!P224)),ISNUMBER(SEARCH("Absence",'Model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s="15" t="str">
        <f>IF('Model output'!S224="","",'Model output'!S224)</f>
        <v/>
      </c>
      <c r="Y225" t="str">
        <f>IF(OR('Model output'!S224="",ISNUMBER(SEARCH("No extension",'Model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8" t="str">
        <f>IF(OR('Model output'!V224="", AND(ISERROR(SEARCH("Positive",'Model output'!V224)), ISNUMBER(SEARCH("Negative",'Model output'!V224))), ISNUMBER(SEARCH("Cannot be assessed",'Model output'!V224)), AND(ISNUMBER(SEARCH("Uninvolved",'Model output'!V224)),NOT(ISNUMBER(SEARCH("margin(s) involved",'Model output'!V224)))), ISNUMBER(SEARCH("No involvement",'Model output'!V224)), AND(NOT(ISNUMBER(SEARCH("focal",'Model output'!V224))),ISNUMBER(SEARCH("Free",'Model output'!V224))), ISNUMBER(SEARCH("narrowly excised",'Model output'!V224)), ISNUMBER(SEARCH("none",'Model output'!V224)), ISNUMBER(SEARCH("R0",'Model output'!V224)), ISNUMBER(SEARCH("1 mm",'Model output'!V224)), ISNUMBER(SEARCH("0.1 CM",'Model output'!V224)), ISNUMBER(SEARCH("less than 0.2 mm",'Model output'!V224)), ISNUMBER(SEARCH("less than 1.0 mm",'Model output'!V224)), ISNUMBER(SEARCH("less than 0.5 mm",'Model output'!V224)), ISNUMBER(SEARCH("abut",'Model output'!V224))), "negative", "positive")</f>
        <v>negative</v>
      </c>
      <c r="AE225" s="32"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OR(ISNUMBER(SEARCH("papillary",N225,1)),ISNUMBER(SEARCH("papillary carcinoma",O225,1))),S225="positive"),AND(AND(ISNUMBER(J225),J225&gt;=5),M225=""),AND(AND(ISNUMBER(J225),J225&gt;=5),AND(ISNUMBER(M225),M225&gt;=1)),AND(ISNUMBER(SERACH("papillary",N225)),OR(Y225="positive",Z225="positive"), ISNUMBER(SEARCH("BRAF",AB225)))),"intermediate","low"))</f>
        <v>low</v>
      </c>
      <c r="AF225" s="33" t="str">
        <f t="shared" si="47"/>
        <v>2</v>
      </c>
      <c r="AG225" s="33" t="str">
        <f t="shared" si="48"/>
        <v>1a</v>
      </c>
      <c r="AH225" s="33" t="str">
        <f t="shared" si="49"/>
        <v>0</v>
      </c>
      <c r="AI225" s="38" t="str">
        <f t="shared" si="50"/>
        <v>I</v>
      </c>
      <c r="AJ225" s="32" t="s">
        <v>936</v>
      </c>
      <c r="AK225" s="37" t="s">
        <v>992</v>
      </c>
      <c r="AL225" s="37" t="s">
        <v>994</v>
      </c>
      <c r="AM225" s="37" t="s">
        <v>993</v>
      </c>
      <c r="AN225" s="37" t="s">
        <v>70</v>
      </c>
      <c r="AO225" s="32">
        <f t="shared" ca="1" si="51"/>
        <v>1</v>
      </c>
      <c r="AP225" s="37">
        <f t="shared" si="52"/>
        <v>1</v>
      </c>
      <c r="AQ225" s="37">
        <f t="shared" si="53"/>
        <v>1</v>
      </c>
      <c r="AR225" s="37">
        <f t="shared" si="54"/>
        <v>1</v>
      </c>
      <c r="AS225" s="38">
        <f t="shared" si="55"/>
        <v>1</v>
      </c>
    </row>
    <row r="226" spans="1:45">
      <c r="A226" t="str">
        <f>'Model output'!A225</f>
        <v>TCGA-ET-A25R</v>
      </c>
      <c r="B226" s="44">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5"/>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26" t="str">
        <f t="shared" ref="L226:L289" si="56">LOWER(SUBSTITUTE(SUBSTITUTE(SUBSTITUTE(SUBSTITUTE(SUBSTITUTE(SUBSTITUTE(SUBSTITUTE(SUBSTITUTE(SUBSTITUTE(SUBSTITUTE(SUBSTITUTE(SUBSTITUTE(SUBSTITUTE(SUBSTITUTE(SUBSTITUTE(SUBSTITUTE(SUBSTITUTE(SUBSTITUTE(K226,"cm.","cm"), "0/1 cm", ""), "gross examination", ""), "Level IV", ""), "paratracheal", ""), "tissue", ""), "diameter", ""), "right", ""), "up to", ""), "to", ","), "by", ""), "x", ","), "'", ""), "[", ""), "]", ""), "(", ""), ")", ""), " ", ""))</f>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6"/>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output'!P225="",'Model output'!P225="C",ISNUMBER(SEARCH("Not identified", 'Model output'!P225)),ISNUMBER(SEARCH("Absent",'Model output'!P225)),ISNUMBER(SEARCH("Absence",'Model output'!P225)),AND(ISNUMBER(SEARCH("No",'Model output'!P225)),NOT(ISNUMBER(SEARCH("diagnostic",'Model output'!P225)))),ISNUMBER(SEARCH("Negative",'Model output'!P225))),"negative","positive")</f>
        <v>negative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5" t="str">
        <f>IF('Model output'!S225="","",'Model output'!S225)</f>
        <v>Minimal extrathyroidal extension</v>
      </c>
      <c r="Y226" t="str">
        <f>IF(OR('Model output'!S225="",ISNUMBER(SEARCH("No extension",'Model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8" t="str">
        <f>IF(OR('Model output'!V225="", AND(ISERROR(SEARCH("Positive",'Model output'!V225)), ISNUMBER(SEARCH("Negative",'Model output'!V225))), ISNUMBER(SEARCH("Cannot be assessed",'Model output'!V225)), AND(ISNUMBER(SEARCH("Uninvolved",'Model output'!V225)),NOT(ISNUMBER(SEARCH("margin(s) involved",'Model output'!V225)))), ISNUMBER(SEARCH("No involvement",'Model output'!V225)), AND(NOT(ISNUMBER(SEARCH("focal",'Model output'!V225))),ISNUMBER(SEARCH("Free",'Model output'!V225))), ISNUMBER(SEARCH("narrowly excised",'Model output'!V225)), ISNUMBER(SEARCH("none",'Model output'!V225)), ISNUMBER(SEARCH("R0",'Model output'!V225)), ISNUMBER(SEARCH("1 mm",'Model output'!V225)), ISNUMBER(SEARCH("0.1 CM",'Model output'!V225)), ISNUMBER(SEARCH("less than 0.2 mm",'Model output'!V225)), ISNUMBER(SEARCH("less than 1.0 mm",'Model output'!V225)), ISNUMBER(SEARCH("less than 0.5 mm",'Model output'!V225)), ISNUMBER(SEARCH("abut",'Model output'!V225))), "negative", "positive")</f>
        <v>negative</v>
      </c>
      <c r="AE226" s="32"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OR(ISNUMBER(SEARCH("papillary",N226,1)),ISNUMBER(SEARCH("papillary carcinoma",O226,1))),S226="positive"),AND(AND(ISNUMBER(J226),J226&gt;=5),M226=""),AND(AND(ISNUMBER(J226),J226&gt;=5),AND(ISNUMBER(M226),M226&gt;=1)),AND(ISNUMBER(SERACH("papillary",N226)),OR(Y226="positive",Z226="positive"), ISNUMBER(SEARCH("BRAF",AB226)))),"intermediate","low"))</f>
        <v>intermediate</v>
      </c>
      <c r="AF226" s="33" t="str">
        <f t="shared" si="47"/>
        <v>2</v>
      </c>
      <c r="AG226" s="33" t="str">
        <f t="shared" si="48"/>
        <v>0</v>
      </c>
      <c r="AH226" s="33" t="str">
        <f t="shared" si="49"/>
        <v>0</v>
      </c>
      <c r="AI226" s="38" t="str">
        <f t="shared" si="50"/>
        <v>I</v>
      </c>
      <c r="AJ226" s="32" t="s">
        <v>937</v>
      </c>
      <c r="AK226" s="37" t="s">
        <v>992</v>
      </c>
      <c r="AL226" s="37" t="s">
        <v>993</v>
      </c>
      <c r="AM226" s="37" t="s">
        <v>993</v>
      </c>
      <c r="AN226" s="37" t="s">
        <v>70</v>
      </c>
      <c r="AO226" s="32">
        <f t="shared" ca="1" si="51"/>
        <v>1</v>
      </c>
      <c r="AP226" s="37">
        <f t="shared" si="52"/>
        <v>1</v>
      </c>
      <c r="AQ226" s="37">
        <f t="shared" si="53"/>
        <v>1</v>
      </c>
      <c r="AR226" s="37">
        <f t="shared" si="54"/>
        <v>1</v>
      </c>
      <c r="AS226" s="38">
        <f t="shared" si="55"/>
        <v>1</v>
      </c>
    </row>
    <row r="227" spans="1:45">
      <c r="A227" t="str">
        <f>'Model output'!A226</f>
        <v>TCGA-ET-A2MY</v>
      </c>
      <c r="B227" s="44">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5"/>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26" t="str">
        <f t="shared" si="5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6"/>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output'!P226="",'Model output'!P226="C",ISNUMBER(SEARCH("Not identified", 'Model output'!P226)),ISNUMBER(SEARCH("Absent",'Model output'!P226)),ISNUMBER(SEARCH("Absence",'Model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5" t="str">
        <f>IF('Model output'!S226="","",'Model output'!S226)</f>
        <v/>
      </c>
      <c r="Y227" t="str">
        <f>IF(OR('Model output'!S226="",ISNUMBER(SEARCH("No extension",'Model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8" t="str">
        <f>IF(OR('Model output'!V226="", AND(ISERROR(SEARCH("Positive",'Model output'!V226)), ISNUMBER(SEARCH("Negative",'Model output'!V226))), ISNUMBER(SEARCH("Cannot be assessed",'Model output'!V226)), AND(ISNUMBER(SEARCH("Uninvolved",'Model output'!V226)),NOT(ISNUMBER(SEARCH("margin(s) involved",'Model output'!V226)))), ISNUMBER(SEARCH("No involvement",'Model output'!V226)), AND(NOT(ISNUMBER(SEARCH("focal",'Model output'!V226))),ISNUMBER(SEARCH("Free",'Model output'!V226))), ISNUMBER(SEARCH("narrowly excised",'Model output'!V226)), ISNUMBER(SEARCH("none",'Model output'!V226)), ISNUMBER(SEARCH("R0",'Model output'!V226)), ISNUMBER(SEARCH("1 mm",'Model output'!V226)), ISNUMBER(SEARCH("0.1 CM",'Model output'!V226)), ISNUMBER(SEARCH("less than 0.2 mm",'Model output'!V226)), ISNUMBER(SEARCH("less than 1.0 mm",'Model output'!V226)), ISNUMBER(SEARCH("less than 0.5 mm",'Model output'!V226)), ISNUMBER(SEARCH("abut",'Model output'!V226))), "negative", "positive")</f>
        <v>negative</v>
      </c>
      <c r="AE227" s="32"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OR(ISNUMBER(SEARCH("papillary",N227,1)),ISNUMBER(SEARCH("papillary carcinoma",O227,1))),S227="positive"),AND(AND(ISNUMBER(J227),J227&gt;=5),M227=""),AND(AND(ISNUMBER(J227),J227&gt;=5),AND(ISNUMBER(M227),M227&gt;=1)),AND(ISNUMBER(SERACH("papillary",N227)),OR(Y227="positive",Z227="positive"), ISNUMBER(SEARCH("BRAF",AB227)))),"intermediate","low"))</f>
        <v>intermediate</v>
      </c>
      <c r="AF227" s="33" t="str">
        <f t="shared" si="47"/>
        <v>1b</v>
      </c>
      <c r="AG227" s="33" t="str">
        <f t="shared" si="48"/>
        <v>0</v>
      </c>
      <c r="AH227" s="33" t="str">
        <f t="shared" si="49"/>
        <v>0</v>
      </c>
      <c r="AI227" s="38" t="str">
        <f t="shared" si="50"/>
        <v>I</v>
      </c>
      <c r="AJ227" s="32" t="s">
        <v>937</v>
      </c>
      <c r="AK227" s="37" t="s">
        <v>989</v>
      </c>
      <c r="AL227" s="37" t="s">
        <v>993</v>
      </c>
      <c r="AM227" s="37" t="s">
        <v>993</v>
      </c>
      <c r="AN227" s="37" t="s">
        <v>70</v>
      </c>
      <c r="AO227" s="32">
        <f t="shared" ca="1" si="51"/>
        <v>1</v>
      </c>
      <c r="AP227" s="37">
        <f t="shared" si="52"/>
        <v>1</v>
      </c>
      <c r="AQ227" s="37">
        <f t="shared" si="53"/>
        <v>1</v>
      </c>
      <c r="AR227" s="37">
        <f t="shared" si="54"/>
        <v>1</v>
      </c>
      <c r="AS227" s="38">
        <f t="shared" si="55"/>
        <v>1</v>
      </c>
    </row>
    <row r="228" spans="1:45">
      <c r="A228" t="str">
        <f>'Model output'!A227</f>
        <v>TCGA-ET-A2MZ</v>
      </c>
      <c r="B228" s="44">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5"/>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26" t="str">
        <f t="shared" si="5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6"/>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output'!P227="",'Model output'!P227="C",ISNUMBER(SEARCH("Not identified", 'Model output'!P227)),ISNUMBER(SEARCH("Absent",'Model output'!P227)),ISNUMBER(SEARCH("Absence",'Model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5" t="str">
        <f>IF('Model output'!S227="","",'Model output'!S227)</f>
        <v/>
      </c>
      <c r="Y228" t="str">
        <f>IF(OR('Model output'!S227="",ISNUMBER(SEARCH("No extension",'Model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8" t="str">
        <f>IF(OR('Model output'!V227="", AND(ISERROR(SEARCH("Positive",'Model output'!V227)), ISNUMBER(SEARCH("Negative",'Model output'!V227))), ISNUMBER(SEARCH("Cannot be assessed",'Model output'!V227)), AND(ISNUMBER(SEARCH("Uninvolved",'Model output'!V227)),NOT(ISNUMBER(SEARCH("margin(s) involved",'Model output'!V227)))), ISNUMBER(SEARCH("No involvement",'Model output'!V227)), AND(NOT(ISNUMBER(SEARCH("focal",'Model output'!V227))),ISNUMBER(SEARCH("Free",'Model output'!V227))), ISNUMBER(SEARCH("narrowly excised",'Model output'!V227)), ISNUMBER(SEARCH("none",'Model output'!V227)), ISNUMBER(SEARCH("R0",'Model output'!V227)), ISNUMBER(SEARCH("1 mm",'Model output'!V227)), ISNUMBER(SEARCH("0.1 CM",'Model output'!V227)), ISNUMBER(SEARCH("less than 0.2 mm",'Model output'!V227)), ISNUMBER(SEARCH("less than 1.0 mm",'Model output'!V227)), ISNUMBER(SEARCH("less than 0.5 mm",'Model output'!V227)), ISNUMBER(SEARCH("abut",'Model output'!V227))), "negative", "positive")</f>
        <v>negative</v>
      </c>
      <c r="AE228" s="32"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OR(ISNUMBER(SEARCH("papillary",N228,1)),ISNUMBER(SEARCH("papillary carcinoma",O228,1))),S228="positive"),AND(AND(ISNUMBER(J228),J228&gt;=5),M228=""),AND(AND(ISNUMBER(J228),J228&gt;=5),AND(ISNUMBER(M228),M228&gt;=1)),AND(ISNUMBER(SERACH("papillary",N228)),OR(Y228="positive",Z228="positive"), ISNUMBER(SEARCH("BRAF",AB228)))),"intermediate","low"))</f>
        <v>low</v>
      </c>
      <c r="AF228" s="33" t="str">
        <f t="shared" si="47"/>
        <v>1b</v>
      </c>
      <c r="AG228" s="33" t="str">
        <f t="shared" si="48"/>
        <v>0</v>
      </c>
      <c r="AH228" s="33" t="str">
        <f t="shared" si="49"/>
        <v>0</v>
      </c>
      <c r="AI228" s="38" t="str">
        <f t="shared" si="50"/>
        <v>I</v>
      </c>
      <c r="AJ228" s="32" t="s">
        <v>936</v>
      </c>
      <c r="AK228" s="37" t="s">
        <v>989</v>
      </c>
      <c r="AL228" s="37" t="s">
        <v>990</v>
      </c>
      <c r="AM228" s="37" t="s">
        <v>993</v>
      </c>
      <c r="AN228" s="37" t="s">
        <v>70</v>
      </c>
      <c r="AO228" s="32">
        <f t="shared" ca="1" si="51"/>
        <v>1</v>
      </c>
      <c r="AP228" s="37">
        <f t="shared" si="52"/>
        <v>1</v>
      </c>
      <c r="AQ228" s="37">
        <f t="shared" si="53"/>
        <v>1</v>
      </c>
      <c r="AR228" s="37">
        <f t="shared" si="54"/>
        <v>1</v>
      </c>
      <c r="AS228" s="38">
        <f t="shared" si="55"/>
        <v>1</v>
      </c>
    </row>
    <row r="229" spans="1:45">
      <c r="A229" t="str">
        <f>'Model output'!A228</f>
        <v>TCGA-ET-A2N0</v>
      </c>
      <c r="B229" s="44">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5"/>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26" t="str">
        <f t="shared" si="5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6"/>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output'!P228="",'Model output'!P228="C",ISNUMBER(SEARCH("Not identified", 'Model output'!P228)),ISNUMBER(SEARCH("Absent",'Model output'!P228)),ISNUMBER(SEARCH("Absence",'Model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5" t="str">
        <f>IF('Model output'!S228="","",'Model output'!S228)</f>
        <v/>
      </c>
      <c r="Y229" t="str">
        <f>IF(OR('Model output'!S228="",ISNUMBER(SEARCH("No extension",'Model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8" t="str">
        <f>IF(OR('Model output'!V228="", AND(ISERROR(SEARCH("Positive",'Model output'!V228)), ISNUMBER(SEARCH("Negative",'Model output'!V228))), ISNUMBER(SEARCH("Cannot be assessed",'Model output'!V228)), AND(ISNUMBER(SEARCH("Uninvolved",'Model output'!V228)),NOT(ISNUMBER(SEARCH("margin(s) involved",'Model output'!V228)))), ISNUMBER(SEARCH("No involvement",'Model output'!V228)), AND(NOT(ISNUMBER(SEARCH("focal",'Model output'!V228))),ISNUMBER(SEARCH("Free",'Model output'!V228))), ISNUMBER(SEARCH("narrowly excised",'Model output'!V228)), ISNUMBER(SEARCH("none",'Model output'!V228)), ISNUMBER(SEARCH("R0",'Model output'!V228)), ISNUMBER(SEARCH("1 mm",'Model output'!V228)), ISNUMBER(SEARCH("0.1 CM",'Model output'!V228)), ISNUMBER(SEARCH("less than 0.2 mm",'Model output'!V228)), ISNUMBER(SEARCH("less than 1.0 mm",'Model output'!V228)), ISNUMBER(SEARCH("less than 0.5 mm",'Model output'!V228)), ISNUMBER(SEARCH("abut",'Model output'!V228))), "negative", "positive")</f>
        <v>negative</v>
      </c>
      <c r="AE229" s="32"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OR(ISNUMBER(SEARCH("papillary",N229,1)),ISNUMBER(SEARCH("papillary carcinoma",O229,1))),S229="positive"),AND(AND(ISNUMBER(J229),J229&gt;=5),M229=""),AND(AND(ISNUMBER(J229),J229&gt;=5),AND(ISNUMBER(M229),M229&gt;=1)),AND(ISNUMBER(SERACH("papillary",N229)),OR(Y229="positive",Z229="positive"), ISNUMBER(SEARCH("BRAF",AB229)))),"intermediate","low"))</f>
        <v>intermediate</v>
      </c>
      <c r="AF229" s="33" t="str">
        <f t="shared" si="47"/>
        <v>1b</v>
      </c>
      <c r="AG229" s="33" t="str">
        <f t="shared" si="48"/>
        <v>1a</v>
      </c>
      <c r="AH229" s="33" t="str">
        <f t="shared" si="49"/>
        <v>0</v>
      </c>
      <c r="AI229" s="38" t="str">
        <f t="shared" si="50"/>
        <v>I</v>
      </c>
      <c r="AJ229" s="32" t="s">
        <v>937</v>
      </c>
      <c r="AK229" s="37" t="s">
        <v>989</v>
      </c>
      <c r="AL229" s="37" t="s">
        <v>994</v>
      </c>
      <c r="AM229" s="37" t="s">
        <v>993</v>
      </c>
      <c r="AN229" s="37" t="s">
        <v>70</v>
      </c>
      <c r="AO229" s="32">
        <f t="shared" ca="1" si="51"/>
        <v>1</v>
      </c>
      <c r="AP229" s="37">
        <f t="shared" si="52"/>
        <v>1</v>
      </c>
      <c r="AQ229" s="37">
        <f t="shared" si="53"/>
        <v>1</v>
      </c>
      <c r="AR229" s="37">
        <f t="shared" si="54"/>
        <v>1</v>
      </c>
      <c r="AS229" s="38">
        <f t="shared" si="55"/>
        <v>1</v>
      </c>
    </row>
    <row r="230" spans="1:45">
      <c r="A230" t="str">
        <f>'Model output'!A229</f>
        <v>TCGA-ET-A2N1</v>
      </c>
      <c r="B230" s="44">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5"/>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26" t="str">
        <f t="shared" si="5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6"/>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output'!P229="",'Model output'!P229="C",ISNUMBER(SEARCH("Not identified", 'Model output'!P229)),ISNUMBER(SEARCH("Absent",'Model output'!P229)),ISNUMBER(SEARCH("Absence",'Model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5" t="str">
        <f>IF('Model output'!S229="","",'Model output'!S229)</f>
        <v/>
      </c>
      <c r="Y230" t="str">
        <f>IF(OR('Model output'!S229="",ISNUMBER(SEARCH("No extension",'Model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8" t="str">
        <f>IF(OR('Model output'!V229="", AND(ISERROR(SEARCH("Positive",'Model output'!V229)), ISNUMBER(SEARCH("Negative",'Model output'!V229))), ISNUMBER(SEARCH("Cannot be assessed",'Model output'!V229)), AND(ISNUMBER(SEARCH("Uninvolved",'Model output'!V229)),NOT(ISNUMBER(SEARCH("margin(s) involved",'Model output'!V229)))), ISNUMBER(SEARCH("No involvement",'Model output'!V229)), AND(NOT(ISNUMBER(SEARCH("focal",'Model output'!V229))),ISNUMBER(SEARCH("Free",'Model output'!V229))), ISNUMBER(SEARCH("narrowly excised",'Model output'!V229)), ISNUMBER(SEARCH("none",'Model output'!V229)), ISNUMBER(SEARCH("R0",'Model output'!V229)), ISNUMBER(SEARCH("1 mm",'Model output'!V229)), ISNUMBER(SEARCH("0.1 CM",'Model output'!V229)), ISNUMBER(SEARCH("less than 0.2 mm",'Model output'!V229)), ISNUMBER(SEARCH("less than 1.0 mm",'Model output'!V229)), ISNUMBER(SEARCH("less than 0.5 mm",'Model output'!V229)), ISNUMBER(SEARCH("abut",'Model output'!V229))), "negative", "positive")</f>
        <v>positive</v>
      </c>
      <c r="AE230" s="32"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OR(ISNUMBER(SEARCH("papillary",N230,1)),ISNUMBER(SEARCH("papillary carcinoma",O230,1))),S230="positive"),AND(AND(ISNUMBER(J230),J230&gt;=5),M230=""),AND(AND(ISNUMBER(J230),J230&gt;=5),AND(ISNUMBER(M230),M230&gt;=1)),AND(ISNUMBER(SERACH("papillary",N230)),OR(Y230="positive",Z230="positive"), ISNUMBER(SEARCH("BRAF",AB230)))),"intermediate","low"))</f>
        <v>high</v>
      </c>
      <c r="AF230" s="33" t="str">
        <f t="shared" si="47"/>
        <v>2</v>
      </c>
      <c r="AG230" s="33" t="str">
        <f t="shared" si="48"/>
        <v>1a</v>
      </c>
      <c r="AH230" s="33" t="str">
        <f t="shared" si="49"/>
        <v>0</v>
      </c>
      <c r="AI230" s="38" t="str">
        <f t="shared" si="50"/>
        <v>I</v>
      </c>
      <c r="AJ230" s="32" t="s">
        <v>935</v>
      </c>
      <c r="AK230" s="37" t="s">
        <v>992</v>
      </c>
      <c r="AL230" s="37" t="s">
        <v>994</v>
      </c>
      <c r="AM230" s="37" t="s">
        <v>993</v>
      </c>
      <c r="AN230" s="37" t="s">
        <v>70</v>
      </c>
      <c r="AO230" s="32">
        <f t="shared" si="51"/>
        <v>1</v>
      </c>
      <c r="AP230" s="37">
        <f t="shared" si="52"/>
        <v>1</v>
      </c>
      <c r="AQ230" s="37">
        <f t="shared" si="53"/>
        <v>1</v>
      </c>
      <c r="AR230" s="37">
        <f t="shared" si="54"/>
        <v>1</v>
      </c>
      <c r="AS230" s="38">
        <f t="shared" si="55"/>
        <v>1</v>
      </c>
    </row>
    <row r="231" spans="1:45">
      <c r="A231" t="str">
        <f>'Model output'!A230</f>
        <v>TCGA-ET-A3BO</v>
      </c>
      <c r="B231" s="44">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5"/>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26" t="str">
        <f t="shared" si="5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 (left lobe), 0.2 cm (right lobe)</v>
      </c>
      <c r="Q231" t="str">
        <f t="shared" si="46"/>
        <v>2.5cm,0.2cm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output'!P230="",'Model output'!P230="C",ISNUMBER(SEARCH("Not identified", 'Model output'!P230)),ISNUMBER(SEARCH("Absent",'Model output'!P230)),ISNUMBER(SEARCH("Absence",'Model output'!P230)),AND(ISNUMBER(SEARCH("No",'Model output'!P230)),NOT(ISNUMBER(SEARCH("diagnostic",'Model output'!P230)))),ISNUMBER(SEARCH("Negative",'Model output'!P230))),"negative","positive")</f>
        <v>negative</v>
      </c>
      <c r="T231" t="str">
        <f>IF('Model output'!O230="","",'Model output'!O230)</f>
        <v>multifocal</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5" t="str">
        <f>IF('Model output'!S230="","",'Model output'!S230)</f>
        <v>minimal extrathyroidal extension</v>
      </c>
      <c r="Y231" t="str">
        <f>IF(OR('Model output'!S230="",ISNUMBER(SEARCH("No extension",'Model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8" t="str">
        <f>IF(OR('Model output'!V230="", AND(ISERROR(SEARCH("Positive",'Model output'!V230)), ISNUMBER(SEARCH("Negative",'Model output'!V230))), ISNUMBER(SEARCH("Cannot be assessed",'Model output'!V230)), AND(ISNUMBER(SEARCH("Uninvolved",'Model output'!V230)),NOT(ISNUMBER(SEARCH("margin(s) involved",'Model output'!V230)))), ISNUMBER(SEARCH("No involvement",'Model output'!V230)), AND(NOT(ISNUMBER(SEARCH("focal",'Model output'!V230))),ISNUMBER(SEARCH("Free",'Model output'!V230))), ISNUMBER(SEARCH("narrowly excised",'Model output'!V230)), ISNUMBER(SEARCH("none",'Model output'!V230)), ISNUMBER(SEARCH("R0",'Model output'!V230)), ISNUMBER(SEARCH("1 mm",'Model output'!V230)), ISNUMBER(SEARCH("0.1 CM",'Model output'!V230)), ISNUMBER(SEARCH("less than 0.2 mm",'Model output'!V230)), ISNUMBER(SEARCH("less than 1.0 mm",'Model output'!V230)), ISNUMBER(SEARCH("less than 0.5 mm",'Model output'!V230)), ISNUMBER(SEARCH("abut",'Model output'!V230))), "negative", "positive")</f>
        <v>positive</v>
      </c>
      <c r="AE231" s="32"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OR(ISNUMBER(SEARCH("papillary",N231,1)),ISNUMBER(SEARCH("papillary carcinoma",O231,1))),S231="positive"),AND(AND(ISNUMBER(J231),J231&gt;=5),M231=""),AND(AND(ISNUMBER(J231),J231&gt;=5),AND(ISNUMBER(M231),M231&gt;=1)),AND(ISNUMBER(SERACH("papillary",N231)),OR(Y231="positive",Z231="positive"), ISNUMBER(SEARCH("BRAF",AB231)))),"intermediate","low"))</f>
        <v>high</v>
      </c>
      <c r="AF231" s="33" t="str">
        <f t="shared" si="47"/>
        <v>2</v>
      </c>
      <c r="AG231" s="33" t="str">
        <f t="shared" si="48"/>
        <v>1a</v>
      </c>
      <c r="AH231" s="33" t="str">
        <f t="shared" si="49"/>
        <v>0</v>
      </c>
      <c r="AI231" s="38" t="str">
        <f t="shared" si="50"/>
        <v>I</v>
      </c>
      <c r="AJ231" s="32" t="s">
        <v>935</v>
      </c>
      <c r="AK231" s="37" t="s">
        <v>992</v>
      </c>
      <c r="AL231" s="37" t="s">
        <v>994</v>
      </c>
      <c r="AM231" s="37" t="s">
        <v>993</v>
      </c>
      <c r="AN231" s="37" t="s">
        <v>70</v>
      </c>
      <c r="AO231" s="32">
        <f t="shared" si="51"/>
        <v>1</v>
      </c>
      <c r="AP231" s="37">
        <f t="shared" si="52"/>
        <v>1</v>
      </c>
      <c r="AQ231" s="37">
        <f t="shared" si="53"/>
        <v>1</v>
      </c>
      <c r="AR231" s="37">
        <f t="shared" si="54"/>
        <v>1</v>
      </c>
      <c r="AS231" s="38">
        <f t="shared" si="55"/>
        <v>1</v>
      </c>
    </row>
    <row r="232" spans="1:45">
      <c r="A232" t="str">
        <f>'Model output'!A231</f>
        <v>TCGA-ET-A3BS</v>
      </c>
      <c r="B232" s="44">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5"/>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26" t="str">
        <f t="shared" si="5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 (isthmus and left thyroid lobe)</v>
      </c>
      <c r="Q232" t="str">
        <f t="shared" si="46"/>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output'!P231="",'Model output'!P231="C",ISNUMBER(SEARCH("Not identified", 'Model output'!P231)),ISNUMBER(SEARCH("Absent",'Model output'!P231)),ISNUMBER(SEARCH("Absence",'Model output'!P231)),AND(ISNUMBER(SEARCH("No",'Model output'!P231)),NOT(ISNUMBER(SEARCH("diagnostic",'Model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5" t="str">
        <f>IF('Model output'!S231="","",'Model output'!S231)</f>
        <v/>
      </c>
      <c r="Y232" t="str">
        <f>IF(OR('Model output'!S231="",ISNUMBER(SEARCH("No extension",'Model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8" t="str">
        <f>IF(OR('Model output'!V231="", AND(ISERROR(SEARCH("Positive",'Model output'!V231)), ISNUMBER(SEARCH("Negative",'Model output'!V231))), ISNUMBER(SEARCH("Cannot be assessed",'Model output'!V231)), AND(ISNUMBER(SEARCH("Uninvolved",'Model output'!V231)),NOT(ISNUMBER(SEARCH("margin(s) involved",'Model output'!V231)))), ISNUMBER(SEARCH("No involvement",'Model output'!V231)), AND(NOT(ISNUMBER(SEARCH("focal",'Model output'!V231))),ISNUMBER(SEARCH("Free",'Model output'!V231))), ISNUMBER(SEARCH("narrowly excised",'Model output'!V231)), ISNUMBER(SEARCH("none",'Model output'!V231)), ISNUMBER(SEARCH("R0",'Model output'!V231)), ISNUMBER(SEARCH("1 mm",'Model output'!V231)), ISNUMBER(SEARCH("0.1 CM",'Model output'!V231)), ISNUMBER(SEARCH("less than 0.2 mm",'Model output'!V231)), ISNUMBER(SEARCH("less than 1.0 mm",'Model output'!V231)), ISNUMBER(SEARCH("less than 0.5 mm",'Model output'!V231)), ISNUMBER(SEARCH("abut",'Model output'!V231))), "negative", "positive")</f>
        <v>negative</v>
      </c>
      <c r="AE232" s="32"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OR(ISNUMBER(SEARCH("papillary",N232,1)),ISNUMBER(SEARCH("papillary carcinoma",O232,1))),S232="positive"),AND(AND(ISNUMBER(J232),J232&gt;=5),M232=""),AND(AND(ISNUMBER(J232),J232&gt;=5),AND(ISNUMBER(M232),M232&gt;=1)),AND(ISNUMBER(SERACH("papillary",N232)),OR(Y232="positive",Z232="positive"), ISNUMBER(SEARCH("BRAF",AB232)))),"intermediate","low"))</f>
        <v>intermediate</v>
      </c>
      <c r="AF232" s="33" t="str">
        <f t="shared" si="47"/>
        <v>3a</v>
      </c>
      <c r="AG232" s="33" t="str">
        <f t="shared" si="48"/>
        <v>1a</v>
      </c>
      <c r="AH232" s="33" t="str">
        <f t="shared" si="49"/>
        <v>0</v>
      </c>
      <c r="AI232" s="38" t="str">
        <f t="shared" si="50"/>
        <v>I</v>
      </c>
      <c r="AJ232" s="32" t="s">
        <v>937</v>
      </c>
      <c r="AK232" s="37" t="s">
        <v>995</v>
      </c>
      <c r="AL232" s="37" t="s">
        <v>994</v>
      </c>
      <c r="AM232" s="37" t="s">
        <v>993</v>
      </c>
      <c r="AN232" s="37" t="s">
        <v>70</v>
      </c>
      <c r="AO232" s="32">
        <f t="shared" ca="1" si="51"/>
        <v>1</v>
      </c>
      <c r="AP232" s="37">
        <f t="shared" si="52"/>
        <v>1</v>
      </c>
      <c r="AQ232" s="37">
        <f t="shared" si="53"/>
        <v>1</v>
      </c>
      <c r="AR232" s="37">
        <f t="shared" si="54"/>
        <v>1</v>
      </c>
      <c r="AS232" s="38">
        <f t="shared" si="55"/>
        <v>1</v>
      </c>
    </row>
    <row r="233" spans="1:45">
      <c r="A233" t="str">
        <f>'Model output'!A232</f>
        <v>TCGA-ET-A3BW</v>
      </c>
      <c r="B233" s="44">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7">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26" t="str">
        <f t="shared" si="5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46"/>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output'!P232="",'Model output'!P232="C",ISNUMBER(SEARCH("Not identified", 'Model output'!P232)),ISNUMBER(SEARCH("Absent",'Model output'!P232)),ISNUMBER(SEARCH("Absence",'Model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5" t="str">
        <f>IF('Model output'!S232="","",'Model output'!S232)</f>
        <v/>
      </c>
      <c r="Y233" t="str">
        <f>IF(OR('Model output'!S232="",ISNUMBER(SEARCH("No extension",'Model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8" t="str">
        <f>IF(OR('Model output'!V232="", AND(ISERROR(SEARCH("Positive",'Model output'!V232)), ISNUMBER(SEARCH("Negative",'Model output'!V232))), ISNUMBER(SEARCH("Cannot be assessed",'Model output'!V232)), AND(ISNUMBER(SEARCH("Uninvolved",'Model output'!V232)),NOT(ISNUMBER(SEARCH("margin(s) involved",'Model output'!V232)))), ISNUMBER(SEARCH("No involvement",'Model output'!V232)), AND(NOT(ISNUMBER(SEARCH("focal",'Model output'!V232))),ISNUMBER(SEARCH("Free",'Model output'!V232))), ISNUMBER(SEARCH("narrowly excised",'Model output'!V232)), ISNUMBER(SEARCH("none",'Model output'!V232)), ISNUMBER(SEARCH("R0",'Model output'!V232)), ISNUMBER(SEARCH("1 mm",'Model output'!V232)), ISNUMBER(SEARCH("0.1 CM",'Model output'!V232)), ISNUMBER(SEARCH("less than 0.2 mm",'Model output'!V232)), ISNUMBER(SEARCH("less than 1.0 mm",'Model output'!V232)), ISNUMBER(SEARCH("less than 0.5 mm",'Model output'!V232)), ISNUMBER(SEARCH("abut",'Model output'!V232))), "negative", "positive")</f>
        <v>negative</v>
      </c>
      <c r="AE233" s="32"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OR(ISNUMBER(SEARCH("papillary",N233,1)),ISNUMBER(SEARCH("papillary carcinoma",O233,1))),S233="positive"),AND(AND(ISNUMBER(J233),J233&gt;=5),M233=""),AND(AND(ISNUMBER(J233),J233&gt;=5),AND(ISNUMBER(M233),M233&gt;=1)),AND(ISNUMBER(SERACH("papillary",N233)),OR(Y233="positive",Z233="positive"), ISNUMBER(SEARCH("BRAF",AB233)))),"intermediate","low"))</f>
        <v>low</v>
      </c>
      <c r="AF233" s="33" t="str">
        <f t="shared" si="47"/>
        <v>2</v>
      </c>
      <c r="AG233" s="33" t="str">
        <f t="shared" si="48"/>
        <v>0</v>
      </c>
      <c r="AH233" s="33" t="str">
        <f t="shared" si="49"/>
        <v>0</v>
      </c>
      <c r="AI233" s="38" t="str">
        <f t="shared" si="50"/>
        <v>I</v>
      </c>
      <c r="AJ233" s="32" t="s">
        <v>936</v>
      </c>
      <c r="AK233" s="37" t="s">
        <v>992</v>
      </c>
      <c r="AL233" s="37" t="s">
        <v>993</v>
      </c>
      <c r="AM233" s="37" t="s">
        <v>993</v>
      </c>
      <c r="AN233" s="37" t="s">
        <v>70</v>
      </c>
      <c r="AO233" s="32">
        <f t="shared" ca="1" si="51"/>
        <v>1</v>
      </c>
      <c r="AP233" s="37">
        <f t="shared" si="52"/>
        <v>1</v>
      </c>
      <c r="AQ233" s="37">
        <f t="shared" si="53"/>
        <v>1</v>
      </c>
      <c r="AR233" s="37">
        <f t="shared" si="54"/>
        <v>1</v>
      </c>
      <c r="AS233" s="38">
        <f t="shared" si="55"/>
        <v>1</v>
      </c>
    </row>
    <row r="234" spans="1:45">
      <c r="A234" t="str">
        <f>'Model output'!A233</f>
        <v>TCGA-ET-A3BX</v>
      </c>
      <c r="B234" s="44">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7"/>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26" t="str">
        <f t="shared" si="5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6"/>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output'!P233="",'Model output'!P233="C",ISNUMBER(SEARCH("Not identified", 'Model output'!P233)),ISNUMBER(SEARCH("Absent",'Model output'!P233)),ISNUMBER(SEARCH("Absence",'Model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multifocal intrathyroidal psammoma bodies</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5" t="str">
        <f>IF('Model output'!S233="","",'Model output'!S233)</f>
        <v>Present</v>
      </c>
      <c r="Y234" t="str">
        <f>IF(OR('Model output'!S233="",ISNUMBER(SEARCH("No extension",'Model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8" t="str">
        <f>IF(OR('Model output'!V233="", AND(ISERROR(SEARCH("Positive",'Model output'!V233)), ISNUMBER(SEARCH("Negative",'Model output'!V233))), ISNUMBER(SEARCH("Cannot be assessed",'Model output'!V233)), AND(ISNUMBER(SEARCH("Uninvolved",'Model output'!V233)),NOT(ISNUMBER(SEARCH("margin(s) involved",'Model output'!V233)))), ISNUMBER(SEARCH("No involvement",'Model output'!V233)), AND(NOT(ISNUMBER(SEARCH("focal",'Model output'!V233))),ISNUMBER(SEARCH("Free",'Model output'!V233))), ISNUMBER(SEARCH("narrowly excised",'Model output'!V233)), ISNUMBER(SEARCH("none",'Model output'!V233)), ISNUMBER(SEARCH("R0",'Model output'!V233)), ISNUMBER(SEARCH("1 mm",'Model output'!V233)), ISNUMBER(SEARCH("0.1 CM",'Model output'!V233)), ISNUMBER(SEARCH("less than 0.2 mm",'Model output'!V233)), ISNUMBER(SEARCH("less than 1.0 mm",'Model output'!V233)), ISNUMBER(SEARCH("less than 0.5 mm",'Model output'!V233)), ISNUMBER(SEARCH("abut",'Model output'!V233))), "negative", "positive")</f>
        <v>negative</v>
      </c>
      <c r="AE234" s="32"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OR(ISNUMBER(SEARCH("papillary",N234,1)),ISNUMBER(SEARCH("papillary carcinoma",O234,1))),S234="positive"),AND(AND(ISNUMBER(J234),J234&gt;=5),M234=""),AND(AND(ISNUMBER(J234),J234&gt;=5),AND(ISNUMBER(M234),M234&gt;=1)),AND(ISNUMBER(SERACH("papillary",N234)),OR(Y234="positive",Z234="positive"), ISNUMBER(SEARCH("BRAF",AB234)))),"intermediate","low"))</f>
        <v>intermediate</v>
      </c>
      <c r="AF234" s="33" t="str">
        <f t="shared" si="47"/>
        <v>3a</v>
      </c>
      <c r="AG234" s="33" t="str">
        <f t="shared" si="48"/>
        <v>1a</v>
      </c>
      <c r="AH234" s="33" t="str">
        <f t="shared" si="49"/>
        <v>0</v>
      </c>
      <c r="AI234" s="38" t="str">
        <f t="shared" si="50"/>
        <v>I</v>
      </c>
      <c r="AJ234" s="32" t="s">
        <v>937</v>
      </c>
      <c r="AK234" s="37" t="s">
        <v>995</v>
      </c>
      <c r="AL234" s="37" t="s">
        <v>994</v>
      </c>
      <c r="AM234" s="37" t="s">
        <v>993</v>
      </c>
      <c r="AN234" s="37" t="s">
        <v>70</v>
      </c>
      <c r="AO234" s="32">
        <f t="shared" ca="1" si="51"/>
        <v>1</v>
      </c>
      <c r="AP234" s="37">
        <f t="shared" si="52"/>
        <v>1</v>
      </c>
      <c r="AQ234" s="37">
        <f t="shared" si="53"/>
        <v>1</v>
      </c>
      <c r="AR234" s="37">
        <f t="shared" si="54"/>
        <v>1</v>
      </c>
      <c r="AS234" s="38">
        <f t="shared" si="55"/>
        <v>1</v>
      </c>
    </row>
    <row r="235" spans="1:45">
      <c r="A235" t="str">
        <f>'Model output'!A234</f>
        <v>TCGA-ET-A3DT</v>
      </c>
      <c r="B235" s="44">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7"/>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26" t="str">
        <f t="shared" si="5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6"/>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output'!P234="",'Model output'!P234="C",ISNUMBER(SEARCH("Not identified", 'Model output'!P234)),ISNUMBER(SEARCH("Absent",'Model output'!P234)),ISNUMBER(SEARCH("Absence",'Model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5" t="str">
        <f>IF('Model output'!S234="","",'Model output'!S234)</f>
        <v/>
      </c>
      <c r="Y235" t="str">
        <f>IF(OR('Model output'!S234="",ISNUMBER(SEARCH("No extension",'Model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8" t="str">
        <f>IF(OR('Model output'!V234="", AND(ISERROR(SEARCH("Positive",'Model output'!V234)), ISNUMBER(SEARCH("Negative",'Model output'!V234))), ISNUMBER(SEARCH("Cannot be assessed",'Model output'!V234)), AND(ISNUMBER(SEARCH("Uninvolved",'Model output'!V234)),NOT(ISNUMBER(SEARCH("margin(s) involved",'Model output'!V234)))), ISNUMBER(SEARCH("No involvement",'Model output'!V234)), AND(NOT(ISNUMBER(SEARCH("focal",'Model output'!V234))),ISNUMBER(SEARCH("Free",'Model output'!V234))), ISNUMBER(SEARCH("narrowly excised",'Model output'!V234)), ISNUMBER(SEARCH("none",'Model output'!V234)), ISNUMBER(SEARCH("R0",'Model output'!V234)), ISNUMBER(SEARCH("1 mm",'Model output'!V234)), ISNUMBER(SEARCH("0.1 CM",'Model output'!V234)), ISNUMBER(SEARCH("less than 0.2 mm",'Model output'!V234)), ISNUMBER(SEARCH("less than 1.0 mm",'Model output'!V234)), ISNUMBER(SEARCH("less than 0.5 mm",'Model output'!V234)), ISNUMBER(SEARCH("abut",'Model output'!V234))), "negative", "positive")</f>
        <v>negative</v>
      </c>
      <c r="AE235" s="32"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OR(ISNUMBER(SEARCH("papillary",N235,1)),ISNUMBER(SEARCH("papillary carcinoma",O235,1))),S235="positive"),AND(AND(ISNUMBER(J235),J235&gt;=5),M235=""),AND(AND(ISNUMBER(J235),J235&gt;=5),AND(ISNUMBER(M235),M235&gt;=1)),AND(ISNUMBER(SERACH("papillary",N235)),OR(Y235="positive",Z235="positive"), ISNUMBER(SEARCH("BRAF",AB235)))),"intermediate","low"))</f>
        <v>intermediate</v>
      </c>
      <c r="AF235" s="33" t="str">
        <f t="shared" si="47"/>
        <v>2</v>
      </c>
      <c r="AG235" s="33" t="str">
        <f t="shared" si="48"/>
        <v>1a</v>
      </c>
      <c r="AH235" s="33" t="str">
        <f t="shared" si="49"/>
        <v>0</v>
      </c>
      <c r="AI235" s="38" t="str">
        <f t="shared" si="50"/>
        <v>I</v>
      </c>
      <c r="AJ235" s="32" t="s">
        <v>936</v>
      </c>
      <c r="AK235" s="37" t="s">
        <v>992</v>
      </c>
      <c r="AL235" s="37" t="s">
        <v>994</v>
      </c>
      <c r="AM235" s="37" t="s">
        <v>993</v>
      </c>
      <c r="AN235" s="37" t="s">
        <v>70</v>
      </c>
      <c r="AO235" s="32">
        <f t="shared" ca="1" si="51"/>
        <v>0</v>
      </c>
      <c r="AP235" s="37">
        <f t="shared" si="52"/>
        <v>1</v>
      </c>
      <c r="AQ235" s="37">
        <f t="shared" si="53"/>
        <v>1</v>
      </c>
      <c r="AR235" s="37">
        <f t="shared" si="54"/>
        <v>1</v>
      </c>
      <c r="AS235" s="38">
        <f t="shared" si="55"/>
        <v>1</v>
      </c>
    </row>
    <row r="236" spans="1:45">
      <c r="A236" t="str">
        <f>'Model output'!A235</f>
        <v>TCGA-ET-A40P</v>
      </c>
      <c r="B236" s="44">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7"/>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26" t="str">
        <f t="shared" si="5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46"/>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output'!P235="",'Model output'!P235="C",ISNUMBER(SEARCH("Not identified", 'Model output'!P235)),ISNUMBER(SEARCH("Absent",'Model output'!P235)),ISNUMBER(SEARCH("Absence",'Model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5" t="str">
        <f>IF('Model output'!S235="","",'Model output'!S235)</f>
        <v/>
      </c>
      <c r="Y236" t="str">
        <f>IF(OR('Model output'!S235="",ISNUMBER(SEARCH("No extension",'Model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8" t="str">
        <f>IF(OR('Model output'!V235="", AND(ISERROR(SEARCH("Positive",'Model output'!V235)), ISNUMBER(SEARCH("Negative",'Model output'!V235))), ISNUMBER(SEARCH("Cannot be assessed",'Model output'!V235)), AND(ISNUMBER(SEARCH("Uninvolved",'Model output'!V235)),NOT(ISNUMBER(SEARCH("margin(s) involved",'Model output'!V235)))), ISNUMBER(SEARCH("No involvement",'Model output'!V235)), AND(NOT(ISNUMBER(SEARCH("focal",'Model output'!V235))),ISNUMBER(SEARCH("Free",'Model output'!V235))), ISNUMBER(SEARCH("narrowly excised",'Model output'!V235)), ISNUMBER(SEARCH("none",'Model output'!V235)), ISNUMBER(SEARCH("R0",'Model output'!V235)), ISNUMBER(SEARCH("1 mm",'Model output'!V235)), ISNUMBER(SEARCH("0.1 CM",'Model output'!V235)), ISNUMBER(SEARCH("less than 0.2 mm",'Model output'!V235)), ISNUMBER(SEARCH("less than 1.0 mm",'Model output'!V235)), ISNUMBER(SEARCH("less than 0.5 mm",'Model output'!V235)), ISNUMBER(SEARCH("abut",'Model output'!V235))), "negative", "positive")</f>
        <v>negative</v>
      </c>
      <c r="AE236" s="32"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OR(ISNUMBER(SEARCH("papillary",N236,1)),ISNUMBER(SEARCH("papillary carcinoma",O236,1))),S236="positive"),AND(AND(ISNUMBER(J236),J236&gt;=5),M236=""),AND(AND(ISNUMBER(J236),J236&gt;=5),AND(ISNUMBER(M236),M236&gt;=1)),AND(ISNUMBER(SERACH("papillary",N236)),OR(Y236="positive",Z236="positive"), ISNUMBER(SEARCH("BRAF",AB236)))),"intermediate","low"))</f>
        <v>low</v>
      </c>
      <c r="AF236" s="33" t="str">
        <f t="shared" si="47"/>
        <v>2</v>
      </c>
      <c r="AG236" s="33" t="str">
        <f t="shared" si="48"/>
        <v>0</v>
      </c>
      <c r="AH236" s="33" t="str">
        <f t="shared" si="49"/>
        <v>0</v>
      </c>
      <c r="AI236" s="38" t="str">
        <f t="shared" si="50"/>
        <v>I</v>
      </c>
      <c r="AJ236" s="32" t="s">
        <v>936</v>
      </c>
      <c r="AK236" s="37" t="s">
        <v>992</v>
      </c>
      <c r="AL236" s="37" t="s">
        <v>990</v>
      </c>
      <c r="AM236" s="37" t="s">
        <v>993</v>
      </c>
      <c r="AN236" s="37" t="s">
        <v>70</v>
      </c>
      <c r="AO236" s="32">
        <f t="shared" ca="1" si="51"/>
        <v>1</v>
      </c>
      <c r="AP236" s="37">
        <f t="shared" si="52"/>
        <v>1</v>
      </c>
      <c r="AQ236" s="37">
        <f t="shared" si="53"/>
        <v>1</v>
      </c>
      <c r="AR236" s="37">
        <f t="shared" si="54"/>
        <v>1</v>
      </c>
      <c r="AS236" s="38">
        <f t="shared" si="55"/>
        <v>1</v>
      </c>
    </row>
    <row r="237" spans="1:45">
      <c r="A237" t="str">
        <f>'Model output'!A236</f>
        <v>TCGA-ET-A40Q</v>
      </c>
      <c r="B237" s="44">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7"/>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26" t="str">
        <f t="shared" si="5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6"/>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output'!P236="",'Model output'!P236="C",ISNUMBER(SEARCH("Not identified", 'Model output'!P236)),ISNUMBER(SEARCH("Absent",'Model output'!P236)),ISNUMBER(SEARCH("Absence",'Model output'!P236)),AND(ISNUMBER(SEARCH("No",'Model output'!P236)),NOT(ISNUMBER(SEARCH("diagnostic",'Model output'!P236)))),ISNUMBER(SEARCH("Negative",'Model output'!P236))),"negative","positive")</f>
        <v>positive</v>
      </c>
      <c r="T237">
        <f>IF('Model output'!O236="","",'Model output'!O236)</f>
        <v>4</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5" t="str">
        <f>IF('Model output'!S236="","",'Model output'!S236)</f>
        <v>MINIMAL EXTRATHYROIDAL EXTENSION</v>
      </c>
      <c r="Y237" t="str">
        <f>IF(OR('Model output'!S236="",ISNUMBER(SEARCH("No extension",'Model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8" t="str">
        <f>IF(OR('Model output'!V236="", AND(ISERROR(SEARCH("Positive",'Model output'!V236)), ISNUMBER(SEARCH("Negative",'Model output'!V236))), ISNUMBER(SEARCH("Cannot be assessed",'Model output'!V236)), AND(ISNUMBER(SEARCH("Uninvolved",'Model output'!V236)),NOT(ISNUMBER(SEARCH("margin(s) involved",'Model output'!V236)))), ISNUMBER(SEARCH("No involvement",'Model output'!V236)), AND(NOT(ISNUMBER(SEARCH("focal",'Model output'!V236))),ISNUMBER(SEARCH("Free",'Model output'!V236))), ISNUMBER(SEARCH("narrowly excised",'Model output'!V236)), ISNUMBER(SEARCH("none",'Model output'!V236)), ISNUMBER(SEARCH("R0",'Model output'!V236)), ISNUMBER(SEARCH("1 mm",'Model output'!V236)), ISNUMBER(SEARCH("0.1 CM",'Model output'!V236)), ISNUMBER(SEARCH("less than 0.2 mm",'Model output'!V236)), ISNUMBER(SEARCH("less than 1.0 mm",'Model output'!V236)), ISNUMBER(SEARCH("less than 0.5 mm",'Model output'!V236)), ISNUMBER(SEARCH("abut",'Model output'!V236))), "negative", "positive")</f>
        <v>negative</v>
      </c>
      <c r="AE237" s="32"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OR(ISNUMBER(SEARCH("papillary",N237,1)),ISNUMBER(SEARCH("papillary carcinoma",O237,1))),S237="positive"),AND(AND(ISNUMBER(J237),J237&gt;=5),M237=""),AND(AND(ISNUMBER(J237),J237&gt;=5),AND(ISNUMBER(M237),M237&gt;=1)),AND(ISNUMBER(SERACH("papillary",N237)),OR(Y237="positive",Z237="positive"), ISNUMBER(SEARCH("BRAF",AB237)))),"intermediate","low"))</f>
        <v>intermediate</v>
      </c>
      <c r="AF237" s="33" t="str">
        <f t="shared" si="47"/>
        <v>2</v>
      </c>
      <c r="AG237" s="33" t="str">
        <f t="shared" si="48"/>
        <v>1b</v>
      </c>
      <c r="AH237" s="33" t="str">
        <f t="shared" si="49"/>
        <v>0</v>
      </c>
      <c r="AI237" s="38" t="str">
        <f t="shared" si="50"/>
        <v>I</v>
      </c>
      <c r="AJ237" s="32" t="s">
        <v>937</v>
      </c>
      <c r="AK237" s="37" t="s">
        <v>992</v>
      </c>
      <c r="AL237" s="37" t="s">
        <v>989</v>
      </c>
      <c r="AM237" s="37" t="s">
        <v>993</v>
      </c>
      <c r="AN237" s="37" t="s">
        <v>70</v>
      </c>
      <c r="AO237" s="32">
        <f t="shared" ca="1" si="51"/>
        <v>1</v>
      </c>
      <c r="AP237" s="37">
        <f t="shared" si="52"/>
        <v>1</v>
      </c>
      <c r="AQ237" s="37">
        <f t="shared" si="53"/>
        <v>1</v>
      </c>
      <c r="AR237" s="37">
        <f t="shared" si="54"/>
        <v>1</v>
      </c>
      <c r="AS237" s="38">
        <f t="shared" si="55"/>
        <v>1</v>
      </c>
    </row>
    <row r="238" spans="1:45">
      <c r="A238" t="str">
        <f>'Model output'!A237</f>
        <v>TCGA-ET-A40R</v>
      </c>
      <c r="B238" s="44">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7"/>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26" t="str">
        <f t="shared" si="5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6"/>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output'!P237="",'Model output'!P237="C",ISNUMBER(SEARCH("Not identified", 'Model output'!P237)),ISNUMBER(SEARCH("Absent",'Model output'!P237)),ISNUMBER(SEARCH("Absence",'Model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5" t="str">
        <f>IF('Model output'!S237="","",'Model output'!S237)</f>
        <v/>
      </c>
      <c r="Y238" t="str">
        <f>IF(OR('Model output'!S237="",ISNUMBER(SEARCH("No extension",'Model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8" t="str">
        <f>IF(OR('Model output'!V237="", AND(ISERROR(SEARCH("Positive",'Model output'!V237)), ISNUMBER(SEARCH("Negative",'Model output'!V237))), ISNUMBER(SEARCH("Cannot be assessed",'Model output'!V237)), AND(ISNUMBER(SEARCH("Uninvolved",'Model output'!V237)),NOT(ISNUMBER(SEARCH("margin(s) involved",'Model output'!V237)))), ISNUMBER(SEARCH("No involvement",'Model output'!V237)), AND(NOT(ISNUMBER(SEARCH("focal",'Model output'!V237))),ISNUMBER(SEARCH("Free",'Model output'!V237))), ISNUMBER(SEARCH("narrowly excised",'Model output'!V237)), ISNUMBER(SEARCH("none",'Model output'!V237)), ISNUMBER(SEARCH("R0",'Model output'!V237)), ISNUMBER(SEARCH("1 mm",'Model output'!V237)), ISNUMBER(SEARCH("0.1 CM",'Model output'!V237)), ISNUMBER(SEARCH("less than 0.2 mm",'Model output'!V237)), ISNUMBER(SEARCH("less than 1.0 mm",'Model output'!V237)), ISNUMBER(SEARCH("less than 0.5 mm",'Model output'!V237)), ISNUMBER(SEARCH("abut",'Model output'!V237))), "negative", "positive")</f>
        <v>positive</v>
      </c>
      <c r="AE238" s="32"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OR(ISNUMBER(SEARCH("papillary",N238,1)),ISNUMBER(SEARCH("papillary carcinoma",O238,1))),S238="positive"),AND(AND(ISNUMBER(J238),J238&gt;=5),M238=""),AND(AND(ISNUMBER(J238),J238&gt;=5),AND(ISNUMBER(M238),M238&gt;=1)),AND(ISNUMBER(SERACH("papillary",N238)),OR(Y238="positive",Z238="positive"), ISNUMBER(SEARCH("BRAF",AB238)))),"intermediate","low"))</f>
        <v>high</v>
      </c>
      <c r="AF238" s="33" t="str">
        <f t="shared" si="47"/>
        <v>2</v>
      </c>
      <c r="AG238" s="33" t="str">
        <f t="shared" si="48"/>
        <v>1a</v>
      </c>
      <c r="AH238" s="33" t="str">
        <f t="shared" si="49"/>
        <v>0</v>
      </c>
      <c r="AI238" s="38" t="str">
        <f t="shared" si="50"/>
        <v>I</v>
      </c>
      <c r="AJ238" s="32" t="s">
        <v>935</v>
      </c>
      <c r="AK238" s="37" t="s">
        <v>992</v>
      </c>
      <c r="AL238" s="37" t="s">
        <v>994</v>
      </c>
      <c r="AM238" s="37" t="s">
        <v>993</v>
      </c>
      <c r="AN238" s="37" t="s">
        <v>70</v>
      </c>
      <c r="AO238" s="32">
        <f t="shared" si="51"/>
        <v>1</v>
      </c>
      <c r="AP238" s="37">
        <f t="shared" si="52"/>
        <v>1</v>
      </c>
      <c r="AQ238" s="37">
        <f t="shared" si="53"/>
        <v>1</v>
      </c>
      <c r="AR238" s="37">
        <f t="shared" si="54"/>
        <v>1</v>
      </c>
      <c r="AS238" s="38">
        <f t="shared" si="55"/>
        <v>1</v>
      </c>
    </row>
    <row r="239" spans="1:45">
      <c r="A239" t="str">
        <f>'Model output'!A238</f>
        <v>TCGA-ET-A40S</v>
      </c>
      <c r="B239" s="44">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7"/>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26" t="str">
        <f t="shared" si="5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6"/>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output'!P238="",'Model output'!P238="C",ISNUMBER(SEARCH("Not identified", 'Model output'!P238)),ISNUMBER(SEARCH("Absent",'Model output'!P238)),ISNUMBER(SEARCH("Absence",'Model output'!P238)),AND(ISNUMBER(SEARCH("No",'Model output'!P238)),NOT(ISNUMBER(SEARCH("diagnostic",'Model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5" t="str">
        <f>IF('Model output'!S238="","",'Model output'!S238)</f>
        <v/>
      </c>
      <c r="Y239" t="str">
        <f>IF(OR('Model output'!S238="",ISNUMBER(SEARCH("No extension",'Model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8" t="str">
        <f>IF(OR('Model output'!V238="", AND(ISERROR(SEARCH("Positive",'Model output'!V238)), ISNUMBER(SEARCH("Negative",'Model output'!V238))), ISNUMBER(SEARCH("Cannot be assessed",'Model output'!V238)), AND(ISNUMBER(SEARCH("Uninvolved",'Model output'!V238)),NOT(ISNUMBER(SEARCH("margin(s) involved",'Model output'!V238)))), ISNUMBER(SEARCH("No involvement",'Model output'!V238)), AND(NOT(ISNUMBER(SEARCH("focal",'Model output'!V238))),ISNUMBER(SEARCH("Free",'Model output'!V238))), ISNUMBER(SEARCH("narrowly excised",'Model output'!V238)), ISNUMBER(SEARCH("none",'Model output'!V238)), ISNUMBER(SEARCH("R0",'Model output'!V238)), ISNUMBER(SEARCH("1 mm",'Model output'!V238)), ISNUMBER(SEARCH("0.1 CM",'Model output'!V238)), ISNUMBER(SEARCH("less than 0.2 mm",'Model output'!V238)), ISNUMBER(SEARCH("less than 1.0 mm",'Model output'!V238)), ISNUMBER(SEARCH("less than 0.5 mm",'Model output'!V238)), ISNUMBER(SEARCH("abut",'Model output'!V238))), "negative", "positive")</f>
        <v>negative</v>
      </c>
      <c r="AE239" s="32"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OR(ISNUMBER(SEARCH("papillary",N239,1)),ISNUMBER(SEARCH("papillary carcinoma",O239,1))),S239="positive"),AND(AND(ISNUMBER(J239),J239&gt;=5),M239=""),AND(AND(ISNUMBER(J239),J239&gt;=5),AND(ISNUMBER(M239),M239&gt;=1)),AND(ISNUMBER(SERACH("papillary",N239)),OR(Y239="positive",Z239="positive"), ISNUMBER(SEARCH("BRAF",AB239)))),"intermediate","low"))</f>
        <v>low</v>
      </c>
      <c r="AF239" s="33" t="str">
        <f t="shared" si="47"/>
        <v>2</v>
      </c>
      <c r="AG239" s="33" t="str">
        <f t="shared" si="48"/>
        <v>0</v>
      </c>
      <c r="AH239" s="33" t="str">
        <f t="shared" si="49"/>
        <v>0</v>
      </c>
      <c r="AI239" s="38" t="str">
        <f t="shared" si="50"/>
        <v>I</v>
      </c>
      <c r="AJ239" s="32" t="s">
        <v>936</v>
      </c>
      <c r="AK239" s="37" t="s">
        <v>992</v>
      </c>
      <c r="AL239" s="37" t="s">
        <v>990</v>
      </c>
      <c r="AM239" s="37" t="s">
        <v>993</v>
      </c>
      <c r="AN239" s="37" t="s">
        <v>70</v>
      </c>
      <c r="AO239" s="32">
        <f t="shared" ca="1" si="51"/>
        <v>1</v>
      </c>
      <c r="AP239" s="37">
        <f t="shared" si="52"/>
        <v>1</v>
      </c>
      <c r="AQ239" s="37">
        <f t="shared" si="53"/>
        <v>1</v>
      </c>
      <c r="AR239" s="37">
        <f t="shared" si="54"/>
        <v>1</v>
      </c>
      <c r="AS239" s="38">
        <f t="shared" si="55"/>
        <v>1</v>
      </c>
    </row>
    <row r="240" spans="1:45">
      <c r="A240" t="str">
        <f>'Model output'!A239</f>
        <v>TCGA-ET-A40T</v>
      </c>
      <c r="B240" s="44">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7"/>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lateral</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26" t="str">
        <f t="shared" si="5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
      </c>
      <c r="P240" t="str">
        <f>IF('Model output'!N239="","",'Model output'!N239)</f>
        <v>2.8cm</v>
      </c>
      <c r="Q240" t="str">
        <f t="shared" si="46"/>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output'!P239="",'Model output'!P239="C",ISNUMBER(SEARCH("Not identified", 'Model output'!P239)),ISNUMBER(SEARCH("Absent",'Model output'!P239)),ISNUMBER(SEARCH("Absence",'Model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5" t="str">
        <f>IF('Model output'!S239="","",'Model output'!S239)</f>
        <v/>
      </c>
      <c r="Y240" t="str">
        <f>IF(OR('Model output'!S239="",ISNUMBER(SEARCH("No extension",'Model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8" t="str">
        <f>IF(OR('Model output'!V239="", AND(ISERROR(SEARCH("Positive",'Model output'!V239)), ISNUMBER(SEARCH("Negative",'Model output'!V239))), ISNUMBER(SEARCH("Cannot be assessed",'Model output'!V239)), AND(ISNUMBER(SEARCH("Uninvolved",'Model output'!V239)),NOT(ISNUMBER(SEARCH("margin(s) involved",'Model output'!V239)))), ISNUMBER(SEARCH("No involvement",'Model output'!V239)), AND(NOT(ISNUMBER(SEARCH("focal",'Model output'!V239))),ISNUMBER(SEARCH("Free",'Model output'!V239))), ISNUMBER(SEARCH("narrowly excised",'Model output'!V239)), ISNUMBER(SEARCH("none",'Model output'!V239)), ISNUMBER(SEARCH("R0",'Model output'!V239)), ISNUMBER(SEARCH("1 mm",'Model output'!V239)), ISNUMBER(SEARCH("0.1 CM",'Model output'!V239)), ISNUMBER(SEARCH("less than 0.2 mm",'Model output'!V239)), ISNUMBER(SEARCH("less than 1.0 mm",'Model output'!V239)), ISNUMBER(SEARCH("less than 0.5 mm",'Model output'!V239)), ISNUMBER(SEARCH("abut",'Model output'!V239))), "negative", "positive")</f>
        <v>negative</v>
      </c>
      <c r="AE240" s="32"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OR(ISNUMBER(SEARCH("papillary",N240,1)),ISNUMBER(SEARCH("papillary carcinoma",O240,1))),S240="positive"),AND(AND(ISNUMBER(J240),J240&gt;=5),M240=""),AND(AND(ISNUMBER(J240),J240&gt;=5),AND(ISNUMBER(M240),M240&gt;=1)),AND(ISNUMBER(SERACH("papillary",N240)),OR(Y240="positive",Z240="positive"), ISNUMBER(SEARCH("BRAF",AB240)))),"intermediate","low"))</f>
        <v>intermediate</v>
      </c>
      <c r="AF240" s="33" t="str">
        <f t="shared" si="47"/>
        <v>2</v>
      </c>
      <c r="AG240" s="33" t="str">
        <f t="shared" si="48"/>
        <v>1b</v>
      </c>
      <c r="AH240" s="33" t="str">
        <f t="shared" si="49"/>
        <v>0</v>
      </c>
      <c r="AI240" s="38" t="str">
        <f t="shared" si="50"/>
        <v>I</v>
      </c>
      <c r="AJ240" s="32" t="s">
        <v>937</v>
      </c>
      <c r="AK240" s="37" t="s">
        <v>992</v>
      </c>
      <c r="AL240" s="37" t="s">
        <v>994</v>
      </c>
      <c r="AM240" s="37" t="s">
        <v>993</v>
      </c>
      <c r="AN240" s="37" t="s">
        <v>70</v>
      </c>
      <c r="AO240" s="32">
        <f t="shared" ca="1" si="51"/>
        <v>1</v>
      </c>
      <c r="AP240" s="37">
        <f t="shared" si="52"/>
        <v>1</v>
      </c>
      <c r="AQ240" s="37">
        <f t="shared" si="53"/>
        <v>0</v>
      </c>
      <c r="AR240" s="37">
        <f t="shared" si="54"/>
        <v>1</v>
      </c>
      <c r="AS240" s="38">
        <f t="shared" si="55"/>
        <v>1</v>
      </c>
    </row>
    <row r="241" spans="1:45">
      <c r="A241" t="str">
        <f>'Model output'!A240</f>
        <v>TCGA-ET-A4KQ</v>
      </c>
      <c r="B241" s="44">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7"/>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26" t="str">
        <f t="shared" si="5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v>
      </c>
      <c r="P241" t="str">
        <f>IF('Model output'!N240="","",'Model output'!N240)</f>
        <v>4.0 cm</v>
      </c>
      <c r="Q241" t="str">
        <f t="shared" si="46"/>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output'!P240="",'Model output'!P240="C",ISNUMBER(SEARCH("Not identified", 'Model output'!P240)),ISNUMBER(SEARCH("Absent",'Model output'!P240)),ISNUMBER(SEARCH("Absence",'Model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5" t="str">
        <f>IF('Model output'!S240="","",'Model output'!S240)</f>
        <v/>
      </c>
      <c r="Y241" t="str">
        <f>IF(OR('Model output'!S240="",ISNUMBER(SEARCH("No extension",'Model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8" t="str">
        <f>IF(OR('Model output'!V240="", AND(ISERROR(SEARCH("Positive",'Model output'!V240)), ISNUMBER(SEARCH("Negative",'Model output'!V240))), ISNUMBER(SEARCH("Cannot be assessed",'Model output'!V240)), AND(ISNUMBER(SEARCH("Uninvolved",'Model output'!V240)),NOT(ISNUMBER(SEARCH("margin(s) involved",'Model output'!V240)))), ISNUMBER(SEARCH("No involvement",'Model output'!V240)), AND(NOT(ISNUMBER(SEARCH("focal",'Model output'!V240))),ISNUMBER(SEARCH("Free",'Model output'!V240))), ISNUMBER(SEARCH("narrowly excised",'Model output'!V240)), ISNUMBER(SEARCH("none",'Model output'!V240)), ISNUMBER(SEARCH("R0",'Model output'!V240)), ISNUMBER(SEARCH("1 mm",'Model output'!V240)), ISNUMBER(SEARCH("0.1 CM",'Model output'!V240)), ISNUMBER(SEARCH("less than 0.2 mm",'Model output'!V240)), ISNUMBER(SEARCH("less than 1.0 mm",'Model output'!V240)), ISNUMBER(SEARCH("less than 0.5 mm",'Model output'!V240)), ISNUMBER(SEARCH("abut",'Model output'!V240))), "negative", "positive")</f>
        <v>negative</v>
      </c>
      <c r="AE241" s="32"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OR(ISNUMBER(SEARCH("papillary",N241,1)),ISNUMBER(SEARCH("papillary carcinoma",O241,1))),S241="positive"),AND(AND(ISNUMBER(J241),J241&gt;=5),M241=""),AND(AND(ISNUMBER(J241),J241&gt;=5),AND(ISNUMBER(M241),M241&gt;=1)),AND(ISNUMBER(SERACH("papillary",N241)),OR(Y241="positive",Z241="positive"), ISNUMBER(SEARCH("BRAF",AB241)))),"intermediate","low"))</f>
        <v>low</v>
      </c>
      <c r="AF241" s="33" t="str">
        <f t="shared" si="47"/>
        <v>2</v>
      </c>
      <c r="AG241" s="33" t="str">
        <f t="shared" si="48"/>
        <v>0</v>
      </c>
      <c r="AH241" s="33" t="str">
        <f t="shared" si="49"/>
        <v>0</v>
      </c>
      <c r="AI241" s="38" t="str">
        <f t="shared" si="50"/>
        <v>I</v>
      </c>
      <c r="AJ241" s="32" t="s">
        <v>936</v>
      </c>
      <c r="AK241" s="37" t="s">
        <v>992</v>
      </c>
      <c r="AL241" s="37" t="s">
        <v>993</v>
      </c>
      <c r="AM241" s="37" t="s">
        <v>993</v>
      </c>
      <c r="AN241" s="37" t="s">
        <v>70</v>
      </c>
      <c r="AO241" s="32">
        <f t="shared" ca="1" si="51"/>
        <v>1</v>
      </c>
      <c r="AP241" s="37">
        <f t="shared" si="52"/>
        <v>1</v>
      </c>
      <c r="AQ241" s="37">
        <f t="shared" si="53"/>
        <v>1</v>
      </c>
      <c r="AR241" s="37">
        <f t="shared" si="54"/>
        <v>1</v>
      </c>
      <c r="AS241" s="38">
        <f t="shared" si="55"/>
        <v>1</v>
      </c>
    </row>
    <row r="242" spans="1:45">
      <c r="A242" t="str">
        <f>'Model output'!A241</f>
        <v>TCGA-FE-A231</v>
      </c>
      <c r="B242" s="44">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7"/>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26" t="str">
        <f t="shared" si="5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46"/>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output'!P241="",'Model output'!P241="C",ISNUMBER(SEARCH("Not identified", 'Model output'!P241)),ISNUMBER(SEARCH("Absent",'Model output'!P241)),ISNUMBER(SEARCH("Absence",'Model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5" t="str">
        <f>IF('Model output'!S241="","",'Model output'!S241)</f>
        <v>negative</v>
      </c>
      <c r="Y242" t="str">
        <f>IF(OR('Model output'!S241="",ISNUMBER(SEARCH("No extension",'Model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8" t="str">
        <f>IF(OR('Model output'!V241="", AND(ISERROR(SEARCH("Positive",'Model output'!V241)), ISNUMBER(SEARCH("Negative",'Model output'!V241))), ISNUMBER(SEARCH("Cannot be assessed",'Model output'!V241)), AND(ISNUMBER(SEARCH("Uninvolved",'Model output'!V241)),NOT(ISNUMBER(SEARCH("margin(s) involved",'Model output'!V241)))), ISNUMBER(SEARCH("No involvement",'Model output'!V241)), AND(NOT(ISNUMBER(SEARCH("focal",'Model output'!V241))),ISNUMBER(SEARCH("Free",'Model output'!V241))), ISNUMBER(SEARCH("narrowly excised",'Model output'!V241)), ISNUMBER(SEARCH("none",'Model output'!V241)), ISNUMBER(SEARCH("R0",'Model output'!V241)), ISNUMBER(SEARCH("1 mm",'Model output'!V241)), ISNUMBER(SEARCH("0.1 CM",'Model output'!V241)), ISNUMBER(SEARCH("less than 0.2 mm",'Model output'!V241)), ISNUMBER(SEARCH("less than 1.0 mm",'Model output'!V241)), ISNUMBER(SEARCH("less than 0.5 mm",'Model output'!V241)), ISNUMBER(SEARCH("abut",'Model output'!V241))), "negative", "positive")</f>
        <v>negative</v>
      </c>
      <c r="AE242" s="32"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OR(ISNUMBER(SEARCH("papillary",N242,1)),ISNUMBER(SEARCH("papillary carcinoma",O242,1))),S242="positive"),AND(AND(ISNUMBER(J242),J242&gt;=5),M242=""),AND(AND(ISNUMBER(J242),J242&gt;=5),AND(ISNUMBER(M242),M242&gt;=1)),AND(ISNUMBER(SERACH("papillary",N242)),OR(Y242="positive",Z242="positive"), ISNUMBER(SEARCH("BRAF",AB242)))),"intermediate","low"))</f>
        <v>intermediate</v>
      </c>
      <c r="AF242" s="33" t="str">
        <f t="shared" si="47"/>
        <v>3a</v>
      </c>
      <c r="AG242" s="33" t="str">
        <f t="shared" si="48"/>
        <v>1b</v>
      </c>
      <c r="AH242" s="33" t="str">
        <f t="shared" si="49"/>
        <v>0</v>
      </c>
      <c r="AI242" s="38" t="str">
        <f t="shared" si="50"/>
        <v>II</v>
      </c>
      <c r="AJ242" s="32" t="s">
        <v>937</v>
      </c>
      <c r="AK242" s="37" t="s">
        <v>995</v>
      </c>
      <c r="AL242" s="37" t="s">
        <v>989</v>
      </c>
      <c r="AM242" s="37" t="s">
        <v>993</v>
      </c>
      <c r="AN242" s="37" t="s">
        <v>991</v>
      </c>
      <c r="AO242" s="32">
        <f t="shared" ca="1" si="51"/>
        <v>1</v>
      </c>
      <c r="AP242" s="37">
        <f t="shared" si="52"/>
        <v>1</v>
      </c>
      <c r="AQ242" s="37">
        <f t="shared" si="53"/>
        <v>1</v>
      </c>
      <c r="AR242" s="37">
        <f t="shared" si="54"/>
        <v>1</v>
      </c>
      <c r="AS242" s="38">
        <f t="shared" si="55"/>
        <v>1</v>
      </c>
    </row>
    <row r="243" spans="1:45">
      <c r="A243" t="str">
        <f>'Model output'!A242</f>
        <v>TCGA-FY-A2QD</v>
      </c>
      <c r="B243" s="44">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7"/>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26" t="str">
        <f t="shared" si="5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 thyroid carcinoma</v>
      </c>
      <c r="O243" t="str">
        <f>IF('Model output'!M242="","",'Model output'!M242)</f>
        <v/>
      </c>
      <c r="P243" t="str">
        <f>IF('Model output'!N242="","",'Model output'!N242)</f>
        <v>0.6 cm</v>
      </c>
      <c r="Q243" t="str">
        <f t="shared" si="46"/>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output'!P242="",'Model output'!P242="C",ISNUMBER(SEARCH("Not identified", 'Model output'!P242)),ISNUMBER(SEARCH("Absent",'Model output'!P242)),ISNUMBER(SEARCH("Absence",'Model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5" t="str">
        <f>IF('Model output'!S242="","",'Model output'!S242)</f>
        <v>Not identified</v>
      </c>
      <c r="Y243" t="str">
        <f>IF(OR('Model output'!S242="",ISNUMBER(SEARCH("No extension",'Model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8" t="str">
        <f>IF(OR('Model output'!V242="", AND(ISERROR(SEARCH("Positive",'Model output'!V242)), ISNUMBER(SEARCH("Negative",'Model output'!V242))), ISNUMBER(SEARCH("Cannot be assessed",'Model output'!V242)), AND(ISNUMBER(SEARCH("Uninvolved",'Model output'!V242)),NOT(ISNUMBER(SEARCH("margin(s) involved",'Model output'!V242)))), ISNUMBER(SEARCH("No involvement",'Model output'!V242)), AND(NOT(ISNUMBER(SEARCH("focal",'Model output'!V242))),ISNUMBER(SEARCH("Free",'Model output'!V242))), ISNUMBER(SEARCH("narrowly excised",'Model output'!V242)), ISNUMBER(SEARCH("none",'Model output'!V242)), ISNUMBER(SEARCH("R0",'Model output'!V242)), ISNUMBER(SEARCH("1 mm",'Model output'!V242)), ISNUMBER(SEARCH("0.1 CM",'Model output'!V242)), ISNUMBER(SEARCH("less than 0.2 mm",'Model output'!V242)), ISNUMBER(SEARCH("less than 1.0 mm",'Model output'!V242)), ISNUMBER(SEARCH("less than 0.5 mm",'Model output'!V242)), ISNUMBER(SEARCH("abut",'Model output'!V242))), "negative", "positive")</f>
        <v>negative</v>
      </c>
      <c r="AE243" s="32"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OR(ISNUMBER(SEARCH("papillary",N243,1)),ISNUMBER(SEARCH("papillary carcinoma",O243,1))),S243="positive"),AND(AND(ISNUMBER(J243),J243&gt;=5),M243=""),AND(AND(ISNUMBER(J243),J243&gt;=5),AND(ISNUMBER(M243),M243&gt;=1)),AND(ISNUMBER(SERACH("papillary",N243)),OR(Y243="positive",Z243="positive"), ISNUMBER(SEARCH("BRAF",AB243)))),"intermediate","low"))</f>
        <v>low</v>
      </c>
      <c r="AF243" s="33" t="str">
        <f t="shared" si="47"/>
        <v>1a</v>
      </c>
      <c r="AG243" s="33" t="str">
        <f t="shared" si="48"/>
        <v>0</v>
      </c>
      <c r="AH243" s="33" t="str">
        <f t="shared" si="49"/>
        <v>0</v>
      </c>
      <c r="AI243" s="38" t="str">
        <f t="shared" si="50"/>
        <v>I</v>
      </c>
      <c r="AJ243" s="32" t="s">
        <v>936</v>
      </c>
      <c r="AK243" s="37" t="s">
        <v>994</v>
      </c>
      <c r="AL243" s="37" t="s">
        <v>990</v>
      </c>
      <c r="AM243" s="37" t="s">
        <v>993</v>
      </c>
      <c r="AN243" s="37" t="s">
        <v>70</v>
      </c>
      <c r="AO243" s="32">
        <f t="shared" ca="1" si="51"/>
        <v>1</v>
      </c>
      <c r="AP243" s="37">
        <f t="shared" si="52"/>
        <v>1</v>
      </c>
      <c r="AQ243" s="37">
        <f t="shared" si="53"/>
        <v>1</v>
      </c>
      <c r="AR243" s="37">
        <f t="shared" si="54"/>
        <v>1</v>
      </c>
      <c r="AS243" s="38">
        <f t="shared" si="55"/>
        <v>1</v>
      </c>
    </row>
    <row r="244" spans="1:45">
      <c r="A244" t="str">
        <f>'Model output'!A243</f>
        <v>TCGA-FY-A3BL</v>
      </c>
      <c r="B244" s="44">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7"/>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26" t="str">
        <f t="shared" si="5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 carcinoma</v>
      </c>
      <c r="O244" t="str">
        <f>IF('Model output'!M243="","",'Model output'!M243)</f>
        <v>Follicular variant</v>
      </c>
      <c r="P244" t="str">
        <f>IF('Model output'!N243="","",'Model output'!N243)</f>
        <v>1.2 cm</v>
      </c>
      <c r="Q244" t="str">
        <f t="shared" si="46"/>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output'!P243="",'Model output'!P243="C",ISNUMBER(SEARCH("Not identified", 'Model output'!P243)),ISNUMBER(SEARCH("Absent",'Model output'!P243)),ISNUMBER(SEARCH("Absence",'Model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5" t="str">
        <f>IF('Model output'!S243="","",'Model output'!S243)</f>
        <v/>
      </c>
      <c r="Y244" t="str">
        <f>IF(OR('Model output'!S243="",ISNUMBER(SEARCH("No extension",'Model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8" t="str">
        <f>IF(OR('Model output'!V243="", AND(ISERROR(SEARCH("Positive",'Model output'!V243)), ISNUMBER(SEARCH("Negative",'Model output'!V243))), ISNUMBER(SEARCH("Cannot be assessed",'Model output'!V243)), AND(ISNUMBER(SEARCH("Uninvolved",'Model output'!V243)),NOT(ISNUMBER(SEARCH("margin(s) involved",'Model output'!V243)))), ISNUMBER(SEARCH("No involvement",'Model output'!V243)), AND(NOT(ISNUMBER(SEARCH("focal",'Model output'!V243))),ISNUMBER(SEARCH("Free",'Model output'!V243))), ISNUMBER(SEARCH("narrowly excised",'Model output'!V243)), ISNUMBER(SEARCH("none",'Model output'!V243)), ISNUMBER(SEARCH("R0",'Model output'!V243)), ISNUMBER(SEARCH("1 mm",'Model output'!V243)), ISNUMBER(SEARCH("0.1 CM",'Model output'!V243)), ISNUMBER(SEARCH("less than 0.2 mm",'Model output'!V243)), ISNUMBER(SEARCH("less than 1.0 mm",'Model output'!V243)), ISNUMBER(SEARCH("less than 0.5 mm",'Model output'!V243)), ISNUMBER(SEARCH("abut",'Model output'!V243))), "negative", "positive")</f>
        <v>negative</v>
      </c>
      <c r="AE244" s="32"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OR(ISNUMBER(SEARCH("papillary",N244,1)),ISNUMBER(SEARCH("papillary carcinoma",O244,1))),S244="positive"),AND(AND(ISNUMBER(J244),J244&gt;=5),M244=""),AND(AND(ISNUMBER(J244),J244&gt;=5),AND(ISNUMBER(M244),M244&gt;=1)),AND(ISNUMBER(SERACH("papillary",N244)),OR(Y244="positive",Z244="positive"), ISNUMBER(SEARCH("BRAF",AB244)))),"intermediate","low"))</f>
        <v>low</v>
      </c>
      <c r="AF244" s="33" t="str">
        <f t="shared" si="47"/>
        <v>1b</v>
      </c>
      <c r="AG244" s="33" t="str">
        <f t="shared" si="48"/>
        <v>0</v>
      </c>
      <c r="AH244" s="33" t="str">
        <f t="shared" si="49"/>
        <v>0</v>
      </c>
      <c r="AI244" s="38" t="str">
        <f t="shared" si="50"/>
        <v>I</v>
      </c>
      <c r="AJ244" s="32" t="s">
        <v>936</v>
      </c>
      <c r="AK244" s="37" t="s">
        <v>989</v>
      </c>
      <c r="AL244" s="37" t="s">
        <v>993</v>
      </c>
      <c r="AM244" s="37" t="s">
        <v>993</v>
      </c>
      <c r="AN244" s="37" t="s">
        <v>70</v>
      </c>
      <c r="AO244" s="32">
        <f t="shared" ca="1" si="51"/>
        <v>1</v>
      </c>
      <c r="AP244" s="37">
        <f t="shared" si="52"/>
        <v>1</v>
      </c>
      <c r="AQ244" s="37">
        <f t="shared" si="53"/>
        <v>1</v>
      </c>
      <c r="AR244" s="37">
        <f t="shared" si="54"/>
        <v>1</v>
      </c>
      <c r="AS244" s="38">
        <f t="shared" si="55"/>
        <v>1</v>
      </c>
    </row>
    <row r="245" spans="1:45">
      <c r="A245" t="str">
        <f>'Model output'!A244</f>
        <v>TCGA-FY-A3I5</v>
      </c>
      <c r="B245" s="44">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7"/>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26" t="str">
        <f t="shared" si="5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v>
      </c>
      <c r="O245" t="str">
        <f>IF('Model output'!M244="","",'Model output'!M244)</f>
        <v>Follicular variant, Classical variant</v>
      </c>
      <c r="P245" t="str">
        <f>IF('Model output'!N244="","",'Model output'!N244)</f>
        <v>4.5 x 3.0 x 3.0 cm</v>
      </c>
      <c r="Q245" t="str">
        <f t="shared" si="46"/>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output'!P244="",'Model output'!P244="C",ISNUMBER(SEARCH("Not identified", 'Model output'!P244)),ISNUMBER(SEARCH("Absent",'Model output'!P244)),ISNUMBER(SEARCH("Absence",'Model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5" t="str">
        <f>IF('Model output'!S244="","",'Model output'!S244)</f>
        <v>Not identified</v>
      </c>
      <c r="Y245" t="str">
        <f>IF(OR('Model output'!S244="",ISNUMBER(SEARCH("No extension",'Model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8" t="str">
        <f>IF(OR('Model output'!V244="", AND(ISERROR(SEARCH("Positive",'Model output'!V244)), ISNUMBER(SEARCH("Negative",'Model output'!V244))), ISNUMBER(SEARCH("Cannot be assessed",'Model output'!V244)), AND(ISNUMBER(SEARCH("Uninvolved",'Model output'!V244)),NOT(ISNUMBER(SEARCH("margin(s) involved",'Model output'!V244)))), ISNUMBER(SEARCH("No involvement",'Model output'!V244)), AND(NOT(ISNUMBER(SEARCH("focal",'Model output'!V244))),ISNUMBER(SEARCH("Free",'Model output'!V244))), ISNUMBER(SEARCH("narrowly excised",'Model output'!V244)), ISNUMBER(SEARCH("none",'Model output'!V244)), ISNUMBER(SEARCH("R0",'Model output'!V244)), ISNUMBER(SEARCH("1 mm",'Model output'!V244)), ISNUMBER(SEARCH("0.1 CM",'Model output'!V244)), ISNUMBER(SEARCH("less than 0.2 mm",'Model output'!V244)), ISNUMBER(SEARCH("less than 1.0 mm",'Model output'!V244)), ISNUMBER(SEARCH("less than 0.5 mm",'Model output'!V244)), ISNUMBER(SEARCH("abut",'Model output'!V244))), "negative", "positive")</f>
        <v>negative</v>
      </c>
      <c r="AE245" s="32"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OR(ISNUMBER(SEARCH("papillary",N245,1)),ISNUMBER(SEARCH("papillary carcinoma",O245,1))),S245="positive"),AND(AND(ISNUMBER(J245),J245&gt;=5),M245=""),AND(AND(ISNUMBER(J245),J245&gt;=5),AND(ISNUMBER(M245),M245&gt;=1)),AND(ISNUMBER(SERACH("papillary",N245)),OR(Y245="positive",Z245="positive"), ISNUMBER(SEARCH("BRAF",AB245)))),"intermediate","low"))</f>
        <v>low</v>
      </c>
      <c r="AF245" s="33" t="str">
        <f t="shared" si="47"/>
        <v>3a</v>
      </c>
      <c r="AG245" s="33" t="str">
        <f t="shared" si="48"/>
        <v>0</v>
      </c>
      <c r="AH245" s="33" t="str">
        <f t="shared" si="49"/>
        <v>0</v>
      </c>
      <c r="AI245" s="38" t="str">
        <f t="shared" si="50"/>
        <v>II</v>
      </c>
      <c r="AJ245" s="32" t="s">
        <v>936</v>
      </c>
      <c r="AK245" s="37" t="s">
        <v>995</v>
      </c>
      <c r="AL245" s="37" t="s">
        <v>990</v>
      </c>
      <c r="AM245" s="37" t="s">
        <v>993</v>
      </c>
      <c r="AN245" s="37" t="s">
        <v>991</v>
      </c>
      <c r="AO245" s="32">
        <f t="shared" ca="1" si="51"/>
        <v>1</v>
      </c>
      <c r="AP245" s="37">
        <f t="shared" si="52"/>
        <v>1</v>
      </c>
      <c r="AQ245" s="37">
        <f t="shared" si="53"/>
        <v>1</v>
      </c>
      <c r="AR245" s="37">
        <f t="shared" si="54"/>
        <v>1</v>
      </c>
      <c r="AS245" s="38">
        <f t="shared" si="55"/>
        <v>1</v>
      </c>
    </row>
    <row r="246" spans="1:45">
      <c r="A246" t="str">
        <f>'Model output'!A245</f>
        <v>TCGA-FY-A3NM</v>
      </c>
      <c r="B246" s="44">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7"/>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26" t="str">
        <f t="shared" si="5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 classical variant</v>
      </c>
      <c r="O246" t="str">
        <f>IF('Model output'!M245="","",'Model output'!M245)</f>
        <v>Classical</v>
      </c>
      <c r="P246" t="str">
        <f>IF('Model output'!N245="","",'Model output'!N245)</f>
        <v>1.6 cm</v>
      </c>
      <c r="Q246" t="str">
        <f t="shared" si="46"/>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output'!P245="",'Model output'!P245="C",ISNUMBER(SEARCH("Not identified", 'Model output'!P245)),ISNUMBER(SEARCH("Absent",'Model output'!P245)),ISNUMBER(SEARCH("Absence",'Model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5" t="str">
        <f>IF('Model output'!S245="","",'Model output'!S245)</f>
        <v>Present, minimal in the third tumor</v>
      </c>
      <c r="Y246" t="str">
        <f>IF(OR('Model output'!S245="",ISNUMBER(SEARCH("No extension",'Model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8" t="str">
        <f>IF(OR('Model output'!V245="", AND(ISERROR(SEARCH("Positive",'Model output'!V245)), ISNUMBER(SEARCH("Negative",'Model output'!V245))), ISNUMBER(SEARCH("Cannot be assessed",'Model output'!V245)), AND(ISNUMBER(SEARCH("Uninvolved",'Model output'!V245)),NOT(ISNUMBER(SEARCH("margin(s) involved",'Model output'!V245)))), ISNUMBER(SEARCH("No involvement",'Model output'!V245)), AND(NOT(ISNUMBER(SEARCH("focal",'Model output'!V245))),ISNUMBER(SEARCH("Free",'Model output'!V245))), ISNUMBER(SEARCH("narrowly excised",'Model output'!V245)), ISNUMBER(SEARCH("none",'Model output'!V245)), ISNUMBER(SEARCH("R0",'Model output'!V245)), ISNUMBER(SEARCH("1 mm",'Model output'!V245)), ISNUMBER(SEARCH("0.1 CM",'Model output'!V245)), ISNUMBER(SEARCH("less than 0.2 mm",'Model output'!V245)), ISNUMBER(SEARCH("less than 1.0 mm",'Model output'!V245)), ISNUMBER(SEARCH("less than 0.5 mm",'Model output'!V245)), ISNUMBER(SEARCH("abut",'Model output'!V245))), "negative", "positive")</f>
        <v>negative</v>
      </c>
      <c r="AE246" s="32"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OR(ISNUMBER(SEARCH("papillary",N246,1)),ISNUMBER(SEARCH("papillary carcinoma",O246,1))),S246="positive"),AND(AND(ISNUMBER(J246),J246&gt;=5),M246=""),AND(AND(ISNUMBER(J246),J246&gt;=5),AND(ISNUMBER(M246),M246&gt;=1)),AND(ISNUMBER(SERACH("papillary",N246)),OR(Y246="positive",Z246="positive"), ISNUMBER(SEARCH("BRAF",AB246)))),"intermediate","low"))</f>
        <v>intermediate</v>
      </c>
      <c r="AF246" s="33" t="str">
        <f t="shared" si="47"/>
        <v>1b</v>
      </c>
      <c r="AG246" s="33" t="str">
        <f t="shared" si="48"/>
        <v>0</v>
      </c>
      <c r="AH246" s="33" t="str">
        <f t="shared" si="49"/>
        <v>0</v>
      </c>
      <c r="AI246" s="38" t="str">
        <f t="shared" si="50"/>
        <v>I</v>
      </c>
      <c r="AJ246" s="32" t="s">
        <v>937</v>
      </c>
      <c r="AK246" s="37" t="s">
        <v>989</v>
      </c>
      <c r="AL246" s="37" t="s">
        <v>990</v>
      </c>
      <c r="AM246" s="37" t="s">
        <v>993</v>
      </c>
      <c r="AN246" s="37" t="s">
        <v>70</v>
      </c>
      <c r="AO246" s="32">
        <f t="shared" ca="1" si="51"/>
        <v>1</v>
      </c>
      <c r="AP246" s="37">
        <f t="shared" si="52"/>
        <v>1</v>
      </c>
      <c r="AQ246" s="37">
        <f t="shared" si="53"/>
        <v>1</v>
      </c>
      <c r="AR246" s="37">
        <f t="shared" si="54"/>
        <v>1</v>
      </c>
      <c r="AS246" s="38">
        <f t="shared" si="55"/>
        <v>1</v>
      </c>
    </row>
    <row r="247" spans="1:45">
      <c r="A247" t="str">
        <f>'Model output'!A246</f>
        <v>TCGA-FY-A3NN</v>
      </c>
      <c r="B247" s="44">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7"/>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26" t="str">
        <f t="shared" si="56"/>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
      </c>
      <c r="P247" t="str">
        <f>IF('Model output'!N246="","",'Model output'!N246)</f>
        <v>2.0 cm</v>
      </c>
      <c r="Q247" t="str">
        <f t="shared" si="46"/>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output'!P246="",'Model output'!P246="C",ISNUMBER(SEARCH("Not identified", 'Model output'!P246)),ISNUMBER(SEARCH("Absent",'Model output'!P246)),ISNUMBER(SEARCH("Absence",'Model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5" t="str">
        <f>IF('Model output'!S246="","",'Model output'!S246)</f>
        <v>Not identified</v>
      </c>
      <c r="Y247" t="str">
        <f>IF(OR('Model output'!S246="",ISNUMBER(SEARCH("No extension",'Model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Yes</v>
      </c>
      <c r="AB247" t="str">
        <f>IF(AA247&lt;&gt;"Yes","",IF(OR('Model output'!U246="",ISNUMBER(SEARCH("Not identified",'Model output'!U246))),"",'Model output'!U246))</f>
        <v/>
      </c>
      <c r="AC247" s="8" t="str">
        <f>IF(OR('Model output'!V246="", AND(ISERROR(SEARCH("Positive",'Model output'!V246)), ISNUMBER(SEARCH("Negative",'Model output'!V246))), ISNUMBER(SEARCH("Cannot be assessed",'Model output'!V246)), AND(ISNUMBER(SEARCH("Uninvolved",'Model output'!V246)),NOT(ISNUMBER(SEARCH("margin(s) involved",'Model output'!V246)))), ISNUMBER(SEARCH("No involvement",'Model output'!V246)), AND(NOT(ISNUMBER(SEARCH("focal",'Model output'!V246))),ISNUMBER(SEARCH("Free",'Model output'!V246))), ISNUMBER(SEARCH("narrowly excised",'Model output'!V246)), ISNUMBER(SEARCH("none",'Model output'!V246)), ISNUMBER(SEARCH("R0",'Model output'!V246)), ISNUMBER(SEARCH("1 mm",'Model output'!V246)), ISNUMBER(SEARCH("0.1 CM",'Model output'!V246)), ISNUMBER(SEARCH("less than 0.2 mm",'Model output'!V246)), ISNUMBER(SEARCH("less than 1.0 mm",'Model output'!V246)), ISNUMBER(SEARCH("less than 0.5 mm",'Model output'!V246)), ISNUMBER(SEARCH("abut",'Model output'!V246))), "negative", "positive")</f>
        <v>negative</v>
      </c>
      <c r="AE247" s="32"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OR(ISNUMBER(SEARCH("papillary",N247,1)),ISNUMBER(SEARCH("papillary carcinoma",O247,1))),S247="positive"),AND(AND(ISNUMBER(J247),J247&gt;=5),M247=""),AND(AND(ISNUMBER(J247),J247&gt;=5),AND(ISNUMBER(M247),M247&gt;=1)),AND(ISNUMBER(SERACH("papillary",N247)),OR(Y247="positive",Z247="positive"), ISNUMBER(SEARCH("BRAF",AB247)))),"intermediate","low"))</f>
        <v>low</v>
      </c>
      <c r="AF247" s="33" t="str">
        <f t="shared" si="47"/>
        <v>1b</v>
      </c>
      <c r="AG247" s="33" t="str">
        <f t="shared" si="48"/>
        <v>1a</v>
      </c>
      <c r="AH247" s="33" t="str">
        <f t="shared" si="49"/>
        <v>0</v>
      </c>
      <c r="AI247" s="38" t="str">
        <f t="shared" si="50"/>
        <v>I</v>
      </c>
      <c r="AJ247" s="32" t="s">
        <v>936</v>
      </c>
      <c r="AK247" s="37" t="s">
        <v>989</v>
      </c>
      <c r="AL247" s="37" t="s">
        <v>994</v>
      </c>
      <c r="AM247" s="37" t="s">
        <v>993</v>
      </c>
      <c r="AN247" s="37" t="s">
        <v>70</v>
      </c>
      <c r="AO247" s="32">
        <f t="shared" ca="1" si="51"/>
        <v>1</v>
      </c>
      <c r="AP247" s="37">
        <f t="shared" si="52"/>
        <v>1</v>
      </c>
      <c r="AQ247" s="37">
        <f t="shared" si="53"/>
        <v>1</v>
      </c>
      <c r="AR247" s="37">
        <f t="shared" si="54"/>
        <v>1</v>
      </c>
      <c r="AS247" s="38">
        <f t="shared" si="55"/>
        <v>1</v>
      </c>
    </row>
    <row r="248" spans="1:45">
      <c r="A248" t="str">
        <f>'Model output'!A247</f>
        <v>TCGA-FY-A3NP</v>
      </c>
      <c r="B248" s="44">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7"/>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26" t="str">
        <f t="shared" si="5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2 cm</v>
      </c>
      <c r="Q248" t="str">
        <f t="shared" si="46"/>
        <v>2cm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2</v>
      </c>
      <c r="S248" t="str">
        <f>IF(OR('Model output'!P247="",'Model output'!P247="C",ISNUMBER(SEARCH("Not identified", 'Model output'!P247)),ISNUMBER(SEARCH("Absent",'Model output'!P247)),ISNUMBER(SEARCH("Absence",'Model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5" t="str">
        <f>IF('Model output'!S247="","",'Model output'!S247)</f>
        <v/>
      </c>
      <c r="Y248" t="str">
        <f>IF(OR('Model output'!S247="",ISNUMBER(SEARCH("No extension",'Model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8" t="str">
        <f>IF(OR('Model output'!V247="", AND(ISERROR(SEARCH("Positive",'Model output'!V247)), ISNUMBER(SEARCH("Negative",'Model output'!V247))), ISNUMBER(SEARCH("Cannot be assessed",'Model output'!V247)), AND(ISNUMBER(SEARCH("Uninvolved",'Model output'!V247)),NOT(ISNUMBER(SEARCH("margin(s) involved",'Model output'!V247)))), ISNUMBER(SEARCH("No involvement",'Model output'!V247)), AND(NOT(ISNUMBER(SEARCH("focal",'Model output'!V247))),ISNUMBER(SEARCH("Free",'Model output'!V247))), ISNUMBER(SEARCH("narrowly excised",'Model output'!V247)), ISNUMBER(SEARCH("none",'Model output'!V247)), ISNUMBER(SEARCH("R0",'Model output'!V247)), ISNUMBER(SEARCH("1 mm",'Model output'!V247)), ISNUMBER(SEARCH("0.1 CM",'Model output'!V247)), ISNUMBER(SEARCH("less than 0.2 mm",'Model output'!V247)), ISNUMBER(SEARCH("less than 1.0 mm",'Model output'!V247)), ISNUMBER(SEARCH("less than 0.5 mm",'Model output'!V247)), ISNUMBER(SEARCH("abut",'Model output'!V247))), "negative", "positive")</f>
        <v>negative</v>
      </c>
      <c r="AE248" s="32"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OR(ISNUMBER(SEARCH("papillary",N248,1)),ISNUMBER(SEARCH("papillary carcinoma",O248,1))),S248="positive"),AND(AND(ISNUMBER(J248),J248&gt;=5),M248=""),AND(AND(ISNUMBER(J248),J248&gt;=5),AND(ISNUMBER(M248),M248&gt;=1)),AND(ISNUMBER(SERACH("papillary",N248)),OR(Y248="positive",Z248="positive"), ISNUMBER(SEARCH("BRAF",AB248)))),"intermediate","low"))</f>
        <v>low</v>
      </c>
      <c r="AF248" s="33" t="str">
        <f t="shared" si="47"/>
        <v>1b</v>
      </c>
      <c r="AG248" s="33" t="str">
        <f t="shared" si="48"/>
        <v>0</v>
      </c>
      <c r="AH248" s="33" t="str">
        <f t="shared" si="49"/>
        <v>0</v>
      </c>
      <c r="AI248" s="38" t="str">
        <f t="shared" si="50"/>
        <v>I</v>
      </c>
      <c r="AJ248" s="32" t="s">
        <v>936</v>
      </c>
      <c r="AK248" s="37" t="s">
        <v>989</v>
      </c>
      <c r="AL248" s="37" t="s">
        <v>998</v>
      </c>
      <c r="AM248" s="37" t="s">
        <v>990</v>
      </c>
      <c r="AN248" s="37" t="s">
        <v>70</v>
      </c>
      <c r="AO248" s="32">
        <f t="shared" ca="1" si="51"/>
        <v>1</v>
      </c>
      <c r="AP248" s="37">
        <f t="shared" si="52"/>
        <v>1</v>
      </c>
      <c r="AQ248" s="37">
        <f t="shared" si="53"/>
        <v>1</v>
      </c>
      <c r="AR248" s="37">
        <f t="shared" si="54"/>
        <v>1</v>
      </c>
      <c r="AS248" s="38">
        <f t="shared" si="55"/>
        <v>1</v>
      </c>
    </row>
    <row r="249" spans="1:45">
      <c r="A249" t="str">
        <f>'Model output'!A248</f>
        <v>TCGA-FY-A3ON</v>
      </c>
      <c r="B249" s="44">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7"/>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central</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2.5cm</v>
      </c>
      <c r="L249" s="26" t="str">
        <f t="shared" si="56"/>
        <v>2.5cm</v>
      </c>
      <c r="M249" cm="1">
        <f t="array" ref="M249">IF(L249="","",IF(ISNUMBER(SEARCH("cm",L249)),MAX(VALUE(SUBSTITUTE(_xlfn.FILTERXML("&lt;t&gt;&lt;s&gt;"&amp;SUBSTITUTE(L249,",","&lt;/s&gt;&lt;s&gt;")&amp;"&lt;/s&gt;&lt;/t&gt;","//s"),"cm",""))),MAX(VALUE(SUBSTITUTE(_xlfn.FILTERXML("&lt;t&gt;&lt;s&gt;"&amp;SUBSTITUTE(L249,",","&lt;/s&gt;&lt;s&gt;")&amp;"&lt;/s&gt;&lt;/t&gt;","//s"),"mm","")))/10))</f>
        <v>2.5</v>
      </c>
      <c r="N249" t="str">
        <f>IF('Model output'!L248="","",'Model output'!L248)</f>
        <v>Papillary thyroid carcinoma</v>
      </c>
      <c r="O249" t="str">
        <f>IF('Model output'!M248="","",'Model output'!M248)</f>
        <v>Classical variant</v>
      </c>
      <c r="P249" t="str">
        <f>IF('Model output'!N248="","",'Model output'!N248)</f>
        <v>2.5cm</v>
      </c>
      <c r="Q249" t="str">
        <f t="shared" si="46"/>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output'!P248="",'Model output'!P248="C",ISNUMBER(SEARCH("Not identified", 'Model output'!P248)),ISNUMBER(SEARCH("Absent",'Model output'!P248)),ISNUMBER(SEARCH("Absence",'Model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5" t="str">
        <f>IF('Model output'!S248="","",'Model output'!S248)</f>
        <v/>
      </c>
      <c r="Y249" t="str">
        <f>IF(OR('Model output'!S248="",ISNUMBER(SEARCH("No extension",'Model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8" t="str">
        <f>IF(OR('Model output'!V248="", AND(ISERROR(SEARCH("Positive",'Model output'!V248)), ISNUMBER(SEARCH("Negative",'Model output'!V248))), ISNUMBER(SEARCH("Cannot be assessed",'Model output'!V248)), AND(ISNUMBER(SEARCH("Uninvolved",'Model output'!V248)),NOT(ISNUMBER(SEARCH("margin(s) involved",'Model output'!V248)))), ISNUMBER(SEARCH("No involvement",'Model output'!V248)), AND(NOT(ISNUMBER(SEARCH("focal",'Model output'!V248))),ISNUMBER(SEARCH("Free",'Model output'!V248))), ISNUMBER(SEARCH("narrowly excised",'Model output'!V248)), ISNUMBER(SEARCH("none",'Model output'!V248)), ISNUMBER(SEARCH("R0",'Model output'!V248)), ISNUMBER(SEARCH("1 mm",'Model output'!V248)), ISNUMBER(SEARCH("0.1 CM",'Model output'!V248)), ISNUMBER(SEARCH("less than 0.2 mm",'Model output'!V248)), ISNUMBER(SEARCH("less than 1.0 mm",'Model output'!V248)), ISNUMBER(SEARCH("less than 0.5 mm",'Model output'!V248)), ISNUMBER(SEARCH("abut",'Model output'!V248))), "negative", "positive")</f>
        <v>negative</v>
      </c>
      <c r="AE249" s="32"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OR(ISNUMBER(SEARCH("papillary",N249,1)),ISNUMBER(SEARCH("papillary carcinoma",O249,1))),S249="positive"),AND(AND(ISNUMBER(J249),J249&gt;=5),M249=""),AND(AND(ISNUMBER(J249),J249&gt;=5),AND(ISNUMBER(M249),M249&gt;=1)),AND(ISNUMBER(SERACH("papillary",N249)),OR(Y249="positive",Z249="positive"), ISNUMBER(SEARCH("BRAF",AB249)))),"intermediate","low"))</f>
        <v>low</v>
      </c>
      <c r="AF249" s="33" t="str">
        <f t="shared" si="47"/>
        <v>2</v>
      </c>
      <c r="AG249" s="33" t="str">
        <f t="shared" si="48"/>
        <v>1a</v>
      </c>
      <c r="AH249" s="33" t="str">
        <f t="shared" si="49"/>
        <v>0</v>
      </c>
      <c r="AI249" s="38" t="str">
        <f t="shared" si="50"/>
        <v>I</v>
      </c>
      <c r="AJ249" s="32" t="s">
        <v>936</v>
      </c>
      <c r="AK249" s="37" t="s">
        <v>992</v>
      </c>
      <c r="AL249" s="37" t="s">
        <v>994</v>
      </c>
      <c r="AM249" s="37" t="s">
        <v>993</v>
      </c>
      <c r="AN249" s="37" t="s">
        <v>70</v>
      </c>
      <c r="AO249" s="32">
        <f t="shared" ca="1" si="51"/>
        <v>1</v>
      </c>
      <c r="AP249" s="37">
        <f t="shared" si="52"/>
        <v>1</v>
      </c>
      <c r="AQ249" s="37">
        <f t="shared" si="53"/>
        <v>1</v>
      </c>
      <c r="AR249" s="37">
        <f t="shared" si="54"/>
        <v>1</v>
      </c>
      <c r="AS249" s="38">
        <f t="shared" si="55"/>
        <v>1</v>
      </c>
    </row>
    <row r="250" spans="1:45">
      <c r="A250" t="str">
        <f>'Model output'!A249</f>
        <v>TCGA-FY-A3R7</v>
      </c>
      <c r="B250" s="44">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0</v>
      </c>
      <c r="F250" t="str">
        <f t="shared" si="57"/>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1.1 cm</v>
      </c>
      <c r="L250" s="26" t="str">
        <f t="shared" si="56"/>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ref="Q250:Q291" si="58">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P250)), ISNUMBER(SEARCH("mm", P250))), SUBSTITUTE(P250, "cm", "mm"), P250),"cm.","cm"),"cm;","cm,"),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output'!P249="",'Model output'!P249="C",ISNUMBER(SEARCH("Not identified", 'Model output'!P249)),ISNUMBER(SEARCH("Absent",'Model output'!P249)),ISNUMBER(SEARCH("Absence",'Model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5" t="str">
        <f>IF('Model output'!S249="","",'Model output'!S249)</f>
        <v>Present, minimal</v>
      </c>
      <c r="Y250" t="str">
        <f>IF(OR('Model output'!S249="",ISNUMBER(SEARCH("No extension",'Model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8" t="str">
        <f>IF(OR('Model output'!V249="", AND(ISERROR(SEARCH("Positive",'Model output'!V249)), ISNUMBER(SEARCH("Negative",'Model output'!V249))), ISNUMBER(SEARCH("Cannot be assessed",'Model output'!V249)), AND(ISNUMBER(SEARCH("Uninvolved",'Model output'!V249)),NOT(ISNUMBER(SEARCH("margin(s) involved",'Model output'!V249)))), ISNUMBER(SEARCH("No involvement",'Model output'!V249)), AND(NOT(ISNUMBER(SEARCH("focal",'Model output'!V249))),ISNUMBER(SEARCH("Free",'Model output'!V249))), ISNUMBER(SEARCH("narrowly excised",'Model output'!V249)), ISNUMBER(SEARCH("none",'Model output'!V249)), ISNUMBER(SEARCH("R0",'Model output'!V249)), ISNUMBER(SEARCH("1 mm",'Model output'!V249)), ISNUMBER(SEARCH("0.1 CM",'Model output'!V249)), ISNUMBER(SEARCH("less than 0.2 mm",'Model output'!V249)), ISNUMBER(SEARCH("less than 1.0 mm",'Model output'!V249)), ISNUMBER(SEARCH("less than 0.5 mm",'Model output'!V249)), ISNUMBER(SEARCH("abut",'Model output'!V249))), "negative", "positive")</f>
        <v>negative</v>
      </c>
      <c r="AE250" s="32"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OR(ISNUMBER(SEARCH("papillary",N250,1)),ISNUMBER(SEARCH("papillary carcinoma",O250,1))),S250="positive"),AND(AND(ISNUMBER(J250),J250&gt;=5),M250=""),AND(AND(ISNUMBER(J250),J250&gt;=5),AND(ISNUMBER(M250),M250&gt;=1)),AND(ISNUMBER(SERACH("papillary",N250)),OR(Y250="positive",Z250="positive"), ISNUMBER(SEARCH("BRAF",AB250)))),"intermediate","low"))</f>
        <v>intermediate</v>
      </c>
      <c r="AF250" s="33" t="str">
        <f t="shared" si="47"/>
        <v>1b</v>
      </c>
      <c r="AG250" s="33" t="str">
        <f t="shared" si="48"/>
        <v>1a</v>
      </c>
      <c r="AH250" s="33" t="str">
        <f t="shared" si="49"/>
        <v>0</v>
      </c>
      <c r="AI250" s="38" t="str">
        <f t="shared" si="50"/>
        <v>I</v>
      </c>
      <c r="AJ250" s="32" t="s">
        <v>937</v>
      </c>
      <c r="AK250" s="37" t="s">
        <v>989</v>
      </c>
      <c r="AL250" s="37" t="s">
        <v>994</v>
      </c>
      <c r="AM250" s="37" t="s">
        <v>993</v>
      </c>
      <c r="AN250" s="37" t="s">
        <v>70</v>
      </c>
      <c r="AO250" s="32">
        <f t="shared" ca="1" si="51"/>
        <v>1</v>
      </c>
      <c r="AP250" s="37">
        <f t="shared" si="52"/>
        <v>1</v>
      </c>
      <c r="AQ250" s="37">
        <f t="shared" si="53"/>
        <v>1</v>
      </c>
      <c r="AR250" s="37">
        <f t="shared" si="54"/>
        <v>1</v>
      </c>
      <c r="AS250" s="38">
        <f t="shared" si="55"/>
        <v>1</v>
      </c>
    </row>
    <row r="251" spans="1:45">
      <c r="A251" t="str">
        <f>'Model output'!A250</f>
        <v>TCGA-FY-A3R8</v>
      </c>
      <c r="B251" s="44">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7"/>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t="str">
        <f>IF('Model output'!J250="","",IF(AND(ISNUMBER('Model output'!J250),'Model output'!J250&lt;=I251),'Model output'!J250,IF(ISNUMBER(SEARCH("0/",'Model output'!J250)),0,1)))</f>
        <v/>
      </c>
      <c r="K251" t="str" cm="1">
        <f t="array" ref="K251">IF(COUNT(FIND({0,1,2,3,4,5,6,7,8,9},'Model output'!K250))&gt;0,'Model output'!K250,"")</f>
        <v/>
      </c>
      <c r="L251" s="26" t="str">
        <f t="shared" si="5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 thyroid carcinoma, classical variant</v>
      </c>
      <c r="O251" t="str">
        <f>IF('Model output'!M250="","",'Model output'!M250)</f>
        <v/>
      </c>
      <c r="P251" t="str">
        <f>IF('Model output'!N250="","",'Model output'!N250)</f>
        <v>1.7 cm</v>
      </c>
      <c r="Q251" t="str">
        <f t="shared" si="58"/>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output'!P250="",'Model output'!P250="C",ISNUMBER(SEARCH("Not identified", 'Model output'!P250)),ISNUMBER(SEARCH("Absent",'Model output'!P250)),ISNUMBER(SEARCH("Absence",'Model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5" t="str">
        <f>IF('Model output'!S250="","",'Model output'!S250)</f>
        <v>Present</v>
      </c>
      <c r="Y251" t="str">
        <f>IF(OR('Model output'!S250="",ISNUMBER(SEARCH("No extension",'Model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8" t="str">
        <f>IF(OR('Model output'!V250="", AND(ISERROR(SEARCH("Positive",'Model output'!V250)), ISNUMBER(SEARCH("Negative",'Model output'!V250))), ISNUMBER(SEARCH("Cannot be assessed",'Model output'!V250)), AND(ISNUMBER(SEARCH("Uninvolved",'Model output'!V250)),NOT(ISNUMBER(SEARCH("margin(s) involved",'Model output'!V250)))), ISNUMBER(SEARCH("No involvement",'Model output'!V250)), AND(NOT(ISNUMBER(SEARCH("focal",'Model output'!V250))),ISNUMBER(SEARCH("Free",'Model output'!V250))), ISNUMBER(SEARCH("narrowly excised",'Model output'!V250)), ISNUMBER(SEARCH("none",'Model output'!V250)), ISNUMBER(SEARCH("R0",'Model output'!V250)), ISNUMBER(SEARCH("1 mm",'Model output'!V250)), ISNUMBER(SEARCH("0.1 CM",'Model output'!V250)), ISNUMBER(SEARCH("less than 0.2 mm",'Model output'!V250)), ISNUMBER(SEARCH("less than 1.0 mm",'Model output'!V250)), ISNUMBER(SEARCH("less than 0.5 mm",'Model output'!V250)), ISNUMBER(SEARCH("abut",'Model output'!V250))), "negative", "positive")</f>
        <v>positive</v>
      </c>
      <c r="AE251" s="32"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OR(ISNUMBER(SEARCH("papillary",N251,1)),ISNUMBER(SEARCH("papillary carcinoma",O251,1))),S251="positive"),AND(AND(ISNUMBER(J251),J251&gt;=5),M251=""),AND(AND(ISNUMBER(J251),J251&gt;=5),AND(ISNUMBER(M251),M251&gt;=1)),AND(ISNUMBER(SERACH("papillary",N251)),OR(Y251="positive",Z251="positive"), ISNUMBER(SEARCH("BRAF",AB251)))),"intermediate","low"))</f>
        <v>high</v>
      </c>
      <c r="AF251" s="33" t="str">
        <f t="shared" si="47"/>
        <v>1b</v>
      </c>
      <c r="AG251" s="33" t="str">
        <f t="shared" si="48"/>
        <v>0</v>
      </c>
      <c r="AH251" s="33" t="str">
        <f t="shared" si="49"/>
        <v>0</v>
      </c>
      <c r="AI251" s="38" t="str">
        <f t="shared" si="50"/>
        <v>I</v>
      </c>
      <c r="AJ251" s="32" t="s">
        <v>935</v>
      </c>
      <c r="AK251" s="37" t="s">
        <v>988</v>
      </c>
      <c r="AL251" s="37" t="s">
        <v>993</v>
      </c>
      <c r="AM251" s="37" t="s">
        <v>993</v>
      </c>
      <c r="AN251" s="37" t="s">
        <v>991</v>
      </c>
      <c r="AO251" s="32">
        <f t="shared" si="51"/>
        <v>1</v>
      </c>
      <c r="AP251" s="37">
        <f t="shared" si="52"/>
        <v>0</v>
      </c>
      <c r="AQ251" s="37">
        <f t="shared" si="53"/>
        <v>1</v>
      </c>
      <c r="AR251" s="37">
        <f t="shared" si="54"/>
        <v>1</v>
      </c>
      <c r="AS251" s="38">
        <f t="shared" si="55"/>
        <v>0</v>
      </c>
    </row>
    <row r="252" spans="1:45">
      <c r="A252" t="str">
        <f>'Model output'!A251</f>
        <v>TCGA-FY-A3R9</v>
      </c>
      <c r="B252" s="44">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7"/>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26" t="str">
        <f t="shared" si="5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0.7 cm</v>
      </c>
      <c r="Q252" t="str">
        <f t="shared" si="58"/>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output'!P251="",'Model output'!P251="C",ISNUMBER(SEARCH("Not identified", 'Model output'!P251)),ISNUMBER(SEARCH("Absent",'Model output'!P251)),ISNUMBER(SEARCH("Absence",'Model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5" t="str">
        <f>IF('Model output'!S251="","",'Model output'!S251)</f>
        <v>Not identified</v>
      </c>
      <c r="Y252" t="str">
        <f>IF(OR('Model output'!S251="",ISNUMBER(SEARCH("No extension",'Model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8" t="str">
        <f>IF(OR('Model output'!V251="", AND(ISERROR(SEARCH("Positive",'Model output'!V251)), ISNUMBER(SEARCH("Negative",'Model output'!V251))), ISNUMBER(SEARCH("Cannot be assessed",'Model output'!V251)), AND(ISNUMBER(SEARCH("Uninvolved",'Model output'!V251)),NOT(ISNUMBER(SEARCH("margin(s) involved",'Model output'!V251)))), ISNUMBER(SEARCH("No involvement",'Model output'!V251)), AND(NOT(ISNUMBER(SEARCH("focal",'Model output'!V251))),ISNUMBER(SEARCH("Free",'Model output'!V251))), ISNUMBER(SEARCH("narrowly excised",'Model output'!V251)), ISNUMBER(SEARCH("none",'Model output'!V251)), ISNUMBER(SEARCH("R0",'Model output'!V251)), ISNUMBER(SEARCH("1 mm",'Model output'!V251)), ISNUMBER(SEARCH("0.1 CM",'Model output'!V251)), ISNUMBER(SEARCH("less than 0.2 mm",'Model output'!V251)), ISNUMBER(SEARCH("less than 1.0 mm",'Model output'!V251)), ISNUMBER(SEARCH("less than 0.5 mm",'Model output'!V251)), ISNUMBER(SEARCH("abut",'Model output'!V251))), "negative", "positive")</f>
        <v>negative</v>
      </c>
      <c r="AE252" s="32"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OR(ISNUMBER(SEARCH("papillary",N252,1)),ISNUMBER(SEARCH("papillary carcinoma",O252,1))),S252="positive"),AND(AND(ISNUMBER(J252),J252&gt;=5),M252=""),AND(AND(ISNUMBER(J252),J252&gt;=5),AND(ISNUMBER(M252),M252&gt;=1)),AND(ISNUMBER(SERACH("papillary",N252)),OR(Y252="positive",Z252="positive"), ISNUMBER(SEARCH("BRAF",AB252)))),"intermediate","low"))</f>
        <v>low</v>
      </c>
      <c r="AF252" s="33" t="str">
        <f t="shared" si="47"/>
        <v>1a</v>
      </c>
      <c r="AG252" s="33" t="str">
        <f t="shared" si="48"/>
        <v>0</v>
      </c>
      <c r="AH252" s="33" t="str">
        <f t="shared" si="49"/>
        <v>0</v>
      </c>
      <c r="AI252" s="38" t="str">
        <f t="shared" si="50"/>
        <v>I</v>
      </c>
      <c r="AJ252" s="32" t="s">
        <v>936</v>
      </c>
      <c r="AK252" s="37" t="s">
        <v>994</v>
      </c>
      <c r="AL252" s="37" t="s">
        <v>990</v>
      </c>
      <c r="AM252" s="37" t="s">
        <v>993</v>
      </c>
      <c r="AN252" s="37" t="s">
        <v>70</v>
      </c>
      <c r="AO252" s="32">
        <f t="shared" ca="1" si="51"/>
        <v>1</v>
      </c>
      <c r="AP252" s="37">
        <f t="shared" si="52"/>
        <v>1</v>
      </c>
      <c r="AQ252" s="37">
        <f t="shared" si="53"/>
        <v>1</v>
      </c>
      <c r="AR252" s="37">
        <f t="shared" si="54"/>
        <v>1</v>
      </c>
      <c r="AS252" s="38">
        <f t="shared" si="55"/>
        <v>1</v>
      </c>
    </row>
    <row r="253" spans="1:45">
      <c r="A253" t="str">
        <f>'Model output'!A252</f>
        <v>TCGA-FY-A3RA</v>
      </c>
      <c r="B253" s="44">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7"/>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26" t="str">
        <f t="shared" si="5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 in greatest dimension</v>
      </c>
      <c r="Q253" t="str">
        <f t="shared" si="58"/>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output'!P252="",'Model output'!P252="C",ISNUMBER(SEARCH("Not identified", 'Model output'!P252)),ISNUMBER(SEARCH("Absent",'Model output'!P252)),ISNUMBER(SEARCH("Absence",'Model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5" t="str">
        <f>IF('Model output'!S252="","",'Model output'!S252)</f>
        <v>Not identified</v>
      </c>
      <c r="Y253" t="str">
        <f>IF(OR('Model output'!S252="",ISNUMBER(SEARCH("No extension",'Model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8" t="str">
        <f>IF(OR('Model output'!V252="", AND(ISERROR(SEARCH("Positive",'Model output'!V252)), ISNUMBER(SEARCH("Negative",'Model output'!V252))), ISNUMBER(SEARCH("Cannot be assessed",'Model output'!V252)), AND(ISNUMBER(SEARCH("Uninvolved",'Model output'!V252)),NOT(ISNUMBER(SEARCH("margin(s) involved",'Model output'!V252)))), ISNUMBER(SEARCH("No involvement",'Model output'!V252)), AND(NOT(ISNUMBER(SEARCH("focal",'Model output'!V252))),ISNUMBER(SEARCH("Free",'Model output'!V252))), ISNUMBER(SEARCH("narrowly excised",'Model output'!V252)), ISNUMBER(SEARCH("none",'Model output'!V252)), ISNUMBER(SEARCH("R0",'Model output'!V252)), ISNUMBER(SEARCH("1 mm",'Model output'!V252)), ISNUMBER(SEARCH("0.1 CM",'Model output'!V252)), ISNUMBER(SEARCH("less than 0.2 mm",'Model output'!V252)), ISNUMBER(SEARCH("less than 1.0 mm",'Model output'!V252)), ISNUMBER(SEARCH("less than 0.5 mm",'Model output'!V252)), ISNUMBER(SEARCH("abut",'Model output'!V252))), "negative", "positive")</f>
        <v>negative</v>
      </c>
      <c r="AE253" s="32"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OR(ISNUMBER(SEARCH("papillary",N253,1)),ISNUMBER(SEARCH("papillary carcinoma",O253,1))),S253="positive"),AND(AND(ISNUMBER(J253),J253&gt;=5),M253=""),AND(AND(ISNUMBER(J253),J253&gt;=5),AND(ISNUMBER(M253),M253&gt;=1)),AND(ISNUMBER(SERACH("papillary",N253)),OR(Y253="positive",Z253="positive"), ISNUMBER(SEARCH("BRAF",AB253)))),"intermediate","low"))</f>
        <v>low</v>
      </c>
      <c r="AF253" s="33" t="str">
        <f t="shared" si="47"/>
        <v>2</v>
      </c>
      <c r="AG253" s="33" t="str">
        <f t="shared" si="48"/>
        <v>0</v>
      </c>
      <c r="AH253" s="33" t="str">
        <f t="shared" si="49"/>
        <v>0</v>
      </c>
      <c r="AI253" s="38" t="str">
        <f t="shared" si="50"/>
        <v>I</v>
      </c>
      <c r="AJ253" s="32" t="s">
        <v>936</v>
      </c>
      <c r="AK253" s="37" t="s">
        <v>992</v>
      </c>
      <c r="AL253" s="37" t="s">
        <v>993</v>
      </c>
      <c r="AM253" s="37" t="s">
        <v>993</v>
      </c>
      <c r="AN253" s="37" t="s">
        <v>70</v>
      </c>
      <c r="AO253" s="32">
        <f t="shared" ca="1" si="51"/>
        <v>1</v>
      </c>
      <c r="AP253" s="37">
        <f t="shared" si="52"/>
        <v>1</v>
      </c>
      <c r="AQ253" s="37">
        <f t="shared" si="53"/>
        <v>1</v>
      </c>
      <c r="AR253" s="37">
        <f t="shared" si="54"/>
        <v>1</v>
      </c>
      <c r="AS253" s="38">
        <f t="shared" si="55"/>
        <v>1</v>
      </c>
    </row>
    <row r="254" spans="1:45">
      <c r="A254" t="str">
        <f>'Model output'!A253</f>
        <v>TCGA-FY-A3TY</v>
      </c>
      <c r="B254" s="44">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7"/>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26" t="str">
        <f t="shared" si="5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8"/>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output'!P253="",'Model output'!P253="C",ISNUMBER(SEARCH("Not identified", 'Model output'!P253)),ISNUMBER(SEARCH("Absent",'Model output'!P253)),ISNUMBER(SEARCH("Absence",'Model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5" t="str">
        <f>IF('Model output'!S253="","",'Model output'!S253)</f>
        <v>Present</v>
      </c>
      <c r="Y254" t="str">
        <f>IF(OR('Model output'!S253="",ISNUMBER(SEARCH("No extension",'Model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8" t="str">
        <f>IF(OR('Model output'!V253="", AND(ISERROR(SEARCH("Positive",'Model output'!V253)), ISNUMBER(SEARCH("Negative",'Model output'!V253))), ISNUMBER(SEARCH("Cannot be assessed",'Model output'!V253)), AND(ISNUMBER(SEARCH("Uninvolved",'Model output'!V253)),NOT(ISNUMBER(SEARCH("margin(s) involved",'Model output'!V253)))), ISNUMBER(SEARCH("No involvement",'Model output'!V253)), AND(NOT(ISNUMBER(SEARCH("focal",'Model output'!V253))),ISNUMBER(SEARCH("Free",'Model output'!V253))), ISNUMBER(SEARCH("narrowly excised",'Model output'!V253)), ISNUMBER(SEARCH("none",'Model output'!V253)), ISNUMBER(SEARCH("R0",'Model output'!V253)), ISNUMBER(SEARCH("1 mm",'Model output'!V253)), ISNUMBER(SEARCH("0.1 CM",'Model output'!V253)), ISNUMBER(SEARCH("less than 0.2 mm",'Model output'!V253)), ISNUMBER(SEARCH("less than 1.0 mm",'Model output'!V253)), ISNUMBER(SEARCH("less than 0.5 mm",'Model output'!V253)), ISNUMBER(SEARCH("abut",'Model output'!V253))), "negative", "positive")</f>
        <v>negative</v>
      </c>
      <c r="AE254" s="32"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OR(ISNUMBER(SEARCH("papillary",N254,1)),ISNUMBER(SEARCH("papillary carcinoma",O254,1))),S254="positive"),AND(AND(ISNUMBER(J254),J254&gt;=5),M254=""),AND(AND(ISNUMBER(J254),J254&gt;=5),AND(ISNUMBER(M254),M254&gt;=1)),AND(ISNUMBER(SERACH("papillary",N254)),OR(Y254="positive",Z254="positive"), ISNUMBER(SEARCH("BRAF",AB254)))),"intermediate","low"))</f>
        <v>intermediate</v>
      </c>
      <c r="AF254" s="33" t="str">
        <f t="shared" si="47"/>
        <v>3a</v>
      </c>
      <c r="AG254" s="33" t="str">
        <f t="shared" si="48"/>
        <v>0</v>
      </c>
      <c r="AH254" s="33" t="str">
        <f t="shared" si="49"/>
        <v>0</v>
      </c>
      <c r="AI254" s="38" t="str">
        <f t="shared" si="50"/>
        <v>II</v>
      </c>
      <c r="AJ254" s="32" t="s">
        <v>935</v>
      </c>
      <c r="AK254" s="37" t="s">
        <v>988</v>
      </c>
      <c r="AL254" s="37" t="s">
        <v>990</v>
      </c>
      <c r="AM254" s="37" t="s">
        <v>993</v>
      </c>
      <c r="AN254" s="37" t="s">
        <v>991</v>
      </c>
      <c r="AO254" s="32">
        <f t="shared" ca="1" si="51"/>
        <v>0</v>
      </c>
      <c r="AP254" s="37">
        <f t="shared" si="52"/>
        <v>0</v>
      </c>
      <c r="AQ254" s="37">
        <f t="shared" si="53"/>
        <v>1</v>
      </c>
      <c r="AR254" s="37">
        <f t="shared" si="54"/>
        <v>1</v>
      </c>
      <c r="AS254" s="38">
        <f t="shared" si="55"/>
        <v>1</v>
      </c>
    </row>
    <row r="255" spans="1:45">
      <c r="A255" t="str">
        <f>'Model output'!A254</f>
        <v>TCGA-FY-A3W9</v>
      </c>
      <c r="B255" s="44">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7"/>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26" t="str">
        <f t="shared" si="56"/>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 follicular variant</v>
      </c>
      <c r="O255" t="str">
        <f>IF('Model output'!M254="","",'Model output'!M254)</f>
        <v/>
      </c>
      <c r="P255" t="str">
        <f>IF('Model output'!N254="","",'Model output'!N254)</f>
        <v>2.3 cm in greatest dimension</v>
      </c>
      <c r="Q255" t="str">
        <f t="shared" si="58"/>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output'!P254="",'Model output'!P254="C",ISNUMBER(SEARCH("Not identified", 'Model output'!P254)),ISNUMBER(SEARCH("Absent",'Model output'!P254)),ISNUMBER(SEARCH("Absence",'Model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5" t="str">
        <f>IF('Model output'!S254="","",'Model output'!S254)</f>
        <v>Not identified</v>
      </c>
      <c r="Y255" t="str">
        <f>IF(OR('Model output'!S254="",ISNUMBER(SEARCH("No extension",'Model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8" t="str">
        <f>IF(OR('Model output'!V254="", AND(ISERROR(SEARCH("Positive",'Model output'!V254)), ISNUMBER(SEARCH("Negative",'Model output'!V254))), ISNUMBER(SEARCH("Cannot be assessed",'Model output'!V254)), AND(ISNUMBER(SEARCH("Uninvolved",'Model output'!V254)),NOT(ISNUMBER(SEARCH("margin(s) involved",'Model output'!V254)))), ISNUMBER(SEARCH("No involvement",'Model output'!V254)), AND(NOT(ISNUMBER(SEARCH("focal",'Model output'!V254))),ISNUMBER(SEARCH("Free",'Model output'!V254))), ISNUMBER(SEARCH("narrowly excised",'Model output'!V254)), ISNUMBER(SEARCH("none",'Model output'!V254)), ISNUMBER(SEARCH("R0",'Model output'!V254)), ISNUMBER(SEARCH("1 mm",'Model output'!V254)), ISNUMBER(SEARCH("0.1 CM",'Model output'!V254)), ISNUMBER(SEARCH("less than 0.2 mm",'Model output'!V254)), ISNUMBER(SEARCH("less than 1.0 mm",'Model output'!V254)), ISNUMBER(SEARCH("less than 0.5 mm",'Model output'!V254)), ISNUMBER(SEARCH("abut",'Model output'!V254))), "negative", "positive")</f>
        <v>positive</v>
      </c>
      <c r="AE255" s="32"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OR(ISNUMBER(SEARCH("papillary",N255,1)),ISNUMBER(SEARCH("papillary carcinoma",O255,1))),S255="positive"),AND(AND(ISNUMBER(J255),J255&gt;=5),M255=""),AND(AND(ISNUMBER(J255),J255&gt;=5),AND(ISNUMBER(M255),M255&gt;=1)),AND(ISNUMBER(SERACH("papillary",N255)),OR(Y255="positive",Z255="positive"), ISNUMBER(SEARCH("BRAF",AB255)))),"intermediate","low"))</f>
        <v>high</v>
      </c>
      <c r="AF255" s="33"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3" t="str">
        <f t="shared" ref="AG255:AG291" si="60">IF(AND(ISNUMBER(J255),J255&gt;0),
IF(G255="lateral", "1b","1a"), "0")</f>
        <v>0</v>
      </c>
      <c r="AH255" s="33" t="str">
        <f t="shared" si="49"/>
        <v>0</v>
      </c>
      <c r="AI255" s="38" t="str">
        <f t="shared" si="50"/>
        <v>I</v>
      </c>
      <c r="AJ255" s="32" t="s">
        <v>935</v>
      </c>
      <c r="AK255" s="37" t="s">
        <v>992</v>
      </c>
      <c r="AL255" s="37" t="s">
        <v>990</v>
      </c>
      <c r="AM255" s="37" t="s">
        <v>993</v>
      </c>
      <c r="AN255" s="37" t="s">
        <v>70</v>
      </c>
      <c r="AO255" s="32">
        <f t="shared" si="51"/>
        <v>1</v>
      </c>
      <c r="AP255" s="37">
        <f t="shared" si="52"/>
        <v>1</v>
      </c>
      <c r="AQ255" s="37">
        <f t="shared" si="53"/>
        <v>1</v>
      </c>
      <c r="AR255" s="37">
        <f t="shared" si="54"/>
        <v>1</v>
      </c>
      <c r="AS255" s="38">
        <f t="shared" si="55"/>
        <v>1</v>
      </c>
    </row>
    <row r="256" spans="1:45">
      <c r="A256" t="str">
        <f>'Model output'!A255</f>
        <v>TCGA-FY-A3WA</v>
      </c>
      <c r="B256" s="44">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7"/>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26" t="str">
        <f t="shared" si="56"/>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8"/>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output'!P255="",'Model output'!P255="C",ISNUMBER(SEARCH("Not identified", 'Model output'!P255)),ISNUMBER(SEARCH("Absent",'Model output'!P255)),ISNUMBER(SEARCH("Absence",'Model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5" t="str">
        <f>IF('Model output'!S255="","",'Model output'!S255)</f>
        <v/>
      </c>
      <c r="Y256" t="str">
        <f>IF(OR('Model output'!S255="",ISNUMBER(SEARCH("No extension",'Model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8" t="str">
        <f>IF(OR('Model output'!V255="", AND(ISERROR(SEARCH("Positive",'Model output'!V255)), ISNUMBER(SEARCH("Negative",'Model output'!V255))), ISNUMBER(SEARCH("Cannot be assessed",'Model output'!V255)), AND(ISNUMBER(SEARCH("Uninvolved",'Model output'!V255)),NOT(ISNUMBER(SEARCH("margin(s) involved",'Model output'!V255)))), ISNUMBER(SEARCH("No involvement",'Model output'!V255)), AND(NOT(ISNUMBER(SEARCH("focal",'Model output'!V255))),ISNUMBER(SEARCH("Free",'Model output'!V255))), ISNUMBER(SEARCH("narrowly excised",'Model output'!V255)), ISNUMBER(SEARCH("none",'Model output'!V255)), ISNUMBER(SEARCH("R0",'Model output'!V255)), ISNUMBER(SEARCH("1 mm",'Model output'!V255)), ISNUMBER(SEARCH("0.1 CM",'Model output'!V255)), ISNUMBER(SEARCH("less than 0.2 mm",'Model output'!V255)), ISNUMBER(SEARCH("less than 1.0 mm",'Model output'!V255)), ISNUMBER(SEARCH("less than 0.5 mm",'Model output'!V255)), ISNUMBER(SEARCH("abut",'Model output'!V255))), "negative", "positive")</f>
        <v>negative</v>
      </c>
      <c r="AE256" s="32"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OR(ISNUMBER(SEARCH("papillary",N256,1)),ISNUMBER(SEARCH("papillary carcinoma",O256,1))),S256="positive"),AND(AND(ISNUMBER(J256),J256&gt;=5),M256=""),AND(AND(ISNUMBER(J256),J256&gt;=5),AND(ISNUMBER(M256),M256&gt;=1)),AND(ISNUMBER(SERACH("papillary",N256)),OR(Y256="positive",Z256="positive"), ISNUMBER(SEARCH("BRAF",AB256)))),"intermediate","low"))</f>
        <v>low</v>
      </c>
      <c r="AF256" s="33" t="str">
        <f t="shared" si="59"/>
        <v>2</v>
      </c>
      <c r="AG256" s="33" t="str">
        <f t="shared" si="60"/>
        <v>0</v>
      </c>
      <c r="AH256" s="33" t="str">
        <f t="shared" ref="AH256:AH291" si="61">IF(OR(H256="unknown"),"x",IF(H256="negative","0","1"))</f>
        <v>0</v>
      </c>
      <c r="AI256" s="38"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2" t="s">
        <v>936</v>
      </c>
      <c r="AK256" s="37" t="s">
        <v>994</v>
      </c>
      <c r="AL256" s="37" t="s">
        <v>993</v>
      </c>
      <c r="AM256" s="37" t="s">
        <v>993</v>
      </c>
      <c r="AN256" s="37" t="s">
        <v>70</v>
      </c>
      <c r="AO256" s="32">
        <f t="shared" ref="AO256:AO291" ca="1" si="63">IF(AE256=AJ256,1,0)</f>
        <v>1</v>
      </c>
      <c r="AP256" s="37">
        <f t="shared" ref="AP256:AP291" si="64">IF(AF256=AK256, 1, IF(AND(AF256="x", AK256="0"), 1, IF(AND(AF256="0", AK256="x"), 1, 0)))</f>
        <v>0</v>
      </c>
      <c r="AQ256" s="37">
        <f t="shared" ref="AQ256:AQ291" si="65">IF(AG256=AL256, 1, IF(AND(AG256="x", AL256="0"), 1, IF(AND(AG256="0", AL256="x"), 1, 0)))</f>
        <v>1</v>
      </c>
      <c r="AR256" s="37">
        <f t="shared" ref="AR256:AR291" si="66">IF(AH256=AM256, 1, IF(AND(AH256="x", AM256="0"), 1, IF(AND(AH256="0", AM256="x"), 1, 0)))</f>
        <v>1</v>
      </c>
      <c r="AS256" s="38">
        <f t="shared" si="55"/>
        <v>1</v>
      </c>
    </row>
    <row r="257" spans="1:45">
      <c r="A257" t="str">
        <f>'Model output'!A256</f>
        <v>TCGA-FY-A3YR</v>
      </c>
      <c r="B257" s="44">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7"/>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26" t="str">
        <f t="shared" si="56"/>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 variant</v>
      </c>
      <c r="P257" t="str">
        <f>IF('Model output'!N256="","",'Model output'!N256)</f>
        <v>1.7 cm</v>
      </c>
      <c r="Q257" t="str">
        <f t="shared" si="58"/>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output'!P256="",'Model output'!P256="C",ISNUMBER(SEARCH("Not identified", 'Model output'!P256)),ISNUMBER(SEARCH("Absent",'Model output'!P256)),ISNUMBER(SEARCH("Absence",'Model output'!P256)),AND(ISNUMBER(SEARCH("No",'Model output'!P256)),NOT(ISNUMBER(SEARCH("diagnostic",'Model output'!P256)))),ISNUMBER(SEARCH("Negative",'Model output'!P256))),"negative","positive")</f>
        <v>negative</v>
      </c>
      <c r="T257" t="str">
        <f>IF('Model output'!O256="","",'Model output'!O256)</f>
        <v>Unifocal</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5" t="str">
        <f>IF('Model output'!S256="","",'Model output'!S256)</f>
        <v>Minimal, extending into perithyroidal adipose tissue</v>
      </c>
      <c r="Y257" t="str">
        <f>IF(OR('Model output'!S256="",ISNUMBER(SEARCH("No extension",'Model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8" t="str">
        <f>IF(OR('Model output'!V256="", AND(ISERROR(SEARCH("Positive",'Model output'!V256)), ISNUMBER(SEARCH("Negative",'Model output'!V256))), ISNUMBER(SEARCH("Cannot be assessed",'Model output'!V256)), AND(ISNUMBER(SEARCH("Uninvolved",'Model output'!V256)),NOT(ISNUMBER(SEARCH("margin(s) involved",'Model output'!V256)))), ISNUMBER(SEARCH("No involvement",'Model output'!V256)), AND(NOT(ISNUMBER(SEARCH("focal",'Model output'!V256))),ISNUMBER(SEARCH("Free",'Model output'!V256))), ISNUMBER(SEARCH("narrowly excised",'Model output'!V256)), ISNUMBER(SEARCH("none",'Model output'!V256)), ISNUMBER(SEARCH("R0",'Model output'!V256)), ISNUMBER(SEARCH("1 mm",'Model output'!V256)), ISNUMBER(SEARCH("0.1 CM",'Model output'!V256)), ISNUMBER(SEARCH("less than 0.2 mm",'Model output'!V256)), ISNUMBER(SEARCH("less than 1.0 mm",'Model output'!V256)), ISNUMBER(SEARCH("less than 0.5 mm",'Model output'!V256)), ISNUMBER(SEARCH("abut",'Model output'!V256))), "negative", "positive")</f>
        <v>negative</v>
      </c>
      <c r="AE257" s="32"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OR(ISNUMBER(SEARCH("papillary",N257,1)),ISNUMBER(SEARCH("papillary carcinoma",O257,1))),S257="positive"),AND(AND(ISNUMBER(J257),J257&gt;=5),M257=""),AND(AND(ISNUMBER(J257),J257&gt;=5),AND(ISNUMBER(M257),M257&gt;=1)),AND(ISNUMBER(SERACH("papillary",N257)),OR(Y257="positive",Z257="positive"), ISNUMBER(SEARCH("BRAF",AB257)))),"intermediate","low"))</f>
        <v>intermediate</v>
      </c>
      <c r="AF257" s="33" t="str">
        <f t="shared" si="59"/>
        <v>1b</v>
      </c>
      <c r="AG257" s="33" t="str">
        <f t="shared" si="60"/>
        <v>1a</v>
      </c>
      <c r="AH257" s="33" t="str">
        <f t="shared" si="61"/>
        <v>0</v>
      </c>
      <c r="AI257" s="38" t="str">
        <f t="shared" si="62"/>
        <v>II</v>
      </c>
      <c r="AJ257" s="32" t="s">
        <v>937</v>
      </c>
      <c r="AK257" s="37" t="s">
        <v>989</v>
      </c>
      <c r="AL257" s="37" t="s">
        <v>994</v>
      </c>
      <c r="AM257" s="37" t="s">
        <v>993</v>
      </c>
      <c r="AN257" s="37" t="s">
        <v>991</v>
      </c>
      <c r="AO257" s="32">
        <f t="shared" ca="1" si="63"/>
        <v>1</v>
      </c>
      <c r="AP257" s="37">
        <f t="shared" si="64"/>
        <v>1</v>
      </c>
      <c r="AQ257" s="37">
        <f t="shared" si="65"/>
        <v>1</v>
      </c>
      <c r="AR257" s="37">
        <f t="shared" si="66"/>
        <v>1</v>
      </c>
      <c r="AS257" s="38">
        <f t="shared" si="55"/>
        <v>1</v>
      </c>
    </row>
    <row r="258" spans="1:45">
      <c r="A258" t="str">
        <f>'Model output'!A257</f>
        <v>TCGA-FY-A40M</v>
      </c>
      <c r="B258" s="44">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7"/>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26" t="str">
        <f t="shared" si="56"/>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8"/>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output'!P257="",'Model output'!P257="C",ISNUMBER(SEARCH("Not identified", 'Model output'!P257)),ISNUMBER(SEARCH("Absent",'Model output'!P257)),ISNUMBER(SEARCH("Absence",'Model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5" t="str">
        <f>IF('Model output'!S257="","",'Model output'!S257)</f>
        <v>Not identified</v>
      </c>
      <c r="Y258" t="str">
        <f>IF(OR('Model output'!S257="",ISNUMBER(SEARCH("No extension",'Model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8" t="str">
        <f>IF(OR('Model output'!V257="", AND(ISERROR(SEARCH("Positive",'Model output'!V257)), ISNUMBER(SEARCH("Negative",'Model output'!V257))), ISNUMBER(SEARCH("Cannot be assessed",'Model output'!V257)), AND(ISNUMBER(SEARCH("Uninvolved",'Model output'!V257)),NOT(ISNUMBER(SEARCH("margin(s) involved",'Model output'!V257)))), ISNUMBER(SEARCH("No involvement",'Model output'!V257)), AND(NOT(ISNUMBER(SEARCH("focal",'Model output'!V257))),ISNUMBER(SEARCH("Free",'Model output'!V257))), ISNUMBER(SEARCH("narrowly excised",'Model output'!V257)), ISNUMBER(SEARCH("none",'Model output'!V257)), ISNUMBER(SEARCH("R0",'Model output'!V257)), ISNUMBER(SEARCH("1 mm",'Model output'!V257)), ISNUMBER(SEARCH("0.1 CM",'Model output'!V257)), ISNUMBER(SEARCH("less than 0.2 mm",'Model output'!V257)), ISNUMBER(SEARCH("less than 1.0 mm",'Model output'!V257)), ISNUMBER(SEARCH("less than 0.5 mm",'Model output'!V257)), ISNUMBER(SEARCH("abut",'Model output'!V257))), "negative", "positive")</f>
        <v>negative</v>
      </c>
      <c r="AE258" s="32"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OR(ISNUMBER(SEARCH("papillary",N258,1)),ISNUMBER(SEARCH("papillary carcinoma",O258,1))),S258="positive"),AND(AND(ISNUMBER(J258),J258&gt;=5),M258=""),AND(AND(ISNUMBER(J258),J258&gt;=5),AND(ISNUMBER(M258),M258&gt;=1)),AND(ISNUMBER(SERACH("papillary",N258)),OR(Y258="positive",Z258="positive"), ISNUMBER(SEARCH("BRAF",AB258)))),"intermediate","low"))</f>
        <v>low</v>
      </c>
      <c r="AF258" s="33" t="str">
        <f t="shared" si="59"/>
        <v>1b</v>
      </c>
      <c r="AG258" s="33" t="str">
        <f t="shared" si="60"/>
        <v>0</v>
      </c>
      <c r="AH258" s="33" t="str">
        <f t="shared" si="61"/>
        <v>0</v>
      </c>
      <c r="AI258" s="38" t="str">
        <f t="shared" si="62"/>
        <v>I</v>
      </c>
      <c r="AJ258" s="32" t="s">
        <v>936</v>
      </c>
      <c r="AK258" s="37" t="s">
        <v>989</v>
      </c>
      <c r="AL258" s="37" t="s">
        <v>990</v>
      </c>
      <c r="AM258" s="37" t="s">
        <v>993</v>
      </c>
      <c r="AN258" s="37" t="s">
        <v>70</v>
      </c>
      <c r="AO258" s="32">
        <f t="shared" ca="1" si="63"/>
        <v>1</v>
      </c>
      <c r="AP258" s="37">
        <f t="shared" si="64"/>
        <v>1</v>
      </c>
      <c r="AQ258" s="37">
        <f t="shared" si="65"/>
        <v>1</v>
      </c>
      <c r="AR258" s="37">
        <f t="shared" si="66"/>
        <v>1</v>
      </c>
      <c r="AS258" s="38">
        <f t="shared" si="55"/>
        <v>1</v>
      </c>
    </row>
    <row r="259" spans="1:45">
      <c r="A259" t="str">
        <f>'Model output'!A258</f>
        <v>TCGA-FY-A40N</v>
      </c>
      <c r="B259" s="44">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7"/>
        <v>positive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1 cm</v>
      </c>
      <c r="L259" s="26" t="str">
        <f t="shared" si="56"/>
        <v>1cm</v>
      </c>
      <c r="M259" cm="1">
        <f t="array" ref="M259">IF(L259="","",IF(ISNUMBER(SEARCH("cm",L259)),MAX(VALUE(SUBSTITUTE(_xlfn.FILTERXML("&lt;t&gt;&lt;s&gt;"&amp;SUBSTITUTE(L259,",","&lt;/s&gt;&lt;s&gt;")&amp;"&lt;/s&gt;&lt;/t&gt;","//s"),"cm",""))),MAX(VALUE(SUBSTITUTE(_xlfn.FILTERXML("&lt;t&gt;&lt;s&gt;"&amp;SUBSTITUTE(L259,",","&lt;/s&gt;&lt;s&gt;")&amp;"&lt;/s&gt;&lt;/t&gt;","//s"),"mm","")))/10))</f>
        <v>1</v>
      </c>
      <c r="N259" t="str">
        <f>IF('Model output'!L258="","",'Model output'!L258)</f>
        <v>Papillary thyroid carcinoma</v>
      </c>
      <c r="O259" t="str">
        <f>IF('Model output'!M258="","",'Model output'!M258)</f>
        <v/>
      </c>
      <c r="P259" t="str">
        <f>IF('Model output'!N258="","",'Model output'!N258)</f>
        <v>0.9 cm</v>
      </c>
      <c r="Q259" t="str">
        <f t="shared" si="58"/>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output'!P258="",'Model output'!P258="C",ISNUMBER(SEARCH("Not identified", 'Model output'!P258)),ISNUMBER(SEARCH("Absent",'Model output'!P258)),ISNUMBER(SEARCH("Absence",'Model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5" t="str">
        <f>IF('Model output'!S258="","",'Model output'!S258)</f>
        <v/>
      </c>
      <c r="Y259" t="str">
        <f>IF(OR('Model output'!S258="",ISNUMBER(SEARCH("No extension",'Model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8" t="str">
        <f>IF(OR('Model output'!V258="", AND(ISERROR(SEARCH("Positive",'Model output'!V258)), ISNUMBER(SEARCH("Negative",'Model output'!V258))), ISNUMBER(SEARCH("Cannot be assessed",'Model output'!V258)), AND(ISNUMBER(SEARCH("Uninvolved",'Model output'!V258)),NOT(ISNUMBER(SEARCH("margin(s) involved",'Model output'!V258)))), ISNUMBER(SEARCH("No involvement",'Model output'!V258)), AND(NOT(ISNUMBER(SEARCH("focal",'Model output'!V258))),ISNUMBER(SEARCH("Free",'Model output'!V258))), ISNUMBER(SEARCH("narrowly excised",'Model output'!V258)), ISNUMBER(SEARCH("none",'Model output'!V258)), ISNUMBER(SEARCH("R0",'Model output'!V258)), ISNUMBER(SEARCH("1 mm",'Model output'!V258)), ISNUMBER(SEARCH("0.1 CM",'Model output'!V258)), ISNUMBER(SEARCH("less than 0.2 mm",'Model output'!V258)), ISNUMBER(SEARCH("less than 1.0 mm",'Model output'!V258)), ISNUMBER(SEARCH("less than 0.5 mm",'Model output'!V258)), ISNUMBER(SEARCH("abut",'Model output'!V258))), "negative", "positive")</f>
        <v>negative</v>
      </c>
      <c r="AE259" s="32"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OR(ISNUMBER(SEARCH("papillary",N259,1)),ISNUMBER(SEARCH("papillary carcinoma",O259,1))),S259="positive"),AND(AND(ISNUMBER(J259),J259&gt;=5),M259=""),AND(AND(ISNUMBER(J259),J259&gt;=5),AND(ISNUMBER(M259),M259&gt;=1)),AND(ISNUMBER(SERACH("papillary",N259)),OR(Y259="positive",Z259="positive"), ISNUMBER(SEARCH("BRAF",AB259)))),"intermediate","low"))</f>
        <v>low</v>
      </c>
      <c r="AF259" s="33" t="str">
        <f t="shared" si="59"/>
        <v>1a</v>
      </c>
      <c r="AG259" s="33" t="str">
        <f t="shared" si="60"/>
        <v>0</v>
      </c>
      <c r="AH259" s="33" t="str">
        <f t="shared" si="61"/>
        <v>0</v>
      </c>
      <c r="AI259" s="38" t="str">
        <f t="shared" si="62"/>
        <v>I</v>
      </c>
      <c r="AJ259" s="32" t="s">
        <v>936</v>
      </c>
      <c r="AK259" s="37" t="s">
        <v>994</v>
      </c>
      <c r="AL259" s="37" t="s">
        <v>990</v>
      </c>
      <c r="AM259" s="37" t="s">
        <v>993</v>
      </c>
      <c r="AN259" s="37" t="s">
        <v>70</v>
      </c>
      <c r="AO259" s="32">
        <f t="shared" ca="1" si="63"/>
        <v>1</v>
      </c>
      <c r="AP259" s="37">
        <f t="shared" si="64"/>
        <v>1</v>
      </c>
      <c r="AQ259" s="37">
        <f t="shared" si="65"/>
        <v>1</v>
      </c>
      <c r="AR259" s="37">
        <f t="shared" si="66"/>
        <v>1</v>
      </c>
      <c r="AS259" s="38">
        <f t="shared" ref="AS259:AS291" si="67">IF(AI259=AN259,1,0)</f>
        <v>1</v>
      </c>
    </row>
    <row r="260" spans="1:45">
      <c r="A260" t="str">
        <f>'Model output'!A259</f>
        <v>TCGA-FY-A4B0</v>
      </c>
      <c r="B260" s="44">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7"/>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26" t="str">
        <f t="shared" si="56"/>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 thyroid carcinoma, follicular variant</v>
      </c>
      <c r="O260" t="str">
        <f>IF('Model output'!M259="","",'Model output'!M259)</f>
        <v/>
      </c>
      <c r="P260" t="str">
        <f>IF('Model output'!N259="","",'Model output'!N259)</f>
        <v>1.0 cm</v>
      </c>
      <c r="Q260" t="str">
        <f t="shared" si="58"/>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output'!P259="",'Model output'!P259="C",ISNUMBER(SEARCH("Not identified", 'Model output'!P259)),ISNUMBER(SEARCH("Absent",'Model output'!P259)),ISNUMBER(SEARCH("Absence",'Model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5" t="str">
        <f>IF('Model output'!S259="","",'Model output'!S259)</f>
        <v>Not identified</v>
      </c>
      <c r="Y260" t="str">
        <f>IF(OR('Model output'!S259="",ISNUMBER(SEARCH("No extension",'Model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8" t="str">
        <f>IF(OR('Model output'!V259="", AND(ISERROR(SEARCH("Positive",'Model output'!V259)), ISNUMBER(SEARCH("Negative",'Model output'!V259))), ISNUMBER(SEARCH("Cannot be assessed",'Model output'!V259)), AND(ISNUMBER(SEARCH("Uninvolved",'Model output'!V259)),NOT(ISNUMBER(SEARCH("margin(s) involved",'Model output'!V259)))), ISNUMBER(SEARCH("No involvement",'Model output'!V259)), AND(NOT(ISNUMBER(SEARCH("focal",'Model output'!V259))),ISNUMBER(SEARCH("Free",'Model output'!V259))), ISNUMBER(SEARCH("narrowly excised",'Model output'!V259)), ISNUMBER(SEARCH("none",'Model output'!V259)), ISNUMBER(SEARCH("R0",'Model output'!V259)), ISNUMBER(SEARCH("1 mm",'Model output'!V259)), ISNUMBER(SEARCH("0.1 CM",'Model output'!V259)), ISNUMBER(SEARCH("less than 0.2 mm",'Model output'!V259)), ISNUMBER(SEARCH("less than 1.0 mm",'Model output'!V259)), ISNUMBER(SEARCH("less than 0.5 mm",'Model output'!V259)), ISNUMBER(SEARCH("abut",'Model output'!V259))), "negative", "positive")</f>
        <v>positive</v>
      </c>
      <c r="AE260" s="32"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OR(ISNUMBER(SEARCH("papillary",N260,1)),ISNUMBER(SEARCH("papillary carcinoma",O260,1))),S260="positive"),AND(AND(ISNUMBER(J260),J260&gt;=5),M260=""),AND(AND(ISNUMBER(J260),J260&gt;=5),AND(ISNUMBER(M260),M260&gt;=1)),AND(ISNUMBER(SERACH("papillary",N260)),OR(Y260="positive",Z260="positive"), ISNUMBER(SEARCH("BRAF",AB260)))),"intermediate","low"))</f>
        <v>high</v>
      </c>
      <c r="AF260" s="33" t="str">
        <f t="shared" si="59"/>
        <v>1a</v>
      </c>
      <c r="AG260" s="33" t="str">
        <f t="shared" si="60"/>
        <v>0</v>
      </c>
      <c r="AH260" s="33" t="str">
        <f t="shared" si="61"/>
        <v>0</v>
      </c>
      <c r="AI260" s="38" t="str">
        <f t="shared" si="62"/>
        <v>I</v>
      </c>
      <c r="AJ260" s="32" t="s">
        <v>935</v>
      </c>
      <c r="AK260" s="37" t="s">
        <v>994</v>
      </c>
      <c r="AL260" s="37" t="s">
        <v>993</v>
      </c>
      <c r="AM260" s="37" t="s">
        <v>993</v>
      </c>
      <c r="AN260" s="37" t="s">
        <v>70</v>
      </c>
      <c r="AO260" s="32">
        <f t="shared" si="63"/>
        <v>1</v>
      </c>
      <c r="AP260" s="37">
        <f t="shared" si="64"/>
        <v>1</v>
      </c>
      <c r="AQ260" s="37">
        <f t="shared" si="65"/>
        <v>1</v>
      </c>
      <c r="AR260" s="37">
        <f t="shared" si="66"/>
        <v>1</v>
      </c>
      <c r="AS260" s="38">
        <f t="shared" si="67"/>
        <v>1</v>
      </c>
    </row>
    <row r="261" spans="1:45">
      <c r="A261" t="str">
        <f>'Model output'!A260</f>
        <v>TCGA-FY-A4B3</v>
      </c>
      <c r="B261" s="44">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7"/>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26" t="str">
        <f t="shared" si="56"/>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8"/>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output'!P260="",'Model output'!P260="C",ISNUMBER(SEARCH("Not identified", 'Model output'!P260)),ISNUMBER(SEARCH("Absent",'Model output'!P260)),ISNUMBER(SEARCH("Absence",'Model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5" t="str">
        <f>IF('Model output'!S260="","",'Model output'!S260)</f>
        <v>Present, minimal</v>
      </c>
      <c r="Y261" t="str">
        <f>IF(OR('Model output'!S260="",ISNUMBER(SEARCH("No extension",'Model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8" t="str">
        <f>IF(OR('Model output'!V260="", AND(ISERROR(SEARCH("Positive",'Model output'!V260)), ISNUMBER(SEARCH("Negative",'Model output'!V260))), ISNUMBER(SEARCH("Cannot be assessed",'Model output'!V260)), AND(ISNUMBER(SEARCH("Uninvolved",'Model output'!V260)),NOT(ISNUMBER(SEARCH("margin(s) involved",'Model output'!V260)))), ISNUMBER(SEARCH("No involvement",'Model output'!V260)), AND(NOT(ISNUMBER(SEARCH("focal",'Model output'!V260))),ISNUMBER(SEARCH("Free",'Model output'!V260))), ISNUMBER(SEARCH("narrowly excised",'Model output'!V260)), ISNUMBER(SEARCH("none",'Model output'!V260)), ISNUMBER(SEARCH("R0",'Model output'!V260)), ISNUMBER(SEARCH("1 mm",'Model output'!V260)), ISNUMBER(SEARCH("0.1 CM",'Model output'!V260)), ISNUMBER(SEARCH("less than 0.2 mm",'Model output'!V260)), ISNUMBER(SEARCH("less than 1.0 mm",'Model output'!V260)), ISNUMBER(SEARCH("less than 0.5 mm",'Model output'!V260)), ISNUMBER(SEARCH("abut",'Model output'!V260))), "negative", "positive")</f>
        <v>positive</v>
      </c>
      <c r="AE261" s="32"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OR(ISNUMBER(SEARCH("papillary",N261,1)),ISNUMBER(SEARCH("papillary carcinoma",O261,1))),S261="positive"),AND(AND(ISNUMBER(J261),J261&gt;=5),M261=""),AND(AND(ISNUMBER(J261),J261&gt;=5),AND(ISNUMBER(M261),M261&gt;=1)),AND(ISNUMBER(SERACH("papillary",N261)),OR(Y261="positive",Z261="positive"), ISNUMBER(SEARCH("BRAF",AB261)))),"intermediate","low"))</f>
        <v>high</v>
      </c>
      <c r="AF261" s="33" t="str">
        <f t="shared" si="59"/>
        <v>2</v>
      </c>
      <c r="AG261" s="33" t="str">
        <f t="shared" si="60"/>
        <v>1a</v>
      </c>
      <c r="AH261" s="33" t="str">
        <f t="shared" si="61"/>
        <v>0</v>
      </c>
      <c r="AI261" s="38" t="str">
        <f t="shared" si="62"/>
        <v>I</v>
      </c>
      <c r="AJ261" s="32" t="s">
        <v>935</v>
      </c>
      <c r="AK261" s="37" t="s">
        <v>992</v>
      </c>
      <c r="AL261" s="37" t="s">
        <v>994</v>
      </c>
      <c r="AM261" s="37" t="s">
        <v>993</v>
      </c>
      <c r="AN261" s="37" t="s">
        <v>70</v>
      </c>
      <c r="AO261" s="32">
        <f t="shared" si="63"/>
        <v>1</v>
      </c>
      <c r="AP261" s="37">
        <f t="shared" si="64"/>
        <v>1</v>
      </c>
      <c r="AQ261" s="37">
        <f t="shared" si="65"/>
        <v>1</v>
      </c>
      <c r="AR261" s="37">
        <f t="shared" si="66"/>
        <v>1</v>
      </c>
      <c r="AS261" s="38">
        <f t="shared" si="67"/>
        <v>1</v>
      </c>
    </row>
    <row r="262" spans="1:45">
      <c r="A262" t="str">
        <f>'Model output'!A261</f>
        <v>TCGA-FY-A76V</v>
      </c>
      <c r="B262" s="44">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7"/>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26" t="str">
        <f t="shared" si="56"/>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8"/>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output'!P261="",'Model output'!P261="C",ISNUMBER(SEARCH("Not identified", 'Model output'!P261)),ISNUMBER(SEARCH("Absent",'Model output'!P261)),ISNUMBER(SEARCH("Absence",'Model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5" t="str">
        <f>IF('Model output'!S261="","",'Model output'!S261)</f>
        <v>Not identified</v>
      </c>
      <c r="Y262" t="str">
        <f>IF(OR('Model output'!S261="",ISNUMBER(SEARCH("No extension",'Model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8" t="str">
        <f>IF(OR('Model output'!V261="", AND(ISERROR(SEARCH("Positive",'Model output'!V261)), ISNUMBER(SEARCH("Negative",'Model output'!V261))), ISNUMBER(SEARCH("Cannot be assessed",'Model output'!V261)), AND(ISNUMBER(SEARCH("Uninvolved",'Model output'!V261)),NOT(ISNUMBER(SEARCH("margin(s) involved",'Model output'!V261)))), ISNUMBER(SEARCH("No involvement",'Model output'!V261)), AND(NOT(ISNUMBER(SEARCH("focal",'Model output'!V261))),ISNUMBER(SEARCH("Free",'Model output'!V261))), ISNUMBER(SEARCH("narrowly excised",'Model output'!V261)), ISNUMBER(SEARCH("none",'Model output'!V261)), ISNUMBER(SEARCH("R0",'Model output'!V261)), ISNUMBER(SEARCH("1 mm",'Model output'!V261)), ISNUMBER(SEARCH("0.1 CM",'Model output'!V261)), ISNUMBER(SEARCH("less than 0.2 mm",'Model output'!V261)), ISNUMBER(SEARCH("less than 1.0 mm",'Model output'!V261)), ISNUMBER(SEARCH("less than 0.5 mm",'Model output'!V261)), ISNUMBER(SEARCH("abut",'Model output'!V261))), "negative", "positive")</f>
        <v>negative</v>
      </c>
      <c r="AE262" s="32"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OR(ISNUMBER(SEARCH("papillary",N262,1)),ISNUMBER(SEARCH("papillary carcinoma",O262,1))),S262="positive"),AND(AND(ISNUMBER(J262),J262&gt;=5),M262=""),AND(AND(ISNUMBER(J262),J262&gt;=5),AND(ISNUMBER(M262),M262&gt;=1)),AND(ISNUMBER(SERACH("papillary",N262)),OR(Y262="positive",Z262="positive"), ISNUMBER(SEARCH("BRAF",AB262)))),"intermediate","low"))</f>
        <v>low</v>
      </c>
      <c r="AF262" s="33" t="str">
        <f t="shared" si="59"/>
        <v>2</v>
      </c>
      <c r="AG262" s="33" t="str">
        <f t="shared" si="60"/>
        <v>0</v>
      </c>
      <c r="AH262" s="33" t="str">
        <f t="shared" si="61"/>
        <v>0</v>
      </c>
      <c r="AI262" s="38" t="str">
        <f t="shared" si="62"/>
        <v>I</v>
      </c>
      <c r="AJ262" s="32" t="s">
        <v>936</v>
      </c>
      <c r="AK262" s="37" t="s">
        <v>992</v>
      </c>
      <c r="AL262" s="37" t="s">
        <v>993</v>
      </c>
      <c r="AM262" s="37" t="s">
        <v>993</v>
      </c>
      <c r="AN262" s="37" t="s">
        <v>70</v>
      </c>
      <c r="AO262" s="32">
        <f t="shared" ca="1" si="63"/>
        <v>1</v>
      </c>
      <c r="AP262" s="37">
        <f t="shared" si="64"/>
        <v>1</v>
      </c>
      <c r="AQ262" s="37">
        <f t="shared" si="65"/>
        <v>1</v>
      </c>
      <c r="AR262" s="37">
        <f t="shared" si="66"/>
        <v>1</v>
      </c>
      <c r="AS262" s="38">
        <f t="shared" si="67"/>
        <v>1</v>
      </c>
    </row>
    <row r="263" spans="1:45">
      <c r="A263" t="str">
        <f>'Model output'!A262</f>
        <v>TCGA-GE-A2C6</v>
      </c>
      <c r="B263" s="44">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7"/>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26" t="str">
        <f t="shared" si="56"/>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 thyroid carcinoma</v>
      </c>
      <c r="O263" t="str">
        <f>IF('Model output'!M262="","",'Model output'!M262)</f>
        <v/>
      </c>
      <c r="P263" t="str">
        <f>IF('Model output'!N262="","",'Model output'!N262)</f>
        <v>2.5 cm</v>
      </c>
      <c r="Q263" t="str">
        <f t="shared" si="58"/>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output'!P262="",'Model output'!P262="C",ISNUMBER(SEARCH("Not identified", 'Model output'!P262)),ISNUMBER(SEARCH("Absent",'Model output'!P262)),ISNUMBER(SEARCH("Absence",'Model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5" t="str">
        <f>IF('Model output'!S262="","",'Model output'!S262)</f>
        <v>Focally Present</v>
      </c>
      <c r="Y263" t="str">
        <f>IF(OR('Model output'!S262="",ISNUMBER(SEARCH("No extension",'Model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8" t="str">
        <f>IF(OR('Model output'!V262="", AND(ISERROR(SEARCH("Positive",'Model output'!V262)), ISNUMBER(SEARCH("Negative",'Model output'!V262))), ISNUMBER(SEARCH("Cannot be assessed",'Model output'!V262)), AND(ISNUMBER(SEARCH("Uninvolved",'Model output'!V262)),NOT(ISNUMBER(SEARCH("margin(s) involved",'Model output'!V262)))), ISNUMBER(SEARCH("No involvement",'Model output'!V262)), AND(NOT(ISNUMBER(SEARCH("focal",'Model output'!V262))),ISNUMBER(SEARCH("Free",'Model output'!V262))), ISNUMBER(SEARCH("narrowly excised",'Model output'!V262)), ISNUMBER(SEARCH("none",'Model output'!V262)), ISNUMBER(SEARCH("R0",'Model output'!V262)), ISNUMBER(SEARCH("1 mm",'Model output'!V262)), ISNUMBER(SEARCH("0.1 CM",'Model output'!V262)), ISNUMBER(SEARCH("less than 0.2 mm",'Model output'!V262)), ISNUMBER(SEARCH("less than 1.0 mm",'Model output'!V262)), ISNUMBER(SEARCH("less than 0.5 mm",'Model output'!V262)), ISNUMBER(SEARCH("abut",'Model output'!V262))), "negative", "positive")</f>
        <v>negative</v>
      </c>
      <c r="AE263" s="32"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OR(ISNUMBER(SEARCH("papillary",N263,1)),ISNUMBER(SEARCH("papillary carcinoma",O263,1))),S263="positive"),AND(AND(ISNUMBER(J263),J263&gt;=5),M263=""),AND(AND(ISNUMBER(J263),J263&gt;=5),AND(ISNUMBER(M263),M263&gt;=1)),AND(ISNUMBER(SERACH("papillary",N263)),OR(Y263="positive",Z263="positive"), ISNUMBER(SEARCH("BRAF",AB263)))),"intermediate","low"))</f>
        <v>high</v>
      </c>
      <c r="AF263" s="33" t="str">
        <f t="shared" si="59"/>
        <v>2</v>
      </c>
      <c r="AG263" s="33" t="str">
        <f t="shared" si="60"/>
        <v>1b</v>
      </c>
      <c r="AH263" s="33" t="str">
        <f t="shared" si="61"/>
        <v>0</v>
      </c>
      <c r="AI263" s="38" t="str">
        <f t="shared" si="62"/>
        <v>I</v>
      </c>
      <c r="AJ263" s="32" t="s">
        <v>935</v>
      </c>
      <c r="AK263" s="37" t="s">
        <v>992</v>
      </c>
      <c r="AL263" s="37" t="s">
        <v>989</v>
      </c>
      <c r="AM263" s="37" t="s">
        <v>993</v>
      </c>
      <c r="AN263" s="37" t="s">
        <v>70</v>
      </c>
      <c r="AO263" s="32">
        <f t="shared" si="63"/>
        <v>1</v>
      </c>
      <c r="AP263" s="37">
        <f t="shared" si="64"/>
        <v>1</v>
      </c>
      <c r="AQ263" s="37">
        <f t="shared" si="65"/>
        <v>1</v>
      </c>
      <c r="AR263" s="37">
        <f t="shared" si="66"/>
        <v>1</v>
      </c>
      <c r="AS263" s="38">
        <f t="shared" si="67"/>
        <v>1</v>
      </c>
    </row>
    <row r="264" spans="1:45">
      <c r="A264" t="str">
        <f>'Model output'!A263</f>
        <v>TCGA-H2-A26U</v>
      </c>
      <c r="B264" s="44">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2</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7"/>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f>IF('Model output'!I263="","",IF(ISNUMBER('Model output'!I263),'Model output'!I263,1))</f>
        <v>11</v>
      </c>
      <c r="J264">
        <f>IF('Model output'!J263="","",IF(AND(ISNUMBER('Model output'!J263),'Model output'!J263&lt;=I264),'Model output'!J263,IF(ISNUMBER(SEARCH("0/",'Model output'!J263)),0,1)))</f>
        <v>0</v>
      </c>
      <c r="K264" t="str" cm="1">
        <f t="array" ref="K264">IF(COUNT(FIND({0,1,2,3,4,5,6,7,8,9},'Model output'!K263))&gt;0,'Model output'!K263,"")</f>
        <v/>
      </c>
      <c r="L264" s="26" t="str">
        <f t="shared" si="56"/>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 3.5 mm, 1 mm</v>
      </c>
      <c r="Q264" t="str">
        <f t="shared" si="58"/>
        <v>1.5mm,3.5mm,1mm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0.35</v>
      </c>
      <c r="S264" t="str">
        <f>IF(OR('Model output'!P263="",'Model output'!P263="C",ISNUMBER(SEARCH("Not identified", 'Model output'!P263)),ISNUMBER(SEARCH("Absent",'Model output'!P263)),ISNUMBER(SEARCH("Absence",'Model output'!P263)),AND(ISNUMBER(SEARCH("No",'Model output'!P263)),NOT(ISNUMBER(SEARCH("diagnostic",'Model output'!P263)))),ISNUMBER(SEARCH("Negative",'Model output'!P263))),"negative","positive")</f>
        <v>negative</v>
      </c>
      <c r="T264">
        <f>IF('Model output'!O263="","",'Model output'!O263)</f>
        <v>4</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5" t="str">
        <f>IF('Model output'!S263="","",'Model output'!S263)</f>
        <v>Minimal extrathyroidal extension in the right lobe</v>
      </c>
      <c r="Y264" t="str">
        <f>IF(OR('Model output'!S263="",ISNUMBER(SEARCH("No extension",'Model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8" t="str">
        <f>IF(OR('Model output'!V263="", AND(ISERROR(SEARCH("Positive",'Model output'!V263)), ISNUMBER(SEARCH("Negative",'Model output'!V263))), ISNUMBER(SEARCH("Cannot be assessed",'Model output'!V263)), AND(ISNUMBER(SEARCH("Uninvolved",'Model output'!V263)),NOT(ISNUMBER(SEARCH("margin(s) involved",'Model output'!V263)))), ISNUMBER(SEARCH("No involvement",'Model output'!V263)), AND(NOT(ISNUMBER(SEARCH("focal",'Model output'!V263))),ISNUMBER(SEARCH("Free",'Model output'!V263))), ISNUMBER(SEARCH("narrowly excised",'Model output'!V263)), ISNUMBER(SEARCH("none",'Model output'!V263)), ISNUMBER(SEARCH("R0",'Model output'!V263)), ISNUMBER(SEARCH("1 mm",'Model output'!V263)), ISNUMBER(SEARCH("0.1 CM",'Model output'!V263)), ISNUMBER(SEARCH("less than 0.2 mm",'Model output'!V263)), ISNUMBER(SEARCH("less than 1.0 mm",'Model output'!V263)), ISNUMBER(SEARCH("less than 0.5 mm",'Model output'!V263)), ISNUMBER(SEARCH("abut",'Model output'!V263))), "negative", "positive")</f>
        <v>positive</v>
      </c>
      <c r="AE264" s="32"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OR(ISNUMBER(SEARCH("papillary",N264,1)),ISNUMBER(SEARCH("papillary carcinoma",O264,1))),S264="positive"),AND(AND(ISNUMBER(J264),J264&gt;=5),M264=""),AND(AND(ISNUMBER(J264),J264&gt;=5),AND(ISNUMBER(M264),M264&gt;=1)),AND(ISNUMBER(SERACH("papillary",N264)),OR(Y264="positive",Z264="positive"), ISNUMBER(SEARCH("BRAF",AB264)))),"intermediate","low"))</f>
        <v>high</v>
      </c>
      <c r="AF264" s="33" t="str">
        <f t="shared" si="59"/>
        <v>1a</v>
      </c>
      <c r="AG264" s="33" t="str">
        <f t="shared" si="60"/>
        <v>0</v>
      </c>
      <c r="AH264" s="33" t="str">
        <f t="shared" si="61"/>
        <v>0</v>
      </c>
      <c r="AI264" s="38" t="str">
        <f t="shared" si="62"/>
        <v>I</v>
      </c>
      <c r="AJ264" s="32" t="s">
        <v>935</v>
      </c>
      <c r="AK264" s="37" t="s">
        <v>989</v>
      </c>
      <c r="AL264" s="37" t="s">
        <v>990</v>
      </c>
      <c r="AM264" s="37" t="s">
        <v>993</v>
      </c>
      <c r="AN264" s="37" t="s">
        <v>70</v>
      </c>
      <c r="AO264" s="32">
        <f t="shared" si="63"/>
        <v>1</v>
      </c>
      <c r="AP264" s="37">
        <f t="shared" si="64"/>
        <v>0</v>
      </c>
      <c r="AQ264" s="37">
        <f t="shared" si="65"/>
        <v>1</v>
      </c>
      <c r="AR264" s="37">
        <f t="shared" si="66"/>
        <v>1</v>
      </c>
      <c r="AS264" s="38">
        <f t="shared" si="67"/>
        <v>1</v>
      </c>
    </row>
    <row r="265" spans="1:45">
      <c r="A265" t="str">
        <f>'Model output'!A264</f>
        <v>TCGA-H2-A2K9</v>
      </c>
      <c r="B265" s="44">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7"/>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26" t="str">
        <f t="shared" si="56"/>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58"/>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output'!P264="",'Model output'!P264="C",ISNUMBER(SEARCH("Not identified", 'Model output'!P264)),ISNUMBER(SEARCH("Absent",'Model output'!P264)),ISNUMBER(SEARCH("Absence",'Model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5" t="str">
        <f>IF('Model output'!S264="","",'Model output'!S264)</f>
        <v/>
      </c>
      <c r="Y265" t="str">
        <f>IF(OR('Model output'!S264="",ISNUMBER(SEARCH("No extension",'Model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8" t="str">
        <f>IF(OR('Model output'!V264="", AND(ISERROR(SEARCH("Positive",'Model output'!V264)), ISNUMBER(SEARCH("Negative",'Model output'!V264))), ISNUMBER(SEARCH("Cannot be assessed",'Model output'!V264)), AND(ISNUMBER(SEARCH("Uninvolved",'Model output'!V264)),NOT(ISNUMBER(SEARCH("margin(s) involved",'Model output'!V264)))), ISNUMBER(SEARCH("No involvement",'Model output'!V264)), AND(NOT(ISNUMBER(SEARCH("focal",'Model output'!V264))),ISNUMBER(SEARCH("Free",'Model output'!V264))), ISNUMBER(SEARCH("narrowly excised",'Model output'!V264)), ISNUMBER(SEARCH("none",'Model output'!V264)), ISNUMBER(SEARCH("R0",'Model output'!V264)), ISNUMBER(SEARCH("1 mm",'Model output'!V264)), ISNUMBER(SEARCH("0.1 CM",'Model output'!V264)), ISNUMBER(SEARCH("less than 0.2 mm",'Model output'!V264)), ISNUMBER(SEARCH("less than 1.0 mm",'Model output'!V264)), ISNUMBER(SEARCH("less than 0.5 mm",'Model output'!V264)), ISNUMBER(SEARCH("abut",'Model output'!V264))), "negative", "positive")</f>
        <v>negative</v>
      </c>
      <c r="AE265" s="32"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OR(ISNUMBER(SEARCH("papillary",N265,1)),ISNUMBER(SEARCH("papillary carcinoma",O265,1))),S265="positive"),AND(AND(ISNUMBER(J265),J265&gt;=5),M265=""),AND(AND(ISNUMBER(J265),J265&gt;=5),AND(ISNUMBER(M265),M265&gt;=1)),AND(ISNUMBER(SERACH("papillary",N265)),OR(Y265="positive",Z265="positive"), ISNUMBER(SEARCH("BRAF",AB265)))),"intermediate","low"))</f>
        <v>intermediate</v>
      </c>
      <c r="AF265" s="33" t="str">
        <f t="shared" si="59"/>
        <v>2</v>
      </c>
      <c r="AG265" s="33" t="str">
        <f t="shared" si="60"/>
        <v>1b</v>
      </c>
      <c r="AH265" s="33" t="str">
        <f t="shared" si="61"/>
        <v>0</v>
      </c>
      <c r="AI265" s="38" t="str">
        <f t="shared" si="62"/>
        <v>I</v>
      </c>
      <c r="AJ265" s="32" t="s">
        <v>937</v>
      </c>
      <c r="AK265" s="37" t="s">
        <v>992</v>
      </c>
      <c r="AL265" s="37" t="s">
        <v>994</v>
      </c>
      <c r="AM265" s="37" t="s">
        <v>993</v>
      </c>
      <c r="AN265" s="37" t="s">
        <v>70</v>
      </c>
      <c r="AO265" s="32">
        <f t="shared" ca="1" si="63"/>
        <v>1</v>
      </c>
      <c r="AP265" s="37">
        <f t="shared" si="64"/>
        <v>1</v>
      </c>
      <c r="AQ265" s="37">
        <f t="shared" si="65"/>
        <v>0</v>
      </c>
      <c r="AR265" s="37">
        <f t="shared" si="66"/>
        <v>1</v>
      </c>
      <c r="AS265" s="38">
        <f t="shared" si="67"/>
        <v>1</v>
      </c>
    </row>
    <row r="266" spans="1:45">
      <c r="A266" t="str">
        <f>'Model output'!A265</f>
        <v>TCGA-H2-A3RI</v>
      </c>
      <c r="B266" s="44">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7"/>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26" t="str">
        <f t="shared" si="56"/>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58"/>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output'!P265="",'Model output'!P265="C",ISNUMBER(SEARCH("Not identified", 'Model output'!P265)),ISNUMBER(SEARCH("Absent",'Model output'!P265)),ISNUMBER(SEARCH("Absence",'Model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5" t="str">
        <f>IF('Model output'!S265="","",'Model output'!S265)</f>
        <v>Focal into the perithyroidal fat</v>
      </c>
      <c r="Y266" t="str">
        <f>IF(OR('Model output'!S265="",ISNUMBER(SEARCH("No extension",'Model output'!S265)),ISNUMBER(SEARCH("Absent",'Model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8" t="str">
        <f>IF(OR('Model output'!V265="", AND(ISERROR(SEARCH("Positive",'Model output'!V265)), ISNUMBER(SEARCH("Negative",'Model output'!V265))), ISNUMBER(SEARCH("Cannot be assessed",'Model output'!V265)), AND(ISNUMBER(SEARCH("Uninvolved",'Model output'!V265)),NOT(ISNUMBER(SEARCH("margin(s) involved",'Model output'!V265)))), ISNUMBER(SEARCH("No involvement",'Model output'!V265)), AND(NOT(ISNUMBER(SEARCH("focal",'Model output'!V265))),ISNUMBER(SEARCH("Free",'Model output'!V265))), ISNUMBER(SEARCH("narrowly excised",'Model output'!V265)), ISNUMBER(SEARCH("none",'Model output'!V265)), ISNUMBER(SEARCH("R0",'Model output'!V265)), ISNUMBER(SEARCH("1 mm",'Model output'!V265)), ISNUMBER(SEARCH("0.1 CM",'Model output'!V265)), ISNUMBER(SEARCH("less than 0.2 mm",'Model output'!V265)), ISNUMBER(SEARCH("less than 1.0 mm",'Model output'!V265)), ISNUMBER(SEARCH("less than 0.5 mm",'Model output'!V265)), ISNUMBER(SEARCH("abut",'Model output'!V265))), "negative", "positive")</f>
        <v>negative</v>
      </c>
      <c r="AE266" s="32"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OR(ISNUMBER(SEARCH("papillary",N266,1)),ISNUMBER(SEARCH("papillary carcinoma",O266,1))),S266="positive"),AND(AND(ISNUMBER(J266),J266&gt;=5),M266=""),AND(AND(ISNUMBER(J266),J266&gt;=5),AND(ISNUMBER(M266),M266&gt;=1)),AND(ISNUMBER(SERACH("papillary",N266)),OR(Y266="positive",Z266="positive"), ISNUMBER(SEARCH("BRAF",AB266)))),"intermediate","low"))</f>
        <v>intermediate</v>
      </c>
      <c r="AF266" s="33" t="str">
        <f t="shared" si="59"/>
        <v>2</v>
      </c>
      <c r="AG266" s="33" t="str">
        <f t="shared" si="60"/>
        <v>0</v>
      </c>
      <c r="AH266" s="33" t="str">
        <f t="shared" si="61"/>
        <v>0</v>
      </c>
      <c r="AI266" s="38" t="str">
        <f t="shared" si="62"/>
        <v>I</v>
      </c>
      <c r="AJ266" s="32" t="s">
        <v>937</v>
      </c>
      <c r="AK266" s="37" t="s">
        <v>992</v>
      </c>
      <c r="AL266" s="37" t="s">
        <v>990</v>
      </c>
      <c r="AM266" s="37" t="s">
        <v>993</v>
      </c>
      <c r="AN266" s="37" t="s">
        <v>70</v>
      </c>
      <c r="AO266" s="32">
        <f t="shared" ca="1" si="63"/>
        <v>1</v>
      </c>
      <c r="AP266" s="37">
        <f t="shared" si="64"/>
        <v>1</v>
      </c>
      <c r="AQ266" s="37">
        <f t="shared" si="65"/>
        <v>1</v>
      </c>
      <c r="AR266" s="37">
        <f t="shared" si="66"/>
        <v>1</v>
      </c>
      <c r="AS266" s="38">
        <f t="shared" si="67"/>
        <v>1</v>
      </c>
    </row>
    <row r="267" spans="1:45">
      <c r="A267" t="str">
        <f>'Model output'!A266</f>
        <v>TCGA-H2-A421</v>
      </c>
      <c r="B267" s="44">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7"/>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26" t="str">
        <f t="shared" si="56"/>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 thyroid carcinoma</v>
      </c>
      <c r="O267" t="str">
        <f>IF('Model output'!M266="","",'Model output'!M266)</f>
        <v/>
      </c>
      <c r="P267" t="str">
        <f>IF('Model output'!N266="","",'Model output'!N266)</f>
        <v>1.5 cm</v>
      </c>
      <c r="Q267" t="str">
        <f t="shared" si="58"/>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output'!P266="",'Model output'!P266="C",ISNUMBER(SEARCH("Not identified", 'Model output'!P266)),ISNUMBER(SEARCH("Absent",'Model output'!P266)),ISNUMBER(SEARCH("Absence",'Model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5" t="str">
        <f>IF('Model output'!S266="","",'Model output'!S266)</f>
        <v/>
      </c>
      <c r="Y267" t="str">
        <f>IF(OR('Model output'!S266="",ISNUMBER(SEARCH("No extension",'Model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8" t="str">
        <f>IF(OR('Model output'!V266="", AND(ISERROR(SEARCH("Positive",'Model output'!V266)), ISNUMBER(SEARCH("Negative",'Model output'!V266))), ISNUMBER(SEARCH("Cannot be assessed",'Model output'!V266)), AND(ISNUMBER(SEARCH("Uninvolved",'Model output'!V266)),NOT(ISNUMBER(SEARCH("margin(s) involved",'Model output'!V266)))), ISNUMBER(SEARCH("No involvement",'Model output'!V266)), AND(NOT(ISNUMBER(SEARCH("focal",'Model output'!V266))),ISNUMBER(SEARCH("Free",'Model output'!V266))), ISNUMBER(SEARCH("narrowly excised",'Model output'!V266)), ISNUMBER(SEARCH("none",'Model output'!V266)), ISNUMBER(SEARCH("R0",'Model output'!V266)), ISNUMBER(SEARCH("1 mm",'Model output'!V266)), ISNUMBER(SEARCH("0.1 CM",'Model output'!V266)), ISNUMBER(SEARCH("less than 0.2 mm",'Model output'!V266)), ISNUMBER(SEARCH("less than 1.0 mm",'Model output'!V266)), ISNUMBER(SEARCH("less than 0.5 mm",'Model output'!V266)), ISNUMBER(SEARCH("abut",'Model output'!V266))), "negative", "positive")</f>
        <v>positive</v>
      </c>
      <c r="AE267" s="32"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OR(ISNUMBER(SEARCH("papillary",N267,1)),ISNUMBER(SEARCH("papillary carcinoma",O267,1))),S267="positive"),AND(AND(ISNUMBER(J267),J267&gt;=5),M267=""),AND(AND(ISNUMBER(J267),J267&gt;=5),AND(ISNUMBER(M267),M267&gt;=1)),AND(ISNUMBER(SERACH("papillary",N267)),OR(Y267="positive",Z267="positive"), ISNUMBER(SEARCH("BRAF",AB267)))),"intermediate","low"))</f>
        <v>high</v>
      </c>
      <c r="AF267" s="33" t="str">
        <f t="shared" si="59"/>
        <v>1b</v>
      </c>
      <c r="AG267" s="33" t="str">
        <f t="shared" si="60"/>
        <v>1a</v>
      </c>
      <c r="AH267" s="33" t="str">
        <f t="shared" si="61"/>
        <v>0</v>
      </c>
      <c r="AI267" s="38" t="str">
        <f t="shared" si="62"/>
        <v>I</v>
      </c>
      <c r="AJ267" s="32" t="s">
        <v>935</v>
      </c>
      <c r="AK267" s="37" t="s">
        <v>989</v>
      </c>
      <c r="AL267" s="37" t="s">
        <v>994</v>
      </c>
      <c r="AM267" s="37" t="s">
        <v>990</v>
      </c>
      <c r="AN267" s="37" t="s">
        <v>70</v>
      </c>
      <c r="AO267" s="32">
        <f t="shared" si="63"/>
        <v>1</v>
      </c>
      <c r="AP267" s="37">
        <f t="shared" si="64"/>
        <v>1</v>
      </c>
      <c r="AQ267" s="37">
        <f t="shared" si="65"/>
        <v>1</v>
      </c>
      <c r="AR267" s="37">
        <f t="shared" si="66"/>
        <v>1</v>
      </c>
      <c r="AS267" s="38">
        <f t="shared" si="67"/>
        <v>1</v>
      </c>
    </row>
    <row r="268" spans="1:45">
      <c r="A268" t="str">
        <f>'Model output'!A267</f>
        <v>TCGA-H2-A422</v>
      </c>
      <c r="B268" s="44">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7"/>
        <v>positive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3 cm</v>
      </c>
      <c r="L268" s="26" t="str">
        <f t="shared" si="56"/>
        <v>3cm</v>
      </c>
      <c r="M268" cm="1">
        <f t="array" ref="M268">IF(L268="","",IF(ISNUMBER(SEARCH("cm",L268)),MAX(VALUE(SUBSTITUTE(_xlfn.FILTERXML("&lt;t&gt;&lt;s&gt;"&amp;SUBSTITUTE(L268,",","&lt;/s&gt;&lt;s&gt;")&amp;"&lt;/s&gt;&lt;/t&gt;","//s"),"cm",""))),MAX(VALUE(SUBSTITUTE(_xlfn.FILTERXML("&lt;t&gt;&lt;s&gt;"&amp;SUBSTITUTE(L268,",","&lt;/s&gt;&lt;s&gt;")&amp;"&lt;/s&gt;&lt;/t&gt;","//s"),"mm","")))/10))</f>
        <v>3</v>
      </c>
      <c r="N268" t="str">
        <f>IF('Model output'!L267="","",'Model output'!L267)</f>
        <v>Papillary carcinoma, classical type</v>
      </c>
      <c r="O268" t="str">
        <f>IF('Model output'!M267="","",'Model output'!M267)</f>
        <v/>
      </c>
      <c r="P268" t="str">
        <f>IF('Model output'!N267="","",'Model output'!N267)</f>
        <v>3 cm</v>
      </c>
      <c r="Q268" t="str">
        <f t="shared" si="58"/>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output'!P267="",'Model output'!P267="C",ISNUMBER(SEARCH("Not identified", 'Model output'!P267)),ISNUMBER(SEARCH("Absent",'Model output'!P267)),ISNUMBER(SEARCH("Absence",'Model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5" t="str">
        <f>IF('Model output'!S267="","",'Model output'!S267)</f>
        <v/>
      </c>
      <c r="Y268" t="str">
        <f>IF(OR('Model output'!S267="",ISNUMBER(SEARCH("No extension",'Model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8" t="str">
        <f>IF(OR('Model output'!V267="", AND(ISERROR(SEARCH("Positive",'Model output'!V267)), ISNUMBER(SEARCH("Negative",'Model output'!V267))), ISNUMBER(SEARCH("Cannot be assessed",'Model output'!V267)), AND(ISNUMBER(SEARCH("Uninvolved",'Model output'!V267)),NOT(ISNUMBER(SEARCH("margin(s) involved",'Model output'!V267)))), ISNUMBER(SEARCH("No involvement",'Model output'!V267)), AND(NOT(ISNUMBER(SEARCH("focal",'Model output'!V267))),ISNUMBER(SEARCH("Free",'Model output'!V267))), ISNUMBER(SEARCH("narrowly excised",'Model output'!V267)), ISNUMBER(SEARCH("none",'Model output'!V267)), ISNUMBER(SEARCH("R0",'Model output'!V267)), ISNUMBER(SEARCH("1 mm",'Model output'!V267)), ISNUMBER(SEARCH("0.1 CM",'Model output'!V267)), ISNUMBER(SEARCH("less than 0.2 mm",'Model output'!V267)), ISNUMBER(SEARCH("less than 1.0 mm",'Model output'!V267)), ISNUMBER(SEARCH("less than 0.5 mm",'Model output'!V267)), ISNUMBER(SEARCH("abut",'Model output'!V267))), "negative", "positive")</f>
        <v>negative</v>
      </c>
      <c r="AE268" s="32"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OR(ISNUMBER(SEARCH("papillary",N268,1)),ISNUMBER(SEARCH("papillary carcinoma",O268,1))),S268="positive"),AND(AND(ISNUMBER(J268),J268&gt;=5),M268=""),AND(AND(ISNUMBER(J268),J268&gt;=5),AND(ISNUMBER(M268),M268&gt;=1)),AND(ISNUMBER(SERACH("papillary",N268)),OR(Y268="positive",Z268="positive"), ISNUMBER(SEARCH("BRAF",AB268)))),"intermediate","low"))</f>
        <v>intermediate</v>
      </c>
      <c r="AF268" s="33" t="str">
        <f t="shared" si="59"/>
        <v>2</v>
      </c>
      <c r="AG268" s="33" t="str">
        <f t="shared" si="60"/>
        <v>0</v>
      </c>
      <c r="AH268" s="33" t="str">
        <f t="shared" si="61"/>
        <v>0</v>
      </c>
      <c r="AI268" s="38" t="str">
        <f t="shared" si="62"/>
        <v>I</v>
      </c>
      <c r="AJ268" s="32" t="s">
        <v>937</v>
      </c>
      <c r="AK268" s="37" t="s">
        <v>992</v>
      </c>
      <c r="AL268" s="37" t="s">
        <v>990</v>
      </c>
      <c r="AM268" s="37" t="s">
        <v>993</v>
      </c>
      <c r="AN268" s="37" t="s">
        <v>70</v>
      </c>
      <c r="AO268" s="32">
        <f t="shared" ca="1" si="63"/>
        <v>1</v>
      </c>
      <c r="AP268" s="37">
        <f t="shared" si="64"/>
        <v>1</v>
      </c>
      <c r="AQ268" s="37">
        <f t="shared" si="65"/>
        <v>1</v>
      </c>
      <c r="AR268" s="37">
        <f t="shared" si="66"/>
        <v>1</v>
      </c>
      <c r="AS268" s="38">
        <f t="shared" si="67"/>
        <v>1</v>
      </c>
    </row>
    <row r="269" spans="1:45">
      <c r="A269" t="str">
        <f>'Model output'!A268</f>
        <v>TCGA-IM-A41Y</v>
      </c>
      <c r="B269" s="44">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7"/>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26" t="str">
        <f t="shared" si="56"/>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8"/>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output'!P268="",'Model output'!P268="C",ISNUMBER(SEARCH("Not identified", 'Model output'!P268)),ISNUMBER(SEARCH("Absent",'Model output'!P268)),ISNUMBER(SEARCH("Absence",'Model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5" t="str">
        <f>IF('Model output'!S268="","",'Model output'!S268)</f>
        <v>Not identified</v>
      </c>
      <c r="Y269" t="str">
        <f>IF(OR('Model output'!S268="",ISNUMBER(SEARCH("No extension",'Model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8" t="str">
        <f>IF(OR('Model output'!V268="", AND(ISERROR(SEARCH("Positive",'Model output'!V268)), ISNUMBER(SEARCH("Negative",'Model output'!V268))), ISNUMBER(SEARCH("Cannot be assessed",'Model output'!V268)), AND(ISNUMBER(SEARCH("Uninvolved",'Model output'!V268)),NOT(ISNUMBER(SEARCH("margin(s) involved",'Model output'!V268)))), ISNUMBER(SEARCH("No involvement",'Model output'!V268)), AND(NOT(ISNUMBER(SEARCH("focal",'Model output'!V268))),ISNUMBER(SEARCH("Free",'Model output'!V268))), ISNUMBER(SEARCH("narrowly excised",'Model output'!V268)), ISNUMBER(SEARCH("none",'Model output'!V268)), ISNUMBER(SEARCH("R0",'Model output'!V268)), ISNUMBER(SEARCH("1 mm",'Model output'!V268)), ISNUMBER(SEARCH("0.1 CM",'Model output'!V268)), ISNUMBER(SEARCH("less than 0.2 mm",'Model output'!V268)), ISNUMBER(SEARCH("less than 1.0 mm",'Model output'!V268)), ISNUMBER(SEARCH("less than 0.5 mm",'Model output'!V268)), ISNUMBER(SEARCH("abut",'Model output'!V268))), "negative", "positive")</f>
        <v>negative</v>
      </c>
      <c r="AE269" s="32"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OR(ISNUMBER(SEARCH("papillary",N269,1)),ISNUMBER(SEARCH("papillary carcinoma",O269,1))),S269="positive"),AND(AND(ISNUMBER(J269),J269&gt;=5),M269=""),AND(AND(ISNUMBER(J269),J269&gt;=5),AND(ISNUMBER(M269),M269&gt;=1)),AND(ISNUMBER(SERACH("papillary",N269)),OR(Y269="positive",Z269="positive"), ISNUMBER(SEARCH("BRAF",AB269)))),"intermediate","low"))</f>
        <v>intermediate</v>
      </c>
      <c r="AF269" s="33" t="str">
        <f t="shared" si="59"/>
        <v>3a</v>
      </c>
      <c r="AG269" s="33" t="str">
        <f t="shared" si="60"/>
        <v>1a</v>
      </c>
      <c r="AH269" s="33" t="str">
        <f t="shared" si="61"/>
        <v>0</v>
      </c>
      <c r="AI269" s="38" t="str">
        <f t="shared" si="62"/>
        <v>I</v>
      </c>
      <c r="AJ269" s="32" t="s">
        <v>935</v>
      </c>
      <c r="AK269" s="37" t="s">
        <v>995</v>
      </c>
      <c r="AL269" s="37" t="s">
        <v>994</v>
      </c>
      <c r="AM269" s="37" t="s">
        <v>993</v>
      </c>
      <c r="AN269" s="37" t="s">
        <v>70</v>
      </c>
      <c r="AO269" s="32">
        <f t="shared" ca="1" si="63"/>
        <v>0</v>
      </c>
      <c r="AP269" s="37">
        <f t="shared" si="64"/>
        <v>1</v>
      </c>
      <c r="AQ269" s="37">
        <f t="shared" si="65"/>
        <v>1</v>
      </c>
      <c r="AR269" s="37">
        <f t="shared" si="66"/>
        <v>1</v>
      </c>
      <c r="AS269" s="38">
        <f t="shared" si="67"/>
        <v>1</v>
      </c>
    </row>
    <row r="270" spans="1:45">
      <c r="A270" t="str">
        <f>'Model output'!A269</f>
        <v>TCGA-IM-A41Z</v>
      </c>
      <c r="B270" s="44">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7"/>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1.5 cm</v>
      </c>
      <c r="L270" s="26" t="str">
        <f t="shared" si="56"/>
        <v>1.5cm</v>
      </c>
      <c r="M270" cm="1">
        <f t="array" ref="M270">IF(L270="","",IF(ISNUMBER(SEARCH("cm",L270)),MAX(VALUE(SUBSTITUTE(_xlfn.FILTERXML("&lt;t&gt;&lt;s&gt;"&amp;SUBSTITUTE(L270,",","&lt;/s&gt;&lt;s&gt;")&amp;"&lt;/s&gt;&lt;/t&gt;","//s"),"cm",""))),MAX(VALUE(SUBSTITUTE(_xlfn.FILTERXML("&lt;t&gt;&lt;s&gt;"&amp;SUBSTITUTE(L270,",","&lt;/s&gt;&lt;s&gt;")&amp;"&lt;/s&gt;&lt;/t&gt;","//s"),"mm","")))/10))</f>
        <v>1.5</v>
      </c>
      <c r="N270" t="str">
        <f>IF('Model output'!L269="","",'Model output'!L269)</f>
        <v>Papillary carcinoma</v>
      </c>
      <c r="O270" t="str">
        <f>IF('Model output'!M269="","",'Model output'!M269)</f>
        <v>Follicular variant</v>
      </c>
      <c r="P270" t="str">
        <f>IF('Model output'!N269="","",'Model output'!N269)</f>
        <v>1.5 cm</v>
      </c>
      <c r="Q270" t="str">
        <f t="shared" si="58"/>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output'!P269="",'Model output'!P269="C",ISNUMBER(SEARCH("Not identified", 'Model output'!P269)),ISNUMBER(SEARCH("Absent",'Model output'!P269)),ISNUMBER(SEARCH("Absence",'Model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5" t="str">
        <f>IF('Model output'!S269="","",'Model output'!S269)</f>
        <v/>
      </c>
      <c r="Y270" t="str">
        <f>IF(OR('Model output'!S269="",ISNUMBER(SEARCH("No extension",'Model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8" t="str">
        <f>IF(OR('Model output'!V269="", AND(ISERROR(SEARCH("Positive",'Model output'!V269)), ISNUMBER(SEARCH("Negative",'Model output'!V269))), ISNUMBER(SEARCH("Cannot be assessed",'Model output'!V269)), AND(ISNUMBER(SEARCH("Uninvolved",'Model output'!V269)),NOT(ISNUMBER(SEARCH("margin(s) involved",'Model output'!V269)))), ISNUMBER(SEARCH("No involvement",'Model output'!V269)), AND(NOT(ISNUMBER(SEARCH("focal",'Model output'!V269))),ISNUMBER(SEARCH("Free",'Model output'!V269))), ISNUMBER(SEARCH("narrowly excised",'Model output'!V269)), ISNUMBER(SEARCH("none",'Model output'!V269)), ISNUMBER(SEARCH("R0",'Model output'!V269)), ISNUMBER(SEARCH("1 mm",'Model output'!V269)), ISNUMBER(SEARCH("0.1 CM",'Model output'!V269)), ISNUMBER(SEARCH("less than 0.2 mm",'Model output'!V269)), ISNUMBER(SEARCH("less than 1.0 mm",'Model output'!V269)), ISNUMBER(SEARCH("less than 0.5 mm",'Model output'!V269)), ISNUMBER(SEARCH("abut",'Model output'!V269))), "negative", "positive")</f>
        <v>negative</v>
      </c>
      <c r="AE270" s="32"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OR(ISNUMBER(SEARCH("papillary",N270,1)),ISNUMBER(SEARCH("papillary carcinoma",O270,1))),S270="positive"),AND(AND(ISNUMBER(J270),J270&gt;=5),M270=""),AND(AND(ISNUMBER(J270),J270&gt;=5),AND(ISNUMBER(M270),M270&gt;=1)),AND(ISNUMBER(SERACH("papillary",N270)),OR(Y270="positive",Z270="positive"), ISNUMBER(SEARCH("BRAF",AB270)))),"intermediate","low"))</f>
        <v>low</v>
      </c>
      <c r="AF270" s="33" t="str">
        <f t="shared" si="59"/>
        <v>1b</v>
      </c>
      <c r="AG270" s="33" t="str">
        <f t="shared" si="60"/>
        <v>1a</v>
      </c>
      <c r="AH270" s="33" t="str">
        <f t="shared" si="61"/>
        <v>0</v>
      </c>
      <c r="AI270" s="38" t="str">
        <f t="shared" si="62"/>
        <v>I</v>
      </c>
      <c r="AJ270" s="32" t="s">
        <v>936</v>
      </c>
      <c r="AK270" s="37" t="s">
        <v>989</v>
      </c>
      <c r="AL270" s="37" t="s">
        <v>990</v>
      </c>
      <c r="AM270" s="37" t="s">
        <v>993</v>
      </c>
      <c r="AN270" s="37" t="s">
        <v>70</v>
      </c>
      <c r="AO270" s="32">
        <f t="shared" ca="1" si="63"/>
        <v>1</v>
      </c>
      <c r="AP270" s="37">
        <f t="shared" si="64"/>
        <v>1</v>
      </c>
      <c r="AQ270" s="37">
        <f t="shared" si="65"/>
        <v>0</v>
      </c>
      <c r="AR270" s="37">
        <f t="shared" si="66"/>
        <v>1</v>
      </c>
      <c r="AS270" s="38">
        <f t="shared" si="67"/>
        <v>1</v>
      </c>
    </row>
    <row r="271" spans="1:45">
      <c r="A271" t="str">
        <f>'Model output'!A270</f>
        <v>TCGA-IM-A420</v>
      </c>
      <c r="B271" s="44">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7"/>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26" t="str">
        <f t="shared" si="56"/>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 carcinoma</v>
      </c>
      <c r="O271" t="str">
        <f>IF('Model output'!M270="","",'Model output'!M270)</f>
        <v>Classical (usual), Follicular variant, Clear cell, Tall cell</v>
      </c>
      <c r="P271" t="str">
        <f>IF('Model output'!N270="","",'Model output'!N270)</f>
        <v>4 cm</v>
      </c>
      <c r="Q271" t="str">
        <f t="shared" si="58"/>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output'!P270="",'Model output'!P270="C",ISNUMBER(SEARCH("Not identified", 'Model output'!P270)),ISNUMBER(SEARCH("Absent",'Model output'!P270)),ISNUMBER(SEARCH("Absence",'Model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15" t="str">
        <f>IF('Model output'!S270="","",'Model output'!S270)</f>
        <v>Not identified</v>
      </c>
      <c r="Y271" t="str">
        <f>IF(OR('Model output'!S270="",ISNUMBER(SEARCH("No extension",'Model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8" t="str">
        <f>IF(OR('Model output'!V270="", AND(ISERROR(SEARCH("Positive",'Model output'!V270)), ISNUMBER(SEARCH("Negative",'Model output'!V270))), ISNUMBER(SEARCH("Cannot be assessed",'Model output'!V270)), AND(ISNUMBER(SEARCH("Uninvolved",'Model output'!V270)),NOT(ISNUMBER(SEARCH("margin(s) involved",'Model output'!V270)))), ISNUMBER(SEARCH("No involvement",'Model output'!V270)), AND(NOT(ISNUMBER(SEARCH("focal",'Model output'!V270))),ISNUMBER(SEARCH("Free",'Model output'!V270))), ISNUMBER(SEARCH("narrowly excised",'Model output'!V270)), ISNUMBER(SEARCH("none",'Model output'!V270)), ISNUMBER(SEARCH("R0",'Model output'!V270)), ISNUMBER(SEARCH("1 mm",'Model output'!V270)), ISNUMBER(SEARCH("0.1 CM",'Model output'!V270)), ISNUMBER(SEARCH("less than 0.2 mm",'Model output'!V270)), ISNUMBER(SEARCH("less than 1.0 mm",'Model output'!V270)), ISNUMBER(SEARCH("less than 0.5 mm",'Model output'!V270)), ISNUMBER(SEARCH("abut",'Model output'!V270))), "negative", "positive")</f>
        <v>negative</v>
      </c>
      <c r="AE271" s="32"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OR(ISNUMBER(SEARCH("papillary",N271,1)),ISNUMBER(SEARCH("papillary carcinoma",O271,1))),S271="positive"),AND(AND(ISNUMBER(J271),J271&gt;=5),M271=""),AND(AND(ISNUMBER(J271),J271&gt;=5),AND(ISNUMBER(M271),M271&gt;=1)),AND(ISNUMBER(SERACH("papillary",N271)),OR(Y271="positive",Z271="positive"), ISNUMBER(SEARCH("BRAF",AB271)))),"intermediate","low"))</f>
        <v>intermediate</v>
      </c>
      <c r="AF271" s="33" t="str">
        <f t="shared" si="59"/>
        <v>2</v>
      </c>
      <c r="AG271" s="33" t="str">
        <f t="shared" si="60"/>
        <v>1a</v>
      </c>
      <c r="AH271" s="33" t="str">
        <f t="shared" si="61"/>
        <v>0</v>
      </c>
      <c r="AI271" s="38" t="str">
        <f t="shared" si="62"/>
        <v>I</v>
      </c>
      <c r="AJ271" s="32" t="s">
        <v>937</v>
      </c>
      <c r="AK271" s="37" t="s">
        <v>992</v>
      </c>
      <c r="AL271" s="37" t="s">
        <v>994</v>
      </c>
      <c r="AM271" s="37" t="s">
        <v>993</v>
      </c>
      <c r="AN271" s="37" t="s">
        <v>70</v>
      </c>
      <c r="AO271" s="32">
        <f t="shared" ca="1" si="63"/>
        <v>1</v>
      </c>
      <c r="AP271" s="37">
        <f t="shared" si="64"/>
        <v>1</v>
      </c>
      <c r="AQ271" s="37">
        <f t="shared" si="65"/>
        <v>1</v>
      </c>
      <c r="AR271" s="37">
        <f t="shared" si="66"/>
        <v>1</v>
      </c>
      <c r="AS271" s="38">
        <f t="shared" si="67"/>
        <v>1</v>
      </c>
    </row>
    <row r="272" spans="1:45">
      <c r="A272" t="str">
        <f>'Model output'!A271</f>
        <v>TCGA-IM-A4EB</v>
      </c>
      <c r="B272" s="44">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7"/>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9</v>
      </c>
      <c r="J272">
        <f>IF('Model output'!J271="","",IF(AND(ISNUMBER('Model output'!J271),'Model output'!J271&lt;=I272),'Model output'!J271,IF(ISNUMBER(SEARCH("0/",'Model output'!J271)),0,1)))</f>
        <v>9</v>
      </c>
      <c r="K272" t="str" cm="1">
        <f t="array" ref="K272">IF(COUNT(FIND({0,1,2,3,4,5,6,7,8,9},'Model output'!K271))&gt;0,'Model output'!K271,"")</f>
        <v>0.9 cm</v>
      </c>
      <c r="L272" s="26" t="str">
        <f t="shared" si="56"/>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 cm</v>
      </c>
      <c r="Q272" t="str">
        <f t="shared" si="58"/>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output'!P271="",'Model output'!P271="C",ISNUMBER(SEARCH("Not identified", 'Model output'!P271)),ISNUMBER(SEARCH("Absent",'Model output'!P271)),ISNUMBER(SEARCH("Absence",'Model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5" t="str">
        <f>IF('Model output'!S271="","",'Model output'!S271)</f>
        <v>Present</v>
      </c>
      <c r="Y272" t="str">
        <f>IF(OR('Model output'!S271="",ISNUMBER(SEARCH("No extension",'Model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8" t="str">
        <f>IF(OR('Model output'!V271="", AND(ISERROR(SEARCH("Positive",'Model output'!V271)), ISNUMBER(SEARCH("Negative",'Model output'!V271))), ISNUMBER(SEARCH("Cannot be assessed",'Model output'!V271)), AND(ISNUMBER(SEARCH("Uninvolved",'Model output'!V271)),NOT(ISNUMBER(SEARCH("margin(s) involved",'Model output'!V271)))), ISNUMBER(SEARCH("No involvement",'Model output'!V271)), AND(NOT(ISNUMBER(SEARCH("focal",'Model output'!V271))),ISNUMBER(SEARCH("Free",'Model output'!V271))), ISNUMBER(SEARCH("narrowly excised",'Model output'!V271)), ISNUMBER(SEARCH("none",'Model output'!V271)), ISNUMBER(SEARCH("R0",'Model output'!V271)), ISNUMBER(SEARCH("1 mm",'Model output'!V271)), ISNUMBER(SEARCH("0.1 CM",'Model output'!V271)), ISNUMBER(SEARCH("less than 0.2 mm",'Model output'!V271)), ISNUMBER(SEARCH("less than 1.0 mm",'Model output'!V271)), ISNUMBER(SEARCH("less than 0.5 mm",'Model output'!V271)), ISNUMBER(SEARCH("abut",'Model output'!V271))), "negative", "positive")</f>
        <v>negative</v>
      </c>
      <c r="AE272" s="32"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OR(ISNUMBER(SEARCH("papillary",N272,1)),ISNUMBER(SEARCH("papillary carcinoma",O272,1))),S272="positive"),AND(AND(ISNUMBER(J272),J272&gt;=5),M272=""),AND(AND(ISNUMBER(J272),J272&gt;=5),AND(ISNUMBER(M272),M272&gt;=1)),AND(ISNUMBER(SERACH("papillary",N272)),OR(Y272="positive",Z272="positive"), ISNUMBER(SEARCH("BRAF",AB272)))),"intermediate","low"))</f>
        <v>intermediate</v>
      </c>
      <c r="AF272" s="33" t="str">
        <f t="shared" si="59"/>
        <v>2</v>
      </c>
      <c r="AG272" s="33" t="str">
        <f t="shared" si="60"/>
        <v>1a</v>
      </c>
      <c r="AH272" s="33" t="str">
        <f t="shared" si="61"/>
        <v>0</v>
      </c>
      <c r="AI272" s="38" t="str">
        <f t="shared" si="62"/>
        <v>I</v>
      </c>
      <c r="AJ272" s="32" t="s">
        <v>937</v>
      </c>
      <c r="AK272" s="37" t="s">
        <v>992</v>
      </c>
      <c r="AL272" s="37" t="s">
        <v>994</v>
      </c>
      <c r="AM272" s="37" t="s">
        <v>993</v>
      </c>
      <c r="AN272" s="37" t="s">
        <v>70</v>
      </c>
      <c r="AO272" s="32">
        <f t="shared" ca="1" si="63"/>
        <v>1</v>
      </c>
      <c r="AP272" s="37">
        <f t="shared" si="64"/>
        <v>1</v>
      </c>
      <c r="AQ272" s="37">
        <f t="shared" si="65"/>
        <v>1</v>
      </c>
      <c r="AR272" s="37">
        <f t="shared" si="66"/>
        <v>1</v>
      </c>
      <c r="AS272" s="38">
        <f t="shared" si="67"/>
        <v>1</v>
      </c>
    </row>
    <row r="273" spans="1:45">
      <c r="A273" t="str">
        <f>'Model output'!A272</f>
        <v>TCGA-J8-A3NZ</v>
      </c>
      <c r="B273" s="44">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57"/>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1.0 cm</v>
      </c>
      <c r="L273" s="26" t="str">
        <f t="shared" si="56"/>
        <v>1.0cm</v>
      </c>
      <c r="M273" cm="1">
        <f t="array" ref="M273">IF(L273="","",IF(ISNUMBER(SEARCH("cm",L273)),MAX(VALUE(SUBSTITUTE(_xlfn.FILTERXML("&lt;t&gt;&lt;s&gt;"&amp;SUBSTITUTE(L273,",","&lt;/s&gt;&lt;s&gt;")&amp;"&lt;/s&gt;&lt;/t&gt;","//s"),"cm",""))),MAX(VALUE(SUBSTITUTE(_xlfn.FILTERXML("&lt;t&gt;&lt;s&gt;"&amp;SUBSTITUTE(L273,",","&lt;/s&gt;&lt;s&gt;")&amp;"&lt;/s&gt;&lt;/t&gt;","//s"),"mm","")))/10))</f>
        <v>1</v>
      </c>
      <c r="N273" t="str">
        <f>IF('Model output'!L272="","",'Model output'!L272)</f>
        <v>Papillary carcinoma</v>
      </c>
      <c r="O273" t="str">
        <f>IF('Model output'!M272="","",'Model output'!M272)</f>
        <v/>
      </c>
      <c r="P273" t="str">
        <f>IF('Model output'!N272="","",'Model output'!N272)</f>
        <v>3.5 cm</v>
      </c>
      <c r="Q273" t="str">
        <f t="shared" si="58"/>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output'!P272="",'Model output'!P272="C",ISNUMBER(SEARCH("Not identified", 'Model output'!P272)),ISNUMBER(SEARCH("Absent",'Model output'!P272)),ISNUMBER(SEARCH("Absence",'Model output'!P272)),AND(ISNUMBER(SEARCH("No",'Model output'!P272)),NOT(ISNUMBER(SEARCH("diagnostic",'Model output'!P272)))),ISNUMBER(SEARCH("Negative",'Model output'!P272))),"negative","positive")</f>
        <v>negative</v>
      </c>
      <c r="T273">
        <f>IF('Model output'!O272="","",'Model output'!O272)</f>
        <v>2</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5" t="str">
        <f>IF('Model output'!S272="","",'Model output'!S272)</f>
        <v>Minimal</v>
      </c>
      <c r="Y273" t="str">
        <f>IF(OR('Model output'!S272="",ISNUMBER(SEARCH("No extension",'Model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8" t="str">
        <f>IF(OR('Model output'!V272="", AND(ISERROR(SEARCH("Positive",'Model output'!V272)), ISNUMBER(SEARCH("Negative",'Model output'!V272))), ISNUMBER(SEARCH("Cannot be assessed",'Model output'!V272)), AND(ISNUMBER(SEARCH("Uninvolved",'Model output'!V272)),NOT(ISNUMBER(SEARCH("margin(s) involved",'Model output'!V272)))), ISNUMBER(SEARCH("No involvement",'Model output'!V272)), AND(NOT(ISNUMBER(SEARCH("focal",'Model output'!V272))),ISNUMBER(SEARCH("Free",'Model output'!V272))), ISNUMBER(SEARCH("narrowly excised",'Model output'!V272)), ISNUMBER(SEARCH("none",'Model output'!V272)), ISNUMBER(SEARCH("R0",'Model output'!V272)), ISNUMBER(SEARCH("1 mm",'Model output'!V272)), ISNUMBER(SEARCH("0.1 CM",'Model output'!V272)), ISNUMBER(SEARCH("less than 0.2 mm",'Model output'!V272)), ISNUMBER(SEARCH("less than 1.0 mm",'Model output'!V272)), ISNUMBER(SEARCH("less than 0.5 mm",'Model output'!V272)), ISNUMBER(SEARCH("abut",'Model output'!V272))), "negative", "positive")</f>
        <v>negative</v>
      </c>
      <c r="AE273" s="32"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OR(ISNUMBER(SEARCH("papillary",N273,1)),ISNUMBER(SEARCH("papillary carcinoma",O273,1))),S273="positive"),AND(AND(ISNUMBER(J273),J273&gt;=5),M273=""),AND(AND(ISNUMBER(J273),J273&gt;=5),AND(ISNUMBER(M273),M273&gt;=1)),AND(ISNUMBER(SERACH("papillary",N273)),OR(Y273="positive",Z273="positive"), ISNUMBER(SEARCH("BRAF",AB273)))),"intermediate","low"))</f>
        <v>intermediate</v>
      </c>
      <c r="AF273" s="33" t="str">
        <f t="shared" si="59"/>
        <v>2</v>
      </c>
      <c r="AG273" s="33" t="str">
        <f t="shared" si="60"/>
        <v>1a</v>
      </c>
      <c r="AH273" s="33" t="str">
        <f t="shared" si="61"/>
        <v>0</v>
      </c>
      <c r="AI273" s="38" t="str">
        <f t="shared" si="62"/>
        <v>I</v>
      </c>
      <c r="AJ273" s="32" t="s">
        <v>937</v>
      </c>
      <c r="AK273" s="37" t="s">
        <v>992</v>
      </c>
      <c r="AL273" s="37" t="s">
        <v>994</v>
      </c>
      <c r="AM273" s="37" t="s">
        <v>993</v>
      </c>
      <c r="AN273" s="37" t="s">
        <v>70</v>
      </c>
      <c r="AO273" s="32">
        <f t="shared" ca="1" si="63"/>
        <v>1</v>
      </c>
      <c r="AP273" s="37">
        <f t="shared" si="64"/>
        <v>1</v>
      </c>
      <c r="AQ273" s="37">
        <f t="shared" si="65"/>
        <v>1</v>
      </c>
      <c r="AR273" s="37">
        <f t="shared" si="66"/>
        <v>1</v>
      </c>
      <c r="AS273" s="38">
        <f t="shared" si="67"/>
        <v>1</v>
      </c>
    </row>
    <row r="274" spans="1:45">
      <c r="A274" t="str">
        <f>'Model output'!A273</f>
        <v>TCGA-J8-A3O1</v>
      </c>
      <c r="B274" s="44">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7"/>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t="str">
        <f>IF('Model output'!I273="","",IF(ISNUMBER('Model output'!I273),'Model output'!I273,1))</f>
        <v/>
      </c>
      <c r="J274">
        <f>IF('Model output'!J273="","",IF(AND(ISNUMBER('Model output'!J273),'Model output'!J273&lt;=I274),'Model output'!J273,IF(ISNUMBER(SEARCH("0/",'Model output'!J273)),0,1)))</f>
        <v>12</v>
      </c>
      <c r="K274" t="str" cm="1">
        <f t="array" ref="K274">IF(COUNT(FIND({0,1,2,3,4,5,6,7,8,9},'Model output'!K273))&gt;0,'Model output'!K273,"")</f>
        <v>1.9 cm</v>
      </c>
      <c r="L274" s="26" t="str">
        <f t="shared" si="56"/>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 carcinoma</v>
      </c>
      <c r="O274" t="str">
        <f>IF('Model output'!M273="","",'Model output'!M273)</f>
        <v/>
      </c>
      <c r="P274" t="str">
        <f>IF('Model output'!N273="","",'Model output'!N273)</f>
        <v>6.5 cm</v>
      </c>
      <c r="Q274" t="str">
        <f t="shared" si="58"/>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output'!P273="",'Model output'!P273="C",ISNUMBER(SEARCH("Not identified", 'Model output'!P273)),ISNUMBER(SEARCH("Absent",'Model output'!P273)),ISNUMBER(SEARCH("Absence",'Model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Focal (less than 4 vessels)</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5" t="str">
        <f>IF('Model output'!S273="","",'Model output'!S273)</f>
        <v>Not identified</v>
      </c>
      <c r="Y274" t="str">
        <f>IF(OR('Model output'!S273="",ISNUMBER(SEARCH("No extension",'Model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8" t="str">
        <f>IF(OR('Model output'!V273="", AND(ISERROR(SEARCH("Positive",'Model output'!V273)), ISNUMBER(SEARCH("Negative",'Model output'!V273))), ISNUMBER(SEARCH("Cannot be assessed",'Model output'!V273)), AND(ISNUMBER(SEARCH("Uninvolved",'Model output'!V273)),NOT(ISNUMBER(SEARCH("margin(s) involved",'Model output'!V273)))), ISNUMBER(SEARCH("No involvement",'Model output'!V273)), AND(NOT(ISNUMBER(SEARCH("focal",'Model output'!V273))),ISNUMBER(SEARCH("Free",'Model output'!V273))), ISNUMBER(SEARCH("narrowly excised",'Model output'!V273)), ISNUMBER(SEARCH("none",'Model output'!V273)), ISNUMBER(SEARCH("R0",'Model output'!V273)), ISNUMBER(SEARCH("1 mm",'Model output'!V273)), ISNUMBER(SEARCH("0.1 CM",'Model output'!V273)), ISNUMBER(SEARCH("less than 0.2 mm",'Model output'!V273)), ISNUMBER(SEARCH("less than 1.0 mm",'Model output'!V273)), ISNUMBER(SEARCH("less than 0.5 mm",'Model output'!V273)), ISNUMBER(SEARCH("abut",'Model output'!V273))), "negative", "positive")</f>
        <v>negative</v>
      </c>
      <c r="AE274" s="32"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OR(ISNUMBER(SEARCH("papillary",N274,1)),ISNUMBER(SEARCH("papillary carcinoma",O274,1))),S274="positive"),AND(AND(ISNUMBER(J274),J274&gt;=5),M274=""),AND(AND(ISNUMBER(J274),J274&gt;=5),AND(ISNUMBER(M274),M274&gt;=1)),AND(ISNUMBER(SERACH("papillary",N274)),OR(Y274="positive",Z274="positive"), ISNUMBER(SEARCH("BRAF",AB274)))),"intermediate","low"))</f>
        <v>intermediate</v>
      </c>
      <c r="AF274" s="33" t="str">
        <f t="shared" si="59"/>
        <v>3a</v>
      </c>
      <c r="AG274" s="33" t="str">
        <f t="shared" si="60"/>
        <v>1b</v>
      </c>
      <c r="AH274" s="33" t="str">
        <f t="shared" si="61"/>
        <v>0</v>
      </c>
      <c r="AI274" s="38" t="str">
        <f t="shared" si="62"/>
        <v>I</v>
      </c>
      <c r="AJ274" s="32" t="s">
        <v>937</v>
      </c>
      <c r="AK274" s="37" t="s">
        <v>995</v>
      </c>
      <c r="AL274" s="37" t="s">
        <v>989</v>
      </c>
      <c r="AM274" s="37" t="s">
        <v>993</v>
      </c>
      <c r="AN274" s="37" t="s">
        <v>70</v>
      </c>
      <c r="AO274" s="32">
        <f t="shared" ca="1" si="63"/>
        <v>1</v>
      </c>
      <c r="AP274" s="37">
        <f t="shared" si="64"/>
        <v>1</v>
      </c>
      <c r="AQ274" s="37">
        <f t="shared" si="65"/>
        <v>1</v>
      </c>
      <c r="AR274" s="37">
        <f t="shared" si="66"/>
        <v>1</v>
      </c>
      <c r="AS274" s="38">
        <f t="shared" si="67"/>
        <v>1</v>
      </c>
    </row>
    <row r="275" spans="1:45">
      <c r="A275" t="str">
        <f>'Model output'!A274</f>
        <v>TCGA-J8-A3O2</v>
      </c>
      <c r="B275" s="44">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7"/>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 IF('Model output'!H274=" ", "negative", IF('Model output'!H274="[]", "negative", IF(ISNUMBER(SEARCH("lymph node",'Model output'!H274)),"negative", IF(ISNUMBER(SEARCH("adipose tissue",'Model output'!H274)), "negative", IF(ISNUMBER(SEARCH("neck dissection",'Model output'!H274)),"negative","positive"))))))</f>
        <v>negative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26" t="str">
        <f t="shared" si="56"/>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8"/>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output'!P274="",'Model output'!P274="C",ISNUMBER(SEARCH("Not identified", 'Model output'!P274)),ISNUMBER(SEARCH("Absent",'Model output'!P274)),ISNUMBER(SEARCH("Absence",'Model output'!P274)),AND(ISNUMBER(SEARCH("No",'Model output'!P274)),NOT(ISNUMBER(SEARCH("diagnostic",'Model output'!P274)))),ISNUMBER(SEARCH("Negative",'Model output'!P274))),"negative","positive")</f>
        <v>negative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5" t="str">
        <f>IF('Model output'!S274="","",'Model output'!S274)</f>
        <v>Present, Minimal</v>
      </c>
      <c r="Y275" t="str">
        <f>IF(OR('Model output'!S274="",ISNUMBER(SEARCH("No extension",'Model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8" t="str">
        <f>IF(OR('Model output'!V274="", AND(ISERROR(SEARCH("Positive",'Model output'!V274)), ISNUMBER(SEARCH("Negative",'Model output'!V274))), ISNUMBER(SEARCH("Cannot be assessed",'Model output'!V274)), AND(ISNUMBER(SEARCH("Uninvolved",'Model output'!V274)),NOT(ISNUMBER(SEARCH("margin(s) involved",'Model output'!V274)))), ISNUMBER(SEARCH("No involvement",'Model output'!V274)), AND(NOT(ISNUMBER(SEARCH("focal",'Model output'!V274))),ISNUMBER(SEARCH("Free",'Model output'!V274))), ISNUMBER(SEARCH("narrowly excised",'Model output'!V274)), ISNUMBER(SEARCH("none",'Model output'!V274)), ISNUMBER(SEARCH("R0",'Model output'!V274)), ISNUMBER(SEARCH("1 mm",'Model output'!V274)), ISNUMBER(SEARCH("0.1 CM",'Model output'!V274)), ISNUMBER(SEARCH("less than 0.2 mm",'Model output'!V274)), ISNUMBER(SEARCH("less than 1.0 mm",'Model output'!V274)), ISNUMBER(SEARCH("less than 0.5 mm",'Model output'!V274)), ISNUMBER(SEARCH("abut",'Model output'!V274))), "negative", "positive")</f>
        <v>negative</v>
      </c>
      <c r="AE275" s="32"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OR(ISNUMBER(SEARCH("papillary",N275,1)),ISNUMBER(SEARCH("papillary carcinoma",O275,1))),S275="positive"),AND(AND(ISNUMBER(J275),J275&gt;=5),M275=""),AND(AND(ISNUMBER(J275),J275&gt;=5),AND(ISNUMBER(M275),M275&gt;=1)),AND(ISNUMBER(SERACH("papillary",N275)),OR(Y275="positive",Z275="positive"), ISNUMBER(SEARCH("BRAF",AB275)))),"intermediate","low"))</f>
        <v>intermediate</v>
      </c>
      <c r="AF275" s="33" t="str">
        <f t="shared" si="59"/>
        <v>2</v>
      </c>
      <c r="AG275" s="33" t="str">
        <f t="shared" si="60"/>
        <v>1b</v>
      </c>
      <c r="AH275" s="33" t="str">
        <f t="shared" si="61"/>
        <v>0</v>
      </c>
      <c r="AI275" s="38" t="str">
        <f t="shared" si="62"/>
        <v>I</v>
      </c>
      <c r="AJ275" s="32" t="s">
        <v>935</v>
      </c>
      <c r="AK275" s="37" t="s">
        <v>992</v>
      </c>
      <c r="AL275" s="37" t="s">
        <v>989</v>
      </c>
      <c r="AM275" s="37" t="s">
        <v>993</v>
      </c>
      <c r="AN275" s="37" t="s">
        <v>70</v>
      </c>
      <c r="AO275" s="32">
        <f t="shared" ca="1" si="63"/>
        <v>0</v>
      </c>
      <c r="AP275" s="37">
        <f t="shared" si="64"/>
        <v>1</v>
      </c>
      <c r="AQ275" s="37">
        <f t="shared" si="65"/>
        <v>1</v>
      </c>
      <c r="AR275" s="37">
        <f t="shared" si="66"/>
        <v>1</v>
      </c>
      <c r="AS275" s="38">
        <f t="shared" si="67"/>
        <v>1</v>
      </c>
    </row>
    <row r="276" spans="1:45">
      <c r="A276" t="str">
        <f>'Model output'!A275</f>
        <v>TCGA-J8-A3YE</v>
      </c>
      <c r="B276" s="44">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
      </c>
      <c r="F276" t="str">
        <f t="shared" si="57"/>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26" t="str">
        <f t="shared" si="56"/>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 Classical (usual)</v>
      </c>
      <c r="O276" t="str">
        <f>IF('Model output'!M275="","",'Model output'!M275)</f>
        <v/>
      </c>
      <c r="P276" t="str">
        <f>IF('Model output'!N275="","",'Model output'!N275)</f>
        <v>3.5 cm</v>
      </c>
      <c r="Q276" t="str">
        <f t="shared" si="58"/>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output'!P275="",'Model output'!P275="C",ISNUMBER(SEARCH("Not identified", 'Model output'!P275)),ISNUMBER(SEARCH("Absent",'Model output'!P275)),ISNUMBER(SEARCH("Absence",'Model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5" t="str">
        <f>IF('Model output'!S275="","",'Model output'!S275)</f>
        <v>Minimal</v>
      </c>
      <c r="Y276" t="str">
        <f>IF(OR('Model output'!S275="",ISNUMBER(SEARCH("No extension",'Model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8" t="str">
        <f>IF(OR('Model output'!V275="", AND(ISERROR(SEARCH("Positive",'Model output'!V275)), ISNUMBER(SEARCH("Negative",'Model output'!V275))), ISNUMBER(SEARCH("Cannot be assessed",'Model output'!V275)), AND(ISNUMBER(SEARCH("Uninvolved",'Model output'!V275)),NOT(ISNUMBER(SEARCH("margin(s) involved",'Model output'!V275)))), ISNUMBER(SEARCH("No involvement",'Model output'!V275)), AND(NOT(ISNUMBER(SEARCH("focal",'Model output'!V275))),ISNUMBER(SEARCH("Free",'Model output'!V275))), ISNUMBER(SEARCH("narrowly excised",'Model output'!V275)), ISNUMBER(SEARCH("none",'Model output'!V275)), ISNUMBER(SEARCH("R0",'Model output'!V275)), ISNUMBER(SEARCH("1 mm",'Model output'!V275)), ISNUMBER(SEARCH("0.1 CM",'Model output'!V275)), ISNUMBER(SEARCH("less than 0.2 mm",'Model output'!V275)), ISNUMBER(SEARCH("less than 1.0 mm",'Model output'!V275)), ISNUMBER(SEARCH("less than 0.5 mm",'Model output'!V275)), ISNUMBER(SEARCH("abut",'Model output'!V275))), "negative", "positive")</f>
        <v>negative</v>
      </c>
      <c r="AE276" s="32"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OR(ISNUMBER(SEARCH("papillary",N276,1)),ISNUMBER(SEARCH("papillary carcinoma",O276,1))),S276="positive"),AND(AND(ISNUMBER(J276),J276&gt;=5),M276=""),AND(AND(ISNUMBER(J276),J276&gt;=5),AND(ISNUMBER(M276),M276&gt;=1)),AND(ISNUMBER(SERACH("papillary",N276)),OR(Y276="positive",Z276="positive"), ISNUMBER(SEARCH("BRAF",AB276)))),"intermediate","low"))</f>
        <v>intermediate</v>
      </c>
      <c r="AF276" s="33" t="str">
        <f t="shared" si="59"/>
        <v>2</v>
      </c>
      <c r="AG276" s="33" t="str">
        <f t="shared" si="60"/>
        <v>1a</v>
      </c>
      <c r="AH276" s="33" t="str">
        <f t="shared" si="61"/>
        <v>0</v>
      </c>
      <c r="AI276" s="38" t="str">
        <f t="shared" si="62"/>
        <v>I</v>
      </c>
      <c r="AJ276" s="32" t="s">
        <v>935</v>
      </c>
      <c r="AK276" s="37" t="s">
        <v>988</v>
      </c>
      <c r="AL276" s="37" t="s">
        <v>994</v>
      </c>
      <c r="AM276" s="37" t="s">
        <v>993</v>
      </c>
      <c r="AN276" s="37" t="s">
        <v>70</v>
      </c>
      <c r="AO276" s="32">
        <f t="shared" ca="1" si="63"/>
        <v>0</v>
      </c>
      <c r="AP276" s="37">
        <f t="shared" si="64"/>
        <v>0</v>
      </c>
      <c r="AQ276" s="37">
        <f t="shared" si="65"/>
        <v>1</v>
      </c>
      <c r="AR276" s="37">
        <f t="shared" si="66"/>
        <v>1</v>
      </c>
      <c r="AS276" s="38">
        <f t="shared" si="67"/>
        <v>1</v>
      </c>
    </row>
    <row r="277" spans="1:45">
      <c r="A277" t="str">
        <f>'Model output'!A276</f>
        <v>TCGA-J8-A3YH</v>
      </c>
      <c r="B277" s="44">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7"/>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t="str">
        <f>IF('Model output'!I276="","",IF(ISNUMBER('Model output'!I276),'Model output'!I276,1))</f>
        <v/>
      </c>
      <c r="J277">
        <f>IF('Model output'!J276="","",IF(AND(ISNUMBER('Model output'!J276),'Model output'!J276&lt;=I277),'Model output'!J276,IF(ISNUMBER(SEARCH("0/",'Model output'!J276)),0,1)))</f>
        <v>13</v>
      </c>
      <c r="K277" t="str" cm="1">
        <f t="array" ref="K277">IF(COUNT(FIND({0,1,2,3,4,5,6,7,8,9},'Model output'!K276))&gt;0,'Model output'!K276,"")</f>
        <v>2.0 cm</v>
      </c>
      <c r="L277" s="26" t="str">
        <f t="shared" si="56"/>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 Classical (usual)</v>
      </c>
      <c r="O277" t="str">
        <f>IF('Model output'!M276="","",'Model output'!M276)</f>
        <v/>
      </c>
      <c r="P277" t="str">
        <f>IF('Model output'!N276="","",'Model output'!N276)</f>
        <v>4.5 cm</v>
      </c>
      <c r="Q277" t="str">
        <f t="shared" si="58"/>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output'!P276="",'Model output'!P276="C",ISNUMBER(SEARCH("Not identified", 'Model output'!P276)),ISNUMBER(SEARCH("Absent",'Model output'!P276)),ISNUMBER(SEARCH("Absence",'Model output'!P276)),AND(ISNUMBER(SEARCH("No",'Model output'!P276)),NOT(ISNUMBER(SEARCH("diagnostic",'Model output'!P276)))),ISNUMBER(SEARCH("Negative",'Model output'!P276))),"negative","positive")</f>
        <v>positive</v>
      </c>
      <c r="T277">
        <f>IF('Model output'!O276="","",'Model output'!O276)</f>
        <v>4</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5" t="str">
        <f>IF('Model output'!S276="","",'Model output'!S276)</f>
        <v>Not identified</v>
      </c>
      <c r="Y277" t="str">
        <f>IF(OR('Model output'!S276="",ISNUMBER(SEARCH("No extension",'Model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8" t="str">
        <f>IF(OR('Model output'!V276="", AND(ISERROR(SEARCH("Positive",'Model output'!V276)), ISNUMBER(SEARCH("Negative",'Model output'!V276))), ISNUMBER(SEARCH("Cannot be assessed",'Model output'!V276)), AND(ISNUMBER(SEARCH("Uninvolved",'Model output'!V276)),NOT(ISNUMBER(SEARCH("margin(s) involved",'Model output'!V276)))), ISNUMBER(SEARCH("No involvement",'Model output'!V276)), AND(NOT(ISNUMBER(SEARCH("focal",'Model output'!V276))),ISNUMBER(SEARCH("Free",'Model output'!V276))), ISNUMBER(SEARCH("narrowly excised",'Model output'!V276)), ISNUMBER(SEARCH("none",'Model output'!V276)), ISNUMBER(SEARCH("R0",'Model output'!V276)), ISNUMBER(SEARCH("1 mm",'Model output'!V276)), ISNUMBER(SEARCH("0.1 CM",'Model output'!V276)), ISNUMBER(SEARCH("less than 0.2 mm",'Model output'!V276)), ISNUMBER(SEARCH("less than 1.0 mm",'Model output'!V276)), ISNUMBER(SEARCH("less than 0.5 mm",'Model output'!V276)), ISNUMBER(SEARCH("abut",'Model output'!V276))), "negative", "positive")</f>
        <v>negative</v>
      </c>
      <c r="AE277" s="32"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OR(ISNUMBER(SEARCH("papillary",N277,1)),ISNUMBER(SEARCH("papillary carcinoma",O277,1))),S277="positive"),AND(AND(ISNUMBER(J277),J277&gt;=5),M277=""),AND(AND(ISNUMBER(J277),J277&gt;=5),AND(ISNUMBER(M277),M277&gt;=1)),AND(ISNUMBER(SERACH("papillary",N277)),OR(Y277="positive",Z277="positive"), ISNUMBER(SEARCH("BRAF",AB277)))),"intermediate","low"))</f>
        <v>intermediate</v>
      </c>
      <c r="AF277" s="33" t="str">
        <f t="shared" si="59"/>
        <v>3a</v>
      </c>
      <c r="AG277" s="33" t="str">
        <f t="shared" si="60"/>
        <v>1b</v>
      </c>
      <c r="AH277" s="33" t="str">
        <f t="shared" si="61"/>
        <v>0</v>
      </c>
      <c r="AI277" s="38" t="str">
        <f t="shared" si="62"/>
        <v>I</v>
      </c>
      <c r="AJ277" s="32" t="s">
        <v>937</v>
      </c>
      <c r="AK277" s="37" t="s">
        <v>995</v>
      </c>
      <c r="AL277" s="37" t="s">
        <v>989</v>
      </c>
      <c r="AM277" s="37" t="s">
        <v>993</v>
      </c>
      <c r="AN277" s="37" t="s">
        <v>70</v>
      </c>
      <c r="AO277" s="32">
        <f t="shared" ca="1" si="63"/>
        <v>1</v>
      </c>
      <c r="AP277" s="37">
        <f t="shared" si="64"/>
        <v>1</v>
      </c>
      <c r="AQ277" s="37">
        <f t="shared" si="65"/>
        <v>1</v>
      </c>
      <c r="AR277" s="37">
        <f t="shared" si="66"/>
        <v>1</v>
      </c>
      <c r="AS277" s="38">
        <f t="shared" si="67"/>
        <v>1</v>
      </c>
    </row>
    <row r="278" spans="1:45">
      <c r="A278" t="str">
        <f>'Model output'!A277</f>
        <v>TCGA-KS-A4I1</v>
      </c>
      <c r="B278" s="44">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7"/>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26" t="str">
        <f t="shared" si="56"/>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8"/>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output'!P277="",'Model output'!P277="C",ISNUMBER(SEARCH("Not identified", 'Model output'!P277)),ISNUMBER(SEARCH("Absent",'Model output'!P277)),ISNUMBER(SEARCH("Absence",'Model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5" t="str">
        <f>IF('Model output'!S277="","",'Model output'!S277)</f>
        <v>No</v>
      </c>
      <c r="Y278" t="str">
        <f>IF(OR('Model output'!S277="",ISNUMBER(SEARCH("No extension",'Model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8" t="str">
        <f>IF(OR('Model output'!V277="", AND(ISERROR(SEARCH("Positive",'Model output'!V277)), ISNUMBER(SEARCH("Negative",'Model output'!V277))), ISNUMBER(SEARCH("Cannot be assessed",'Model output'!V277)), AND(ISNUMBER(SEARCH("Uninvolved",'Model output'!V277)),NOT(ISNUMBER(SEARCH("margin(s) involved",'Model output'!V277)))), ISNUMBER(SEARCH("No involvement",'Model output'!V277)), AND(NOT(ISNUMBER(SEARCH("focal",'Model output'!V277))),ISNUMBER(SEARCH("Free",'Model output'!V277))), ISNUMBER(SEARCH("narrowly excised",'Model output'!V277)), ISNUMBER(SEARCH("none",'Model output'!V277)), ISNUMBER(SEARCH("R0",'Model output'!V277)), ISNUMBER(SEARCH("1 mm",'Model output'!V277)), ISNUMBER(SEARCH("0.1 CM",'Model output'!V277)), ISNUMBER(SEARCH("less than 0.2 mm",'Model output'!V277)), ISNUMBER(SEARCH("less than 1.0 mm",'Model output'!V277)), ISNUMBER(SEARCH("less than 0.5 mm",'Model output'!V277)), ISNUMBER(SEARCH("abut",'Model output'!V277))), "negative", "positive")</f>
        <v>positive</v>
      </c>
      <c r="AE278" s="32"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OR(ISNUMBER(SEARCH("papillary",N278,1)),ISNUMBER(SEARCH("papillary carcinoma",O278,1))),S278="positive"),AND(AND(ISNUMBER(J278),J278&gt;=5),M278=""),AND(AND(ISNUMBER(J278),J278&gt;=5),AND(ISNUMBER(M278),M278&gt;=1)),AND(ISNUMBER(SERACH("papillary",N278)),OR(Y278="positive",Z278="positive"), ISNUMBER(SEARCH("BRAF",AB278)))),"intermediate","low"))</f>
        <v>high</v>
      </c>
      <c r="AF278" s="33" t="str">
        <f t="shared" si="59"/>
        <v>2</v>
      </c>
      <c r="AG278" s="33" t="str">
        <f t="shared" si="60"/>
        <v>0</v>
      </c>
      <c r="AH278" s="33" t="str">
        <f t="shared" si="61"/>
        <v>0</v>
      </c>
      <c r="AI278" s="38" t="str">
        <f t="shared" si="62"/>
        <v>I</v>
      </c>
      <c r="AJ278" s="32" t="s">
        <v>935</v>
      </c>
      <c r="AK278" s="37" t="s">
        <v>992</v>
      </c>
      <c r="AL278" s="37" t="s">
        <v>990</v>
      </c>
      <c r="AM278" s="37" t="s">
        <v>993</v>
      </c>
      <c r="AN278" s="37" t="s">
        <v>70</v>
      </c>
      <c r="AO278" s="32">
        <f t="shared" si="63"/>
        <v>1</v>
      </c>
      <c r="AP278" s="37">
        <f t="shared" si="64"/>
        <v>1</v>
      </c>
      <c r="AQ278" s="37">
        <f t="shared" si="65"/>
        <v>1</v>
      </c>
      <c r="AR278" s="37">
        <f t="shared" si="66"/>
        <v>1</v>
      </c>
      <c r="AS278" s="38">
        <f t="shared" si="67"/>
        <v>1</v>
      </c>
    </row>
    <row r="279" spans="1:45">
      <c r="A279" t="str">
        <f>'Model output'!A278</f>
        <v>TCGA-KS-A4I3</v>
      </c>
      <c r="B279" s="44">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57"/>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9</v>
      </c>
      <c r="J279">
        <f>IF('Model output'!J278="","",IF(AND(ISNUMBER('Model output'!J278),'Model output'!J278&lt;=I279),'Model output'!J278,IF(ISNUMBER(SEARCH("0/",'Model output'!J278)),0,1)))</f>
        <v>8</v>
      </c>
      <c r="K279" t="str" cm="1">
        <f t="array" ref="K279">IF(COUNT(FIND({0,1,2,3,4,5,6,7,8,9},'Model output'!K278))&gt;0,'Model output'!K278,"")</f>
        <v>0.6 cm</v>
      </c>
      <c r="L279" s="26" t="str">
        <f t="shared" si="56"/>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 carcinoma</v>
      </c>
      <c r="O279" t="str">
        <f>IF('Model output'!M278="","",'Model output'!M278)</f>
        <v/>
      </c>
      <c r="P279" t="str">
        <f>IF('Model output'!N278="","",'Model output'!N278)</f>
        <v>1.5 cm</v>
      </c>
      <c r="Q279" t="str">
        <f t="shared" si="58"/>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output'!P278="",'Model output'!P278="C",ISNUMBER(SEARCH("Not identified", 'Model output'!P278)),ISNUMBER(SEARCH("Absent",'Model output'!P278)),ISNUMBER(SEARCH("Absence",'Model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5" t="str">
        <f>IF('Model output'!S278="","",'Model output'!S278)</f>
        <v>Yes</v>
      </c>
      <c r="Y279" t="str">
        <f>IF(OR('Model output'!S278="",ISNUMBER(SEARCH("No extension",'Model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8" t="str">
        <f>IF(OR('Model output'!V278="", AND(ISERROR(SEARCH("Positive",'Model output'!V278)), ISNUMBER(SEARCH("Negative",'Model output'!V278))), ISNUMBER(SEARCH("Cannot be assessed",'Model output'!V278)), AND(ISNUMBER(SEARCH("Uninvolved",'Model output'!V278)),NOT(ISNUMBER(SEARCH("margin(s) involved",'Model output'!V278)))), ISNUMBER(SEARCH("No involvement",'Model output'!V278)), AND(NOT(ISNUMBER(SEARCH("focal",'Model output'!V278))),ISNUMBER(SEARCH("Free",'Model output'!V278))), ISNUMBER(SEARCH("narrowly excised",'Model output'!V278)), ISNUMBER(SEARCH("none",'Model output'!V278)), ISNUMBER(SEARCH("R0",'Model output'!V278)), ISNUMBER(SEARCH("1 mm",'Model output'!V278)), ISNUMBER(SEARCH("0.1 CM",'Model output'!V278)), ISNUMBER(SEARCH("less than 0.2 mm",'Model output'!V278)), ISNUMBER(SEARCH("less than 1.0 mm",'Model output'!V278)), ISNUMBER(SEARCH("less than 0.5 mm",'Model output'!V278)), ISNUMBER(SEARCH("abut",'Model output'!V278))), "negative", "positive")</f>
        <v>positive</v>
      </c>
      <c r="AE279" s="32"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OR(ISNUMBER(SEARCH("papillary",N279,1)),ISNUMBER(SEARCH("papillary carcinoma",O279,1))),S279="positive"),AND(AND(ISNUMBER(J279),J279&gt;=5),M279=""),AND(AND(ISNUMBER(J279),J279&gt;=5),AND(ISNUMBER(M279),M279&gt;=1)),AND(ISNUMBER(SERACH("papillary",N279)),OR(Y279="positive",Z279="positive"), ISNUMBER(SEARCH("BRAF",AB279)))),"intermediate","low"))</f>
        <v>high</v>
      </c>
      <c r="AF279" s="33" t="str">
        <f t="shared" si="59"/>
        <v>1b</v>
      </c>
      <c r="AG279" s="33" t="str">
        <f t="shared" si="60"/>
        <v>1a</v>
      </c>
      <c r="AH279" s="33" t="str">
        <f t="shared" si="61"/>
        <v>0</v>
      </c>
      <c r="AI279" s="38" t="str">
        <f t="shared" si="62"/>
        <v>I</v>
      </c>
      <c r="AJ279" s="32" t="s">
        <v>935</v>
      </c>
      <c r="AK279" s="37" t="s">
        <v>988</v>
      </c>
      <c r="AL279" s="37" t="s">
        <v>994</v>
      </c>
      <c r="AM279" s="37" t="s">
        <v>993</v>
      </c>
      <c r="AN279" s="37" t="s">
        <v>70</v>
      </c>
      <c r="AO279" s="32">
        <f t="shared" si="63"/>
        <v>1</v>
      </c>
      <c r="AP279" s="37">
        <f t="shared" si="64"/>
        <v>0</v>
      </c>
      <c r="AQ279" s="37">
        <f t="shared" si="65"/>
        <v>1</v>
      </c>
      <c r="AR279" s="37">
        <f t="shared" si="66"/>
        <v>1</v>
      </c>
      <c r="AS279" s="38">
        <f t="shared" si="67"/>
        <v>1</v>
      </c>
    </row>
    <row r="280" spans="1:45">
      <c r="A280" t="str">
        <f>'Model output'!A279</f>
        <v>TCGA-KS-A4I5</v>
      </c>
      <c r="B280" s="44">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7"/>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26" t="str">
        <f t="shared" si="56"/>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8"/>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output'!P279="",'Model output'!P279="C",ISNUMBER(SEARCH("Not identified", 'Model output'!P279)),ISNUMBER(SEARCH("Absent",'Model output'!P279)),ISNUMBER(SEARCH("Absence",'Model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5" t="str">
        <f>IF('Model output'!S279="","",'Model output'!S279)</f>
        <v>No</v>
      </c>
      <c r="Y280" t="str">
        <f>IF(OR('Model output'!S279="",ISNUMBER(SEARCH("No extension",'Model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8" t="str">
        <f>IF(OR('Model output'!V279="", AND(ISERROR(SEARCH("Positive",'Model output'!V279)), ISNUMBER(SEARCH("Negative",'Model output'!V279))), ISNUMBER(SEARCH("Cannot be assessed",'Model output'!V279)), AND(ISNUMBER(SEARCH("Uninvolved",'Model output'!V279)),NOT(ISNUMBER(SEARCH("margin(s) involved",'Model output'!V279)))), ISNUMBER(SEARCH("No involvement",'Model output'!V279)), AND(NOT(ISNUMBER(SEARCH("focal",'Model output'!V279))),ISNUMBER(SEARCH("Free",'Model output'!V279))), ISNUMBER(SEARCH("narrowly excised",'Model output'!V279)), ISNUMBER(SEARCH("none",'Model output'!V279)), ISNUMBER(SEARCH("R0",'Model output'!V279)), ISNUMBER(SEARCH("1 mm",'Model output'!V279)), ISNUMBER(SEARCH("0.1 CM",'Model output'!V279)), ISNUMBER(SEARCH("less than 0.2 mm",'Model output'!V279)), ISNUMBER(SEARCH("less than 1.0 mm",'Model output'!V279)), ISNUMBER(SEARCH("less than 0.5 mm",'Model output'!V279)), ISNUMBER(SEARCH("abut",'Model output'!V279))), "negative", "positive")</f>
        <v>negative</v>
      </c>
      <c r="AE280" s="32"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OR(ISNUMBER(SEARCH("papillary",N280,1)),ISNUMBER(SEARCH("papillary carcinoma",O280,1))),S280="positive"),AND(AND(ISNUMBER(J280),J280&gt;=5),M280=""),AND(AND(ISNUMBER(J280),J280&gt;=5),AND(ISNUMBER(M280),M280&gt;=1)),AND(ISNUMBER(SERACH("papillary",N280)),OR(Y280="positive",Z280="positive"), ISNUMBER(SEARCH("BRAF",AB280)))),"intermediate","low"))</f>
        <v>low</v>
      </c>
      <c r="AF280" s="33" t="str">
        <f t="shared" si="59"/>
        <v>1b</v>
      </c>
      <c r="AG280" s="33" t="str">
        <f t="shared" si="60"/>
        <v>0</v>
      </c>
      <c r="AH280" s="33" t="str">
        <f t="shared" si="61"/>
        <v>0</v>
      </c>
      <c r="AI280" s="38" t="str">
        <f t="shared" si="62"/>
        <v>I</v>
      </c>
      <c r="AJ280" s="32" t="s">
        <v>936</v>
      </c>
      <c r="AK280" s="37" t="s">
        <v>989</v>
      </c>
      <c r="AL280" s="37" t="s">
        <v>990</v>
      </c>
      <c r="AM280" s="37" t="s">
        <v>993</v>
      </c>
      <c r="AN280" s="37" t="s">
        <v>70</v>
      </c>
      <c r="AO280" s="32">
        <f t="shared" ca="1" si="63"/>
        <v>1</v>
      </c>
      <c r="AP280" s="37">
        <f t="shared" si="64"/>
        <v>1</v>
      </c>
      <c r="AQ280" s="37">
        <f t="shared" si="65"/>
        <v>1</v>
      </c>
      <c r="AR280" s="37">
        <f t="shared" si="66"/>
        <v>1</v>
      </c>
      <c r="AS280" s="38">
        <f t="shared" si="67"/>
        <v>1</v>
      </c>
    </row>
    <row r="281" spans="1:45">
      <c r="A281" t="str">
        <f>'Model output'!A280</f>
        <v>TCGA-KS-A4I7</v>
      </c>
      <c r="B281" s="44">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7"/>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26" t="str">
        <f t="shared" si="56"/>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8"/>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output'!P280="",'Model output'!P280="C",ISNUMBER(SEARCH("Not identified", 'Model output'!P280)),ISNUMBER(SEARCH("Absent",'Model output'!P280)),ISNUMBER(SEARCH("Absence",'Model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5" t="str">
        <f>IF('Model output'!S280="","",'Model output'!S280)</f>
        <v>No</v>
      </c>
      <c r="Y281" t="str">
        <f>IF(OR('Model output'!S280="",ISNUMBER(SEARCH("No extension",'Model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8" t="str">
        <f>IF(OR('Model output'!V280="", AND(ISERROR(SEARCH("Positive",'Model output'!V280)), ISNUMBER(SEARCH("Negative",'Model output'!V280))), ISNUMBER(SEARCH("Cannot be assessed",'Model output'!V280)), AND(ISNUMBER(SEARCH("Uninvolved",'Model output'!V280)),NOT(ISNUMBER(SEARCH("margin(s) involved",'Model output'!V280)))), ISNUMBER(SEARCH("No involvement",'Model output'!V280)), AND(NOT(ISNUMBER(SEARCH("focal",'Model output'!V280))),ISNUMBER(SEARCH("Free",'Model output'!V280))), ISNUMBER(SEARCH("narrowly excised",'Model output'!V280)), ISNUMBER(SEARCH("none",'Model output'!V280)), ISNUMBER(SEARCH("R0",'Model output'!V280)), ISNUMBER(SEARCH("1 mm",'Model output'!V280)), ISNUMBER(SEARCH("0.1 CM",'Model output'!V280)), ISNUMBER(SEARCH("less than 0.2 mm",'Model output'!V280)), ISNUMBER(SEARCH("less than 1.0 mm",'Model output'!V280)), ISNUMBER(SEARCH("less than 0.5 mm",'Model output'!V280)), ISNUMBER(SEARCH("abut",'Model output'!V280))), "negative", "positive")</f>
        <v>negative</v>
      </c>
      <c r="AE281" s="32"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OR(ISNUMBER(SEARCH("papillary",N281,1)),ISNUMBER(SEARCH("papillary carcinoma",O281,1))),S281="positive"),AND(AND(ISNUMBER(J281),J281&gt;=5),M281=""),AND(AND(ISNUMBER(J281),J281&gt;=5),AND(ISNUMBER(M281),M281&gt;=1)),AND(ISNUMBER(SERACH("papillary",N281)),OR(Y281="positive",Z281="positive"), ISNUMBER(SEARCH("BRAF",AB281)))),"intermediate","low"))</f>
        <v>low</v>
      </c>
      <c r="AF281" s="33" t="str">
        <f t="shared" si="59"/>
        <v>1b</v>
      </c>
      <c r="AG281" s="33" t="str">
        <f t="shared" si="60"/>
        <v>0</v>
      </c>
      <c r="AH281" s="33" t="str">
        <f t="shared" si="61"/>
        <v>0</v>
      </c>
      <c r="AI281" s="38" t="str">
        <f t="shared" si="62"/>
        <v>I</v>
      </c>
      <c r="AJ281" s="32" t="s">
        <v>936</v>
      </c>
      <c r="AK281" s="37" t="s">
        <v>989</v>
      </c>
      <c r="AL281" s="37" t="s">
        <v>990</v>
      </c>
      <c r="AM281" s="37" t="s">
        <v>993</v>
      </c>
      <c r="AN281" s="37" t="s">
        <v>70</v>
      </c>
      <c r="AO281" s="32">
        <f t="shared" ca="1" si="63"/>
        <v>1</v>
      </c>
      <c r="AP281" s="37">
        <f t="shared" si="64"/>
        <v>1</v>
      </c>
      <c r="AQ281" s="37">
        <f t="shared" si="65"/>
        <v>1</v>
      </c>
      <c r="AR281" s="37">
        <f t="shared" si="66"/>
        <v>1</v>
      </c>
      <c r="AS281" s="38">
        <f t="shared" si="67"/>
        <v>1</v>
      </c>
    </row>
    <row r="282" spans="1:45">
      <c r="A282" t="str">
        <f>'Model output'!A281</f>
        <v>TCGA-KS-A4IC</v>
      </c>
      <c r="B282" s="44">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1a</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7"/>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1.7 cm</v>
      </c>
      <c r="L282" s="26" t="str">
        <f t="shared" si="56"/>
        <v>1.7cm</v>
      </c>
      <c r="M282" cm="1">
        <f t="array" ref="M282">IF(L282="","",IF(ISNUMBER(SEARCH("cm",L282)),MAX(VALUE(SUBSTITUTE(_xlfn.FILTERXML("&lt;t&gt;&lt;s&gt;"&amp;SUBSTITUTE(L282,",","&lt;/s&gt;&lt;s&gt;")&amp;"&lt;/s&gt;&lt;/t&gt;","//s"),"cm",""))),MAX(VALUE(SUBSTITUTE(_xlfn.FILTERXML("&lt;t&gt;&lt;s&gt;"&amp;SUBSTITUTE(L282,",","&lt;/s&gt;&lt;s&gt;")&amp;"&lt;/s&gt;&lt;/t&gt;","//s"),"mm","")))/10))</f>
        <v>1.7</v>
      </c>
      <c r="N282" t="str">
        <f>IF('Model output'!L281="","",'Model output'!L281)</f>
        <v>Papillary</v>
      </c>
      <c r="O282" t="str">
        <f>IF('Model output'!M281="","",'Model output'!M281)</f>
        <v/>
      </c>
      <c r="P282" t="str">
        <f>IF('Model output'!N281="","",'Model output'!N281)</f>
        <v>1.1 cm</v>
      </c>
      <c r="Q282" t="str">
        <f t="shared" si="58"/>
        <v>1.1cm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output'!P281="",'Model output'!P281="C",ISNUMBER(SEARCH("Not identified", 'Model output'!P281)),ISNUMBER(SEARCH("Absent",'Model output'!P281)),ISNUMBER(SEARCH("Absence",'Model output'!P281)),AND(ISNUMBER(SEARCH("No",'Model output'!P281)),NOT(ISNUMBER(SEARCH("diagnostic",'Model output'!P281)))),ISNUMBER(SEARCH("Negative",'Model output'!P281))),"negative","positive")</f>
        <v>negative</v>
      </c>
      <c r="T282">
        <f>IF('Model output'!O281="","",'Model output'!O281)</f>
        <v>2</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5" t="str">
        <f>IF('Model output'!S281="","",'Model output'!S281)</f>
        <v>No</v>
      </c>
      <c r="Y282" t="str">
        <f>IF(OR('Model output'!S281="",ISNUMBER(SEARCH("No extension",'Model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8" t="str">
        <f>IF(OR('Model output'!V281="", AND(ISERROR(SEARCH("Positive",'Model output'!V281)), ISNUMBER(SEARCH("Negative",'Model output'!V281))), ISNUMBER(SEARCH("Cannot be assessed",'Model output'!V281)), AND(ISNUMBER(SEARCH("Uninvolved",'Model output'!V281)),NOT(ISNUMBER(SEARCH("margin(s) involved",'Model output'!V281)))), ISNUMBER(SEARCH("No involvement",'Model output'!V281)), AND(NOT(ISNUMBER(SEARCH("focal",'Model output'!V281))),ISNUMBER(SEARCH("Free",'Model output'!V281))), ISNUMBER(SEARCH("narrowly excised",'Model output'!V281)), ISNUMBER(SEARCH("none",'Model output'!V281)), ISNUMBER(SEARCH("R0",'Model output'!V281)), ISNUMBER(SEARCH("1 mm",'Model output'!V281)), ISNUMBER(SEARCH("0.1 CM",'Model output'!V281)), ISNUMBER(SEARCH("less than 0.2 mm",'Model output'!V281)), ISNUMBER(SEARCH("less than 1.0 mm",'Model output'!V281)), ISNUMBER(SEARCH("less than 0.5 mm",'Model output'!V281)), ISNUMBER(SEARCH("abut",'Model output'!V281))), "negative", "positive")</f>
        <v>negative</v>
      </c>
      <c r="AE282" s="32"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OR(ISNUMBER(SEARCH("papillary",N282,1)),ISNUMBER(SEARCH("papillary carcinoma",O282,1))),S282="positive"),AND(AND(ISNUMBER(J282),J282&gt;=5),M282=""),AND(AND(ISNUMBER(J282),J282&gt;=5),AND(ISNUMBER(M282),M282&gt;=1)),AND(ISNUMBER(SERACH("papillary",N282)),OR(Y282="positive",Z282="positive"), ISNUMBER(SEARCH("BRAF",AB282)))),"intermediate","low"))</f>
        <v>low</v>
      </c>
      <c r="AF282" s="33" t="str">
        <f t="shared" si="59"/>
        <v>1b</v>
      </c>
      <c r="AG282" s="33" t="str">
        <f t="shared" si="60"/>
        <v>1a</v>
      </c>
      <c r="AH282" s="33" t="str">
        <f t="shared" si="61"/>
        <v>0</v>
      </c>
      <c r="AI282" s="38" t="str">
        <f t="shared" si="62"/>
        <v>I</v>
      </c>
      <c r="AJ282" s="32" t="s">
        <v>936</v>
      </c>
      <c r="AK282" s="37" t="s">
        <v>989</v>
      </c>
      <c r="AL282" s="37" t="s">
        <v>994</v>
      </c>
      <c r="AM282" s="37" t="s">
        <v>993</v>
      </c>
      <c r="AN282" s="37" t="s">
        <v>70</v>
      </c>
      <c r="AO282" s="32">
        <f t="shared" ca="1" si="63"/>
        <v>1</v>
      </c>
      <c r="AP282" s="37">
        <f t="shared" si="64"/>
        <v>1</v>
      </c>
      <c r="AQ282" s="37">
        <f t="shared" si="65"/>
        <v>1</v>
      </c>
      <c r="AR282" s="37">
        <f t="shared" si="66"/>
        <v>1</v>
      </c>
      <c r="AS282" s="38">
        <f t="shared" si="67"/>
        <v>1</v>
      </c>
    </row>
    <row r="283" spans="1:45">
      <c r="A283" t="str">
        <f>'Model output'!A282</f>
        <v>TCGA-KS-A4ID</v>
      </c>
      <c r="B283" s="44">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7"/>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26" t="str">
        <f t="shared" si="56"/>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8"/>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output'!P282="",'Model output'!P282="C",ISNUMBER(SEARCH("Not identified", 'Model output'!P282)),ISNUMBER(SEARCH("Absent",'Model output'!P282)),ISNUMBER(SEARCH("Absence",'Model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5" t="str">
        <f>IF('Model output'!S282="","",'Model output'!S282)</f>
        <v>No</v>
      </c>
      <c r="Y283" t="str">
        <f>IF(OR('Model output'!S282="",ISNUMBER(SEARCH("No extension",'Model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8" t="str">
        <f>IF(OR('Model output'!V282="", AND(ISERROR(SEARCH("Positive",'Model output'!V282)), ISNUMBER(SEARCH("Negative",'Model output'!V282))), ISNUMBER(SEARCH("Cannot be assessed",'Model output'!V282)), AND(ISNUMBER(SEARCH("Uninvolved",'Model output'!V282)),NOT(ISNUMBER(SEARCH("margin(s) involved",'Model output'!V282)))), ISNUMBER(SEARCH("No involvement",'Model output'!V282)), AND(NOT(ISNUMBER(SEARCH("focal",'Model output'!V282))),ISNUMBER(SEARCH("Free",'Model output'!V282))), ISNUMBER(SEARCH("narrowly excised",'Model output'!V282)), ISNUMBER(SEARCH("none",'Model output'!V282)), ISNUMBER(SEARCH("R0",'Model output'!V282)), ISNUMBER(SEARCH("1 mm",'Model output'!V282)), ISNUMBER(SEARCH("0.1 CM",'Model output'!V282)), ISNUMBER(SEARCH("less than 0.2 mm",'Model output'!V282)), ISNUMBER(SEARCH("less than 1.0 mm",'Model output'!V282)), ISNUMBER(SEARCH("less than 0.5 mm",'Model output'!V282)), ISNUMBER(SEARCH("abut",'Model output'!V282))), "negative", "positive")</f>
        <v>negative</v>
      </c>
      <c r="AE283" s="32"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OR(ISNUMBER(SEARCH("papillary",N283,1)),ISNUMBER(SEARCH("papillary carcinoma",O283,1))),S283="positive"),AND(AND(ISNUMBER(J283),J283&gt;=5),M283=""),AND(AND(ISNUMBER(J283),J283&gt;=5),AND(ISNUMBER(M283),M283&gt;=1)),AND(ISNUMBER(SERACH("papillary",N283)),OR(Y283="positive",Z283="positive"), ISNUMBER(SEARCH("BRAF",AB283)))),"intermediate","low"))</f>
        <v>low</v>
      </c>
      <c r="AF283" s="33" t="str">
        <f t="shared" si="59"/>
        <v>1b</v>
      </c>
      <c r="AG283" s="33" t="str">
        <f t="shared" si="60"/>
        <v>0</v>
      </c>
      <c r="AH283" s="33" t="str">
        <f t="shared" si="61"/>
        <v>0</v>
      </c>
      <c r="AI283" s="38" t="str">
        <f t="shared" si="62"/>
        <v>I</v>
      </c>
      <c r="AJ283" s="32" t="s">
        <v>936</v>
      </c>
      <c r="AK283" s="37" t="s">
        <v>989</v>
      </c>
      <c r="AL283" s="37" t="s">
        <v>990</v>
      </c>
      <c r="AM283" s="37" t="s">
        <v>993</v>
      </c>
      <c r="AN283" s="37" t="s">
        <v>70</v>
      </c>
      <c r="AO283" s="32">
        <f t="shared" ca="1" si="63"/>
        <v>1</v>
      </c>
      <c r="AP283" s="37">
        <f t="shared" si="64"/>
        <v>1</v>
      </c>
      <c r="AQ283" s="37">
        <f t="shared" si="65"/>
        <v>1</v>
      </c>
      <c r="AR283" s="37">
        <f t="shared" si="66"/>
        <v>1</v>
      </c>
      <c r="AS283" s="38">
        <f t="shared" si="67"/>
        <v>1</v>
      </c>
    </row>
    <row r="284" spans="1:45">
      <c r="A284" t="str">
        <f>'Model output'!A283</f>
        <v>TCGA-L6-A4EP</v>
      </c>
      <c r="B284" s="44">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7"/>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26" t="str">
        <f t="shared" si="56"/>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3.0 cm</v>
      </c>
      <c r="Q284" t="str">
        <f t="shared" si="58"/>
        <v>3.0cm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output'!P283="",'Model output'!P283="C",ISNUMBER(SEARCH("Not identified", 'Model output'!P283)),ISNUMBER(SEARCH("Absent",'Model output'!P283)),ISNUMBER(SEARCH("Absence",'Model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5" t="str">
        <f>IF('Model output'!S283="","",'Model output'!S283)</f>
        <v>Not identified</v>
      </c>
      <c r="Y284" t="str">
        <f>IF(OR('Model output'!S283="",ISNUMBER(SEARCH("No extension",'Model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8" t="str">
        <f>IF(OR('Model output'!V283="", AND(ISERROR(SEARCH("Positive",'Model output'!V283)), ISNUMBER(SEARCH("Negative",'Model output'!V283))), ISNUMBER(SEARCH("Cannot be assessed",'Model output'!V283)), AND(ISNUMBER(SEARCH("Uninvolved",'Model output'!V283)),NOT(ISNUMBER(SEARCH("margin(s) involved",'Model output'!V283)))), ISNUMBER(SEARCH("No involvement",'Model output'!V283)), AND(NOT(ISNUMBER(SEARCH("focal",'Model output'!V283))),ISNUMBER(SEARCH("Free",'Model output'!V283))), ISNUMBER(SEARCH("narrowly excised",'Model output'!V283)), ISNUMBER(SEARCH("none",'Model output'!V283)), ISNUMBER(SEARCH("R0",'Model output'!V283)), ISNUMBER(SEARCH("1 mm",'Model output'!V283)), ISNUMBER(SEARCH("0.1 CM",'Model output'!V283)), ISNUMBER(SEARCH("less than 0.2 mm",'Model output'!V283)), ISNUMBER(SEARCH("less than 1.0 mm",'Model output'!V283)), ISNUMBER(SEARCH("less than 0.5 mm",'Model output'!V283)), ISNUMBER(SEARCH("abut",'Model output'!V283))), "negative", "positive")</f>
        <v>negative</v>
      </c>
      <c r="AE284" s="32"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OR(ISNUMBER(SEARCH("papillary",N284,1)),ISNUMBER(SEARCH("papillary carcinoma",O284,1))),S284="positive"),AND(AND(ISNUMBER(J284),J284&gt;=5),M284=""),AND(AND(ISNUMBER(J284),J284&gt;=5),AND(ISNUMBER(M284),M284&gt;=1)),AND(ISNUMBER(SERACH("papillary",N284)),OR(Y284="positive",Z284="positive"), ISNUMBER(SEARCH("BRAF",AB284)))),"intermediate","low"))</f>
        <v>low</v>
      </c>
      <c r="AF284" s="33" t="str">
        <f t="shared" si="59"/>
        <v>2</v>
      </c>
      <c r="AG284" s="33" t="str">
        <f t="shared" si="60"/>
        <v>0</v>
      </c>
      <c r="AH284" s="33" t="str">
        <f t="shared" si="61"/>
        <v>0</v>
      </c>
      <c r="AI284" s="38" t="str">
        <f t="shared" si="62"/>
        <v>I</v>
      </c>
      <c r="AJ284" s="32" t="s">
        <v>936</v>
      </c>
      <c r="AK284" s="37" t="s">
        <v>992</v>
      </c>
      <c r="AL284" s="37" t="s">
        <v>990</v>
      </c>
      <c r="AM284" s="37" t="s">
        <v>993</v>
      </c>
      <c r="AN284" s="37" t="s">
        <v>70</v>
      </c>
      <c r="AO284" s="32">
        <f t="shared" ca="1" si="63"/>
        <v>1</v>
      </c>
      <c r="AP284" s="37">
        <f t="shared" si="64"/>
        <v>1</v>
      </c>
      <c r="AQ284" s="37">
        <f t="shared" si="65"/>
        <v>1</v>
      </c>
      <c r="AR284" s="37">
        <f t="shared" si="66"/>
        <v>1</v>
      </c>
      <c r="AS284" s="38">
        <f t="shared" si="67"/>
        <v>1</v>
      </c>
    </row>
    <row r="285" spans="1:45">
      <c r="A285" t="str">
        <f>'Model output'!A284</f>
        <v>TCGA-L6-A4EQ</v>
      </c>
      <c r="B285" s="44">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7"/>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26" t="str">
        <f t="shared" si="56"/>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 thyroid carcinoma, conventional type</v>
      </c>
      <c r="O285" t="str">
        <f>IF('Model output'!M284="","",'Model output'!M284)</f>
        <v/>
      </c>
      <c r="P285" t="str">
        <f>IF('Model output'!N284="","",'Model output'!N284)</f>
        <v>3.5 cm</v>
      </c>
      <c r="Q285" t="str">
        <f t="shared" si="58"/>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output'!P284="",'Model output'!P284="C",ISNUMBER(SEARCH("Not identified", 'Model output'!P284)),ISNUMBER(SEARCH("Absent",'Model output'!P284)),ISNUMBER(SEARCH("Absence",'Model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5" t="str">
        <f>IF('Model output'!S284="","",'Model output'!S284)</f>
        <v/>
      </c>
      <c r="Y285" t="str">
        <f>IF(OR('Model output'!S284="",ISNUMBER(SEARCH("No extension",'Model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8" t="str">
        <f>IF(OR('Model output'!V284="", AND(ISERROR(SEARCH("Positive",'Model output'!V284)), ISNUMBER(SEARCH("Negative",'Model output'!V284))), ISNUMBER(SEARCH("Cannot be assessed",'Model output'!V284)), AND(ISNUMBER(SEARCH("Uninvolved",'Model output'!V284)),NOT(ISNUMBER(SEARCH("margin(s) involved",'Model output'!V284)))), ISNUMBER(SEARCH("No involvement",'Model output'!V284)), AND(NOT(ISNUMBER(SEARCH("focal",'Model output'!V284))),ISNUMBER(SEARCH("Free",'Model output'!V284))), ISNUMBER(SEARCH("narrowly excised",'Model output'!V284)), ISNUMBER(SEARCH("none",'Model output'!V284)), ISNUMBER(SEARCH("R0",'Model output'!V284)), ISNUMBER(SEARCH("1 mm",'Model output'!V284)), ISNUMBER(SEARCH("0.1 CM",'Model output'!V284)), ISNUMBER(SEARCH("less than 0.2 mm",'Model output'!V284)), ISNUMBER(SEARCH("less than 1.0 mm",'Model output'!V284)), ISNUMBER(SEARCH("less than 0.5 mm",'Model output'!V284)), ISNUMBER(SEARCH("abut",'Model output'!V284))), "negative", "positive")</f>
        <v>negative</v>
      </c>
      <c r="AE285" s="32"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OR(ISNUMBER(SEARCH("papillary",N285,1)),ISNUMBER(SEARCH("papillary carcinoma",O285,1))),S285="positive"),AND(AND(ISNUMBER(J285),J285&gt;=5),M285=""),AND(AND(ISNUMBER(J285),J285&gt;=5),AND(ISNUMBER(M285),M285&gt;=1)),AND(ISNUMBER(SERACH("papillary",N285)),OR(Y285="positive",Z285="positive"), ISNUMBER(SEARCH("BRAF",AB285)))),"intermediate","low"))</f>
        <v>low</v>
      </c>
      <c r="AF285" s="33" t="str">
        <f t="shared" si="59"/>
        <v>2</v>
      </c>
      <c r="AG285" s="33" t="str">
        <f t="shared" si="60"/>
        <v>1a</v>
      </c>
      <c r="AH285" s="33" t="str">
        <f t="shared" si="61"/>
        <v>0</v>
      </c>
      <c r="AI285" s="38" t="str">
        <f t="shared" si="62"/>
        <v>I</v>
      </c>
      <c r="AJ285" s="32" t="s">
        <v>936</v>
      </c>
      <c r="AK285" s="37" t="s">
        <v>992</v>
      </c>
      <c r="AL285" s="37" t="s">
        <v>994</v>
      </c>
      <c r="AM285" s="37" t="s">
        <v>993</v>
      </c>
      <c r="AN285" s="37" t="s">
        <v>70</v>
      </c>
      <c r="AO285" s="32">
        <f t="shared" ca="1" si="63"/>
        <v>1</v>
      </c>
      <c r="AP285" s="37">
        <f t="shared" si="64"/>
        <v>1</v>
      </c>
      <c r="AQ285" s="37">
        <f t="shared" si="65"/>
        <v>1</v>
      </c>
      <c r="AR285" s="37">
        <f t="shared" si="66"/>
        <v>1</v>
      </c>
      <c r="AS285" s="38">
        <f t="shared" si="67"/>
        <v>1</v>
      </c>
    </row>
    <row r="286" spans="1:45">
      <c r="A286" t="str">
        <f>'Model output'!A285</f>
        <v>TCGA-L6-A4ET</v>
      </c>
      <c r="B286" s="44">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7"/>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26" t="str">
        <f t="shared" si="56"/>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Follicular variant</v>
      </c>
      <c r="P286" t="str">
        <f>IF('Model output'!N285="","",'Model output'!N285)</f>
        <v>6cm</v>
      </c>
      <c r="Q286" t="str">
        <f t="shared" si="58"/>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output'!P285="",'Model output'!P285="C",ISNUMBER(SEARCH("Not identified", 'Model output'!P285)),ISNUMBER(SEARCH("Absent",'Model output'!P285)),ISNUMBER(SEARCH("Absence",'Model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5" t="str">
        <f>IF('Model output'!S285="","",'Model output'!S285)</f>
        <v>Cannot be assessed</v>
      </c>
      <c r="Y286" t="str">
        <f>IF(OR('Model output'!S285="",ISNUMBER(SEARCH("No extension",'Model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8" t="str">
        <f>IF(OR('Model output'!V285="", AND(ISERROR(SEARCH("Positive",'Model output'!V285)), ISNUMBER(SEARCH("Negative",'Model output'!V285))), ISNUMBER(SEARCH("Cannot be assessed",'Model output'!V285)), AND(ISNUMBER(SEARCH("Uninvolved",'Model output'!V285)),NOT(ISNUMBER(SEARCH("margin(s) involved",'Model output'!V285)))), ISNUMBER(SEARCH("No involvement",'Model output'!V285)), AND(NOT(ISNUMBER(SEARCH("focal",'Model output'!V285))),ISNUMBER(SEARCH("Free",'Model output'!V285))), ISNUMBER(SEARCH("narrowly excised",'Model output'!V285)), ISNUMBER(SEARCH("none",'Model output'!V285)), ISNUMBER(SEARCH("R0",'Model output'!V285)), ISNUMBER(SEARCH("1 mm",'Model output'!V285)), ISNUMBER(SEARCH("0.1 CM",'Model output'!V285)), ISNUMBER(SEARCH("less than 0.2 mm",'Model output'!V285)), ISNUMBER(SEARCH("less than 1.0 mm",'Model output'!V285)), ISNUMBER(SEARCH("less than 0.5 mm",'Model output'!V285)), ISNUMBER(SEARCH("abut",'Model output'!V285))), "negative", "positive")</f>
        <v>positive</v>
      </c>
      <c r="AE286" s="32"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OR(ISNUMBER(SEARCH("papillary",N286,1)),ISNUMBER(SEARCH("papillary carcinoma",O286,1))),S286="positive"),AND(AND(ISNUMBER(J286),J286&gt;=5),M286=""),AND(AND(ISNUMBER(J286),J286&gt;=5),AND(ISNUMBER(M286),M286&gt;=1)),AND(ISNUMBER(SERACH("papillary",N286)),OR(Y286="positive",Z286="positive"), ISNUMBER(SEARCH("BRAF",AB286)))),"intermediate","low"))</f>
        <v>high</v>
      </c>
      <c r="AF286" s="33" t="str">
        <f t="shared" si="59"/>
        <v>3a</v>
      </c>
      <c r="AG286" s="33" t="str">
        <f t="shared" si="60"/>
        <v>0</v>
      </c>
      <c r="AH286" s="33" t="str">
        <f t="shared" si="61"/>
        <v>0</v>
      </c>
      <c r="AI286" s="38" t="str">
        <f t="shared" si="62"/>
        <v>I</v>
      </c>
      <c r="AJ286" s="32" t="s">
        <v>935</v>
      </c>
      <c r="AK286" s="37" t="s">
        <v>995</v>
      </c>
      <c r="AL286" s="37" t="s">
        <v>993</v>
      </c>
      <c r="AM286" s="37" t="s">
        <v>993</v>
      </c>
      <c r="AN286" s="37" t="s">
        <v>70</v>
      </c>
      <c r="AO286" s="32">
        <f t="shared" si="63"/>
        <v>1</v>
      </c>
      <c r="AP286" s="37">
        <f t="shared" si="64"/>
        <v>1</v>
      </c>
      <c r="AQ286" s="37">
        <f t="shared" si="65"/>
        <v>1</v>
      </c>
      <c r="AR286" s="37">
        <f t="shared" si="66"/>
        <v>1</v>
      </c>
      <c r="AS286" s="38">
        <f t="shared" si="67"/>
        <v>1</v>
      </c>
    </row>
    <row r="287" spans="1:45">
      <c r="A287" t="str">
        <f>'Model output'!A286</f>
        <v>TCGA-L6-A4EU</v>
      </c>
      <c r="B287" s="44">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7"/>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26" t="str">
        <f t="shared" si="56"/>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8"/>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output'!P286="",'Model output'!P286="C",ISNUMBER(SEARCH("Not identified", 'Model output'!P286)),ISNUMBER(SEARCH("Absent",'Model output'!P286)),ISNUMBER(SEARCH("Absence",'Model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5" t="str">
        <f>IF('Model output'!S286="","",'Model output'!S286)</f>
        <v>Present</v>
      </c>
      <c r="Y287" t="str">
        <f>IF(OR('Model output'!S286="",ISNUMBER(SEARCH("No extension",'Model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8" t="str">
        <f>IF(OR('Model output'!V286="", AND(ISERROR(SEARCH("Positive",'Model output'!V286)), ISNUMBER(SEARCH("Negative",'Model output'!V286))), ISNUMBER(SEARCH("Cannot be assessed",'Model output'!V286)), AND(ISNUMBER(SEARCH("Uninvolved",'Model output'!V286)),NOT(ISNUMBER(SEARCH("margin(s) involved",'Model output'!V286)))), ISNUMBER(SEARCH("No involvement",'Model output'!V286)), AND(NOT(ISNUMBER(SEARCH("focal",'Model output'!V286))),ISNUMBER(SEARCH("Free",'Model output'!V286))), ISNUMBER(SEARCH("narrowly excised",'Model output'!V286)), ISNUMBER(SEARCH("none",'Model output'!V286)), ISNUMBER(SEARCH("R0",'Model output'!V286)), ISNUMBER(SEARCH("1 mm",'Model output'!V286)), ISNUMBER(SEARCH("0.1 CM",'Model output'!V286)), ISNUMBER(SEARCH("less than 0.2 mm",'Model output'!V286)), ISNUMBER(SEARCH("less than 1.0 mm",'Model output'!V286)), ISNUMBER(SEARCH("less than 0.5 mm",'Model output'!V286)), ISNUMBER(SEARCH("abut",'Model output'!V286))), "negative", "positive")</f>
        <v>positive</v>
      </c>
      <c r="AE287" s="32"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OR(ISNUMBER(SEARCH("papillary",N287,1)),ISNUMBER(SEARCH("papillary carcinoma",O287,1))),S287="positive"),AND(AND(ISNUMBER(J287),J287&gt;=5),M287=""),AND(AND(ISNUMBER(J287),J287&gt;=5),AND(ISNUMBER(M287),M287&gt;=1)),AND(ISNUMBER(SERACH("papillary",N287)),OR(Y287="positive",Z287="positive"), ISNUMBER(SEARCH("BRAF",AB287)))),"intermediate","low"))</f>
        <v>high</v>
      </c>
      <c r="AF287" s="33" t="str">
        <f t="shared" si="59"/>
        <v>3a</v>
      </c>
      <c r="AG287" s="33" t="str">
        <f t="shared" si="60"/>
        <v>1a</v>
      </c>
      <c r="AH287" s="33" t="str">
        <f t="shared" si="61"/>
        <v>0</v>
      </c>
      <c r="AI287" s="38" t="str">
        <f t="shared" si="62"/>
        <v>II</v>
      </c>
      <c r="AJ287" s="32" t="s">
        <v>935</v>
      </c>
      <c r="AK287" s="37" t="s">
        <v>988</v>
      </c>
      <c r="AL287" s="37" t="s">
        <v>994</v>
      </c>
      <c r="AM287" s="37" t="s">
        <v>993</v>
      </c>
      <c r="AN287" s="37" t="s">
        <v>991</v>
      </c>
      <c r="AO287" s="32">
        <f t="shared" si="63"/>
        <v>1</v>
      </c>
      <c r="AP287" s="37">
        <f t="shared" si="64"/>
        <v>0</v>
      </c>
      <c r="AQ287" s="37">
        <f t="shared" si="65"/>
        <v>1</v>
      </c>
      <c r="AR287" s="37">
        <f t="shared" si="66"/>
        <v>1</v>
      </c>
      <c r="AS287" s="38">
        <f t="shared" si="67"/>
        <v>1</v>
      </c>
    </row>
    <row r="288" spans="1:45">
      <c r="A288" t="str">
        <f>'Model output'!A287</f>
        <v>TCGA-MK-A4N6</v>
      </c>
      <c r="B288" s="44">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7"/>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1.9 cm</v>
      </c>
      <c r="L288" s="26" t="str">
        <f t="shared" si="56"/>
        <v>1.9cm</v>
      </c>
      <c r="M288" cm="1">
        <f t="array" ref="M288">IF(L288="","",IF(ISNUMBER(SEARCH("cm",L288)),MAX(VALUE(SUBSTITUTE(_xlfn.FILTERXML("&lt;t&gt;&lt;s&gt;"&amp;SUBSTITUTE(L288,",","&lt;/s&gt;&lt;s&gt;")&amp;"&lt;/s&gt;&lt;/t&gt;","//s"),"cm",""))),MAX(VALUE(SUBSTITUTE(_xlfn.FILTERXML("&lt;t&gt;&lt;s&gt;"&amp;SUBSTITUTE(L288,",","&lt;/s&gt;&lt;s&gt;")&amp;"&lt;/s&gt;&lt;/t&gt;","//s"),"mm","")))/10))</f>
        <v>1.9</v>
      </c>
      <c r="N288" t="str">
        <f>IF('Model output'!L287="","",'Model output'!L287)</f>
        <v>Papillary carcinoma, classical type</v>
      </c>
      <c r="O288" t="str">
        <f>IF('Model output'!M287="","",'Model output'!M287)</f>
        <v/>
      </c>
      <c r="P288" t="str">
        <f>IF('Model output'!N287="","",'Model output'!N287)</f>
        <v>8.2 cm</v>
      </c>
      <c r="Q288" t="str">
        <f t="shared" si="58"/>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output'!P287="",'Model output'!P287="C",ISNUMBER(SEARCH("Not identified", 'Model output'!P287)),ISNUMBER(SEARCH("Absent",'Model output'!P287)),ISNUMBER(SEARCH("Absence",'Model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5" t="str">
        <f>IF('Model output'!S287="","",'Model output'!S287)</f>
        <v>Present</v>
      </c>
      <c r="Y288" t="str">
        <f>IF(OR('Model output'!S287="",ISNUMBER(SEARCH("No extension",'Model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8" t="str">
        <f>IF(OR('Model output'!V287="", AND(ISERROR(SEARCH("Positive",'Model output'!V287)), ISNUMBER(SEARCH("Negative",'Model output'!V287))), ISNUMBER(SEARCH("Cannot be assessed",'Model output'!V287)), AND(ISNUMBER(SEARCH("Uninvolved",'Model output'!V287)),NOT(ISNUMBER(SEARCH("margin(s) involved",'Model output'!V287)))), ISNUMBER(SEARCH("No involvement",'Model output'!V287)), AND(NOT(ISNUMBER(SEARCH("focal",'Model output'!V287))),ISNUMBER(SEARCH("Free",'Model output'!V287))), ISNUMBER(SEARCH("narrowly excised",'Model output'!V287)), ISNUMBER(SEARCH("none",'Model output'!V287)), ISNUMBER(SEARCH("R0",'Model output'!V287)), ISNUMBER(SEARCH("1 mm",'Model output'!V287)), ISNUMBER(SEARCH("0.1 CM",'Model output'!V287)), ISNUMBER(SEARCH("less than 0.2 mm",'Model output'!V287)), ISNUMBER(SEARCH("less than 1.0 mm",'Model output'!V287)), ISNUMBER(SEARCH("less than 0.5 mm",'Model output'!V287)), ISNUMBER(SEARCH("abut",'Model output'!V287))), "negative", "positive")</f>
        <v>negative</v>
      </c>
      <c r="AE288" s="32"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OR(ISNUMBER(SEARCH("papillary",N288,1)),ISNUMBER(SEARCH("papillary carcinoma",O288,1))),S288="positive"),AND(AND(ISNUMBER(J288),J288&gt;=5),M288=""),AND(AND(ISNUMBER(J288),J288&gt;=5),AND(ISNUMBER(M288),M288&gt;=1)),AND(ISNUMBER(SERACH("papillary",N288)),OR(Y288="positive",Z288="positive"), ISNUMBER(SEARCH("BRAF",AB288)))),"intermediate","low"))</f>
        <v>intermediate</v>
      </c>
      <c r="AF288" s="33" t="str">
        <f t="shared" si="59"/>
        <v>3a</v>
      </c>
      <c r="AG288" s="33" t="str">
        <f t="shared" si="60"/>
        <v>1b</v>
      </c>
      <c r="AH288" s="33" t="str">
        <f t="shared" si="61"/>
        <v>0</v>
      </c>
      <c r="AI288" s="38" t="str">
        <f t="shared" si="62"/>
        <v>I</v>
      </c>
      <c r="AJ288" s="32" t="s">
        <v>937</v>
      </c>
      <c r="AK288" s="37" t="s">
        <v>995</v>
      </c>
      <c r="AL288" s="37" t="s">
        <v>989</v>
      </c>
      <c r="AM288" s="37" t="s">
        <v>993</v>
      </c>
      <c r="AN288" s="37" t="s">
        <v>70</v>
      </c>
      <c r="AO288" s="32">
        <f t="shared" ca="1" si="63"/>
        <v>1</v>
      </c>
      <c r="AP288" s="37">
        <f t="shared" si="64"/>
        <v>1</v>
      </c>
      <c r="AQ288" s="37">
        <f t="shared" si="65"/>
        <v>1</v>
      </c>
      <c r="AR288" s="37">
        <f t="shared" si="66"/>
        <v>1</v>
      </c>
      <c r="AS288" s="38">
        <f t="shared" si="67"/>
        <v>1</v>
      </c>
    </row>
    <row r="289" spans="1:45">
      <c r="A289" t="str">
        <f>'Model output'!A288</f>
        <v>TCGA-MK-A4N7</v>
      </c>
      <c r="B289" s="44">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si="57"/>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26" t="str">
        <f t="shared" si="56"/>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v>
      </c>
      <c r="O289" t="str">
        <f>IF('Model output'!M288="","",'Model output'!M288)</f>
        <v>CLASSICAL VARIANT</v>
      </c>
      <c r="P289" t="str">
        <f>IF('Model output'!N288="","",'Model output'!N288)</f>
        <v>2.5 CM</v>
      </c>
      <c r="Q289" t="str">
        <f t="shared" si="58"/>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output'!P288="",'Model output'!P288="C",ISNUMBER(SEARCH("Not identified", 'Model output'!P288)),ISNUMBER(SEARCH("Absent",'Model output'!P288)),ISNUMBER(SEARCH("Absence",'Model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EXTENT: 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5" t="str">
        <f>IF('Model output'!S288="","",'Model output'!S288)</f>
        <v>NOT APPLICABLE</v>
      </c>
      <c r="Y289" t="str">
        <f>IF(OR('Model output'!S288="",ISNUMBER(SEARCH("No extension",'Model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8" t="str">
        <f>IF(OR('Model output'!V288="", AND(ISERROR(SEARCH("Positive",'Model output'!V288)), ISNUMBER(SEARCH("Negative",'Model output'!V288))), ISNUMBER(SEARCH("Cannot be assessed",'Model output'!V288)), AND(ISNUMBER(SEARCH("Uninvolved",'Model output'!V288)),NOT(ISNUMBER(SEARCH("margin(s) involved",'Model output'!V288)))), ISNUMBER(SEARCH("No involvement",'Model output'!V288)), AND(NOT(ISNUMBER(SEARCH("focal",'Model output'!V288))),ISNUMBER(SEARCH("Free",'Model output'!V288))), ISNUMBER(SEARCH("narrowly excised",'Model output'!V288)), ISNUMBER(SEARCH("none",'Model output'!V288)), ISNUMBER(SEARCH("R0",'Model output'!V288)), ISNUMBER(SEARCH("1 mm",'Model output'!V288)), ISNUMBER(SEARCH("0.1 CM",'Model output'!V288)), ISNUMBER(SEARCH("less than 0.2 mm",'Model output'!V288)), ISNUMBER(SEARCH("less than 1.0 mm",'Model output'!V288)), ISNUMBER(SEARCH("less than 0.5 mm",'Model output'!V288)), ISNUMBER(SEARCH("abut",'Model output'!V288))), "negative", "positive")</f>
        <v>negative</v>
      </c>
      <c r="AE289" s="32"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OR(ISNUMBER(SEARCH("papillary",N289,1)),ISNUMBER(SEARCH("papillary carcinoma",O289,1))),S289="positive"),AND(AND(ISNUMBER(J289),J289&gt;=5),M289=""),AND(AND(ISNUMBER(J289),J289&gt;=5),AND(ISNUMBER(M289),M289&gt;=1)),AND(ISNUMBER(SERACH("papillary",N289)),OR(Y289="positive",Z289="positive"), ISNUMBER(SEARCH("BRAF",AB289)))),"intermediate","low"))</f>
        <v>intermediate</v>
      </c>
      <c r="AF289" s="33" t="str">
        <f t="shared" si="59"/>
        <v>2</v>
      </c>
      <c r="AG289" s="33" t="str">
        <f t="shared" si="60"/>
        <v>0</v>
      </c>
      <c r="AH289" s="33" t="str">
        <f t="shared" si="61"/>
        <v>0</v>
      </c>
      <c r="AI289" s="38" t="str">
        <f t="shared" si="62"/>
        <v>I</v>
      </c>
      <c r="AJ289" s="32" t="s">
        <v>937</v>
      </c>
      <c r="AK289" s="37" t="s">
        <v>992</v>
      </c>
      <c r="AL289" s="37" t="s">
        <v>990</v>
      </c>
      <c r="AM289" s="37" t="s">
        <v>993</v>
      </c>
      <c r="AN289" s="37" t="s">
        <v>70</v>
      </c>
      <c r="AO289" s="32">
        <f t="shared" ca="1" si="63"/>
        <v>1</v>
      </c>
      <c r="AP289" s="37">
        <f t="shared" si="64"/>
        <v>1</v>
      </c>
      <c r="AQ289" s="37">
        <f t="shared" si="65"/>
        <v>1</v>
      </c>
      <c r="AR289" s="37">
        <f t="shared" si="66"/>
        <v>1</v>
      </c>
      <c r="AS289" s="38">
        <f t="shared" si="67"/>
        <v>1</v>
      </c>
    </row>
    <row r="290" spans="1:45">
      <c r="A290" t="str">
        <f>'Model output'!A289</f>
        <v>TCGA-MK-A4N9</v>
      </c>
      <c r="B290" s="44">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7"/>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2.4 x 2.3 x 1.3 cm</v>
      </c>
      <c r="L290" s="26" t="str">
        <f t="shared" ref="L290:L291" si="68">LOWER(SUBSTITUTE(SUBSTITUTE(SUBSTITUTE(SUBSTITUTE(SUBSTITUTE(SUBSTITUTE(SUBSTITUTE(SUBSTITUTE(SUBSTITUTE(SUBSTITUTE(SUBSTITUTE(SUBSTITUTE(SUBSTITUTE(SUBSTITUTE(SUBSTITUTE(SUBSTITUTE(SUBSTITUTE(SUBSTITUTE(K290,"cm.","cm"), "0/1 cm", ""), "gross examination", ""), "Level IV", ""), "paratracheal", ""), "tissue", ""), "diameter", ""), "right", ""), "up to", ""), "to", ","), "by", ""), "x", ","), "'", ""), "[", ""), "]", ""), "(", ""), ")", ""), " ", ""))</f>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 CARCINOMA</v>
      </c>
      <c r="O290" t="str">
        <f>IF('Model output'!M289="","",'Model output'!M289)</f>
        <v/>
      </c>
      <c r="P290" t="str">
        <f>IF('Model output'!N289="","",'Model output'!N289)</f>
        <v>2.6 cm (ISTHMUS)</v>
      </c>
      <c r="Q290" t="str">
        <f t="shared" si="58"/>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output'!P289="",'Model output'!P289="C",ISNUMBER(SEARCH("Not identified", 'Model output'!P289)),ISNUMBER(SEARCH("Absent",'Model output'!P289)),ISNUMBER(SEARCH("Absence",'Model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5" t="str">
        <f>IF('Model output'!S289="","",'Model output'!S289)</f>
        <v>EXTRATHRYOIDAL EXTENSION</v>
      </c>
      <c r="Y290" t="str">
        <f>IF(OR('Model output'!S289="",ISNUMBER(SEARCH("No extension",'Model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8" t="str">
        <f>IF(OR('Model output'!V289="", AND(ISERROR(SEARCH("Positive",'Model output'!V289)), ISNUMBER(SEARCH("Negative",'Model output'!V289))), ISNUMBER(SEARCH("Cannot be assessed",'Model output'!V289)), AND(ISNUMBER(SEARCH("Uninvolved",'Model output'!V289)),NOT(ISNUMBER(SEARCH("margin(s) involved",'Model output'!V289)))), ISNUMBER(SEARCH("No involvement",'Model output'!V289)), AND(NOT(ISNUMBER(SEARCH("focal",'Model output'!V289))),ISNUMBER(SEARCH("Free",'Model output'!V289))), ISNUMBER(SEARCH("narrowly excised",'Model output'!V289)), ISNUMBER(SEARCH("none",'Model output'!V289)), ISNUMBER(SEARCH("R0",'Model output'!V289)), ISNUMBER(SEARCH("1 mm",'Model output'!V289)), ISNUMBER(SEARCH("0.1 CM",'Model output'!V289)), ISNUMBER(SEARCH("less than 0.2 mm",'Model output'!V289)), ISNUMBER(SEARCH("less than 1.0 mm",'Model output'!V289)), ISNUMBER(SEARCH("less than 0.5 mm",'Model output'!V289)), ISNUMBER(SEARCH("abut",'Model output'!V289))), "negative", "positive")</f>
        <v>negative</v>
      </c>
      <c r="AE290" s="32"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OR(ISNUMBER(SEARCH("papillary",N290,1)),ISNUMBER(SEARCH("papillary carcinoma",O290,1))),S290="positive"),AND(AND(ISNUMBER(J290),J290&gt;=5),M290=""),AND(AND(ISNUMBER(J290),J290&gt;=5),AND(ISNUMBER(M290),M290&gt;=1)),AND(ISNUMBER(SERACH("papillary",N290)),OR(Y290="positive",Z290="positive"), ISNUMBER(SEARCH("BRAF",AB290)))),"intermediate","low"))</f>
        <v>intermediate</v>
      </c>
      <c r="AF290" s="33" t="str">
        <f t="shared" si="59"/>
        <v>2</v>
      </c>
      <c r="AG290" s="33" t="str">
        <f t="shared" si="60"/>
        <v>1a</v>
      </c>
      <c r="AH290" s="33" t="str">
        <f t="shared" si="61"/>
        <v>0</v>
      </c>
      <c r="AI290" s="38" t="str">
        <f t="shared" si="62"/>
        <v>I</v>
      </c>
      <c r="AJ290" s="32" t="s">
        <v>937</v>
      </c>
      <c r="AK290" s="37" t="s">
        <v>992</v>
      </c>
      <c r="AL290" s="37" t="s">
        <v>994</v>
      </c>
      <c r="AM290" s="37" t="s">
        <v>990</v>
      </c>
      <c r="AN290" s="37" t="s">
        <v>70</v>
      </c>
      <c r="AO290" s="32">
        <f t="shared" ca="1" si="63"/>
        <v>1</v>
      </c>
      <c r="AP290" s="37">
        <f t="shared" si="64"/>
        <v>1</v>
      </c>
      <c r="AQ290" s="37">
        <f t="shared" si="65"/>
        <v>1</v>
      </c>
      <c r="AR290" s="37">
        <f t="shared" si="66"/>
        <v>1</v>
      </c>
      <c r="AS290" s="38">
        <f t="shared" si="67"/>
        <v>1</v>
      </c>
    </row>
    <row r="291" spans="1:45">
      <c r="A291" s="17" t="str">
        <f>'Model output'!A290</f>
        <v>TCGA-MK-A84Z</v>
      </c>
      <c r="B291" s="45">
        <v>74</v>
      </c>
      <c r="C291" s="18"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8"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8"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7" t="str">
        <f t="shared" si="57"/>
        <v>negative</v>
      </c>
      <c r="G291" s="17"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7"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17" t="str">
        <f>IF('Model output'!I290="","",IF(ISNUMBER('Model output'!I290),'Model output'!I290,1))</f>
        <v/>
      </c>
      <c r="J291" s="17" t="str">
        <f>IF('Model output'!J290="","",IF(AND(ISNUMBER('Model output'!J290),'Model output'!J290&lt;=I291),'Model output'!J290,IF(ISNUMBER(SEARCH("0/",'Model output'!J290)),0,1)))</f>
        <v/>
      </c>
      <c r="K291" s="17" t="str" cm="1">
        <f t="array" ref="K291">IF(COUNT(FIND({0,1,2,3,4,5,6,7,8,9},'Model output'!K290))&gt;0,'Model output'!K290,"")</f>
        <v/>
      </c>
      <c r="L291" s="19" t="str">
        <f t="shared" si="68"/>
        <v/>
      </c>
      <c r="M291" s="17" t="str" cm="1">
        <f t="array" ref="M291">IF(L291="","",IF(ISNUMBER(SEARCH("cm",L291)),MAX(VALUE(SUBSTITUTE(_xlfn.FILTERXML("&lt;t&gt;&lt;s&gt;"&amp;SUBSTITUTE(L291,",","&lt;/s&gt;&lt;s&gt;")&amp;"&lt;/s&gt;&lt;/t&gt;","//s"),"cm",""))),MAX(VALUE(SUBSTITUTE(_xlfn.FILTERXML("&lt;t&gt;&lt;s&gt;"&amp;SUBSTITUTE(L291,",","&lt;/s&gt;&lt;s&gt;")&amp;"&lt;/s&gt;&lt;/t&gt;","//s"),"mm","")))/10))</f>
        <v/>
      </c>
      <c r="N291" s="17" t="str">
        <f>IF('Model output'!L290="","",'Model output'!L290)</f>
        <v>Papillary carcinoma, Follicular variant</v>
      </c>
      <c r="O291" s="17" t="str">
        <f>IF('Model output'!M290="","",'Model output'!M290)</f>
        <v/>
      </c>
      <c r="P291" s="17" t="str">
        <f>IF('Model output'!N290="","",'Model output'!N290)</f>
        <v>1.5 x 2.2 x 5.0 cm</v>
      </c>
      <c r="Q291" s="17" t="str">
        <f t="shared" si="58"/>
        <v>1.5,2.2,5.0cm</v>
      </c>
      <c r="R291" s="17"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7" t="str">
        <f>IF(OR('Model output'!P290="",'Model output'!P290="C",ISNUMBER(SEARCH("Not identified", 'Model output'!P290)),ISNUMBER(SEARCH("Absent",'Model output'!P290)),ISNUMBER(SEARCH("Absence",'Model output'!P290)),AND(ISNUMBER(SEARCH("No",'Model output'!P290)),NOT(ISNUMBER(SEARCH("diagnostic",'Model output'!P290)))),ISNUMBER(SEARCH("Negative",'Model output'!P290))),"negative","positive")</f>
        <v>negative</v>
      </c>
      <c r="T291" s="17">
        <f>IF('Model output'!O290="","",'Model output'!O290)</f>
        <v>2</v>
      </c>
      <c r="U291" s="17"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7"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7"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0" t="str">
        <f>IF('Model output'!S290="","",'Model output'!S290)</f>
        <v/>
      </c>
      <c r="Y291" s="17" t="str">
        <f>IF(OR('Model output'!S290="",ISNUMBER(SEARCH("No extension",'Model output'!S290)),ISNUMBER(SEARCH("Absent",'Model output'!S290)),ISNUMBER(SEARCH("Not identified",'Model output'!S290)),AND(ISNUMBER(SEARCH("No",'Model output'!S290)),NOT(ISNUMBER(SEARCH("carcinoma",'Model output'!S290)))),ISNUMBER(SEARCH("negative",'Model output'!S290))),"negative",IF(Z291="positive","gETE", "positive"))</f>
        <v>negative</v>
      </c>
      <c r="Z291" s="17"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7" t="str">
        <f>IF('Model output'!T290="","",IF('Model output'!T290="Not mentioned", "No", "Yes"))</f>
        <v/>
      </c>
      <c r="AB291" s="17" t="str">
        <f>IF(AA291&lt;&gt;"Yes","",IF(OR('Model output'!U290="",ISNUMBER(SEARCH("Not identified",'Model output'!U290))),"",'Model output'!U290))</f>
        <v/>
      </c>
      <c r="AC291" s="14" t="str">
        <f>IF(OR('Model output'!V290="", AND(ISERROR(SEARCH("Positive",'Model output'!V290)), ISNUMBER(SEARCH("Negative",'Model output'!V290))), ISNUMBER(SEARCH("Cannot be assessed",'Model output'!V290)), AND(ISNUMBER(SEARCH("Uninvolved",'Model output'!V290)),NOT(ISNUMBER(SEARCH("margin(s) involved",'Model output'!V290)))), ISNUMBER(SEARCH("No involvement",'Model output'!V290)), AND(NOT(ISNUMBER(SEARCH("focal",'Model output'!V290))),ISNUMBER(SEARCH("Free",'Model output'!V290))), ISNUMBER(SEARCH("narrowly excised",'Model output'!V290)), ISNUMBER(SEARCH("none",'Model output'!V290)), ISNUMBER(SEARCH("R0",'Model output'!V290)), ISNUMBER(SEARCH("1 mm",'Model output'!V290)), ISNUMBER(SEARCH("0.1 CM",'Model output'!V290)), ISNUMBER(SEARCH("less than 0.2 mm",'Model output'!V290)), ISNUMBER(SEARCH("less than 1.0 mm",'Model output'!V290)), ISNUMBER(SEARCH("less than 0.5 mm",'Model output'!V290)), ISNUMBER(SEARCH("abut",'Model output'!V290))), "negative", "positive")</f>
        <v>negative</v>
      </c>
      <c r="AD291" s="21"/>
      <c r="AE291" s="39"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OR(ISNUMBER(SEARCH("papillary",N291,1)),ISNUMBER(SEARCH("papillary carcinoma",O291,1))),S291="positive"),AND(AND(ISNUMBER(J291),J291&gt;=5),M291=""),AND(AND(ISNUMBER(J291),J291&gt;=5),AND(ISNUMBER(M291),M291&gt;=1)),AND(ISNUMBER(SERACH("papillary",N291)),OR(Y291="positive",Z291="positive"), ISNUMBER(SEARCH("BRAF",AB291)))),"intermediate","low"))</f>
        <v>low</v>
      </c>
      <c r="AF291" s="40" t="str">
        <f t="shared" si="59"/>
        <v>3a</v>
      </c>
      <c r="AG291" s="40" t="str">
        <f t="shared" si="60"/>
        <v>0</v>
      </c>
      <c r="AH291" s="40" t="str">
        <f t="shared" si="61"/>
        <v>0</v>
      </c>
      <c r="AI291" s="41" t="str">
        <f t="shared" si="62"/>
        <v>II</v>
      </c>
      <c r="AJ291" s="39" t="s">
        <v>936</v>
      </c>
      <c r="AK291" s="42" t="s">
        <v>995</v>
      </c>
      <c r="AL291" s="42" t="s">
        <v>993</v>
      </c>
      <c r="AM291" s="42" t="s">
        <v>993</v>
      </c>
      <c r="AN291" s="42" t="s">
        <v>991</v>
      </c>
      <c r="AO291" s="39">
        <f t="shared" ca="1" si="63"/>
        <v>1</v>
      </c>
      <c r="AP291" s="42">
        <f t="shared" si="64"/>
        <v>1</v>
      </c>
      <c r="AQ291" s="42">
        <f t="shared" si="65"/>
        <v>1</v>
      </c>
      <c r="AR291" s="42">
        <f t="shared" si="66"/>
        <v>1</v>
      </c>
      <c r="AS291" s="41">
        <f t="shared" si="67"/>
        <v>1</v>
      </c>
    </row>
    <row r="294" spans="1:45">
      <c r="AN294" s="24"/>
    </row>
    <row r="295" spans="1:45">
      <c r="AO295" s="25"/>
      <c r="AP295" s="25"/>
      <c r="AQ295" s="25"/>
      <c r="AR295" s="25"/>
      <c r="AS295" s="25"/>
    </row>
    <row r="296" spans="1:45">
      <c r="AO296" s="25"/>
    </row>
    <row r="298" spans="1:45">
      <c r="AS298" s="12"/>
    </row>
    <row r="299" spans="1:45">
      <c r="AS299" s="12"/>
    </row>
    <row r="300" spans="1:45">
      <c r="AS300" s="12"/>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M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75</v>
      </c>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row>
    <row r="2" spans="1:22">
      <c r="A2" t="s">
        <v>13</v>
      </c>
      <c r="D2" t="s">
        <v>16</v>
      </c>
      <c r="E2" t="s">
        <v>15</v>
      </c>
      <c r="G2" t="s">
        <v>829</v>
      </c>
      <c r="I2">
        <v>34</v>
      </c>
      <c r="J2">
        <v>10</v>
      </c>
      <c r="K2" t="s">
        <v>124</v>
      </c>
      <c r="L2" t="s">
        <v>98</v>
      </c>
      <c r="N2" t="s">
        <v>99</v>
      </c>
      <c r="O2">
        <v>1</v>
      </c>
      <c r="P2" t="s">
        <v>18</v>
      </c>
      <c r="R2" t="s">
        <v>31</v>
      </c>
      <c r="S2" t="s">
        <v>100</v>
      </c>
      <c r="V2" t="s">
        <v>19</v>
      </c>
    </row>
    <row r="3" spans="1:22">
      <c r="A3" t="s">
        <v>325</v>
      </c>
      <c r="D3" t="s">
        <v>36</v>
      </c>
      <c r="E3" t="s">
        <v>24</v>
      </c>
      <c r="F3" t="s">
        <v>14</v>
      </c>
      <c r="I3">
        <v>6</v>
      </c>
      <c r="J3">
        <v>0</v>
      </c>
      <c r="K3" t="s">
        <v>105</v>
      </c>
      <c r="L3" t="s">
        <v>98</v>
      </c>
      <c r="M3" t="s">
        <v>120</v>
      </c>
      <c r="N3" t="s">
        <v>105</v>
      </c>
      <c r="O3">
        <v>2</v>
      </c>
      <c r="P3" t="s">
        <v>31</v>
      </c>
      <c r="S3" t="s">
        <v>830</v>
      </c>
      <c r="V3" t="s">
        <v>103</v>
      </c>
    </row>
    <row r="4" spans="1:22">
      <c r="A4" t="s">
        <v>326</v>
      </c>
      <c r="D4" t="s">
        <v>101</v>
      </c>
      <c r="E4" t="s">
        <v>108</v>
      </c>
      <c r="F4" t="s">
        <v>179</v>
      </c>
      <c r="I4">
        <v>2</v>
      </c>
      <c r="J4">
        <v>0</v>
      </c>
      <c r="L4" t="s">
        <v>98</v>
      </c>
      <c r="M4" t="s">
        <v>182</v>
      </c>
      <c r="N4" t="s">
        <v>121</v>
      </c>
      <c r="O4">
        <v>2</v>
      </c>
      <c r="P4" t="s">
        <v>26</v>
      </c>
      <c r="R4" t="s">
        <v>231</v>
      </c>
      <c r="S4" t="s">
        <v>831</v>
      </c>
      <c r="V4" t="s">
        <v>28</v>
      </c>
    </row>
    <row r="5" spans="1:22">
      <c r="A5" t="s">
        <v>327</v>
      </c>
      <c r="D5" t="s">
        <v>107</v>
      </c>
      <c r="E5" t="s">
        <v>115</v>
      </c>
      <c r="F5" t="s">
        <v>179</v>
      </c>
      <c r="L5" t="s">
        <v>98</v>
      </c>
      <c r="M5" t="s">
        <v>182</v>
      </c>
      <c r="N5" t="s">
        <v>97</v>
      </c>
      <c r="O5">
        <v>1</v>
      </c>
      <c r="P5" t="s">
        <v>26</v>
      </c>
      <c r="T5" t="s">
        <v>671</v>
      </c>
      <c r="U5" t="s">
        <v>832</v>
      </c>
      <c r="V5" t="s">
        <v>197</v>
      </c>
    </row>
    <row r="6" spans="1:22">
      <c r="A6" t="s">
        <v>328</v>
      </c>
      <c r="D6" t="s">
        <v>101</v>
      </c>
      <c r="E6" t="s">
        <v>112</v>
      </c>
      <c r="I6">
        <v>5</v>
      </c>
      <c r="J6">
        <v>1</v>
      </c>
      <c r="K6" t="s">
        <v>139</v>
      </c>
      <c r="L6" t="s">
        <v>98</v>
      </c>
      <c r="M6" t="s">
        <v>120</v>
      </c>
      <c r="N6" t="s">
        <v>139</v>
      </c>
      <c r="P6" t="s">
        <v>40</v>
      </c>
      <c r="S6" t="s">
        <v>40</v>
      </c>
      <c r="T6" t="s">
        <v>214</v>
      </c>
      <c r="U6" t="s">
        <v>940</v>
      </c>
      <c r="V6" t="s">
        <v>28</v>
      </c>
    </row>
    <row r="7" spans="1:22">
      <c r="A7" t="s">
        <v>329</v>
      </c>
      <c r="D7" t="s">
        <v>101</v>
      </c>
      <c r="E7" t="s">
        <v>112</v>
      </c>
      <c r="G7" t="s">
        <v>833</v>
      </c>
      <c r="I7">
        <v>8</v>
      </c>
      <c r="J7">
        <v>1</v>
      </c>
      <c r="K7" t="s">
        <v>129</v>
      </c>
      <c r="L7" t="s">
        <v>119</v>
      </c>
      <c r="N7" t="s">
        <v>117</v>
      </c>
      <c r="O7">
        <v>2</v>
      </c>
      <c r="P7" t="s">
        <v>31</v>
      </c>
      <c r="R7" t="s">
        <v>129</v>
      </c>
      <c r="S7" t="s">
        <v>40</v>
      </c>
      <c r="T7" t="s">
        <v>744</v>
      </c>
      <c r="U7" t="s">
        <v>941</v>
      </c>
      <c r="V7" t="s">
        <v>103</v>
      </c>
    </row>
    <row r="8" spans="1:22">
      <c r="A8" t="s">
        <v>330</v>
      </c>
      <c r="D8" t="s">
        <v>123</v>
      </c>
      <c r="E8" t="s">
        <v>108</v>
      </c>
      <c r="F8" t="s">
        <v>130</v>
      </c>
      <c r="I8">
        <v>4</v>
      </c>
      <c r="J8">
        <v>0</v>
      </c>
      <c r="L8" t="s">
        <v>119</v>
      </c>
      <c r="N8" t="s">
        <v>202</v>
      </c>
      <c r="O8">
        <v>2</v>
      </c>
      <c r="P8" t="s">
        <v>40</v>
      </c>
      <c r="S8" t="s">
        <v>40</v>
      </c>
      <c r="T8" t="s">
        <v>106</v>
      </c>
      <c r="U8" t="s">
        <v>106</v>
      </c>
      <c r="V8" t="s">
        <v>28</v>
      </c>
    </row>
    <row r="9" spans="1:22">
      <c r="A9" t="s">
        <v>331</v>
      </c>
      <c r="D9" t="s">
        <v>111</v>
      </c>
      <c r="E9" t="s">
        <v>153</v>
      </c>
      <c r="G9" t="s">
        <v>672</v>
      </c>
      <c r="I9">
        <v>37</v>
      </c>
      <c r="J9">
        <v>3</v>
      </c>
      <c r="K9" t="s">
        <v>215</v>
      </c>
      <c r="L9" t="s">
        <v>98</v>
      </c>
      <c r="N9" t="s">
        <v>188</v>
      </c>
      <c r="O9">
        <v>3</v>
      </c>
      <c r="P9" t="s">
        <v>745</v>
      </c>
      <c r="S9" t="s">
        <v>746</v>
      </c>
      <c r="T9" t="s">
        <v>834</v>
      </c>
      <c r="U9" t="s">
        <v>216</v>
      </c>
      <c r="V9" t="s">
        <v>32</v>
      </c>
    </row>
    <row r="10" spans="1:22">
      <c r="A10" t="s">
        <v>332</v>
      </c>
      <c r="D10" t="s">
        <v>48</v>
      </c>
      <c r="E10" t="s">
        <v>24</v>
      </c>
      <c r="G10" t="s">
        <v>835</v>
      </c>
      <c r="I10">
        <v>3</v>
      </c>
      <c r="J10">
        <v>0</v>
      </c>
      <c r="L10" t="s">
        <v>98</v>
      </c>
      <c r="M10" t="s">
        <v>611</v>
      </c>
      <c r="N10" t="s">
        <v>143</v>
      </c>
      <c r="O10">
        <v>1</v>
      </c>
      <c r="P10" t="s">
        <v>31</v>
      </c>
      <c r="R10" t="s">
        <v>31</v>
      </c>
      <c r="S10" t="s">
        <v>40</v>
      </c>
      <c r="V10" t="s">
        <v>200</v>
      </c>
    </row>
    <row r="11" spans="1:22">
      <c r="A11" t="s">
        <v>333</v>
      </c>
      <c r="D11" t="s">
        <v>36</v>
      </c>
      <c r="E11" t="s">
        <v>43</v>
      </c>
      <c r="L11" t="s">
        <v>17</v>
      </c>
      <c r="M11" t="s">
        <v>747</v>
      </c>
      <c r="N11" t="s">
        <v>221</v>
      </c>
      <c r="O11">
        <v>1</v>
      </c>
      <c r="T11" t="s">
        <v>748</v>
      </c>
      <c r="U11" t="s">
        <v>49</v>
      </c>
    </row>
    <row r="12" spans="1:22">
      <c r="A12" t="s">
        <v>334</v>
      </c>
      <c r="D12" t="s">
        <v>48</v>
      </c>
      <c r="E12" t="s">
        <v>24</v>
      </c>
      <c r="F12" t="s">
        <v>14</v>
      </c>
      <c r="I12">
        <v>20</v>
      </c>
      <c r="J12">
        <v>0</v>
      </c>
      <c r="K12" t="s">
        <v>124</v>
      </c>
      <c r="L12" t="s">
        <v>98</v>
      </c>
      <c r="N12" t="s">
        <v>124</v>
      </c>
      <c r="O12">
        <v>1</v>
      </c>
      <c r="P12" t="s">
        <v>31</v>
      </c>
      <c r="S12" t="s">
        <v>40</v>
      </c>
      <c r="V12" t="s">
        <v>197</v>
      </c>
    </row>
    <row r="13" spans="1:22">
      <c r="A13" t="s">
        <v>335</v>
      </c>
      <c r="D13" t="s">
        <v>101</v>
      </c>
      <c r="E13" t="s">
        <v>115</v>
      </c>
      <c r="I13">
        <v>0</v>
      </c>
      <c r="J13">
        <v>0</v>
      </c>
      <c r="L13" t="s">
        <v>98</v>
      </c>
      <c r="M13" t="s">
        <v>208</v>
      </c>
      <c r="N13" t="s">
        <v>217</v>
      </c>
      <c r="O13">
        <v>2</v>
      </c>
      <c r="P13" t="s">
        <v>40</v>
      </c>
      <c r="R13" t="s">
        <v>749</v>
      </c>
      <c r="S13" t="s">
        <v>40</v>
      </c>
      <c r="T13" t="s">
        <v>750</v>
      </c>
      <c r="V13" t="s">
        <v>28</v>
      </c>
    </row>
    <row r="14" spans="1:22">
      <c r="A14" t="s">
        <v>336</v>
      </c>
      <c r="D14" t="s">
        <v>123</v>
      </c>
      <c r="E14" t="s">
        <v>112</v>
      </c>
      <c r="F14" t="s">
        <v>23</v>
      </c>
      <c r="G14" t="s">
        <v>718</v>
      </c>
      <c r="I14">
        <v>9</v>
      </c>
      <c r="J14">
        <v>3</v>
      </c>
      <c r="K14" t="s">
        <v>612</v>
      </c>
      <c r="L14" t="s">
        <v>98</v>
      </c>
      <c r="N14" t="s">
        <v>110</v>
      </c>
      <c r="O14">
        <v>2</v>
      </c>
      <c r="P14" t="s">
        <v>18</v>
      </c>
      <c r="S14" t="s">
        <v>40</v>
      </c>
      <c r="V14" t="s">
        <v>28</v>
      </c>
    </row>
    <row r="15" spans="1:22">
      <c r="A15" t="s">
        <v>337</v>
      </c>
      <c r="D15" t="s">
        <v>111</v>
      </c>
      <c r="E15" t="s">
        <v>108</v>
      </c>
      <c r="I15">
        <v>0</v>
      </c>
      <c r="J15">
        <v>0</v>
      </c>
      <c r="L15" t="s">
        <v>98</v>
      </c>
      <c r="M15" t="s">
        <v>208</v>
      </c>
      <c r="N15" t="s">
        <v>218</v>
      </c>
      <c r="O15">
        <v>2</v>
      </c>
      <c r="P15" t="s">
        <v>40</v>
      </c>
      <c r="R15" t="s">
        <v>673</v>
      </c>
      <c r="S15" t="s">
        <v>40</v>
      </c>
      <c r="V15" t="s">
        <v>28</v>
      </c>
    </row>
    <row r="16" spans="1:22">
      <c r="A16" t="s">
        <v>338</v>
      </c>
      <c r="D16" t="s">
        <v>36</v>
      </c>
      <c r="E16" t="s">
        <v>35</v>
      </c>
      <c r="G16" t="s">
        <v>939</v>
      </c>
      <c r="I16">
        <v>6</v>
      </c>
      <c r="J16">
        <v>2</v>
      </c>
      <c r="L16" t="s">
        <v>98</v>
      </c>
      <c r="M16" t="s">
        <v>120</v>
      </c>
      <c r="N16" t="s">
        <v>142</v>
      </c>
      <c r="O16">
        <v>2</v>
      </c>
      <c r="P16" t="s">
        <v>31</v>
      </c>
      <c r="S16" t="s">
        <v>31</v>
      </c>
      <c r="V16" t="s">
        <v>197</v>
      </c>
    </row>
    <row r="17" spans="1:22">
      <c r="A17" t="s">
        <v>339</v>
      </c>
      <c r="D17" t="s">
        <v>36</v>
      </c>
      <c r="E17" t="s">
        <v>35</v>
      </c>
      <c r="G17" t="s">
        <v>741</v>
      </c>
      <c r="I17">
        <v>16</v>
      </c>
      <c r="J17">
        <v>1</v>
      </c>
      <c r="K17" t="s">
        <v>147</v>
      </c>
      <c r="L17" t="s">
        <v>98</v>
      </c>
      <c r="N17" t="s">
        <v>147</v>
      </c>
      <c r="O17">
        <v>3</v>
      </c>
      <c r="P17" t="s">
        <v>40</v>
      </c>
      <c r="S17" t="s">
        <v>751</v>
      </c>
      <c r="T17" t="s">
        <v>752</v>
      </c>
      <c r="U17" t="s">
        <v>219</v>
      </c>
      <c r="V17" t="s">
        <v>205</v>
      </c>
    </row>
    <row r="18" spans="1:22">
      <c r="A18" t="s">
        <v>340</v>
      </c>
      <c r="D18" t="s">
        <v>111</v>
      </c>
      <c r="E18" t="s">
        <v>112</v>
      </c>
      <c r="F18" t="s">
        <v>23</v>
      </c>
      <c r="G18" t="s">
        <v>836</v>
      </c>
      <c r="I18">
        <v>3</v>
      </c>
      <c r="J18">
        <v>3</v>
      </c>
      <c r="K18" t="s">
        <v>218</v>
      </c>
      <c r="L18" t="s">
        <v>98</v>
      </c>
      <c r="N18" t="s">
        <v>218</v>
      </c>
      <c r="O18">
        <v>1</v>
      </c>
      <c r="P18" t="s">
        <v>31</v>
      </c>
      <c r="R18" t="s">
        <v>837</v>
      </c>
      <c r="S18" t="s">
        <v>838</v>
      </c>
      <c r="T18" t="s">
        <v>839</v>
      </c>
      <c r="U18" t="s">
        <v>704</v>
      </c>
      <c r="V18" t="s">
        <v>840</v>
      </c>
    </row>
    <row r="19" spans="1:22">
      <c r="A19" t="s">
        <v>341</v>
      </c>
      <c r="D19" t="s">
        <v>107</v>
      </c>
      <c r="E19" t="s">
        <v>108</v>
      </c>
      <c r="F19" t="s">
        <v>179</v>
      </c>
      <c r="I19">
        <v>9</v>
      </c>
      <c r="J19">
        <v>0</v>
      </c>
      <c r="L19" t="s">
        <v>98</v>
      </c>
      <c r="M19" t="s">
        <v>942</v>
      </c>
      <c r="N19" t="s">
        <v>124</v>
      </c>
      <c r="O19">
        <v>2</v>
      </c>
      <c r="P19" t="s">
        <v>26</v>
      </c>
      <c r="R19" t="s">
        <v>192</v>
      </c>
      <c r="S19" t="s">
        <v>943</v>
      </c>
      <c r="V19" t="s">
        <v>28</v>
      </c>
    </row>
    <row r="20" spans="1:22">
      <c r="A20" t="s">
        <v>342</v>
      </c>
      <c r="D20" t="s">
        <v>111</v>
      </c>
      <c r="E20" t="s">
        <v>115</v>
      </c>
      <c r="F20" t="s">
        <v>130</v>
      </c>
      <c r="L20" t="s">
        <v>98</v>
      </c>
      <c r="N20" t="s">
        <v>221</v>
      </c>
      <c r="O20">
        <v>2</v>
      </c>
      <c r="P20" t="s">
        <v>31</v>
      </c>
      <c r="Q20" t="s">
        <v>753</v>
      </c>
      <c r="R20" t="s">
        <v>754</v>
      </c>
      <c r="S20" t="s">
        <v>755</v>
      </c>
      <c r="T20" t="s">
        <v>822</v>
      </c>
      <c r="V20" t="s">
        <v>841</v>
      </c>
    </row>
    <row r="21" spans="1:22">
      <c r="A21" t="s">
        <v>343</v>
      </c>
      <c r="D21" t="s">
        <v>123</v>
      </c>
      <c r="E21" t="s">
        <v>108</v>
      </c>
      <c r="F21" t="s">
        <v>130</v>
      </c>
      <c r="I21">
        <v>2</v>
      </c>
      <c r="J21">
        <v>0</v>
      </c>
      <c r="L21" t="s">
        <v>98</v>
      </c>
      <c r="N21" t="s">
        <v>202</v>
      </c>
      <c r="O21">
        <v>2</v>
      </c>
      <c r="P21" t="s">
        <v>31</v>
      </c>
      <c r="S21" t="s">
        <v>40</v>
      </c>
      <c r="T21" t="s">
        <v>225</v>
      </c>
      <c r="U21" t="s">
        <v>225</v>
      </c>
      <c r="V21" t="s">
        <v>28</v>
      </c>
    </row>
    <row r="22" spans="1:22">
      <c r="A22" t="s">
        <v>344</v>
      </c>
      <c r="D22" t="s">
        <v>101</v>
      </c>
      <c r="E22" t="s">
        <v>108</v>
      </c>
      <c r="F22" t="s">
        <v>130</v>
      </c>
      <c r="I22">
        <v>11</v>
      </c>
      <c r="J22">
        <v>0</v>
      </c>
      <c r="L22" t="s">
        <v>119</v>
      </c>
      <c r="N22" t="s">
        <v>117</v>
      </c>
      <c r="O22">
        <v>1</v>
      </c>
      <c r="P22" t="s">
        <v>40</v>
      </c>
      <c r="R22" t="s">
        <v>705</v>
      </c>
      <c r="S22" t="s">
        <v>40</v>
      </c>
      <c r="T22" t="s">
        <v>756</v>
      </c>
      <c r="V22" t="s">
        <v>28</v>
      </c>
    </row>
    <row r="23" spans="1:22">
      <c r="A23" t="s">
        <v>345</v>
      </c>
      <c r="D23" t="s">
        <v>111</v>
      </c>
      <c r="E23" t="s">
        <v>108</v>
      </c>
      <c r="F23" t="s">
        <v>23</v>
      </c>
      <c r="I23">
        <v>1</v>
      </c>
      <c r="J23">
        <v>0</v>
      </c>
      <c r="L23" t="s">
        <v>98</v>
      </c>
      <c r="N23" t="s">
        <v>124</v>
      </c>
      <c r="O23">
        <v>7</v>
      </c>
      <c r="P23" t="s">
        <v>49</v>
      </c>
      <c r="R23" t="s">
        <v>31</v>
      </c>
      <c r="S23" t="s">
        <v>31</v>
      </c>
      <c r="T23" t="s">
        <v>226</v>
      </c>
      <c r="U23" t="s">
        <v>226</v>
      </c>
      <c r="V23" t="s">
        <v>32</v>
      </c>
    </row>
    <row r="24" spans="1:22">
      <c r="A24" t="s">
        <v>346</v>
      </c>
      <c r="D24" t="s">
        <v>25</v>
      </c>
      <c r="E24" t="s">
        <v>104</v>
      </c>
      <c r="L24" t="s">
        <v>98</v>
      </c>
      <c r="N24" t="s">
        <v>227</v>
      </c>
      <c r="O24">
        <v>1</v>
      </c>
      <c r="P24" t="s">
        <v>757</v>
      </c>
      <c r="Q24" t="s">
        <v>26</v>
      </c>
      <c r="R24" t="s">
        <v>40</v>
      </c>
      <c r="S24" t="s">
        <v>40</v>
      </c>
      <c r="T24" t="s">
        <v>103</v>
      </c>
      <c r="U24" t="s">
        <v>228</v>
      </c>
      <c r="V24" t="s">
        <v>197</v>
      </c>
    </row>
    <row r="25" spans="1:22">
      <c r="A25" t="s">
        <v>347</v>
      </c>
      <c r="D25" t="s">
        <v>111</v>
      </c>
      <c r="E25" t="s">
        <v>153</v>
      </c>
      <c r="F25" t="s">
        <v>23</v>
      </c>
      <c r="G25" t="s">
        <v>229</v>
      </c>
      <c r="I25">
        <v>42</v>
      </c>
      <c r="J25">
        <v>6</v>
      </c>
      <c r="L25" t="s">
        <v>98</v>
      </c>
      <c r="N25" t="s">
        <v>114</v>
      </c>
      <c r="O25">
        <v>3</v>
      </c>
      <c r="P25" t="s">
        <v>31</v>
      </c>
      <c r="R25" t="s">
        <v>40</v>
      </c>
      <c r="S25" t="s">
        <v>31</v>
      </c>
      <c r="V25" t="s">
        <v>229</v>
      </c>
    </row>
    <row r="26" spans="1:22">
      <c r="A26" t="s">
        <v>348</v>
      </c>
      <c r="D26" t="s">
        <v>123</v>
      </c>
      <c r="E26" t="s">
        <v>115</v>
      </c>
      <c r="L26" t="s">
        <v>98</v>
      </c>
      <c r="M26" t="s">
        <v>208</v>
      </c>
      <c r="N26" t="s">
        <v>202</v>
      </c>
      <c r="O26">
        <v>1</v>
      </c>
      <c r="P26" t="s">
        <v>40</v>
      </c>
      <c r="R26" t="s">
        <v>231</v>
      </c>
      <c r="S26" t="s">
        <v>40</v>
      </c>
      <c r="V26" t="s">
        <v>28</v>
      </c>
    </row>
    <row r="27" spans="1:22">
      <c r="A27" t="s">
        <v>349</v>
      </c>
      <c r="D27" t="s">
        <v>101</v>
      </c>
      <c r="E27" t="s">
        <v>108</v>
      </c>
      <c r="F27" t="s">
        <v>23</v>
      </c>
      <c r="I27">
        <v>6</v>
      </c>
      <c r="J27">
        <v>0</v>
      </c>
      <c r="L27" t="s">
        <v>613</v>
      </c>
      <c r="N27" t="s">
        <v>117</v>
      </c>
      <c r="O27">
        <v>1</v>
      </c>
      <c r="P27" t="s">
        <v>40</v>
      </c>
      <c r="S27" t="s">
        <v>31</v>
      </c>
      <c r="V27" t="s">
        <v>103</v>
      </c>
    </row>
    <row r="28" spans="1:22">
      <c r="A28" t="s">
        <v>350</v>
      </c>
      <c r="D28" t="s">
        <v>36</v>
      </c>
      <c r="E28" t="s">
        <v>104</v>
      </c>
      <c r="I28">
        <v>0</v>
      </c>
      <c r="J28">
        <v>0</v>
      </c>
      <c r="L28" t="s">
        <v>45</v>
      </c>
      <c r="N28" t="s">
        <v>124</v>
      </c>
      <c r="O28">
        <v>2</v>
      </c>
      <c r="P28" t="s">
        <v>40</v>
      </c>
      <c r="R28" t="s">
        <v>31</v>
      </c>
      <c r="S28" t="s">
        <v>31</v>
      </c>
      <c r="T28" t="s">
        <v>103</v>
      </c>
      <c r="U28" t="s">
        <v>106</v>
      </c>
      <c r="V28" t="s">
        <v>103</v>
      </c>
    </row>
    <row r="29" spans="1:22">
      <c r="A29" t="s">
        <v>351</v>
      </c>
      <c r="D29" t="s">
        <v>111</v>
      </c>
      <c r="E29" t="s">
        <v>112</v>
      </c>
      <c r="F29" t="s">
        <v>23</v>
      </c>
      <c r="G29" t="s">
        <v>741</v>
      </c>
      <c r="I29">
        <v>7</v>
      </c>
      <c r="J29">
        <v>7</v>
      </c>
      <c r="K29" t="s">
        <v>129</v>
      </c>
      <c r="L29" t="s">
        <v>98</v>
      </c>
      <c r="M29" t="s">
        <v>182</v>
      </c>
      <c r="N29" t="s">
        <v>187</v>
      </c>
      <c r="O29">
        <v>1</v>
      </c>
      <c r="P29" t="s">
        <v>31</v>
      </c>
      <c r="Q29" t="s">
        <v>129</v>
      </c>
      <c r="R29" t="s">
        <v>129</v>
      </c>
      <c r="S29" t="s">
        <v>31</v>
      </c>
      <c r="V29" t="s">
        <v>103</v>
      </c>
    </row>
    <row r="30" spans="1:22">
      <c r="A30" t="s">
        <v>352</v>
      </c>
      <c r="D30" t="s">
        <v>101</v>
      </c>
      <c r="E30" t="s">
        <v>108</v>
      </c>
      <c r="I30">
        <v>1</v>
      </c>
      <c r="J30">
        <v>0</v>
      </c>
      <c r="L30" t="s">
        <v>119</v>
      </c>
      <c r="N30" t="s">
        <v>117</v>
      </c>
      <c r="O30">
        <v>1</v>
      </c>
      <c r="P30" t="s">
        <v>18</v>
      </c>
      <c r="R30" t="s">
        <v>758</v>
      </c>
      <c r="S30" t="s">
        <v>40</v>
      </c>
      <c r="V30" t="s">
        <v>205</v>
      </c>
    </row>
    <row r="31" spans="1:22">
      <c r="A31" t="s">
        <v>353</v>
      </c>
      <c r="D31" t="s">
        <v>184</v>
      </c>
      <c r="E31" t="s">
        <v>108</v>
      </c>
      <c r="I31">
        <v>4</v>
      </c>
      <c r="J31">
        <v>0</v>
      </c>
      <c r="L31" t="s">
        <v>98</v>
      </c>
      <c r="N31" t="s">
        <v>144</v>
      </c>
      <c r="O31">
        <v>1</v>
      </c>
      <c r="P31" t="s">
        <v>31</v>
      </c>
      <c r="S31" t="s">
        <v>49</v>
      </c>
      <c r="T31" t="s">
        <v>720</v>
      </c>
      <c r="V31" t="s">
        <v>74</v>
      </c>
    </row>
    <row r="32" spans="1:22">
      <c r="A32" t="s">
        <v>354</v>
      </c>
      <c r="D32" t="s">
        <v>101</v>
      </c>
      <c r="E32" t="s">
        <v>112</v>
      </c>
      <c r="I32">
        <v>7</v>
      </c>
      <c r="J32">
        <v>4</v>
      </c>
      <c r="L32" t="s">
        <v>98</v>
      </c>
      <c r="M32" t="s">
        <v>208</v>
      </c>
      <c r="N32" t="s">
        <v>117</v>
      </c>
      <c r="O32">
        <v>2</v>
      </c>
      <c r="P32" t="s">
        <v>31</v>
      </c>
      <c r="R32" t="s">
        <v>57</v>
      </c>
      <c r="S32" t="s">
        <v>49</v>
      </c>
      <c r="V32" t="s">
        <v>197</v>
      </c>
    </row>
    <row r="33" spans="1:22">
      <c r="A33" t="s">
        <v>355</v>
      </c>
      <c r="D33" t="s">
        <v>111</v>
      </c>
      <c r="E33" t="s">
        <v>759</v>
      </c>
      <c r="F33" t="s">
        <v>130</v>
      </c>
      <c r="L33" t="s">
        <v>98</v>
      </c>
      <c r="M33" t="s">
        <v>738</v>
      </c>
      <c r="N33" t="s">
        <v>124</v>
      </c>
      <c r="O33">
        <v>2</v>
      </c>
      <c r="P33" t="s">
        <v>31</v>
      </c>
      <c r="S33" t="s">
        <v>31</v>
      </c>
      <c r="T33" t="s">
        <v>674</v>
      </c>
      <c r="U33" t="s">
        <v>760</v>
      </c>
      <c r="V33" t="s">
        <v>196</v>
      </c>
    </row>
    <row r="34" spans="1:22">
      <c r="A34" t="s">
        <v>356</v>
      </c>
      <c r="D34" t="s">
        <v>111</v>
      </c>
      <c r="E34" t="s">
        <v>108</v>
      </c>
      <c r="I34">
        <v>6</v>
      </c>
      <c r="J34">
        <v>0</v>
      </c>
      <c r="L34" t="s">
        <v>98</v>
      </c>
      <c r="M34" t="s">
        <v>842</v>
      </c>
      <c r="N34" t="s">
        <v>139</v>
      </c>
      <c r="O34">
        <v>2</v>
      </c>
      <c r="P34" t="s">
        <v>40</v>
      </c>
      <c r="S34" t="s">
        <v>31</v>
      </c>
      <c r="T34" t="s">
        <v>614</v>
      </c>
      <c r="U34" t="s">
        <v>614</v>
      </c>
      <c r="V34" t="s">
        <v>32</v>
      </c>
    </row>
    <row r="35" spans="1:22">
      <c r="A35" t="s">
        <v>357</v>
      </c>
      <c r="D35" t="s">
        <v>184</v>
      </c>
      <c r="E35" t="s">
        <v>112</v>
      </c>
      <c r="F35" t="s">
        <v>23</v>
      </c>
      <c r="G35" t="s">
        <v>843</v>
      </c>
      <c r="I35">
        <v>2</v>
      </c>
      <c r="J35">
        <v>2</v>
      </c>
      <c r="K35" t="s">
        <v>189</v>
      </c>
      <c r="L35" t="s">
        <v>98</v>
      </c>
      <c r="M35" t="s">
        <v>120</v>
      </c>
      <c r="N35" t="s">
        <v>189</v>
      </c>
      <c r="O35">
        <v>1</v>
      </c>
      <c r="P35" t="s">
        <v>31</v>
      </c>
      <c r="S35" t="s">
        <v>49</v>
      </c>
      <c r="T35" t="s">
        <v>761</v>
      </c>
      <c r="U35" t="s">
        <v>844</v>
      </c>
      <c r="V35" t="s">
        <v>197</v>
      </c>
    </row>
    <row r="36" spans="1:22">
      <c r="A36" t="s">
        <v>358</v>
      </c>
      <c r="D36" t="s">
        <v>101</v>
      </c>
      <c r="E36" t="s">
        <v>108</v>
      </c>
      <c r="F36" t="s">
        <v>130</v>
      </c>
      <c r="I36">
        <v>8</v>
      </c>
      <c r="J36">
        <v>0</v>
      </c>
      <c r="L36" t="s">
        <v>45</v>
      </c>
      <c r="N36" t="s">
        <v>230</v>
      </c>
      <c r="O36">
        <v>2</v>
      </c>
      <c r="P36" t="s">
        <v>40</v>
      </c>
      <c r="R36" t="s">
        <v>231</v>
      </c>
      <c r="S36" t="s">
        <v>40</v>
      </c>
      <c r="V36" t="s">
        <v>28</v>
      </c>
    </row>
    <row r="37" spans="1:22">
      <c r="A37" t="s">
        <v>359</v>
      </c>
      <c r="D37" t="s">
        <v>111</v>
      </c>
      <c r="E37" t="s">
        <v>112</v>
      </c>
      <c r="F37" t="s">
        <v>23</v>
      </c>
      <c r="G37" t="s">
        <v>845</v>
      </c>
      <c r="I37">
        <v>14</v>
      </c>
      <c r="J37">
        <v>6</v>
      </c>
      <c r="K37" t="s">
        <v>232</v>
      </c>
      <c r="L37" t="s">
        <v>98</v>
      </c>
      <c r="N37" t="s">
        <v>124</v>
      </c>
      <c r="O37">
        <v>2</v>
      </c>
      <c r="P37" t="s">
        <v>757</v>
      </c>
      <c r="Q37" t="s">
        <v>26</v>
      </c>
      <c r="S37" t="s">
        <v>31</v>
      </c>
      <c r="T37" t="s">
        <v>233</v>
      </c>
      <c r="U37" t="s">
        <v>944</v>
      </c>
      <c r="V37" t="s">
        <v>197</v>
      </c>
    </row>
    <row r="38" spans="1:22">
      <c r="A38" t="s">
        <v>360</v>
      </c>
      <c r="D38" t="s">
        <v>101</v>
      </c>
      <c r="E38" t="s">
        <v>108</v>
      </c>
      <c r="F38" t="s">
        <v>23</v>
      </c>
      <c r="I38">
        <v>8</v>
      </c>
      <c r="J38">
        <v>0</v>
      </c>
      <c r="L38" t="s">
        <v>98</v>
      </c>
      <c r="M38" t="s">
        <v>208</v>
      </c>
      <c r="N38" t="s">
        <v>234</v>
      </c>
      <c r="O38">
        <v>1</v>
      </c>
      <c r="P38" t="s">
        <v>49</v>
      </c>
      <c r="S38" t="s">
        <v>49</v>
      </c>
      <c r="T38" t="s">
        <v>226</v>
      </c>
      <c r="U38" t="s">
        <v>675</v>
      </c>
      <c r="V38" t="s">
        <v>74</v>
      </c>
    </row>
    <row r="39" spans="1:22">
      <c r="A39" t="s">
        <v>361</v>
      </c>
      <c r="D39" t="s">
        <v>25</v>
      </c>
      <c r="E39" t="s">
        <v>35</v>
      </c>
      <c r="F39" t="s">
        <v>23</v>
      </c>
      <c r="G39" t="s">
        <v>846</v>
      </c>
      <c r="I39">
        <v>10</v>
      </c>
      <c r="J39">
        <v>5</v>
      </c>
      <c r="K39" t="s">
        <v>847</v>
      </c>
      <c r="L39" t="s">
        <v>125</v>
      </c>
      <c r="N39" t="s">
        <v>114</v>
      </c>
      <c r="O39">
        <v>1</v>
      </c>
      <c r="P39" t="s">
        <v>71</v>
      </c>
      <c r="R39" t="s">
        <v>71</v>
      </c>
      <c r="S39" t="s">
        <v>71</v>
      </c>
      <c r="V39" t="s">
        <v>739</v>
      </c>
    </row>
    <row r="40" spans="1:22">
      <c r="A40" t="s">
        <v>362</v>
      </c>
      <c r="D40" t="s">
        <v>25</v>
      </c>
      <c r="E40" t="s">
        <v>43</v>
      </c>
      <c r="F40" t="s">
        <v>109</v>
      </c>
      <c r="K40" t="s">
        <v>142</v>
      </c>
      <c r="L40" t="s">
        <v>125</v>
      </c>
      <c r="M40" t="s">
        <v>33</v>
      </c>
      <c r="N40" t="s">
        <v>235</v>
      </c>
      <c r="O40">
        <v>1</v>
      </c>
      <c r="P40" t="s">
        <v>27</v>
      </c>
      <c r="R40" t="s">
        <v>27</v>
      </c>
      <c r="S40" t="s">
        <v>27</v>
      </c>
      <c r="V40" t="s">
        <v>305</v>
      </c>
    </row>
    <row r="41" spans="1:22">
      <c r="A41" t="s">
        <v>363</v>
      </c>
      <c r="D41" t="s">
        <v>36</v>
      </c>
      <c r="E41" t="s">
        <v>15</v>
      </c>
      <c r="G41" t="s">
        <v>728</v>
      </c>
      <c r="I41">
        <v>9</v>
      </c>
      <c r="J41">
        <v>5</v>
      </c>
      <c r="K41" t="s">
        <v>135</v>
      </c>
      <c r="L41" t="s">
        <v>641</v>
      </c>
      <c r="M41" t="s">
        <v>642</v>
      </c>
      <c r="N41" t="s">
        <v>218</v>
      </c>
      <c r="O41">
        <v>1</v>
      </c>
      <c r="R41" t="s">
        <v>127</v>
      </c>
      <c r="S41" t="s">
        <v>615</v>
      </c>
      <c r="V41" t="s">
        <v>721</v>
      </c>
    </row>
    <row r="42" spans="1:22">
      <c r="A42" t="s">
        <v>364</v>
      </c>
      <c r="D42" t="s">
        <v>25</v>
      </c>
      <c r="E42" t="s">
        <v>43</v>
      </c>
      <c r="F42" t="s">
        <v>109</v>
      </c>
      <c r="L42" t="s">
        <v>145</v>
      </c>
      <c r="N42" t="s">
        <v>134</v>
      </c>
      <c r="O42">
        <v>2</v>
      </c>
      <c r="P42" t="s">
        <v>31</v>
      </c>
      <c r="R42" t="s">
        <v>676</v>
      </c>
      <c r="S42" t="s">
        <v>40</v>
      </c>
      <c r="V42" t="s">
        <v>762</v>
      </c>
    </row>
    <row r="43" spans="1:22">
      <c r="A43" t="s">
        <v>365</v>
      </c>
      <c r="C43" t="s">
        <v>763</v>
      </c>
      <c r="D43" t="s">
        <v>36</v>
      </c>
      <c r="E43" t="s">
        <v>35</v>
      </c>
      <c r="F43" t="s">
        <v>23</v>
      </c>
      <c r="G43" t="s">
        <v>764</v>
      </c>
      <c r="I43">
        <v>8</v>
      </c>
      <c r="J43">
        <v>7</v>
      </c>
      <c r="K43" t="s">
        <v>144</v>
      </c>
      <c r="L43" t="s">
        <v>945</v>
      </c>
      <c r="N43" t="s">
        <v>236</v>
      </c>
      <c r="O43">
        <v>1</v>
      </c>
      <c r="P43" t="s">
        <v>31</v>
      </c>
      <c r="Q43" t="s">
        <v>201</v>
      </c>
      <c r="R43" t="s">
        <v>237</v>
      </c>
      <c r="S43" t="s">
        <v>238</v>
      </c>
      <c r="V43" t="s">
        <v>239</v>
      </c>
    </row>
    <row r="44" spans="1:22">
      <c r="A44" t="s">
        <v>366</v>
      </c>
      <c r="D44" t="s">
        <v>36</v>
      </c>
      <c r="E44" t="s">
        <v>15</v>
      </c>
      <c r="G44" t="s">
        <v>240</v>
      </c>
      <c r="I44">
        <v>1</v>
      </c>
      <c r="J44">
        <v>1</v>
      </c>
      <c r="K44" t="s">
        <v>241</v>
      </c>
      <c r="L44" t="s">
        <v>54</v>
      </c>
      <c r="N44" t="s">
        <v>105</v>
      </c>
      <c r="O44">
        <v>1</v>
      </c>
      <c r="P44" t="s">
        <v>71</v>
      </c>
      <c r="R44" t="s">
        <v>242</v>
      </c>
      <c r="S44" t="s">
        <v>243</v>
      </c>
      <c r="V44" t="s">
        <v>643</v>
      </c>
    </row>
    <row r="45" spans="1:22">
      <c r="A45" t="s">
        <v>367</v>
      </c>
      <c r="C45" t="s">
        <v>763</v>
      </c>
      <c r="D45" t="s">
        <v>36</v>
      </c>
      <c r="E45" t="s">
        <v>15</v>
      </c>
      <c r="G45" t="s">
        <v>740</v>
      </c>
      <c r="I45">
        <v>41</v>
      </c>
      <c r="J45">
        <v>9</v>
      </c>
      <c r="K45" t="s">
        <v>113</v>
      </c>
      <c r="L45" t="s">
        <v>125</v>
      </c>
      <c r="N45" t="s">
        <v>113</v>
      </c>
      <c r="O45">
        <v>1</v>
      </c>
      <c r="P45" t="s">
        <v>51</v>
      </c>
      <c r="Q45" t="s">
        <v>848</v>
      </c>
      <c r="S45" t="s">
        <v>71</v>
      </c>
      <c r="V45" t="s">
        <v>677</v>
      </c>
    </row>
    <row r="46" spans="1:22">
      <c r="A46" t="s">
        <v>368</v>
      </c>
      <c r="D46" t="s">
        <v>25</v>
      </c>
      <c r="E46" t="s">
        <v>43</v>
      </c>
      <c r="L46" t="s">
        <v>54</v>
      </c>
      <c r="N46" t="s">
        <v>765</v>
      </c>
      <c r="O46">
        <v>2</v>
      </c>
      <c r="P46" t="s">
        <v>71</v>
      </c>
      <c r="R46" t="s">
        <v>71</v>
      </c>
      <c r="S46" t="s">
        <v>71</v>
      </c>
      <c r="V46" t="s">
        <v>766</v>
      </c>
    </row>
    <row r="47" spans="1:22">
      <c r="A47" t="s">
        <v>369</v>
      </c>
      <c r="D47" t="s">
        <v>42</v>
      </c>
      <c r="E47" t="s">
        <v>24</v>
      </c>
      <c r="F47" t="s">
        <v>14</v>
      </c>
      <c r="I47">
        <v>25</v>
      </c>
      <c r="J47">
        <v>0</v>
      </c>
      <c r="L47" t="s">
        <v>98</v>
      </c>
      <c r="M47" t="s">
        <v>120</v>
      </c>
      <c r="N47" t="s">
        <v>202</v>
      </c>
      <c r="O47">
        <v>2</v>
      </c>
      <c r="P47" t="s">
        <v>40</v>
      </c>
      <c r="R47" t="s">
        <v>136</v>
      </c>
      <c r="S47" t="s">
        <v>244</v>
      </c>
      <c r="V47" t="s">
        <v>52</v>
      </c>
    </row>
    <row r="48" spans="1:22">
      <c r="A48" t="s">
        <v>370</v>
      </c>
      <c r="D48" t="s">
        <v>42</v>
      </c>
      <c r="E48" t="s">
        <v>104</v>
      </c>
      <c r="I48">
        <v>4</v>
      </c>
      <c r="J48">
        <v>0</v>
      </c>
      <c r="K48" t="s">
        <v>142</v>
      </c>
      <c r="L48" t="s">
        <v>45</v>
      </c>
      <c r="N48" t="s">
        <v>141</v>
      </c>
      <c r="O48">
        <v>2</v>
      </c>
      <c r="P48" t="s">
        <v>49</v>
      </c>
      <c r="R48" t="s">
        <v>72</v>
      </c>
      <c r="S48" t="s">
        <v>49</v>
      </c>
      <c r="V48" t="s">
        <v>52</v>
      </c>
    </row>
    <row r="49" spans="1:22">
      <c r="A49" t="s">
        <v>371</v>
      </c>
      <c r="D49" t="s">
        <v>42</v>
      </c>
      <c r="E49" t="s">
        <v>104</v>
      </c>
      <c r="I49">
        <v>2</v>
      </c>
      <c r="J49">
        <v>0</v>
      </c>
      <c r="L49" t="s">
        <v>98</v>
      </c>
      <c r="M49" t="s">
        <v>678</v>
      </c>
      <c r="N49" t="s">
        <v>245</v>
      </c>
      <c r="O49">
        <v>1</v>
      </c>
      <c r="P49" t="s">
        <v>40</v>
      </c>
      <c r="R49" t="s">
        <v>72</v>
      </c>
      <c r="S49" t="s">
        <v>40</v>
      </c>
      <c r="V49" t="s">
        <v>52</v>
      </c>
    </row>
    <row r="50" spans="1:22">
      <c r="A50" t="s">
        <v>372</v>
      </c>
      <c r="D50" t="s">
        <v>203</v>
      </c>
      <c r="E50" t="s">
        <v>104</v>
      </c>
      <c r="F50" t="s">
        <v>23</v>
      </c>
      <c r="I50">
        <v>2</v>
      </c>
      <c r="J50">
        <v>0</v>
      </c>
      <c r="K50" t="s">
        <v>713</v>
      </c>
      <c r="L50" t="s">
        <v>645</v>
      </c>
      <c r="N50" t="s">
        <v>246</v>
      </c>
      <c r="O50">
        <v>2</v>
      </c>
      <c r="P50" t="s">
        <v>49</v>
      </c>
      <c r="R50" t="s">
        <v>40</v>
      </c>
      <c r="S50" t="s">
        <v>40</v>
      </c>
      <c r="V50" t="s">
        <v>52</v>
      </c>
    </row>
    <row r="51" spans="1:22">
      <c r="A51" t="s">
        <v>373</v>
      </c>
      <c r="K51" t="s">
        <v>146</v>
      </c>
      <c r="L51" t="s">
        <v>45</v>
      </c>
      <c r="N51" t="s">
        <v>146</v>
      </c>
      <c r="O51">
        <v>1</v>
      </c>
      <c r="P51" t="s">
        <v>40</v>
      </c>
      <c r="R51" t="s">
        <v>40</v>
      </c>
      <c r="S51" t="s">
        <v>40</v>
      </c>
      <c r="V51" t="s">
        <v>52</v>
      </c>
    </row>
    <row r="52" spans="1:22">
      <c r="A52" t="s">
        <v>374</v>
      </c>
      <c r="D52" t="s">
        <v>42</v>
      </c>
      <c r="E52" t="s">
        <v>104</v>
      </c>
      <c r="G52" t="s">
        <v>616</v>
      </c>
      <c r="I52">
        <v>7</v>
      </c>
      <c r="J52">
        <v>0</v>
      </c>
      <c r="K52" t="s">
        <v>132</v>
      </c>
      <c r="L52" t="s">
        <v>98</v>
      </c>
      <c r="M52" t="s">
        <v>211</v>
      </c>
      <c r="N52" t="s">
        <v>132</v>
      </c>
      <c r="O52" t="s">
        <v>849</v>
      </c>
      <c r="P52" t="s">
        <v>103</v>
      </c>
      <c r="Q52" t="s">
        <v>767</v>
      </c>
      <c r="R52" t="s">
        <v>103</v>
      </c>
      <c r="S52" t="s">
        <v>21</v>
      </c>
      <c r="V52" t="s">
        <v>52</v>
      </c>
    </row>
    <row r="53" spans="1:22">
      <c r="A53" t="s">
        <v>375</v>
      </c>
      <c r="D53" t="s">
        <v>42</v>
      </c>
      <c r="L53" t="s">
        <v>98</v>
      </c>
      <c r="M53" t="s">
        <v>211</v>
      </c>
      <c r="N53" t="s">
        <v>245</v>
      </c>
      <c r="O53">
        <v>1</v>
      </c>
      <c r="P53" t="s">
        <v>768</v>
      </c>
      <c r="R53" t="s">
        <v>136</v>
      </c>
      <c r="S53" t="s">
        <v>247</v>
      </c>
      <c r="V53" t="s">
        <v>617</v>
      </c>
    </row>
    <row r="54" spans="1:22">
      <c r="A54" t="s">
        <v>376</v>
      </c>
      <c r="D54" t="s">
        <v>25</v>
      </c>
      <c r="E54" t="s">
        <v>15</v>
      </c>
      <c r="G54" t="s">
        <v>850</v>
      </c>
      <c r="I54">
        <v>20</v>
      </c>
      <c r="J54">
        <v>7</v>
      </c>
      <c r="K54" t="s">
        <v>202</v>
      </c>
      <c r="L54" t="s">
        <v>131</v>
      </c>
      <c r="N54" t="s">
        <v>235</v>
      </c>
      <c r="O54">
        <v>1</v>
      </c>
      <c r="P54" t="s">
        <v>40</v>
      </c>
      <c r="R54" t="s">
        <v>133</v>
      </c>
      <c r="S54" t="s">
        <v>618</v>
      </c>
      <c r="V54" t="s">
        <v>619</v>
      </c>
    </row>
    <row r="55" spans="1:22">
      <c r="A55" t="s">
        <v>377</v>
      </c>
      <c r="D55" t="s">
        <v>25</v>
      </c>
      <c r="E55" t="s">
        <v>24</v>
      </c>
      <c r="I55">
        <v>3</v>
      </c>
      <c r="J55">
        <v>0</v>
      </c>
      <c r="K55" t="s">
        <v>141</v>
      </c>
      <c r="L55" t="s">
        <v>98</v>
      </c>
      <c r="M55" t="s">
        <v>182</v>
      </c>
      <c r="N55" t="s">
        <v>141</v>
      </c>
      <c r="O55">
        <v>1</v>
      </c>
      <c r="R55" t="s">
        <v>40</v>
      </c>
      <c r="S55" t="s">
        <v>49</v>
      </c>
      <c r="V55" t="s">
        <v>52</v>
      </c>
    </row>
    <row r="56" spans="1:22">
      <c r="A56" t="s">
        <v>378</v>
      </c>
      <c r="D56" t="s">
        <v>203</v>
      </c>
      <c r="E56" t="s">
        <v>104</v>
      </c>
      <c r="I56">
        <v>1</v>
      </c>
      <c r="J56">
        <v>0</v>
      </c>
      <c r="K56" t="s">
        <v>135</v>
      </c>
      <c r="L56" t="s">
        <v>45</v>
      </c>
      <c r="N56" t="s">
        <v>99</v>
      </c>
      <c r="O56">
        <v>1</v>
      </c>
      <c r="P56" t="s">
        <v>40</v>
      </c>
      <c r="R56" t="s">
        <v>72</v>
      </c>
      <c r="S56" t="s">
        <v>40</v>
      </c>
      <c r="V56" t="s">
        <v>52</v>
      </c>
    </row>
    <row r="57" spans="1:22">
      <c r="A57" t="s">
        <v>379</v>
      </c>
      <c r="D57" t="s">
        <v>203</v>
      </c>
      <c r="E57" t="s">
        <v>24</v>
      </c>
      <c r="F57" t="s">
        <v>14</v>
      </c>
      <c r="I57">
        <v>4</v>
      </c>
      <c r="J57">
        <v>0</v>
      </c>
      <c r="L57" t="s">
        <v>98</v>
      </c>
      <c r="M57" t="s">
        <v>851</v>
      </c>
      <c r="N57" t="s">
        <v>852</v>
      </c>
      <c r="O57">
        <v>4</v>
      </c>
      <c r="P57" t="s">
        <v>40</v>
      </c>
      <c r="R57" t="s">
        <v>769</v>
      </c>
      <c r="S57" t="s">
        <v>40</v>
      </c>
      <c r="V57" t="s">
        <v>52</v>
      </c>
    </row>
    <row r="58" spans="1:22">
      <c r="A58" t="s">
        <v>380</v>
      </c>
      <c r="D58" t="s">
        <v>203</v>
      </c>
      <c r="E58" t="s">
        <v>15</v>
      </c>
      <c r="G58" t="s">
        <v>946</v>
      </c>
      <c r="I58">
        <v>4</v>
      </c>
      <c r="J58">
        <v>4</v>
      </c>
      <c r="K58" t="s">
        <v>47</v>
      </c>
      <c r="L58" t="s">
        <v>98</v>
      </c>
      <c r="M58" t="s">
        <v>120</v>
      </c>
      <c r="N58" t="s">
        <v>770</v>
      </c>
      <c r="O58">
        <v>2</v>
      </c>
      <c r="S58" t="s">
        <v>947</v>
      </c>
      <c r="V58" t="s">
        <v>948</v>
      </c>
    </row>
    <row r="59" spans="1:22">
      <c r="A59" t="s">
        <v>381</v>
      </c>
      <c r="D59" t="s">
        <v>42</v>
      </c>
      <c r="E59" t="s">
        <v>43</v>
      </c>
      <c r="F59" t="s">
        <v>14</v>
      </c>
      <c r="K59" t="s">
        <v>139</v>
      </c>
      <c r="L59" t="s">
        <v>98</v>
      </c>
      <c r="M59" t="s">
        <v>182</v>
      </c>
      <c r="N59" t="s">
        <v>132</v>
      </c>
      <c r="O59">
        <v>1</v>
      </c>
      <c r="P59" t="s">
        <v>40</v>
      </c>
      <c r="R59" t="s">
        <v>40</v>
      </c>
      <c r="S59" t="s">
        <v>40</v>
      </c>
      <c r="V59" t="s">
        <v>52</v>
      </c>
    </row>
    <row r="60" spans="1:22">
      <c r="A60" t="s">
        <v>382</v>
      </c>
      <c r="D60" t="s">
        <v>42</v>
      </c>
      <c r="E60" t="s">
        <v>24</v>
      </c>
      <c r="I60">
        <v>2</v>
      </c>
      <c r="J60">
        <v>0</v>
      </c>
      <c r="L60" t="s">
        <v>646</v>
      </c>
      <c r="M60" t="s">
        <v>736</v>
      </c>
      <c r="N60" t="s">
        <v>118</v>
      </c>
      <c r="O60">
        <v>2</v>
      </c>
      <c r="R60" t="s">
        <v>136</v>
      </c>
      <c r="S60" t="s">
        <v>40</v>
      </c>
      <c r="V60" t="s">
        <v>52</v>
      </c>
    </row>
    <row r="61" spans="1:22">
      <c r="A61" t="s">
        <v>383</v>
      </c>
      <c r="D61" t="s">
        <v>42</v>
      </c>
      <c r="E61" t="s">
        <v>104</v>
      </c>
      <c r="F61" t="s">
        <v>23</v>
      </c>
      <c r="L61" t="s">
        <v>98</v>
      </c>
      <c r="M61" t="s">
        <v>949</v>
      </c>
      <c r="N61" t="s">
        <v>950</v>
      </c>
      <c r="O61">
        <v>3</v>
      </c>
      <c r="P61" t="s">
        <v>40</v>
      </c>
      <c r="R61" t="s">
        <v>620</v>
      </c>
      <c r="S61" t="s">
        <v>40</v>
      </c>
      <c r="V61" t="s">
        <v>52</v>
      </c>
    </row>
    <row r="62" spans="1:22">
      <c r="A62" t="s">
        <v>384</v>
      </c>
      <c r="D62" t="s">
        <v>25</v>
      </c>
      <c r="E62" t="s">
        <v>104</v>
      </c>
      <c r="L62" t="s">
        <v>98</v>
      </c>
      <c r="M62" t="s">
        <v>951</v>
      </c>
      <c r="N62" t="s">
        <v>132</v>
      </c>
      <c r="O62">
        <v>3</v>
      </c>
      <c r="R62" t="s">
        <v>133</v>
      </c>
      <c r="S62" t="s">
        <v>248</v>
      </c>
      <c r="V62" t="s">
        <v>249</v>
      </c>
    </row>
    <row r="63" spans="1:22">
      <c r="A63" t="s">
        <v>385</v>
      </c>
      <c r="D63" t="s">
        <v>36</v>
      </c>
      <c r="E63" t="s">
        <v>104</v>
      </c>
      <c r="F63" t="s">
        <v>23</v>
      </c>
      <c r="I63">
        <v>1</v>
      </c>
      <c r="K63" t="s">
        <v>952</v>
      </c>
      <c r="L63" t="s">
        <v>98</v>
      </c>
      <c r="N63" t="s">
        <v>953</v>
      </c>
      <c r="O63" t="s">
        <v>954</v>
      </c>
      <c r="P63" t="s">
        <v>40</v>
      </c>
      <c r="R63" t="s">
        <v>57</v>
      </c>
      <c r="S63" t="s">
        <v>955</v>
      </c>
      <c r="V63" t="s">
        <v>52</v>
      </c>
    </row>
    <row r="64" spans="1:22">
      <c r="A64" t="s">
        <v>386</v>
      </c>
      <c r="D64" t="s">
        <v>42</v>
      </c>
      <c r="L64" t="s">
        <v>98</v>
      </c>
      <c r="M64" t="s">
        <v>50</v>
      </c>
      <c r="N64" t="s">
        <v>110</v>
      </c>
      <c r="O64">
        <v>1</v>
      </c>
      <c r="P64" t="s">
        <v>40</v>
      </c>
      <c r="S64" t="s">
        <v>40</v>
      </c>
      <c r="V64" t="s">
        <v>52</v>
      </c>
    </row>
    <row r="65" spans="1:22">
      <c r="A65" t="s">
        <v>387</v>
      </c>
      <c r="D65" t="s">
        <v>36</v>
      </c>
      <c r="E65" t="s">
        <v>43</v>
      </c>
      <c r="F65" t="s">
        <v>14</v>
      </c>
      <c r="I65">
        <v>3</v>
      </c>
      <c r="J65">
        <v>0</v>
      </c>
      <c r="K65" t="s">
        <v>188</v>
      </c>
      <c r="L65" t="s">
        <v>98</v>
      </c>
      <c r="M65" t="s">
        <v>264</v>
      </c>
      <c r="N65" t="s">
        <v>188</v>
      </c>
      <c r="O65">
        <v>2</v>
      </c>
      <c r="P65" t="s">
        <v>40</v>
      </c>
      <c r="R65" t="s">
        <v>40</v>
      </c>
      <c r="S65" t="s">
        <v>49</v>
      </c>
      <c r="V65" t="s">
        <v>52</v>
      </c>
    </row>
    <row r="66" spans="1:22">
      <c r="A66" t="s">
        <v>388</v>
      </c>
      <c r="D66" t="s">
        <v>25</v>
      </c>
      <c r="E66" t="s">
        <v>15</v>
      </c>
      <c r="G66" t="s">
        <v>853</v>
      </c>
      <c r="I66">
        <v>12</v>
      </c>
      <c r="J66">
        <v>7</v>
      </c>
      <c r="K66" t="s">
        <v>114</v>
      </c>
      <c r="L66" t="s">
        <v>131</v>
      </c>
      <c r="N66" t="s">
        <v>102</v>
      </c>
      <c r="O66">
        <v>1</v>
      </c>
      <c r="P66" t="s">
        <v>49</v>
      </c>
      <c r="R66" t="s">
        <v>250</v>
      </c>
      <c r="S66" t="s">
        <v>49</v>
      </c>
      <c r="V66" t="s">
        <v>52</v>
      </c>
    </row>
    <row r="67" spans="1:22">
      <c r="A67" t="s">
        <v>389</v>
      </c>
      <c r="D67" t="s">
        <v>42</v>
      </c>
      <c r="E67" t="s">
        <v>35</v>
      </c>
      <c r="G67" t="s">
        <v>212</v>
      </c>
      <c r="I67">
        <v>12</v>
      </c>
      <c r="J67">
        <v>6</v>
      </c>
      <c r="K67" t="s">
        <v>181</v>
      </c>
      <c r="L67" t="s">
        <v>98</v>
      </c>
      <c r="N67" t="s">
        <v>58</v>
      </c>
      <c r="O67">
        <v>2</v>
      </c>
      <c r="P67" t="s">
        <v>40</v>
      </c>
      <c r="R67" t="s">
        <v>72</v>
      </c>
      <c r="S67" t="s">
        <v>854</v>
      </c>
      <c r="V67" t="s">
        <v>52</v>
      </c>
    </row>
    <row r="68" spans="1:22">
      <c r="A68" t="s">
        <v>390</v>
      </c>
      <c r="D68" t="s">
        <v>16</v>
      </c>
      <c r="E68" t="s">
        <v>15</v>
      </c>
      <c r="G68" t="s">
        <v>855</v>
      </c>
      <c r="I68">
        <v>3</v>
      </c>
      <c r="J68">
        <v>2</v>
      </c>
      <c r="K68" t="s">
        <v>251</v>
      </c>
      <c r="L68" t="s">
        <v>98</v>
      </c>
      <c r="N68" t="s">
        <v>245</v>
      </c>
      <c r="O68">
        <v>4</v>
      </c>
      <c r="P68" t="s">
        <v>49</v>
      </c>
      <c r="R68" t="s">
        <v>661</v>
      </c>
      <c r="S68" t="s">
        <v>647</v>
      </c>
      <c r="V68" t="s">
        <v>52</v>
      </c>
    </row>
    <row r="69" spans="1:22">
      <c r="A69" t="s">
        <v>391</v>
      </c>
      <c r="D69" t="s">
        <v>25</v>
      </c>
      <c r="E69" t="s">
        <v>104</v>
      </c>
      <c r="F69" t="s">
        <v>23</v>
      </c>
      <c r="I69">
        <v>7</v>
      </c>
      <c r="J69">
        <v>1</v>
      </c>
      <c r="K69" t="s">
        <v>138</v>
      </c>
      <c r="L69" t="s">
        <v>131</v>
      </c>
      <c r="N69" t="s">
        <v>217</v>
      </c>
      <c r="O69">
        <v>2</v>
      </c>
      <c r="P69" t="s">
        <v>40</v>
      </c>
      <c r="R69" t="s">
        <v>72</v>
      </c>
      <c r="S69" t="s">
        <v>49</v>
      </c>
      <c r="V69" t="s">
        <v>52</v>
      </c>
    </row>
    <row r="70" spans="1:22">
      <c r="A70" t="s">
        <v>392</v>
      </c>
      <c r="D70" t="s">
        <v>25</v>
      </c>
      <c r="E70" t="s">
        <v>195</v>
      </c>
      <c r="F70" t="s">
        <v>14</v>
      </c>
      <c r="G70" t="s">
        <v>707</v>
      </c>
      <c r="I70">
        <v>7</v>
      </c>
      <c r="J70">
        <v>1</v>
      </c>
      <c r="K70" t="s">
        <v>102</v>
      </c>
      <c r="L70" t="s">
        <v>131</v>
      </c>
      <c r="N70" t="s">
        <v>856</v>
      </c>
      <c r="O70">
        <v>3</v>
      </c>
      <c r="P70" t="s">
        <v>40</v>
      </c>
      <c r="R70" t="s">
        <v>31</v>
      </c>
      <c r="S70" t="s">
        <v>40</v>
      </c>
      <c r="V70" t="s">
        <v>52</v>
      </c>
    </row>
    <row r="71" spans="1:22">
      <c r="A71" t="s">
        <v>393</v>
      </c>
      <c r="D71" t="s">
        <v>42</v>
      </c>
      <c r="E71" t="s">
        <v>104</v>
      </c>
      <c r="I71">
        <v>4</v>
      </c>
      <c r="J71">
        <v>0</v>
      </c>
      <c r="K71" t="s">
        <v>142</v>
      </c>
      <c r="L71" t="s">
        <v>98</v>
      </c>
      <c r="M71" t="s">
        <v>182</v>
      </c>
      <c r="N71" t="s">
        <v>142</v>
      </c>
      <c r="O71">
        <v>1</v>
      </c>
      <c r="P71" t="s">
        <v>49</v>
      </c>
      <c r="R71" t="s">
        <v>72</v>
      </c>
      <c r="S71" t="s">
        <v>49</v>
      </c>
      <c r="V71" t="s">
        <v>52</v>
      </c>
    </row>
    <row r="72" spans="1:22">
      <c r="A72" t="s">
        <v>394</v>
      </c>
      <c r="D72" t="s">
        <v>203</v>
      </c>
      <c r="E72" t="s">
        <v>35</v>
      </c>
      <c r="G72" t="s">
        <v>252</v>
      </c>
      <c r="I72">
        <v>6</v>
      </c>
      <c r="J72">
        <v>1</v>
      </c>
      <c r="K72" t="s">
        <v>253</v>
      </c>
      <c r="L72" t="s">
        <v>644</v>
      </c>
      <c r="N72" t="s">
        <v>117</v>
      </c>
      <c r="O72">
        <v>6</v>
      </c>
      <c r="P72" t="s">
        <v>254</v>
      </c>
      <c r="R72" t="s">
        <v>133</v>
      </c>
      <c r="S72" t="s">
        <v>255</v>
      </c>
      <c r="V72" t="s">
        <v>52</v>
      </c>
    </row>
    <row r="73" spans="1:22">
      <c r="A73" t="s">
        <v>395</v>
      </c>
      <c r="D73" t="s">
        <v>25</v>
      </c>
      <c r="E73" t="s">
        <v>104</v>
      </c>
      <c r="I73">
        <v>1</v>
      </c>
      <c r="J73">
        <v>0</v>
      </c>
      <c r="K73" t="s">
        <v>189</v>
      </c>
      <c r="L73" t="s">
        <v>98</v>
      </c>
      <c r="N73" t="s">
        <v>154</v>
      </c>
      <c r="O73">
        <v>1</v>
      </c>
      <c r="P73" t="s">
        <v>256</v>
      </c>
      <c r="R73" t="s">
        <v>133</v>
      </c>
      <c r="S73" t="s">
        <v>648</v>
      </c>
      <c r="V73" t="s">
        <v>52</v>
      </c>
    </row>
    <row r="74" spans="1:22">
      <c r="A74" t="s">
        <v>396</v>
      </c>
      <c r="D74" t="s">
        <v>25</v>
      </c>
      <c r="E74" t="s">
        <v>104</v>
      </c>
      <c r="L74" t="s">
        <v>98</v>
      </c>
      <c r="M74" t="s">
        <v>679</v>
      </c>
      <c r="N74" t="s">
        <v>105</v>
      </c>
      <c r="O74">
        <v>1</v>
      </c>
      <c r="P74" t="s">
        <v>40</v>
      </c>
      <c r="R74" t="s">
        <v>257</v>
      </c>
      <c r="S74" t="s">
        <v>40</v>
      </c>
      <c r="V74" t="s">
        <v>52</v>
      </c>
    </row>
    <row r="75" spans="1:22">
      <c r="A75" t="s">
        <v>397</v>
      </c>
      <c r="D75" t="s">
        <v>42</v>
      </c>
      <c r="E75" t="s">
        <v>35</v>
      </c>
      <c r="G75" t="s">
        <v>857</v>
      </c>
      <c r="I75">
        <v>64</v>
      </c>
      <c r="J75">
        <v>17</v>
      </c>
      <c r="K75" t="s">
        <v>110</v>
      </c>
      <c r="L75" t="s">
        <v>131</v>
      </c>
      <c r="N75" t="s">
        <v>180</v>
      </c>
      <c r="O75">
        <v>5</v>
      </c>
      <c r="P75" t="s">
        <v>40</v>
      </c>
      <c r="R75" t="s">
        <v>133</v>
      </c>
      <c r="S75" t="s">
        <v>40</v>
      </c>
      <c r="V75" t="s">
        <v>621</v>
      </c>
    </row>
    <row r="76" spans="1:22">
      <c r="A76" t="s">
        <v>398</v>
      </c>
      <c r="D76" t="s">
        <v>36</v>
      </c>
      <c r="E76" t="s">
        <v>104</v>
      </c>
      <c r="F76" t="s">
        <v>23</v>
      </c>
      <c r="I76">
        <v>1</v>
      </c>
      <c r="J76">
        <v>0</v>
      </c>
      <c r="L76" t="s">
        <v>45</v>
      </c>
      <c r="N76" t="s">
        <v>258</v>
      </c>
      <c r="O76">
        <v>2</v>
      </c>
      <c r="P76" t="s">
        <v>40</v>
      </c>
      <c r="R76" t="s">
        <v>40</v>
      </c>
      <c r="S76" t="s">
        <v>40</v>
      </c>
      <c r="V76" t="s">
        <v>52</v>
      </c>
    </row>
    <row r="77" spans="1:22">
      <c r="A77" t="s">
        <v>399</v>
      </c>
      <c r="D77" t="s">
        <v>25</v>
      </c>
      <c r="E77" t="s">
        <v>35</v>
      </c>
      <c r="G77" t="s">
        <v>706</v>
      </c>
      <c r="I77">
        <v>5</v>
      </c>
      <c r="J77">
        <v>1</v>
      </c>
      <c r="K77" t="s">
        <v>259</v>
      </c>
      <c r="L77" t="s">
        <v>98</v>
      </c>
      <c r="M77" t="s">
        <v>120</v>
      </c>
      <c r="N77" t="s">
        <v>138</v>
      </c>
      <c r="O77">
        <v>1</v>
      </c>
      <c r="P77" t="s">
        <v>40</v>
      </c>
      <c r="R77" t="s">
        <v>136</v>
      </c>
      <c r="S77" t="s">
        <v>622</v>
      </c>
      <c r="V77" t="s">
        <v>52</v>
      </c>
    </row>
    <row r="78" spans="1:22">
      <c r="A78" t="s">
        <v>400</v>
      </c>
      <c r="D78" t="s">
        <v>203</v>
      </c>
      <c r="E78" t="s">
        <v>15</v>
      </c>
      <c r="G78" t="s">
        <v>680</v>
      </c>
      <c r="I78">
        <v>5</v>
      </c>
      <c r="J78">
        <v>2</v>
      </c>
      <c r="K78" t="s">
        <v>55</v>
      </c>
      <c r="L78" t="s">
        <v>131</v>
      </c>
      <c r="N78" t="s">
        <v>63</v>
      </c>
      <c r="O78">
        <v>1</v>
      </c>
      <c r="P78" t="s">
        <v>40</v>
      </c>
      <c r="R78" t="s">
        <v>133</v>
      </c>
      <c r="S78" t="s">
        <v>40</v>
      </c>
      <c r="V78" t="s">
        <v>52</v>
      </c>
    </row>
    <row r="79" spans="1:22">
      <c r="A79" t="s">
        <v>401</v>
      </c>
      <c r="D79" t="s">
        <v>203</v>
      </c>
      <c r="E79" t="s">
        <v>195</v>
      </c>
      <c r="F79" t="s">
        <v>23</v>
      </c>
      <c r="G79" t="s">
        <v>623</v>
      </c>
      <c r="I79">
        <v>16</v>
      </c>
      <c r="J79">
        <v>6</v>
      </c>
      <c r="K79" t="s">
        <v>245</v>
      </c>
      <c r="L79" t="s">
        <v>98</v>
      </c>
      <c r="N79" t="s">
        <v>245</v>
      </c>
      <c r="O79">
        <v>6</v>
      </c>
      <c r="P79" t="s">
        <v>40</v>
      </c>
      <c r="R79" t="s">
        <v>136</v>
      </c>
      <c r="S79" t="s">
        <v>261</v>
      </c>
      <c r="V79" t="s">
        <v>956</v>
      </c>
    </row>
    <row r="80" spans="1:22">
      <c r="A80" t="s">
        <v>402</v>
      </c>
      <c r="D80" t="s">
        <v>25</v>
      </c>
      <c r="E80" t="s">
        <v>15</v>
      </c>
      <c r="G80" t="s">
        <v>858</v>
      </c>
      <c r="I80">
        <v>2</v>
      </c>
      <c r="J80">
        <v>2</v>
      </c>
      <c r="K80" t="s">
        <v>138</v>
      </c>
      <c r="L80" t="s">
        <v>131</v>
      </c>
      <c r="N80" t="s">
        <v>859</v>
      </c>
      <c r="O80">
        <v>4</v>
      </c>
      <c r="P80" t="s">
        <v>772</v>
      </c>
      <c r="R80" t="s">
        <v>773</v>
      </c>
      <c r="S80" t="s">
        <v>860</v>
      </c>
      <c r="V80" t="s">
        <v>957</v>
      </c>
    </row>
    <row r="81" spans="1:22">
      <c r="A81" t="s">
        <v>403</v>
      </c>
      <c r="D81" t="s">
        <v>42</v>
      </c>
      <c r="E81" t="s">
        <v>24</v>
      </c>
      <c r="I81">
        <v>2</v>
      </c>
      <c r="J81">
        <v>0</v>
      </c>
      <c r="L81" t="s">
        <v>17</v>
      </c>
      <c r="N81" t="s">
        <v>262</v>
      </c>
      <c r="O81">
        <v>1</v>
      </c>
      <c r="P81" t="s">
        <v>40</v>
      </c>
      <c r="R81" t="s">
        <v>133</v>
      </c>
      <c r="S81" t="s">
        <v>40</v>
      </c>
      <c r="V81" t="s">
        <v>52</v>
      </c>
    </row>
    <row r="82" spans="1:22">
      <c r="A82" t="s">
        <v>404</v>
      </c>
      <c r="D82" t="s">
        <v>25</v>
      </c>
      <c r="E82" t="s">
        <v>24</v>
      </c>
      <c r="I82">
        <v>1</v>
      </c>
      <c r="J82">
        <v>0</v>
      </c>
      <c r="L82" t="s">
        <v>98</v>
      </c>
      <c r="M82" t="s">
        <v>861</v>
      </c>
      <c r="N82" t="s">
        <v>110</v>
      </c>
      <c r="O82">
        <v>2</v>
      </c>
      <c r="P82" t="s">
        <v>40</v>
      </c>
      <c r="R82" t="s">
        <v>136</v>
      </c>
      <c r="S82" t="s">
        <v>681</v>
      </c>
      <c r="V82" t="s">
        <v>52</v>
      </c>
    </row>
    <row r="83" spans="1:22">
      <c r="A83" t="s">
        <v>405</v>
      </c>
      <c r="E83" t="s">
        <v>195</v>
      </c>
      <c r="G83" t="s">
        <v>263</v>
      </c>
      <c r="I83">
        <v>27</v>
      </c>
      <c r="J83">
        <v>4</v>
      </c>
      <c r="K83" t="s">
        <v>141</v>
      </c>
      <c r="L83" t="s">
        <v>98</v>
      </c>
      <c r="N83" t="s">
        <v>180</v>
      </c>
      <c r="O83">
        <v>7</v>
      </c>
      <c r="P83" t="s">
        <v>40</v>
      </c>
      <c r="S83" t="s">
        <v>140</v>
      </c>
      <c r="V83" t="s">
        <v>265</v>
      </c>
    </row>
    <row r="84" spans="1:22">
      <c r="A84" t="s">
        <v>406</v>
      </c>
      <c r="D84" t="s">
        <v>25</v>
      </c>
      <c r="I84">
        <v>10</v>
      </c>
      <c r="J84">
        <v>7</v>
      </c>
      <c r="L84" t="s">
        <v>98</v>
      </c>
      <c r="M84" t="s">
        <v>211</v>
      </c>
      <c r="N84" t="s">
        <v>230</v>
      </c>
      <c r="O84">
        <v>2</v>
      </c>
      <c r="P84" t="s">
        <v>40</v>
      </c>
      <c r="R84" t="s">
        <v>40</v>
      </c>
      <c r="S84" t="s">
        <v>40</v>
      </c>
      <c r="V84" t="s">
        <v>52</v>
      </c>
    </row>
    <row r="85" spans="1:22">
      <c r="A85" t="s">
        <v>407</v>
      </c>
      <c r="D85" t="s">
        <v>25</v>
      </c>
      <c r="E85" t="s">
        <v>24</v>
      </c>
      <c r="I85">
        <v>2</v>
      </c>
      <c r="J85">
        <v>0</v>
      </c>
      <c r="L85" t="s">
        <v>98</v>
      </c>
      <c r="M85" t="s">
        <v>211</v>
      </c>
      <c r="N85" t="s">
        <v>124</v>
      </c>
      <c r="O85">
        <v>1</v>
      </c>
      <c r="P85" t="s">
        <v>40</v>
      </c>
      <c r="R85" t="s">
        <v>40</v>
      </c>
      <c r="S85" t="s">
        <v>40</v>
      </c>
      <c r="V85" t="s">
        <v>52</v>
      </c>
    </row>
    <row r="86" spans="1:22">
      <c r="A86" t="s">
        <v>408</v>
      </c>
      <c r="D86" t="s">
        <v>25</v>
      </c>
      <c r="E86" t="s">
        <v>104</v>
      </c>
      <c r="F86" t="s">
        <v>23</v>
      </c>
      <c r="I86">
        <v>3</v>
      </c>
      <c r="J86">
        <v>0</v>
      </c>
      <c r="L86" t="s">
        <v>98</v>
      </c>
      <c r="M86" t="s">
        <v>678</v>
      </c>
      <c r="N86" t="s">
        <v>110</v>
      </c>
      <c r="O86">
        <v>1</v>
      </c>
      <c r="P86" t="s">
        <v>40</v>
      </c>
      <c r="R86" t="s">
        <v>40</v>
      </c>
      <c r="S86" t="s">
        <v>40</v>
      </c>
      <c r="V86" t="s">
        <v>52</v>
      </c>
    </row>
    <row r="87" spans="1:22">
      <c r="A87" t="s">
        <v>409</v>
      </c>
      <c r="D87" t="s">
        <v>42</v>
      </c>
      <c r="E87" t="s">
        <v>104</v>
      </c>
      <c r="L87" t="s">
        <v>98</v>
      </c>
      <c r="M87" t="s">
        <v>211</v>
      </c>
      <c r="N87" t="s">
        <v>142</v>
      </c>
      <c r="O87" t="s">
        <v>204</v>
      </c>
      <c r="P87" t="s">
        <v>40</v>
      </c>
      <c r="R87" t="s">
        <v>72</v>
      </c>
      <c r="S87" t="s">
        <v>40</v>
      </c>
      <c r="V87" t="s">
        <v>52</v>
      </c>
    </row>
    <row r="88" spans="1:22">
      <c r="A88" t="s">
        <v>410</v>
      </c>
      <c r="D88" t="s">
        <v>25</v>
      </c>
      <c r="E88" t="s">
        <v>15</v>
      </c>
      <c r="G88" t="s">
        <v>862</v>
      </c>
      <c r="I88">
        <v>24</v>
      </c>
      <c r="J88">
        <v>5</v>
      </c>
      <c r="K88" t="s">
        <v>262</v>
      </c>
      <c r="L88" t="s">
        <v>131</v>
      </c>
      <c r="N88" t="s">
        <v>823</v>
      </c>
      <c r="O88">
        <v>4</v>
      </c>
      <c r="P88" t="s">
        <v>103</v>
      </c>
      <c r="Q88" t="s">
        <v>774</v>
      </c>
      <c r="S88" t="s">
        <v>267</v>
      </c>
      <c r="V88" t="s">
        <v>52</v>
      </c>
    </row>
    <row r="89" spans="1:22">
      <c r="A89" t="s">
        <v>411</v>
      </c>
      <c r="D89" t="s">
        <v>42</v>
      </c>
      <c r="E89" t="s">
        <v>104</v>
      </c>
      <c r="G89" t="s">
        <v>863</v>
      </c>
      <c r="I89">
        <v>6</v>
      </c>
      <c r="J89">
        <v>5</v>
      </c>
      <c r="K89" t="s">
        <v>864</v>
      </c>
      <c r="L89" t="s">
        <v>646</v>
      </c>
      <c r="N89" t="s">
        <v>138</v>
      </c>
      <c r="O89">
        <v>1</v>
      </c>
      <c r="P89" t="s">
        <v>268</v>
      </c>
      <c r="R89" t="s">
        <v>136</v>
      </c>
      <c r="S89" t="s">
        <v>140</v>
      </c>
      <c r="V89" t="s">
        <v>52</v>
      </c>
    </row>
    <row r="90" spans="1:22">
      <c r="A90" t="s">
        <v>412</v>
      </c>
      <c r="D90" t="s">
        <v>25</v>
      </c>
      <c r="E90" t="s">
        <v>15</v>
      </c>
      <c r="G90" t="s">
        <v>865</v>
      </c>
      <c r="I90">
        <v>10</v>
      </c>
      <c r="J90">
        <v>4</v>
      </c>
      <c r="K90" t="s">
        <v>144</v>
      </c>
      <c r="L90" t="s">
        <v>145</v>
      </c>
      <c r="N90" t="s">
        <v>147</v>
      </c>
      <c r="O90">
        <v>4</v>
      </c>
      <c r="P90" t="s">
        <v>40</v>
      </c>
      <c r="R90" t="s">
        <v>649</v>
      </c>
      <c r="S90" t="s">
        <v>650</v>
      </c>
      <c r="V90" t="s">
        <v>52</v>
      </c>
    </row>
    <row r="91" spans="1:22">
      <c r="A91" t="s">
        <v>413</v>
      </c>
      <c r="D91" t="s">
        <v>42</v>
      </c>
      <c r="L91" t="s">
        <v>98</v>
      </c>
      <c r="M91" t="s">
        <v>50</v>
      </c>
      <c r="N91" t="s">
        <v>124</v>
      </c>
      <c r="O91">
        <v>1</v>
      </c>
      <c r="P91" t="s">
        <v>40</v>
      </c>
      <c r="S91" t="s">
        <v>40</v>
      </c>
      <c r="V91" t="s">
        <v>52</v>
      </c>
    </row>
    <row r="92" spans="1:22">
      <c r="A92" t="s">
        <v>414</v>
      </c>
      <c r="D92" t="s">
        <v>42</v>
      </c>
      <c r="I92">
        <v>20</v>
      </c>
      <c r="J92">
        <v>3</v>
      </c>
      <c r="L92" t="s">
        <v>17</v>
      </c>
      <c r="N92" t="s">
        <v>262</v>
      </c>
      <c r="O92">
        <v>3</v>
      </c>
      <c r="P92" t="s">
        <v>40</v>
      </c>
      <c r="S92" t="s">
        <v>49</v>
      </c>
      <c r="V92" t="s">
        <v>52</v>
      </c>
    </row>
    <row r="93" spans="1:22">
      <c r="A93" t="s">
        <v>415</v>
      </c>
      <c r="D93" t="s">
        <v>25</v>
      </c>
      <c r="E93" t="s">
        <v>24</v>
      </c>
      <c r="I93">
        <v>2</v>
      </c>
      <c r="J93">
        <v>0</v>
      </c>
      <c r="K93" t="s">
        <v>245</v>
      </c>
      <c r="L93" t="s">
        <v>98</v>
      </c>
      <c r="M93" t="s">
        <v>211</v>
      </c>
      <c r="N93" t="s">
        <v>245</v>
      </c>
      <c r="O93">
        <v>3</v>
      </c>
      <c r="P93" t="s">
        <v>40</v>
      </c>
      <c r="R93" t="s">
        <v>136</v>
      </c>
      <c r="S93" t="s">
        <v>269</v>
      </c>
      <c r="V93" t="s">
        <v>56</v>
      </c>
    </row>
    <row r="94" spans="1:22">
      <c r="A94" t="s">
        <v>416</v>
      </c>
      <c r="D94" t="s">
        <v>42</v>
      </c>
      <c r="E94" t="s">
        <v>104</v>
      </c>
      <c r="I94">
        <v>1</v>
      </c>
      <c r="J94">
        <v>0</v>
      </c>
      <c r="L94" t="s">
        <v>98</v>
      </c>
      <c r="M94" t="s">
        <v>50</v>
      </c>
      <c r="N94" t="s">
        <v>122</v>
      </c>
      <c r="O94">
        <v>1</v>
      </c>
      <c r="P94" t="s">
        <v>59</v>
      </c>
      <c r="Q94" t="s">
        <v>682</v>
      </c>
      <c r="S94" t="s">
        <v>40</v>
      </c>
      <c r="V94" t="s">
        <v>52</v>
      </c>
    </row>
    <row r="95" spans="1:22">
      <c r="A95" t="s">
        <v>417</v>
      </c>
      <c r="D95" t="s">
        <v>42</v>
      </c>
      <c r="E95" t="s">
        <v>104</v>
      </c>
      <c r="F95" t="s">
        <v>23</v>
      </c>
      <c r="I95">
        <v>3</v>
      </c>
      <c r="L95" t="s">
        <v>646</v>
      </c>
      <c r="N95" t="s">
        <v>144</v>
      </c>
      <c r="O95">
        <v>2</v>
      </c>
      <c r="P95" t="s">
        <v>40</v>
      </c>
      <c r="R95" t="s">
        <v>270</v>
      </c>
      <c r="S95" t="s">
        <v>40</v>
      </c>
      <c r="V95" t="s">
        <v>52</v>
      </c>
    </row>
    <row r="96" spans="1:22">
      <c r="A96" t="s">
        <v>418</v>
      </c>
      <c r="D96" t="s">
        <v>42</v>
      </c>
      <c r="L96" t="s">
        <v>98</v>
      </c>
      <c r="M96" t="s">
        <v>211</v>
      </c>
      <c r="N96" t="s">
        <v>142</v>
      </c>
      <c r="O96">
        <v>1</v>
      </c>
      <c r="P96" t="s">
        <v>40</v>
      </c>
      <c r="R96" t="s">
        <v>133</v>
      </c>
      <c r="S96" t="s">
        <v>40</v>
      </c>
      <c r="V96" t="s">
        <v>52</v>
      </c>
    </row>
    <row r="97" spans="1:22">
      <c r="A97" t="s">
        <v>419</v>
      </c>
      <c r="D97" t="s">
        <v>203</v>
      </c>
      <c r="E97" t="s">
        <v>104</v>
      </c>
      <c r="F97" t="s">
        <v>23</v>
      </c>
      <c r="I97">
        <v>2</v>
      </c>
      <c r="J97">
        <v>1</v>
      </c>
      <c r="L97" t="s">
        <v>98</v>
      </c>
      <c r="N97" t="s">
        <v>245</v>
      </c>
      <c r="O97">
        <v>5</v>
      </c>
      <c r="P97" t="s">
        <v>40</v>
      </c>
      <c r="R97" t="s">
        <v>624</v>
      </c>
      <c r="S97" t="s">
        <v>625</v>
      </c>
      <c r="V97" t="s">
        <v>52</v>
      </c>
    </row>
    <row r="98" spans="1:22">
      <c r="A98" t="s">
        <v>420</v>
      </c>
      <c r="D98" t="s">
        <v>25</v>
      </c>
      <c r="E98" t="s">
        <v>35</v>
      </c>
      <c r="G98" t="s">
        <v>271</v>
      </c>
      <c r="I98">
        <v>4</v>
      </c>
      <c r="J98">
        <v>1</v>
      </c>
      <c r="K98" t="s">
        <v>262</v>
      </c>
      <c r="L98" t="s">
        <v>98</v>
      </c>
      <c r="M98" t="s">
        <v>211</v>
      </c>
      <c r="N98" t="s">
        <v>139</v>
      </c>
      <c r="O98">
        <v>3</v>
      </c>
      <c r="P98" t="s">
        <v>268</v>
      </c>
      <c r="R98" t="s">
        <v>133</v>
      </c>
      <c r="S98" t="s">
        <v>49</v>
      </c>
      <c r="V98" t="s">
        <v>52</v>
      </c>
    </row>
    <row r="99" spans="1:22">
      <c r="A99" t="s">
        <v>421</v>
      </c>
      <c r="D99" t="s">
        <v>25</v>
      </c>
      <c r="E99" t="s">
        <v>104</v>
      </c>
      <c r="I99">
        <v>14</v>
      </c>
      <c r="J99">
        <v>0</v>
      </c>
      <c r="K99" t="s">
        <v>114</v>
      </c>
      <c r="L99" t="s">
        <v>98</v>
      </c>
      <c r="M99" t="s">
        <v>211</v>
      </c>
      <c r="N99" t="s">
        <v>114</v>
      </c>
      <c r="O99">
        <v>3</v>
      </c>
      <c r="P99" t="s">
        <v>40</v>
      </c>
      <c r="R99" t="s">
        <v>133</v>
      </c>
      <c r="S99" t="s">
        <v>40</v>
      </c>
      <c r="V99" t="s">
        <v>52</v>
      </c>
    </row>
    <row r="100" spans="1:22">
      <c r="A100" t="s">
        <v>422</v>
      </c>
      <c r="D100" t="s">
        <v>42</v>
      </c>
      <c r="E100" t="s">
        <v>104</v>
      </c>
      <c r="I100">
        <v>0</v>
      </c>
      <c r="J100">
        <v>1</v>
      </c>
      <c r="K100" t="s">
        <v>958</v>
      </c>
      <c r="L100" t="s">
        <v>98</v>
      </c>
      <c r="M100" t="s">
        <v>120</v>
      </c>
      <c r="N100" t="s">
        <v>202</v>
      </c>
      <c r="O100">
        <v>1</v>
      </c>
      <c r="P100" t="s">
        <v>40</v>
      </c>
      <c r="R100" t="s">
        <v>136</v>
      </c>
      <c r="S100" t="s">
        <v>140</v>
      </c>
      <c r="V100" t="s">
        <v>272</v>
      </c>
    </row>
    <row r="101" spans="1:22">
      <c r="A101" t="s">
        <v>423</v>
      </c>
      <c r="D101" t="s">
        <v>25</v>
      </c>
      <c r="L101" t="s">
        <v>98</v>
      </c>
      <c r="M101" t="s">
        <v>120</v>
      </c>
      <c r="N101" t="s">
        <v>146</v>
      </c>
      <c r="O101">
        <v>2</v>
      </c>
      <c r="P101" t="s">
        <v>40</v>
      </c>
      <c r="R101" t="s">
        <v>270</v>
      </c>
      <c r="S101" t="s">
        <v>273</v>
      </c>
      <c r="V101" t="s">
        <v>52</v>
      </c>
    </row>
    <row r="102" spans="1:22">
      <c r="A102" t="s">
        <v>424</v>
      </c>
      <c r="D102" t="s">
        <v>25</v>
      </c>
      <c r="E102" t="s">
        <v>15</v>
      </c>
      <c r="G102" t="s">
        <v>959</v>
      </c>
      <c r="I102">
        <v>10</v>
      </c>
      <c r="J102">
        <v>2</v>
      </c>
      <c r="K102" t="s">
        <v>154</v>
      </c>
      <c r="L102" t="s">
        <v>98</v>
      </c>
      <c r="M102" t="s">
        <v>120</v>
      </c>
      <c r="N102" t="s">
        <v>117</v>
      </c>
      <c r="O102">
        <v>1</v>
      </c>
      <c r="R102" t="s">
        <v>133</v>
      </c>
      <c r="S102" t="s">
        <v>183</v>
      </c>
      <c r="V102" t="s">
        <v>960</v>
      </c>
    </row>
    <row r="103" spans="1:22">
      <c r="A103" t="s">
        <v>425</v>
      </c>
      <c r="D103" t="s">
        <v>203</v>
      </c>
      <c r="E103" t="s">
        <v>775</v>
      </c>
      <c r="G103" t="s">
        <v>274</v>
      </c>
      <c r="I103">
        <v>61</v>
      </c>
      <c r="J103">
        <v>13</v>
      </c>
      <c r="K103" t="s">
        <v>142</v>
      </c>
      <c r="L103" t="s">
        <v>98</v>
      </c>
      <c r="N103" t="s">
        <v>230</v>
      </c>
      <c r="O103">
        <v>5</v>
      </c>
      <c r="P103" t="s">
        <v>40</v>
      </c>
      <c r="S103" t="s">
        <v>40</v>
      </c>
      <c r="V103" t="s">
        <v>52</v>
      </c>
    </row>
    <row r="104" spans="1:22">
      <c r="A104" t="s">
        <v>426</v>
      </c>
      <c r="D104" t="s">
        <v>203</v>
      </c>
      <c r="E104" t="s">
        <v>104</v>
      </c>
      <c r="G104" t="s">
        <v>741</v>
      </c>
      <c r="I104">
        <v>15</v>
      </c>
      <c r="J104">
        <v>0</v>
      </c>
      <c r="L104" t="s">
        <v>98</v>
      </c>
      <c r="M104" t="s">
        <v>120</v>
      </c>
      <c r="N104" t="s">
        <v>275</v>
      </c>
      <c r="O104">
        <v>3</v>
      </c>
      <c r="P104" t="s">
        <v>40</v>
      </c>
      <c r="R104" t="s">
        <v>133</v>
      </c>
      <c r="S104" t="s">
        <v>183</v>
      </c>
      <c r="V104" t="s">
        <v>52</v>
      </c>
    </row>
    <row r="105" spans="1:22">
      <c r="A105" t="s">
        <v>427</v>
      </c>
      <c r="D105" t="s">
        <v>42</v>
      </c>
      <c r="E105" t="s">
        <v>104</v>
      </c>
      <c r="G105" t="s">
        <v>651</v>
      </c>
      <c r="I105">
        <v>12</v>
      </c>
      <c r="J105">
        <v>6</v>
      </c>
      <c r="K105" t="s">
        <v>266</v>
      </c>
      <c r="L105" t="s">
        <v>646</v>
      </c>
      <c r="N105" t="s">
        <v>137</v>
      </c>
      <c r="O105">
        <v>1</v>
      </c>
      <c r="P105" t="s">
        <v>49</v>
      </c>
      <c r="R105" t="s">
        <v>136</v>
      </c>
      <c r="S105" t="s">
        <v>49</v>
      </c>
      <c r="V105" t="s">
        <v>52</v>
      </c>
    </row>
    <row r="106" spans="1:22">
      <c r="A106" t="s">
        <v>428</v>
      </c>
      <c r="D106" t="s">
        <v>42</v>
      </c>
      <c r="K106" t="s">
        <v>154</v>
      </c>
      <c r="L106" t="s">
        <v>131</v>
      </c>
      <c r="N106" t="s">
        <v>154</v>
      </c>
      <c r="O106">
        <v>2</v>
      </c>
      <c r="P106" t="s">
        <v>40</v>
      </c>
      <c r="R106" t="s">
        <v>133</v>
      </c>
      <c r="S106" t="s">
        <v>40</v>
      </c>
      <c r="V106" t="s">
        <v>52</v>
      </c>
    </row>
    <row r="107" spans="1:22">
      <c r="A107" t="s">
        <v>429</v>
      </c>
      <c r="D107" t="s">
        <v>42</v>
      </c>
      <c r="E107" t="s">
        <v>15</v>
      </c>
      <c r="G107" t="s">
        <v>866</v>
      </c>
      <c r="I107">
        <v>12</v>
      </c>
      <c r="J107">
        <v>4</v>
      </c>
      <c r="K107" t="s">
        <v>135</v>
      </c>
      <c r="L107" t="s">
        <v>98</v>
      </c>
      <c r="M107" t="s">
        <v>120</v>
      </c>
      <c r="N107" t="s">
        <v>122</v>
      </c>
      <c r="O107">
        <v>2</v>
      </c>
      <c r="R107" t="s">
        <v>136</v>
      </c>
      <c r="S107" t="s">
        <v>140</v>
      </c>
      <c r="V107" t="s">
        <v>52</v>
      </c>
    </row>
    <row r="108" spans="1:22">
      <c r="A108" t="s">
        <v>430</v>
      </c>
      <c r="D108" t="s">
        <v>42</v>
      </c>
      <c r="E108" t="s">
        <v>104</v>
      </c>
      <c r="I108">
        <v>2</v>
      </c>
      <c r="J108">
        <v>0</v>
      </c>
      <c r="L108" t="s">
        <v>98</v>
      </c>
      <c r="M108" t="s">
        <v>182</v>
      </c>
      <c r="N108" t="s">
        <v>245</v>
      </c>
      <c r="O108">
        <v>2</v>
      </c>
      <c r="P108" t="s">
        <v>40</v>
      </c>
      <c r="R108" t="s">
        <v>40</v>
      </c>
      <c r="S108" t="s">
        <v>49</v>
      </c>
      <c r="V108" t="s">
        <v>52</v>
      </c>
    </row>
    <row r="109" spans="1:22">
      <c r="A109" t="s">
        <v>431</v>
      </c>
      <c r="D109" t="s">
        <v>25</v>
      </c>
      <c r="E109" t="s">
        <v>15</v>
      </c>
      <c r="G109" t="s">
        <v>276</v>
      </c>
      <c r="I109">
        <v>5</v>
      </c>
      <c r="J109">
        <v>4</v>
      </c>
      <c r="K109" t="s">
        <v>44</v>
      </c>
      <c r="L109" t="s">
        <v>742</v>
      </c>
      <c r="N109" t="s">
        <v>141</v>
      </c>
      <c r="O109">
        <v>1</v>
      </c>
      <c r="P109" t="s">
        <v>250</v>
      </c>
      <c r="Q109" t="s">
        <v>222</v>
      </c>
      <c r="R109" t="s">
        <v>133</v>
      </c>
      <c r="S109" t="s">
        <v>277</v>
      </c>
      <c r="V109" t="s">
        <v>52</v>
      </c>
    </row>
    <row r="110" spans="1:22">
      <c r="A110" t="s">
        <v>432</v>
      </c>
      <c r="D110" t="s">
        <v>42</v>
      </c>
      <c r="E110" t="s">
        <v>104</v>
      </c>
      <c r="L110" t="s">
        <v>98</v>
      </c>
      <c r="M110" t="s">
        <v>182</v>
      </c>
      <c r="N110" t="s">
        <v>122</v>
      </c>
      <c r="O110">
        <v>3</v>
      </c>
      <c r="P110" t="s">
        <v>40</v>
      </c>
      <c r="R110" t="s">
        <v>133</v>
      </c>
      <c r="S110" t="s">
        <v>278</v>
      </c>
      <c r="V110" t="s">
        <v>52</v>
      </c>
    </row>
    <row r="111" spans="1:22">
      <c r="A111" t="s">
        <v>433</v>
      </c>
      <c r="D111" t="s">
        <v>42</v>
      </c>
      <c r="E111" t="s">
        <v>104</v>
      </c>
      <c r="I111">
        <v>1</v>
      </c>
      <c r="J111">
        <v>0</v>
      </c>
      <c r="L111" t="s">
        <v>646</v>
      </c>
      <c r="N111" t="s">
        <v>135</v>
      </c>
      <c r="O111">
        <v>2</v>
      </c>
      <c r="P111" t="s">
        <v>40</v>
      </c>
      <c r="S111" t="s">
        <v>40</v>
      </c>
      <c r="V111" t="s">
        <v>52</v>
      </c>
    </row>
    <row r="112" spans="1:22">
      <c r="A112" t="s">
        <v>434</v>
      </c>
      <c r="D112" t="s">
        <v>25</v>
      </c>
      <c r="K112" t="s">
        <v>121</v>
      </c>
      <c r="L112" t="s">
        <v>645</v>
      </c>
      <c r="N112" t="s">
        <v>121</v>
      </c>
      <c r="O112">
        <v>1</v>
      </c>
      <c r="P112" t="s">
        <v>103</v>
      </c>
      <c r="Q112" t="s">
        <v>204</v>
      </c>
      <c r="R112" t="s">
        <v>40</v>
      </c>
      <c r="S112" t="s">
        <v>49</v>
      </c>
      <c r="V112" t="s">
        <v>52</v>
      </c>
    </row>
    <row r="113" spans="1:22">
      <c r="A113" t="s">
        <v>435</v>
      </c>
      <c r="D113" t="s">
        <v>25</v>
      </c>
      <c r="E113" t="s">
        <v>104</v>
      </c>
      <c r="F113" t="s">
        <v>23</v>
      </c>
      <c r="I113">
        <v>7</v>
      </c>
      <c r="J113">
        <v>0</v>
      </c>
      <c r="L113" t="s">
        <v>98</v>
      </c>
      <c r="M113" t="s">
        <v>50</v>
      </c>
      <c r="N113" t="s">
        <v>245</v>
      </c>
      <c r="O113">
        <v>9</v>
      </c>
      <c r="P113" t="s">
        <v>40</v>
      </c>
      <c r="R113" t="s">
        <v>136</v>
      </c>
      <c r="S113" t="s">
        <v>49</v>
      </c>
      <c r="V113" t="s">
        <v>867</v>
      </c>
    </row>
    <row r="114" spans="1:22">
      <c r="A114" t="s">
        <v>436</v>
      </c>
      <c r="D114" t="s">
        <v>771</v>
      </c>
      <c r="E114" t="s">
        <v>776</v>
      </c>
      <c r="F114" t="s">
        <v>23</v>
      </c>
      <c r="G114" t="s">
        <v>868</v>
      </c>
      <c r="I114">
        <v>60</v>
      </c>
      <c r="J114">
        <v>14</v>
      </c>
      <c r="K114" t="s">
        <v>154</v>
      </c>
      <c r="L114" t="s">
        <v>742</v>
      </c>
      <c r="N114" t="s">
        <v>124</v>
      </c>
      <c r="O114">
        <v>2</v>
      </c>
      <c r="P114" t="s">
        <v>31</v>
      </c>
      <c r="R114" t="s">
        <v>136</v>
      </c>
      <c r="S114" t="s">
        <v>722</v>
      </c>
      <c r="V114" t="s">
        <v>52</v>
      </c>
    </row>
    <row r="115" spans="1:22">
      <c r="A115" t="s">
        <v>437</v>
      </c>
      <c r="D115" t="s">
        <v>25</v>
      </c>
      <c r="E115" t="s">
        <v>15</v>
      </c>
      <c r="G115" t="s">
        <v>961</v>
      </c>
      <c r="I115">
        <v>50</v>
      </c>
      <c r="J115">
        <v>16</v>
      </c>
      <c r="K115" t="s">
        <v>262</v>
      </c>
      <c r="L115" t="s">
        <v>17</v>
      </c>
      <c r="N115" t="s">
        <v>202</v>
      </c>
      <c r="O115">
        <v>5</v>
      </c>
      <c r="P115" t="s">
        <v>40</v>
      </c>
      <c r="R115" t="s">
        <v>824</v>
      </c>
      <c r="S115" t="s">
        <v>40</v>
      </c>
      <c r="V115" t="s">
        <v>626</v>
      </c>
    </row>
    <row r="116" spans="1:22">
      <c r="A116" t="s">
        <v>438</v>
      </c>
      <c r="D116" t="s">
        <v>42</v>
      </c>
      <c r="L116" t="s">
        <v>98</v>
      </c>
      <c r="M116" t="s">
        <v>211</v>
      </c>
      <c r="N116" t="s">
        <v>139</v>
      </c>
      <c r="O116">
        <v>1</v>
      </c>
      <c r="P116" t="s">
        <v>40</v>
      </c>
      <c r="R116" t="s">
        <v>133</v>
      </c>
      <c r="S116" t="s">
        <v>40</v>
      </c>
      <c r="V116" t="s">
        <v>52</v>
      </c>
    </row>
    <row r="117" spans="1:22">
      <c r="A117" t="s">
        <v>439</v>
      </c>
      <c r="D117" t="s">
        <v>25</v>
      </c>
      <c r="E117" t="s">
        <v>104</v>
      </c>
      <c r="I117">
        <v>1</v>
      </c>
      <c r="J117">
        <v>0</v>
      </c>
      <c r="L117" t="s">
        <v>98</v>
      </c>
      <c r="M117" t="s">
        <v>50</v>
      </c>
      <c r="N117" t="s">
        <v>134</v>
      </c>
      <c r="O117">
        <v>1</v>
      </c>
      <c r="P117" t="s">
        <v>40</v>
      </c>
      <c r="R117" t="s">
        <v>133</v>
      </c>
      <c r="S117" t="s">
        <v>40</v>
      </c>
      <c r="V117" t="s">
        <v>52</v>
      </c>
    </row>
    <row r="118" spans="1:22">
      <c r="A118" t="s">
        <v>440</v>
      </c>
      <c r="D118" t="s">
        <v>42</v>
      </c>
      <c r="L118" t="s">
        <v>17</v>
      </c>
      <c r="N118" t="s">
        <v>777</v>
      </c>
      <c r="O118">
        <v>3</v>
      </c>
      <c r="P118" t="s">
        <v>49</v>
      </c>
      <c r="R118" t="s">
        <v>136</v>
      </c>
      <c r="S118" t="s">
        <v>40</v>
      </c>
      <c r="V118" t="s">
        <v>52</v>
      </c>
    </row>
    <row r="119" spans="1:22">
      <c r="A119" t="s">
        <v>441</v>
      </c>
      <c r="D119" t="s">
        <v>25</v>
      </c>
      <c r="E119" t="s">
        <v>15</v>
      </c>
      <c r="G119" t="s">
        <v>729</v>
      </c>
      <c r="I119">
        <v>21</v>
      </c>
      <c r="J119">
        <v>15</v>
      </c>
      <c r="K119" t="s">
        <v>245</v>
      </c>
      <c r="L119" t="s">
        <v>98</v>
      </c>
      <c r="M119" t="s">
        <v>211</v>
      </c>
      <c r="N119" t="s">
        <v>245</v>
      </c>
      <c r="O119">
        <v>1</v>
      </c>
      <c r="S119" t="s">
        <v>279</v>
      </c>
      <c r="V119" t="s">
        <v>280</v>
      </c>
    </row>
    <row r="120" spans="1:22">
      <c r="A120" t="s">
        <v>442</v>
      </c>
      <c r="D120" t="s">
        <v>36</v>
      </c>
      <c r="E120" t="s">
        <v>153</v>
      </c>
      <c r="F120" t="s">
        <v>23</v>
      </c>
      <c r="G120" t="s">
        <v>869</v>
      </c>
      <c r="I120">
        <v>14</v>
      </c>
      <c r="J120">
        <v>9</v>
      </c>
      <c r="L120" t="s">
        <v>98</v>
      </c>
      <c r="M120" t="s">
        <v>206</v>
      </c>
      <c r="N120" t="s">
        <v>236</v>
      </c>
      <c r="O120">
        <v>2</v>
      </c>
      <c r="P120" t="s">
        <v>40</v>
      </c>
      <c r="S120" t="s">
        <v>627</v>
      </c>
      <c r="V120" t="s">
        <v>28</v>
      </c>
    </row>
    <row r="121" spans="1:22">
      <c r="A121" t="s">
        <v>443</v>
      </c>
      <c r="D121" t="s">
        <v>36</v>
      </c>
      <c r="E121" t="s">
        <v>24</v>
      </c>
      <c r="F121" t="s">
        <v>109</v>
      </c>
      <c r="I121">
        <v>1</v>
      </c>
      <c r="J121">
        <v>0</v>
      </c>
      <c r="L121" t="s">
        <v>45</v>
      </c>
      <c r="N121" t="s">
        <v>246</v>
      </c>
      <c r="O121">
        <v>1</v>
      </c>
      <c r="P121" t="s">
        <v>26</v>
      </c>
      <c r="V121" t="s">
        <v>197</v>
      </c>
    </row>
    <row r="122" spans="1:22">
      <c r="A122" t="s">
        <v>444</v>
      </c>
      <c r="D122" t="s">
        <v>25</v>
      </c>
      <c r="E122" t="s">
        <v>43</v>
      </c>
      <c r="F122" t="s">
        <v>109</v>
      </c>
      <c r="K122" t="s">
        <v>962</v>
      </c>
      <c r="L122" t="s">
        <v>98</v>
      </c>
      <c r="N122" t="s">
        <v>30</v>
      </c>
      <c r="O122">
        <v>1</v>
      </c>
      <c r="P122" t="s">
        <v>26</v>
      </c>
      <c r="V122" t="s">
        <v>197</v>
      </c>
    </row>
    <row r="123" spans="1:22">
      <c r="A123" t="s">
        <v>445</v>
      </c>
      <c r="B123" s="13">
        <v>40620</v>
      </c>
      <c r="D123" t="s">
        <v>36</v>
      </c>
      <c r="E123" t="s">
        <v>24</v>
      </c>
      <c r="F123" t="s">
        <v>109</v>
      </c>
      <c r="L123" t="s">
        <v>17</v>
      </c>
      <c r="N123" t="s">
        <v>281</v>
      </c>
      <c r="O123" t="s">
        <v>719</v>
      </c>
      <c r="P123" t="s">
        <v>103</v>
      </c>
      <c r="S123" t="s">
        <v>103</v>
      </c>
      <c r="V123" t="s">
        <v>662</v>
      </c>
    </row>
    <row r="124" spans="1:22">
      <c r="A124" t="s">
        <v>446</v>
      </c>
      <c r="D124" t="s">
        <v>36</v>
      </c>
      <c r="E124" t="s">
        <v>35</v>
      </c>
      <c r="F124" t="s">
        <v>23</v>
      </c>
      <c r="G124" t="s">
        <v>207</v>
      </c>
      <c r="I124">
        <v>14</v>
      </c>
      <c r="J124">
        <v>11</v>
      </c>
      <c r="L124" t="s">
        <v>17</v>
      </c>
      <c r="N124" t="s">
        <v>282</v>
      </c>
      <c r="O124" t="s">
        <v>719</v>
      </c>
      <c r="P124" t="s">
        <v>103</v>
      </c>
      <c r="S124" t="s">
        <v>103</v>
      </c>
      <c r="V124" t="s">
        <v>52</v>
      </c>
    </row>
    <row r="125" spans="1:22">
      <c r="A125" t="s">
        <v>550</v>
      </c>
      <c r="L125" t="s">
        <v>98</v>
      </c>
      <c r="N125" t="s">
        <v>124</v>
      </c>
      <c r="O125">
        <v>1</v>
      </c>
      <c r="P125" t="s">
        <v>22</v>
      </c>
      <c r="R125" t="s">
        <v>22</v>
      </c>
      <c r="S125" t="s">
        <v>20</v>
      </c>
    </row>
    <row r="126" spans="1:22">
      <c r="A126" t="s">
        <v>551</v>
      </c>
      <c r="L126" t="s">
        <v>98</v>
      </c>
      <c r="N126" t="s">
        <v>663</v>
      </c>
      <c r="O126">
        <v>1</v>
      </c>
      <c r="P126" t="s">
        <v>103</v>
      </c>
      <c r="R126" t="s">
        <v>103</v>
      </c>
      <c r="S126" t="s">
        <v>21</v>
      </c>
    </row>
    <row r="127" spans="1:22">
      <c r="A127" t="s">
        <v>552</v>
      </c>
      <c r="L127" t="s">
        <v>98</v>
      </c>
      <c r="N127" t="s">
        <v>147</v>
      </c>
      <c r="O127">
        <v>1</v>
      </c>
      <c r="P127" t="s">
        <v>103</v>
      </c>
      <c r="R127" t="s">
        <v>103</v>
      </c>
      <c r="S127" t="s">
        <v>21</v>
      </c>
    </row>
    <row r="128" spans="1:22">
      <c r="A128" t="s">
        <v>553</v>
      </c>
      <c r="L128" t="s">
        <v>98</v>
      </c>
      <c r="N128" t="s">
        <v>124</v>
      </c>
      <c r="O128">
        <v>1</v>
      </c>
      <c r="P128" t="s">
        <v>640</v>
      </c>
      <c r="R128" t="s">
        <v>103</v>
      </c>
      <c r="S128" t="s">
        <v>103</v>
      </c>
    </row>
    <row r="129" spans="1:22">
      <c r="A129" t="s">
        <v>447</v>
      </c>
      <c r="K129" t="s">
        <v>121</v>
      </c>
      <c r="L129" t="s">
        <v>17</v>
      </c>
      <c r="N129" t="s">
        <v>121</v>
      </c>
      <c r="O129">
        <v>1</v>
      </c>
    </row>
    <row r="130" spans="1:22">
      <c r="A130" t="s">
        <v>448</v>
      </c>
      <c r="L130" t="s">
        <v>98</v>
      </c>
      <c r="N130" t="s">
        <v>39</v>
      </c>
      <c r="O130">
        <v>1</v>
      </c>
      <c r="S130" t="s">
        <v>21</v>
      </c>
    </row>
    <row r="131" spans="1:22">
      <c r="A131" t="s">
        <v>554</v>
      </c>
      <c r="L131" t="s">
        <v>98</v>
      </c>
      <c r="N131" t="s">
        <v>664</v>
      </c>
      <c r="O131">
        <v>1</v>
      </c>
      <c r="S131" t="s">
        <v>21</v>
      </c>
    </row>
    <row r="132" spans="1:22">
      <c r="A132" t="s">
        <v>555</v>
      </c>
      <c r="L132" t="s">
        <v>98</v>
      </c>
      <c r="N132" t="s">
        <v>118</v>
      </c>
      <c r="O132">
        <v>1</v>
      </c>
      <c r="S132" t="s">
        <v>21</v>
      </c>
    </row>
    <row r="133" spans="1:22">
      <c r="A133" t="s">
        <v>556</v>
      </c>
      <c r="L133" t="s">
        <v>98</v>
      </c>
      <c r="N133" t="s">
        <v>963</v>
      </c>
      <c r="O133" t="s">
        <v>778</v>
      </c>
      <c r="S133" t="s">
        <v>21</v>
      </c>
    </row>
    <row r="134" spans="1:22">
      <c r="A134" t="s">
        <v>557</v>
      </c>
      <c r="D134" t="s">
        <v>42</v>
      </c>
      <c r="L134" t="s">
        <v>17</v>
      </c>
      <c r="N134" t="s">
        <v>124</v>
      </c>
      <c r="O134">
        <v>1</v>
      </c>
      <c r="P134" t="s">
        <v>683</v>
      </c>
      <c r="R134" t="s">
        <v>685</v>
      </c>
      <c r="S134" t="s">
        <v>684</v>
      </c>
      <c r="V134" t="s">
        <v>685</v>
      </c>
    </row>
    <row r="135" spans="1:22">
      <c r="A135" t="s">
        <v>558</v>
      </c>
      <c r="D135" t="s">
        <v>42</v>
      </c>
      <c r="E135" t="s">
        <v>104</v>
      </c>
      <c r="G135" t="s">
        <v>918</v>
      </c>
      <c r="I135">
        <v>3</v>
      </c>
      <c r="J135">
        <v>0</v>
      </c>
      <c r="L135" t="s">
        <v>145</v>
      </c>
      <c r="N135" t="s">
        <v>230</v>
      </c>
      <c r="O135">
        <v>1</v>
      </c>
      <c r="P135" t="s">
        <v>779</v>
      </c>
      <c r="R135" t="s">
        <v>26</v>
      </c>
      <c r="S135" t="s">
        <v>26</v>
      </c>
      <c r="V135" t="s">
        <v>46</v>
      </c>
    </row>
    <row r="136" spans="1:22">
      <c r="A136" t="s">
        <v>559</v>
      </c>
      <c r="L136" t="s">
        <v>98</v>
      </c>
      <c r="N136" t="s">
        <v>143</v>
      </c>
      <c r="O136">
        <v>1</v>
      </c>
      <c r="P136" t="s">
        <v>103</v>
      </c>
      <c r="Q136" t="s">
        <v>870</v>
      </c>
      <c r="R136" t="s">
        <v>103</v>
      </c>
      <c r="S136" t="s">
        <v>21</v>
      </c>
    </row>
    <row r="137" spans="1:22">
      <c r="A137" t="s">
        <v>560</v>
      </c>
      <c r="L137" t="s">
        <v>98</v>
      </c>
      <c r="N137" t="s">
        <v>147</v>
      </c>
      <c r="O137">
        <v>1</v>
      </c>
      <c r="P137" t="s">
        <v>103</v>
      </c>
      <c r="Q137" t="s">
        <v>871</v>
      </c>
      <c r="R137" t="s">
        <v>103</v>
      </c>
      <c r="S137" t="s">
        <v>21</v>
      </c>
    </row>
    <row r="138" spans="1:22">
      <c r="A138" t="s">
        <v>449</v>
      </c>
      <c r="D138" t="s">
        <v>25</v>
      </c>
      <c r="E138" t="s">
        <v>964</v>
      </c>
      <c r="G138" t="s">
        <v>872</v>
      </c>
      <c r="I138">
        <v>41</v>
      </c>
      <c r="J138">
        <v>15</v>
      </c>
      <c r="K138" t="s">
        <v>965</v>
      </c>
      <c r="L138" t="s">
        <v>17</v>
      </c>
      <c r="N138" t="s">
        <v>966</v>
      </c>
      <c r="O138">
        <v>4</v>
      </c>
      <c r="P138" t="s">
        <v>31</v>
      </c>
      <c r="S138" t="s">
        <v>31</v>
      </c>
      <c r="V138" t="s">
        <v>46</v>
      </c>
    </row>
    <row r="139" spans="1:22">
      <c r="A139" t="s">
        <v>450</v>
      </c>
      <c r="D139" t="s">
        <v>42</v>
      </c>
      <c r="E139" t="s">
        <v>24</v>
      </c>
      <c r="I139">
        <v>1</v>
      </c>
      <c r="J139">
        <v>0</v>
      </c>
      <c r="L139" t="s">
        <v>17</v>
      </c>
      <c r="M139" t="s">
        <v>182</v>
      </c>
      <c r="N139" t="s">
        <v>110</v>
      </c>
      <c r="O139">
        <v>2</v>
      </c>
      <c r="P139" t="s">
        <v>26</v>
      </c>
      <c r="S139" t="s">
        <v>26</v>
      </c>
      <c r="V139" t="s">
        <v>46</v>
      </c>
    </row>
    <row r="140" spans="1:22">
      <c r="A140" t="s">
        <v>451</v>
      </c>
      <c r="D140" t="s">
        <v>203</v>
      </c>
      <c r="E140" t="s">
        <v>15</v>
      </c>
      <c r="G140" t="s">
        <v>283</v>
      </c>
      <c r="I140">
        <v>27</v>
      </c>
      <c r="J140">
        <v>5</v>
      </c>
      <c r="K140" t="s">
        <v>117</v>
      </c>
      <c r="L140" t="s">
        <v>116</v>
      </c>
      <c r="N140" t="s">
        <v>102</v>
      </c>
      <c r="O140">
        <v>1</v>
      </c>
      <c r="P140" t="s">
        <v>31</v>
      </c>
      <c r="S140" t="s">
        <v>284</v>
      </c>
      <c r="V140" t="s">
        <v>46</v>
      </c>
    </row>
    <row r="141" spans="1:22">
      <c r="A141" t="s">
        <v>452</v>
      </c>
      <c r="D141" t="s">
        <v>42</v>
      </c>
      <c r="E141" t="s">
        <v>24</v>
      </c>
      <c r="F141" t="s">
        <v>14</v>
      </c>
      <c r="I141">
        <v>3</v>
      </c>
      <c r="J141">
        <v>0</v>
      </c>
      <c r="L141" t="s">
        <v>17</v>
      </c>
      <c r="N141" t="s">
        <v>245</v>
      </c>
      <c r="O141">
        <v>3</v>
      </c>
      <c r="P141" t="s">
        <v>26</v>
      </c>
      <c r="S141" t="s">
        <v>26</v>
      </c>
      <c r="V141" t="s">
        <v>46</v>
      </c>
    </row>
    <row r="142" spans="1:22">
      <c r="A142" t="s">
        <v>453</v>
      </c>
      <c r="D142" t="s">
        <v>203</v>
      </c>
      <c r="E142" t="s">
        <v>43</v>
      </c>
      <c r="G142" t="s">
        <v>652</v>
      </c>
      <c r="I142">
        <v>1</v>
      </c>
      <c r="J142">
        <v>3</v>
      </c>
      <c r="K142" t="s">
        <v>97</v>
      </c>
      <c r="L142" t="s">
        <v>17</v>
      </c>
      <c r="M142" t="s">
        <v>224</v>
      </c>
      <c r="N142" t="s">
        <v>235</v>
      </c>
      <c r="O142">
        <v>1</v>
      </c>
      <c r="R142" t="s">
        <v>31</v>
      </c>
      <c r="S142" t="s">
        <v>286</v>
      </c>
      <c r="V142" t="s">
        <v>285</v>
      </c>
    </row>
    <row r="143" spans="1:22">
      <c r="A143" t="s">
        <v>454</v>
      </c>
      <c r="D143" t="s">
        <v>42</v>
      </c>
      <c r="E143" t="s">
        <v>43</v>
      </c>
      <c r="F143" t="s">
        <v>109</v>
      </c>
      <c r="I143">
        <v>1</v>
      </c>
      <c r="J143">
        <v>0</v>
      </c>
      <c r="L143" t="s">
        <v>17</v>
      </c>
      <c r="M143" t="s">
        <v>224</v>
      </c>
      <c r="N143" t="s">
        <v>146</v>
      </c>
      <c r="O143">
        <v>1</v>
      </c>
      <c r="P143" t="s">
        <v>26</v>
      </c>
      <c r="S143" t="s">
        <v>26</v>
      </c>
      <c r="V143" t="s">
        <v>46</v>
      </c>
    </row>
    <row r="144" spans="1:22">
      <c r="A144" t="s">
        <v>455</v>
      </c>
      <c r="D144" t="s">
        <v>203</v>
      </c>
      <c r="E144" t="s">
        <v>15</v>
      </c>
      <c r="G144" t="s">
        <v>967</v>
      </c>
      <c r="I144">
        <v>45</v>
      </c>
      <c r="J144">
        <v>20</v>
      </c>
      <c r="K144" t="s">
        <v>968</v>
      </c>
      <c r="L144" t="s">
        <v>17</v>
      </c>
      <c r="N144" t="s">
        <v>191</v>
      </c>
      <c r="O144">
        <v>1</v>
      </c>
      <c r="P144" t="s">
        <v>31</v>
      </c>
      <c r="R144" t="s">
        <v>31</v>
      </c>
      <c r="S144" t="s">
        <v>286</v>
      </c>
      <c r="V144" t="s">
        <v>199</v>
      </c>
    </row>
    <row r="145" spans="1:22">
      <c r="A145" t="s">
        <v>561</v>
      </c>
      <c r="D145" t="s">
        <v>16</v>
      </c>
      <c r="E145" t="s">
        <v>15</v>
      </c>
      <c r="G145" t="s">
        <v>686</v>
      </c>
      <c r="I145">
        <v>39</v>
      </c>
      <c r="J145">
        <v>3</v>
      </c>
      <c r="K145" t="s">
        <v>202</v>
      </c>
      <c r="L145" t="s">
        <v>116</v>
      </c>
      <c r="M145" t="s">
        <v>194</v>
      </c>
      <c r="N145" t="s">
        <v>665</v>
      </c>
      <c r="O145">
        <v>2</v>
      </c>
      <c r="R145" t="s">
        <v>31</v>
      </c>
      <c r="S145" t="s">
        <v>31</v>
      </c>
    </row>
    <row r="146" spans="1:22">
      <c r="A146" t="s">
        <v>456</v>
      </c>
      <c r="D146" t="s">
        <v>42</v>
      </c>
      <c r="E146" t="s">
        <v>104</v>
      </c>
      <c r="F146" t="s">
        <v>23</v>
      </c>
      <c r="L146" t="s">
        <v>17</v>
      </c>
      <c r="N146" t="s">
        <v>124</v>
      </c>
      <c r="O146">
        <v>2</v>
      </c>
      <c r="P146" t="s">
        <v>26</v>
      </c>
      <c r="S146" t="s">
        <v>287</v>
      </c>
      <c r="V146" t="s">
        <v>46</v>
      </c>
    </row>
    <row r="147" spans="1:22">
      <c r="A147" t="s">
        <v>457</v>
      </c>
      <c r="D147" t="s">
        <v>16</v>
      </c>
      <c r="E147" t="s">
        <v>15</v>
      </c>
      <c r="G147" t="s">
        <v>969</v>
      </c>
      <c r="I147">
        <v>20</v>
      </c>
      <c r="J147">
        <v>4</v>
      </c>
      <c r="K147" t="s">
        <v>202</v>
      </c>
      <c r="L147" t="s">
        <v>873</v>
      </c>
      <c r="N147" t="s">
        <v>218</v>
      </c>
      <c r="O147">
        <v>1</v>
      </c>
      <c r="P147" t="s">
        <v>26</v>
      </c>
      <c r="S147" t="s">
        <v>730</v>
      </c>
      <c r="V147" t="s">
        <v>731</v>
      </c>
    </row>
    <row r="148" spans="1:22">
      <c r="A148" t="s">
        <v>458</v>
      </c>
      <c r="D148" t="s">
        <v>25</v>
      </c>
      <c r="E148" t="s">
        <v>43</v>
      </c>
      <c r="F148" t="s">
        <v>14</v>
      </c>
      <c r="J148">
        <v>0</v>
      </c>
      <c r="L148" t="s">
        <v>17</v>
      </c>
      <c r="M148" t="s">
        <v>224</v>
      </c>
      <c r="N148" t="s">
        <v>143</v>
      </c>
      <c r="O148">
        <v>1</v>
      </c>
      <c r="P148" t="s">
        <v>21</v>
      </c>
      <c r="R148" t="s">
        <v>103</v>
      </c>
      <c r="S148" t="s">
        <v>31</v>
      </c>
      <c r="V148" t="s">
        <v>46</v>
      </c>
    </row>
    <row r="149" spans="1:22">
      <c r="A149" t="s">
        <v>459</v>
      </c>
      <c r="D149" t="s">
        <v>25</v>
      </c>
      <c r="E149" t="s">
        <v>104</v>
      </c>
      <c r="F149" t="s">
        <v>23</v>
      </c>
      <c r="L149" t="s">
        <v>17</v>
      </c>
      <c r="M149" t="s">
        <v>182</v>
      </c>
      <c r="N149" t="s">
        <v>139</v>
      </c>
      <c r="O149">
        <v>2</v>
      </c>
      <c r="P149" t="s">
        <v>26</v>
      </c>
      <c r="S149" t="s">
        <v>26</v>
      </c>
      <c r="V149" t="s">
        <v>46</v>
      </c>
    </row>
    <row r="150" spans="1:22">
      <c r="A150" t="s">
        <v>460</v>
      </c>
      <c r="D150" t="s">
        <v>203</v>
      </c>
      <c r="E150" t="s">
        <v>104</v>
      </c>
      <c r="F150" t="s">
        <v>23</v>
      </c>
      <c r="I150">
        <v>1</v>
      </c>
      <c r="J150">
        <v>0</v>
      </c>
      <c r="L150" t="s">
        <v>17</v>
      </c>
      <c r="N150" t="s">
        <v>217</v>
      </c>
      <c r="O150">
        <v>2</v>
      </c>
      <c r="P150" t="s">
        <v>288</v>
      </c>
      <c r="S150" t="s">
        <v>289</v>
      </c>
      <c r="V150" t="s">
        <v>46</v>
      </c>
    </row>
    <row r="151" spans="1:22">
      <c r="A151" t="s">
        <v>461</v>
      </c>
      <c r="D151" t="s">
        <v>36</v>
      </c>
      <c r="E151" t="s">
        <v>35</v>
      </c>
      <c r="F151" t="s">
        <v>23</v>
      </c>
      <c r="G151" t="s">
        <v>186</v>
      </c>
      <c r="I151">
        <v>20</v>
      </c>
      <c r="J151">
        <v>1</v>
      </c>
      <c r="K151" t="s">
        <v>138</v>
      </c>
      <c r="L151" t="s">
        <v>131</v>
      </c>
      <c r="N151" t="s">
        <v>99</v>
      </c>
      <c r="O151">
        <v>2</v>
      </c>
      <c r="P151" t="s">
        <v>26</v>
      </c>
      <c r="R151" t="s">
        <v>874</v>
      </c>
      <c r="S151" t="s">
        <v>970</v>
      </c>
      <c r="V151" t="s">
        <v>205</v>
      </c>
    </row>
    <row r="152" spans="1:22">
      <c r="A152" t="s">
        <v>462</v>
      </c>
      <c r="D152" t="s">
        <v>42</v>
      </c>
      <c r="E152" t="s">
        <v>24</v>
      </c>
      <c r="I152">
        <v>3</v>
      </c>
      <c r="J152">
        <v>0</v>
      </c>
      <c r="L152" t="s">
        <v>149</v>
      </c>
      <c r="N152" t="s">
        <v>245</v>
      </c>
      <c r="O152">
        <v>2</v>
      </c>
      <c r="P152" t="s">
        <v>40</v>
      </c>
      <c r="R152" t="s">
        <v>150</v>
      </c>
      <c r="S152" t="s">
        <v>40</v>
      </c>
      <c r="V152" t="s">
        <v>197</v>
      </c>
    </row>
    <row r="153" spans="1:22">
      <c r="A153" t="s">
        <v>463</v>
      </c>
      <c r="D153" t="s">
        <v>36</v>
      </c>
      <c r="E153" t="s">
        <v>24</v>
      </c>
      <c r="F153" t="s">
        <v>23</v>
      </c>
      <c r="I153">
        <v>1</v>
      </c>
      <c r="J153">
        <v>0</v>
      </c>
      <c r="L153" t="s">
        <v>98</v>
      </c>
      <c r="M153" t="s">
        <v>182</v>
      </c>
      <c r="N153" t="s">
        <v>875</v>
      </c>
      <c r="O153">
        <v>2</v>
      </c>
      <c r="R153" t="s">
        <v>780</v>
      </c>
      <c r="S153" t="s">
        <v>26</v>
      </c>
      <c r="V153" t="s">
        <v>28</v>
      </c>
    </row>
    <row r="154" spans="1:22">
      <c r="A154" t="s">
        <v>464</v>
      </c>
      <c r="D154" t="s">
        <v>25</v>
      </c>
      <c r="E154" t="s">
        <v>104</v>
      </c>
      <c r="F154" t="s">
        <v>23</v>
      </c>
      <c r="L154" t="s">
        <v>825</v>
      </c>
      <c r="N154" t="s">
        <v>290</v>
      </c>
      <c r="O154">
        <v>2</v>
      </c>
      <c r="P154" t="s">
        <v>26</v>
      </c>
      <c r="R154" t="s">
        <v>653</v>
      </c>
      <c r="S154" t="s">
        <v>26</v>
      </c>
      <c r="V154" t="s">
        <v>197</v>
      </c>
    </row>
    <row r="155" spans="1:22">
      <c r="A155" t="s">
        <v>465</v>
      </c>
      <c r="D155" t="s">
        <v>25</v>
      </c>
      <c r="E155" t="s">
        <v>104</v>
      </c>
      <c r="I155">
        <v>0</v>
      </c>
      <c r="J155">
        <v>0</v>
      </c>
      <c r="L155" t="s">
        <v>98</v>
      </c>
      <c r="M155" t="s">
        <v>737</v>
      </c>
      <c r="N155" t="s">
        <v>315</v>
      </c>
      <c r="O155">
        <v>1</v>
      </c>
      <c r="P155" t="s">
        <v>40</v>
      </c>
      <c r="R155" t="s">
        <v>150</v>
      </c>
      <c r="S155" t="s">
        <v>40</v>
      </c>
      <c r="V155" t="s">
        <v>197</v>
      </c>
    </row>
    <row r="156" spans="1:22">
      <c r="A156" t="s">
        <v>466</v>
      </c>
      <c r="D156" t="s">
        <v>36</v>
      </c>
      <c r="E156" t="s">
        <v>24</v>
      </c>
      <c r="F156" t="s">
        <v>23</v>
      </c>
      <c r="I156">
        <v>1</v>
      </c>
      <c r="J156">
        <v>0</v>
      </c>
      <c r="L156" t="s">
        <v>149</v>
      </c>
      <c r="N156" t="s">
        <v>139</v>
      </c>
      <c r="O156">
        <v>2</v>
      </c>
      <c r="P156" t="s">
        <v>18</v>
      </c>
      <c r="R156" t="s">
        <v>73</v>
      </c>
      <c r="S156" t="s">
        <v>69</v>
      </c>
      <c r="V156" t="s">
        <v>32</v>
      </c>
    </row>
    <row r="157" spans="1:22">
      <c r="A157" t="s">
        <v>467</v>
      </c>
      <c r="D157" t="s">
        <v>25</v>
      </c>
      <c r="E157" t="s">
        <v>108</v>
      </c>
      <c r="F157" t="s">
        <v>130</v>
      </c>
      <c r="I157">
        <v>1</v>
      </c>
      <c r="J157">
        <v>0</v>
      </c>
      <c r="L157" t="s">
        <v>781</v>
      </c>
      <c r="N157" t="s">
        <v>117</v>
      </c>
      <c r="O157">
        <v>1</v>
      </c>
      <c r="P157" t="s">
        <v>40</v>
      </c>
      <c r="R157" t="s">
        <v>150</v>
      </c>
      <c r="S157" t="s">
        <v>40</v>
      </c>
      <c r="V157" t="s">
        <v>159</v>
      </c>
    </row>
    <row r="158" spans="1:22">
      <c r="A158" t="s">
        <v>468</v>
      </c>
      <c r="D158" t="s">
        <v>48</v>
      </c>
      <c r="E158" t="s">
        <v>153</v>
      </c>
      <c r="G158" t="s">
        <v>876</v>
      </c>
      <c r="I158">
        <v>83</v>
      </c>
      <c r="J158">
        <v>10</v>
      </c>
      <c r="K158" t="s">
        <v>124</v>
      </c>
      <c r="L158" t="s">
        <v>98</v>
      </c>
      <c r="N158" t="s">
        <v>245</v>
      </c>
      <c r="O158">
        <v>2</v>
      </c>
      <c r="P158" t="s">
        <v>40</v>
      </c>
      <c r="R158" t="s">
        <v>150</v>
      </c>
      <c r="S158" t="s">
        <v>40</v>
      </c>
      <c r="V158" t="s">
        <v>32</v>
      </c>
    </row>
    <row r="159" spans="1:22">
      <c r="A159" t="s">
        <v>469</v>
      </c>
      <c r="D159" t="s">
        <v>25</v>
      </c>
      <c r="E159" t="s">
        <v>24</v>
      </c>
      <c r="I159">
        <v>1</v>
      </c>
      <c r="J159">
        <v>0</v>
      </c>
      <c r="L159" t="s">
        <v>45</v>
      </c>
      <c r="N159" t="s">
        <v>132</v>
      </c>
      <c r="O159">
        <v>2</v>
      </c>
      <c r="P159" t="s">
        <v>193</v>
      </c>
      <c r="R159" t="s">
        <v>292</v>
      </c>
      <c r="S159" t="s">
        <v>40</v>
      </c>
      <c r="V159" t="s">
        <v>197</v>
      </c>
    </row>
    <row r="160" spans="1:22">
      <c r="A160" t="s">
        <v>470</v>
      </c>
      <c r="D160" t="s">
        <v>48</v>
      </c>
      <c r="E160" t="s">
        <v>24</v>
      </c>
      <c r="I160">
        <v>3</v>
      </c>
      <c r="J160">
        <v>0</v>
      </c>
      <c r="L160" t="s">
        <v>98</v>
      </c>
      <c r="M160" t="s">
        <v>877</v>
      </c>
      <c r="N160" t="s">
        <v>154</v>
      </c>
      <c r="O160">
        <v>2</v>
      </c>
      <c r="R160" t="s">
        <v>73</v>
      </c>
      <c r="S160" t="s">
        <v>40</v>
      </c>
      <c r="V160" t="s">
        <v>197</v>
      </c>
    </row>
    <row r="161" spans="1:22">
      <c r="A161" t="s">
        <v>471</v>
      </c>
      <c r="D161" t="s">
        <v>48</v>
      </c>
      <c r="E161" t="s">
        <v>24</v>
      </c>
      <c r="I161">
        <v>2</v>
      </c>
      <c r="J161">
        <v>0</v>
      </c>
      <c r="L161" t="s">
        <v>782</v>
      </c>
      <c r="N161" t="s">
        <v>141</v>
      </c>
      <c r="O161">
        <v>2</v>
      </c>
      <c r="P161" t="s">
        <v>40</v>
      </c>
      <c r="R161" t="s">
        <v>150</v>
      </c>
      <c r="S161" t="s">
        <v>40</v>
      </c>
      <c r="V161" t="s">
        <v>205</v>
      </c>
    </row>
    <row r="162" spans="1:22">
      <c r="A162" t="s">
        <v>61</v>
      </c>
      <c r="D162" t="s">
        <v>158</v>
      </c>
      <c r="E162" t="s">
        <v>783</v>
      </c>
      <c r="G162" t="s">
        <v>687</v>
      </c>
      <c r="J162">
        <v>1</v>
      </c>
      <c r="K162" t="s">
        <v>122</v>
      </c>
      <c r="L162" t="s">
        <v>149</v>
      </c>
      <c r="M162" t="s">
        <v>743</v>
      </c>
      <c r="N162" t="s">
        <v>701</v>
      </c>
      <c r="O162">
        <v>2</v>
      </c>
      <c r="P162" t="s">
        <v>293</v>
      </c>
      <c r="R162" t="s">
        <v>73</v>
      </c>
      <c r="S162" t="s">
        <v>100</v>
      </c>
      <c r="V162" t="s">
        <v>32</v>
      </c>
    </row>
    <row r="163" spans="1:22">
      <c r="A163" t="s">
        <v>472</v>
      </c>
      <c r="D163" t="s">
        <v>48</v>
      </c>
      <c r="E163" t="s">
        <v>15</v>
      </c>
      <c r="G163" t="s">
        <v>971</v>
      </c>
      <c r="I163">
        <v>28</v>
      </c>
      <c r="J163">
        <v>14</v>
      </c>
      <c r="K163" t="s">
        <v>134</v>
      </c>
      <c r="L163" t="s">
        <v>149</v>
      </c>
      <c r="N163" t="s">
        <v>142</v>
      </c>
      <c r="O163">
        <v>2</v>
      </c>
      <c r="P163" t="s">
        <v>40</v>
      </c>
      <c r="R163" t="s">
        <v>73</v>
      </c>
      <c r="S163" t="s">
        <v>40</v>
      </c>
      <c r="V163" t="s">
        <v>28</v>
      </c>
    </row>
    <row r="164" spans="1:22">
      <c r="A164" t="s">
        <v>473</v>
      </c>
      <c r="D164" t="s">
        <v>36</v>
      </c>
      <c r="E164" t="s">
        <v>24</v>
      </c>
      <c r="I164">
        <v>9</v>
      </c>
      <c r="J164">
        <v>0</v>
      </c>
      <c r="L164" t="s">
        <v>45</v>
      </c>
      <c r="N164" t="s">
        <v>784</v>
      </c>
      <c r="O164">
        <v>1</v>
      </c>
      <c r="P164" t="s">
        <v>40</v>
      </c>
      <c r="R164" t="s">
        <v>150</v>
      </c>
      <c r="S164" t="s">
        <v>40</v>
      </c>
      <c r="V164" t="s">
        <v>197</v>
      </c>
    </row>
    <row r="165" spans="1:22">
      <c r="A165" t="s">
        <v>474</v>
      </c>
      <c r="D165" t="s">
        <v>48</v>
      </c>
      <c r="E165" t="s">
        <v>104</v>
      </c>
      <c r="I165">
        <v>0</v>
      </c>
      <c r="J165">
        <v>0</v>
      </c>
      <c r="L165" t="s">
        <v>45</v>
      </c>
      <c r="N165" t="s">
        <v>142</v>
      </c>
      <c r="O165">
        <v>2</v>
      </c>
      <c r="P165" t="s">
        <v>40</v>
      </c>
      <c r="R165" t="s">
        <v>18</v>
      </c>
      <c r="S165" t="s">
        <v>40</v>
      </c>
      <c r="V165" t="s">
        <v>197</v>
      </c>
    </row>
    <row r="166" spans="1:22">
      <c r="A166" t="s">
        <v>475</v>
      </c>
      <c r="D166" t="s">
        <v>25</v>
      </c>
      <c r="E166" t="s">
        <v>148</v>
      </c>
      <c r="G166" t="s">
        <v>785</v>
      </c>
      <c r="I166">
        <v>25</v>
      </c>
      <c r="J166">
        <v>6</v>
      </c>
      <c r="K166" t="s">
        <v>102</v>
      </c>
      <c r="L166" t="s">
        <v>786</v>
      </c>
      <c r="N166" t="s">
        <v>230</v>
      </c>
      <c r="O166">
        <v>2</v>
      </c>
      <c r="P166" t="s">
        <v>40</v>
      </c>
      <c r="R166" t="s">
        <v>878</v>
      </c>
      <c r="S166" t="s">
        <v>879</v>
      </c>
      <c r="V166" t="s">
        <v>28</v>
      </c>
    </row>
    <row r="167" spans="1:22">
      <c r="A167" t="s">
        <v>476</v>
      </c>
      <c r="D167" t="s">
        <v>25</v>
      </c>
      <c r="E167" t="s">
        <v>104</v>
      </c>
      <c r="I167">
        <v>0</v>
      </c>
      <c r="J167">
        <v>0</v>
      </c>
      <c r="L167" t="s">
        <v>45</v>
      </c>
      <c r="N167" t="s">
        <v>117</v>
      </c>
      <c r="O167">
        <v>2</v>
      </c>
      <c r="P167" t="s">
        <v>40</v>
      </c>
      <c r="R167" t="s">
        <v>40</v>
      </c>
      <c r="S167" t="s">
        <v>40</v>
      </c>
      <c r="V167" t="s">
        <v>197</v>
      </c>
    </row>
    <row r="168" spans="1:22">
      <c r="A168" t="s">
        <v>477</v>
      </c>
      <c r="D168" t="s">
        <v>36</v>
      </c>
      <c r="E168" t="s">
        <v>24</v>
      </c>
      <c r="I168">
        <v>3</v>
      </c>
      <c r="J168">
        <v>0</v>
      </c>
      <c r="L168" t="s">
        <v>972</v>
      </c>
      <c r="N168" t="s">
        <v>787</v>
      </c>
      <c r="O168">
        <v>1</v>
      </c>
      <c r="P168" t="s">
        <v>31</v>
      </c>
      <c r="Q168" t="s">
        <v>62</v>
      </c>
      <c r="R168" t="s">
        <v>73</v>
      </c>
      <c r="S168" t="s">
        <v>40</v>
      </c>
      <c r="V168" t="s">
        <v>200</v>
      </c>
    </row>
    <row r="169" spans="1:22">
      <c r="A169" t="s">
        <v>478</v>
      </c>
      <c r="D169" t="s">
        <v>25</v>
      </c>
      <c r="E169" t="s">
        <v>104</v>
      </c>
      <c r="L169" t="s">
        <v>98</v>
      </c>
      <c r="M169" t="s">
        <v>220</v>
      </c>
      <c r="N169" t="s">
        <v>235</v>
      </c>
      <c r="O169">
        <v>1</v>
      </c>
      <c r="P169" t="s">
        <v>40</v>
      </c>
      <c r="R169" t="s">
        <v>150</v>
      </c>
      <c r="S169" t="s">
        <v>40</v>
      </c>
      <c r="V169" t="s">
        <v>197</v>
      </c>
    </row>
    <row r="170" spans="1:22">
      <c r="A170" t="s">
        <v>479</v>
      </c>
      <c r="D170" t="s">
        <v>25</v>
      </c>
      <c r="E170" t="s">
        <v>24</v>
      </c>
      <c r="G170" t="s">
        <v>973</v>
      </c>
      <c r="I170">
        <v>27</v>
      </c>
      <c r="J170">
        <v>0</v>
      </c>
      <c r="L170" t="s">
        <v>45</v>
      </c>
      <c r="N170" t="s">
        <v>126</v>
      </c>
      <c r="O170">
        <v>2</v>
      </c>
      <c r="R170" t="s">
        <v>73</v>
      </c>
      <c r="S170" t="s">
        <v>40</v>
      </c>
      <c r="V170" t="s">
        <v>28</v>
      </c>
    </row>
    <row r="171" spans="1:22">
      <c r="A171" t="s">
        <v>480</v>
      </c>
      <c r="D171" t="s">
        <v>48</v>
      </c>
      <c r="E171" t="s">
        <v>35</v>
      </c>
      <c r="G171" t="s">
        <v>724</v>
      </c>
      <c r="I171">
        <v>3</v>
      </c>
      <c r="J171">
        <v>1</v>
      </c>
      <c r="L171" t="s">
        <v>45</v>
      </c>
      <c r="N171" t="s">
        <v>146</v>
      </c>
      <c r="O171">
        <v>2</v>
      </c>
      <c r="P171" t="s">
        <v>40</v>
      </c>
      <c r="R171" t="s">
        <v>40</v>
      </c>
      <c r="S171" t="s">
        <v>40</v>
      </c>
      <c r="V171" t="s">
        <v>28</v>
      </c>
    </row>
    <row r="172" spans="1:22">
      <c r="A172" t="s">
        <v>481</v>
      </c>
      <c r="D172" t="s">
        <v>36</v>
      </c>
      <c r="E172" t="s">
        <v>153</v>
      </c>
      <c r="G172" t="s">
        <v>788</v>
      </c>
      <c r="I172">
        <v>49</v>
      </c>
      <c r="J172">
        <v>35</v>
      </c>
      <c r="K172" t="s">
        <v>732</v>
      </c>
      <c r="L172" t="s">
        <v>628</v>
      </c>
      <c r="N172" t="s">
        <v>709</v>
      </c>
      <c r="O172">
        <v>7</v>
      </c>
      <c r="P172" t="s">
        <v>293</v>
      </c>
      <c r="Q172" t="s">
        <v>62</v>
      </c>
      <c r="R172" t="s">
        <v>73</v>
      </c>
      <c r="S172" t="s">
        <v>159</v>
      </c>
      <c r="V172" t="s">
        <v>32</v>
      </c>
    </row>
    <row r="173" spans="1:22">
      <c r="A173" t="s">
        <v>482</v>
      </c>
      <c r="D173" t="s">
        <v>48</v>
      </c>
      <c r="E173" t="s">
        <v>24</v>
      </c>
      <c r="I173">
        <v>5</v>
      </c>
      <c r="J173">
        <v>0</v>
      </c>
      <c r="L173" t="s">
        <v>98</v>
      </c>
      <c r="M173" t="s">
        <v>291</v>
      </c>
      <c r="N173" t="s">
        <v>245</v>
      </c>
      <c r="O173">
        <v>1</v>
      </c>
      <c r="V173" t="s">
        <v>200</v>
      </c>
    </row>
    <row r="174" spans="1:22">
      <c r="A174" t="s">
        <v>483</v>
      </c>
      <c r="D174" t="s">
        <v>25</v>
      </c>
      <c r="E174" t="s">
        <v>35</v>
      </c>
      <c r="G174" t="s">
        <v>186</v>
      </c>
      <c r="I174">
        <v>30</v>
      </c>
      <c r="J174">
        <v>4</v>
      </c>
      <c r="K174" t="s">
        <v>138</v>
      </c>
      <c r="L174" t="s">
        <v>45</v>
      </c>
      <c r="N174" t="s">
        <v>152</v>
      </c>
      <c r="O174">
        <v>1</v>
      </c>
      <c r="R174" t="s">
        <v>150</v>
      </c>
      <c r="S174" t="s">
        <v>40</v>
      </c>
      <c r="V174" t="s">
        <v>197</v>
      </c>
    </row>
    <row r="175" spans="1:22">
      <c r="A175" t="s">
        <v>484</v>
      </c>
      <c r="D175" t="s">
        <v>25</v>
      </c>
      <c r="E175" t="s">
        <v>24</v>
      </c>
      <c r="I175">
        <v>1</v>
      </c>
      <c r="J175">
        <v>0</v>
      </c>
      <c r="L175" t="s">
        <v>98</v>
      </c>
      <c r="M175" t="s">
        <v>880</v>
      </c>
      <c r="N175" t="s">
        <v>139</v>
      </c>
      <c r="O175">
        <v>2</v>
      </c>
      <c r="V175" t="s">
        <v>74</v>
      </c>
    </row>
    <row r="176" spans="1:22">
      <c r="A176" t="s">
        <v>485</v>
      </c>
      <c r="D176" t="s">
        <v>48</v>
      </c>
      <c r="E176" t="s">
        <v>104</v>
      </c>
      <c r="I176">
        <v>0</v>
      </c>
      <c r="J176">
        <v>0</v>
      </c>
      <c r="L176" t="s">
        <v>98</v>
      </c>
      <c r="M176" t="s">
        <v>789</v>
      </c>
      <c r="N176" t="s">
        <v>110</v>
      </c>
      <c r="O176">
        <v>2</v>
      </c>
      <c r="V176" t="s">
        <v>200</v>
      </c>
    </row>
    <row r="177" spans="1:22">
      <c r="A177" t="s">
        <v>486</v>
      </c>
      <c r="D177" t="s">
        <v>48</v>
      </c>
      <c r="E177" t="s">
        <v>15</v>
      </c>
      <c r="G177" t="s">
        <v>733</v>
      </c>
      <c r="I177">
        <v>9</v>
      </c>
      <c r="J177">
        <v>8</v>
      </c>
      <c r="K177" t="s">
        <v>262</v>
      </c>
      <c r="L177" t="s">
        <v>149</v>
      </c>
      <c r="N177" t="s">
        <v>146</v>
      </c>
      <c r="O177">
        <v>2</v>
      </c>
      <c r="P177" t="s">
        <v>18</v>
      </c>
      <c r="R177" t="s">
        <v>73</v>
      </c>
      <c r="S177" t="s">
        <v>40</v>
      </c>
      <c r="V177" t="s">
        <v>28</v>
      </c>
    </row>
    <row r="178" spans="1:22">
      <c r="A178" t="s">
        <v>487</v>
      </c>
      <c r="D178" t="s">
        <v>25</v>
      </c>
      <c r="E178" t="s">
        <v>24</v>
      </c>
      <c r="I178">
        <v>1</v>
      </c>
      <c r="J178">
        <v>0</v>
      </c>
      <c r="L178" t="s">
        <v>45</v>
      </c>
      <c r="N178" t="s">
        <v>187</v>
      </c>
      <c r="O178">
        <v>2</v>
      </c>
      <c r="P178" t="s">
        <v>40</v>
      </c>
      <c r="R178" t="s">
        <v>150</v>
      </c>
      <c r="S178" t="s">
        <v>40</v>
      </c>
      <c r="V178" t="s">
        <v>205</v>
      </c>
    </row>
    <row r="179" spans="1:22">
      <c r="A179" t="s">
        <v>488</v>
      </c>
      <c r="D179" t="s">
        <v>48</v>
      </c>
      <c r="E179" t="s">
        <v>24</v>
      </c>
      <c r="I179">
        <v>2</v>
      </c>
      <c r="J179">
        <v>0</v>
      </c>
      <c r="L179" t="s">
        <v>149</v>
      </c>
      <c r="N179" t="s">
        <v>65</v>
      </c>
      <c r="O179">
        <v>2</v>
      </c>
      <c r="P179" t="s">
        <v>40</v>
      </c>
      <c r="R179" t="s">
        <v>150</v>
      </c>
      <c r="S179" t="s">
        <v>40</v>
      </c>
      <c r="V179" t="s">
        <v>197</v>
      </c>
    </row>
    <row r="180" spans="1:22">
      <c r="A180" t="s">
        <v>489</v>
      </c>
      <c r="D180" t="s">
        <v>101</v>
      </c>
      <c r="E180" t="s">
        <v>153</v>
      </c>
      <c r="G180" t="s">
        <v>974</v>
      </c>
      <c r="I180">
        <v>34</v>
      </c>
      <c r="J180">
        <v>9</v>
      </c>
      <c r="K180" t="s">
        <v>146</v>
      </c>
      <c r="L180" t="s">
        <v>149</v>
      </c>
      <c r="M180" t="s">
        <v>629</v>
      </c>
      <c r="N180" t="s">
        <v>139</v>
      </c>
      <c r="O180">
        <v>1</v>
      </c>
      <c r="R180" t="s">
        <v>73</v>
      </c>
      <c r="S180" t="s">
        <v>40</v>
      </c>
      <c r="V180" t="s">
        <v>28</v>
      </c>
    </row>
    <row r="181" spans="1:22">
      <c r="A181" t="s">
        <v>490</v>
      </c>
      <c r="D181" t="s">
        <v>25</v>
      </c>
      <c r="E181" t="s">
        <v>153</v>
      </c>
      <c r="G181" t="s">
        <v>881</v>
      </c>
      <c r="I181">
        <v>54</v>
      </c>
      <c r="J181">
        <v>15</v>
      </c>
      <c r="K181" t="s">
        <v>882</v>
      </c>
      <c r="L181" t="s">
        <v>630</v>
      </c>
      <c r="M181" t="s">
        <v>975</v>
      </c>
      <c r="N181" t="s">
        <v>128</v>
      </c>
      <c r="O181">
        <v>2</v>
      </c>
      <c r="R181" t="s">
        <v>73</v>
      </c>
      <c r="S181" t="s">
        <v>40</v>
      </c>
      <c r="V181" t="s">
        <v>28</v>
      </c>
    </row>
    <row r="182" spans="1:22">
      <c r="A182" t="s">
        <v>491</v>
      </c>
      <c r="D182" t="s">
        <v>111</v>
      </c>
      <c r="E182" t="s">
        <v>108</v>
      </c>
      <c r="F182" t="s">
        <v>130</v>
      </c>
      <c r="I182">
        <v>5</v>
      </c>
      <c r="J182">
        <v>0</v>
      </c>
      <c r="L182" t="s">
        <v>98</v>
      </c>
      <c r="M182" t="s">
        <v>883</v>
      </c>
      <c r="N182" t="s">
        <v>221</v>
      </c>
      <c r="O182">
        <v>2</v>
      </c>
      <c r="P182" t="s">
        <v>18</v>
      </c>
      <c r="R182" t="s">
        <v>150</v>
      </c>
      <c r="S182" t="s">
        <v>40</v>
      </c>
      <c r="V182" t="s">
        <v>28</v>
      </c>
    </row>
    <row r="183" spans="1:22">
      <c r="A183" t="s">
        <v>492</v>
      </c>
      <c r="D183" t="s">
        <v>48</v>
      </c>
      <c r="E183" t="s">
        <v>104</v>
      </c>
      <c r="F183" t="s">
        <v>23</v>
      </c>
      <c r="I183">
        <v>0</v>
      </c>
      <c r="J183">
        <v>0</v>
      </c>
      <c r="L183" t="s">
        <v>98</v>
      </c>
      <c r="M183" t="s">
        <v>790</v>
      </c>
      <c r="N183" t="s">
        <v>202</v>
      </c>
      <c r="O183">
        <v>2</v>
      </c>
      <c r="R183" t="s">
        <v>150</v>
      </c>
      <c r="S183" t="s">
        <v>40</v>
      </c>
      <c r="V183" t="s">
        <v>197</v>
      </c>
    </row>
    <row r="184" spans="1:22">
      <c r="A184" t="s">
        <v>493</v>
      </c>
      <c r="D184" t="s">
        <v>25</v>
      </c>
      <c r="E184" t="s">
        <v>104</v>
      </c>
      <c r="L184" t="s">
        <v>45</v>
      </c>
      <c r="N184" t="s">
        <v>230</v>
      </c>
      <c r="O184">
        <v>2</v>
      </c>
      <c r="P184" t="s">
        <v>40</v>
      </c>
      <c r="R184" t="s">
        <v>49</v>
      </c>
      <c r="S184" t="s">
        <v>40</v>
      </c>
      <c r="V184" t="s">
        <v>74</v>
      </c>
    </row>
    <row r="185" spans="1:22">
      <c r="A185" t="s">
        <v>494</v>
      </c>
      <c r="D185" t="s">
        <v>36</v>
      </c>
      <c r="E185" t="s">
        <v>35</v>
      </c>
      <c r="G185" t="s">
        <v>186</v>
      </c>
      <c r="I185">
        <v>24</v>
      </c>
      <c r="J185">
        <v>4</v>
      </c>
      <c r="L185" t="s">
        <v>98</v>
      </c>
      <c r="M185" t="s">
        <v>884</v>
      </c>
      <c r="N185" t="s">
        <v>723</v>
      </c>
      <c r="O185">
        <v>2</v>
      </c>
      <c r="R185" t="s">
        <v>73</v>
      </c>
      <c r="S185" t="s">
        <v>40</v>
      </c>
      <c r="V185" t="s">
        <v>32</v>
      </c>
    </row>
    <row r="186" spans="1:22">
      <c r="A186" t="s">
        <v>495</v>
      </c>
      <c r="D186" t="s">
        <v>48</v>
      </c>
      <c r="E186" t="s">
        <v>24</v>
      </c>
      <c r="I186">
        <v>2</v>
      </c>
      <c r="J186">
        <v>0</v>
      </c>
      <c r="L186" t="s">
        <v>149</v>
      </c>
      <c r="M186" t="s">
        <v>885</v>
      </c>
      <c r="N186" t="s">
        <v>141</v>
      </c>
      <c r="O186">
        <v>2</v>
      </c>
      <c r="R186" t="s">
        <v>150</v>
      </c>
      <c r="S186" t="s">
        <v>40</v>
      </c>
      <c r="V186" t="s">
        <v>28</v>
      </c>
    </row>
    <row r="187" spans="1:22">
      <c r="A187" t="s">
        <v>496</v>
      </c>
      <c r="D187" t="s">
        <v>48</v>
      </c>
      <c r="E187" t="s">
        <v>24</v>
      </c>
      <c r="I187">
        <v>14</v>
      </c>
      <c r="J187">
        <v>0</v>
      </c>
      <c r="L187" t="s">
        <v>45</v>
      </c>
      <c r="N187" t="s">
        <v>320</v>
      </c>
      <c r="O187">
        <v>2</v>
      </c>
      <c r="P187" t="s">
        <v>40</v>
      </c>
      <c r="R187" t="s">
        <v>150</v>
      </c>
      <c r="S187" t="s">
        <v>40</v>
      </c>
      <c r="V187" t="s">
        <v>197</v>
      </c>
    </row>
    <row r="188" spans="1:22">
      <c r="A188" t="s">
        <v>562</v>
      </c>
      <c r="D188" t="s">
        <v>48</v>
      </c>
      <c r="E188" t="s">
        <v>153</v>
      </c>
      <c r="G188" t="s">
        <v>791</v>
      </c>
      <c r="I188">
        <v>80</v>
      </c>
      <c r="J188">
        <v>27</v>
      </c>
      <c r="K188" t="s">
        <v>124</v>
      </c>
      <c r="L188" t="s">
        <v>149</v>
      </c>
      <c r="M188" t="s">
        <v>45</v>
      </c>
      <c r="N188" t="s">
        <v>142</v>
      </c>
      <c r="O188">
        <v>1</v>
      </c>
      <c r="Q188" t="s">
        <v>18</v>
      </c>
      <c r="R188" t="s">
        <v>73</v>
      </c>
      <c r="S188" t="s">
        <v>159</v>
      </c>
      <c r="V188" t="s">
        <v>32</v>
      </c>
    </row>
    <row r="189" spans="1:22">
      <c r="A189" t="s">
        <v>563</v>
      </c>
      <c r="D189" t="s">
        <v>101</v>
      </c>
      <c r="E189" t="s">
        <v>153</v>
      </c>
      <c r="G189" t="s">
        <v>976</v>
      </c>
      <c r="I189">
        <v>28</v>
      </c>
      <c r="J189">
        <v>10</v>
      </c>
      <c r="K189" t="s">
        <v>792</v>
      </c>
      <c r="L189" t="s">
        <v>634</v>
      </c>
      <c r="N189" t="s">
        <v>134</v>
      </c>
      <c r="O189">
        <v>2</v>
      </c>
      <c r="P189" t="s">
        <v>40</v>
      </c>
      <c r="R189" t="s">
        <v>666</v>
      </c>
      <c r="S189" t="s">
        <v>40</v>
      </c>
      <c r="V189" t="s">
        <v>28</v>
      </c>
    </row>
    <row r="190" spans="1:22">
      <c r="A190" t="s">
        <v>564</v>
      </c>
      <c r="D190" t="s">
        <v>25</v>
      </c>
      <c r="E190" t="s">
        <v>104</v>
      </c>
      <c r="I190">
        <v>0</v>
      </c>
      <c r="J190">
        <v>0</v>
      </c>
      <c r="L190" t="s">
        <v>45</v>
      </c>
      <c r="N190" t="s">
        <v>188</v>
      </c>
      <c r="O190">
        <v>1</v>
      </c>
      <c r="P190" t="s">
        <v>40</v>
      </c>
      <c r="R190" t="s">
        <v>40</v>
      </c>
      <c r="S190" t="s">
        <v>40</v>
      </c>
      <c r="V190" t="s">
        <v>197</v>
      </c>
    </row>
    <row r="191" spans="1:22">
      <c r="A191" t="s">
        <v>565</v>
      </c>
      <c r="D191" t="s">
        <v>48</v>
      </c>
      <c r="E191" t="s">
        <v>24</v>
      </c>
      <c r="I191">
        <v>3</v>
      </c>
      <c r="J191">
        <v>0</v>
      </c>
      <c r="L191" t="s">
        <v>98</v>
      </c>
      <c r="M191" t="s">
        <v>790</v>
      </c>
      <c r="N191" t="s">
        <v>110</v>
      </c>
      <c r="O191">
        <v>2</v>
      </c>
      <c r="R191" t="s">
        <v>150</v>
      </c>
      <c r="V191" t="s">
        <v>197</v>
      </c>
    </row>
    <row r="192" spans="1:22">
      <c r="A192" t="s">
        <v>566</v>
      </c>
      <c r="D192" t="s">
        <v>48</v>
      </c>
      <c r="E192" t="s">
        <v>35</v>
      </c>
      <c r="G192" t="s">
        <v>688</v>
      </c>
      <c r="I192">
        <v>1</v>
      </c>
      <c r="J192">
        <v>1</v>
      </c>
      <c r="L192" t="s">
        <v>149</v>
      </c>
      <c r="N192" t="s">
        <v>142</v>
      </c>
      <c r="O192">
        <v>2</v>
      </c>
      <c r="R192" t="s">
        <v>73</v>
      </c>
      <c r="S192" t="s">
        <v>40</v>
      </c>
      <c r="V192" t="s">
        <v>28</v>
      </c>
    </row>
    <row r="193" spans="1:22">
      <c r="A193" t="s">
        <v>567</v>
      </c>
      <c r="D193" t="s">
        <v>42</v>
      </c>
      <c r="E193" t="s">
        <v>15</v>
      </c>
      <c r="F193" t="s">
        <v>23</v>
      </c>
      <c r="G193" t="s">
        <v>886</v>
      </c>
      <c r="I193">
        <v>33</v>
      </c>
      <c r="J193">
        <v>12</v>
      </c>
      <c r="K193" t="s">
        <v>887</v>
      </c>
      <c r="L193" t="s">
        <v>131</v>
      </c>
      <c r="N193" t="s">
        <v>122</v>
      </c>
      <c r="O193">
        <v>3</v>
      </c>
      <c r="P193" t="s">
        <v>26</v>
      </c>
      <c r="R193" t="s">
        <v>793</v>
      </c>
      <c r="S193" t="s">
        <v>26</v>
      </c>
      <c r="V193" t="s">
        <v>28</v>
      </c>
    </row>
    <row r="194" spans="1:22">
      <c r="A194" t="s">
        <v>568</v>
      </c>
      <c r="D194" t="s">
        <v>42</v>
      </c>
      <c r="E194" t="s">
        <v>15</v>
      </c>
      <c r="G194" t="s">
        <v>689</v>
      </c>
      <c r="I194">
        <v>25</v>
      </c>
      <c r="J194">
        <v>17</v>
      </c>
      <c r="K194" t="s">
        <v>144</v>
      </c>
      <c r="L194" t="s">
        <v>98</v>
      </c>
      <c r="N194" t="s">
        <v>142</v>
      </c>
      <c r="O194">
        <v>2</v>
      </c>
      <c r="P194" t="s">
        <v>18</v>
      </c>
      <c r="R194" t="s">
        <v>73</v>
      </c>
      <c r="S194" t="s">
        <v>40</v>
      </c>
      <c r="V194" t="s">
        <v>197</v>
      </c>
    </row>
    <row r="195" spans="1:22">
      <c r="A195" t="s">
        <v>569</v>
      </c>
      <c r="D195" t="s">
        <v>48</v>
      </c>
      <c r="E195" t="s">
        <v>104</v>
      </c>
      <c r="F195" t="s">
        <v>23</v>
      </c>
      <c r="L195" t="s">
        <v>45</v>
      </c>
      <c r="M195" t="s">
        <v>654</v>
      </c>
      <c r="N195" t="s">
        <v>124</v>
      </c>
      <c r="O195">
        <v>2</v>
      </c>
      <c r="V195" t="s">
        <v>200</v>
      </c>
    </row>
    <row r="196" spans="1:22">
      <c r="A196" t="s">
        <v>570</v>
      </c>
      <c r="D196" t="s">
        <v>25</v>
      </c>
      <c r="E196" t="s">
        <v>153</v>
      </c>
      <c r="G196" t="s">
        <v>888</v>
      </c>
      <c r="I196">
        <v>53</v>
      </c>
      <c r="J196">
        <v>17</v>
      </c>
      <c r="K196" t="s">
        <v>139</v>
      </c>
      <c r="L196" t="s">
        <v>149</v>
      </c>
      <c r="M196" t="s">
        <v>889</v>
      </c>
      <c r="N196" t="s">
        <v>132</v>
      </c>
      <c r="O196">
        <v>2</v>
      </c>
      <c r="R196" t="s">
        <v>73</v>
      </c>
      <c r="S196" t="s">
        <v>40</v>
      </c>
      <c r="V196" t="s">
        <v>28</v>
      </c>
    </row>
    <row r="197" spans="1:22">
      <c r="A197" t="s">
        <v>571</v>
      </c>
      <c r="D197" t="s">
        <v>36</v>
      </c>
      <c r="E197" t="s">
        <v>24</v>
      </c>
      <c r="I197">
        <v>2</v>
      </c>
      <c r="J197">
        <v>0</v>
      </c>
      <c r="L197" t="s">
        <v>45</v>
      </c>
      <c r="N197" t="s">
        <v>236</v>
      </c>
      <c r="O197">
        <v>2</v>
      </c>
      <c r="P197" t="s">
        <v>40</v>
      </c>
      <c r="R197" t="s">
        <v>150</v>
      </c>
      <c r="S197" t="s">
        <v>40</v>
      </c>
      <c r="V197" t="s">
        <v>28</v>
      </c>
    </row>
    <row r="198" spans="1:22">
      <c r="A198" t="s">
        <v>572</v>
      </c>
      <c r="D198" t="s">
        <v>36</v>
      </c>
      <c r="E198" t="s">
        <v>24</v>
      </c>
      <c r="F198" t="s">
        <v>23</v>
      </c>
      <c r="I198">
        <v>3</v>
      </c>
      <c r="J198">
        <v>0</v>
      </c>
      <c r="L198" t="s">
        <v>149</v>
      </c>
      <c r="M198" t="s">
        <v>890</v>
      </c>
      <c r="N198" t="s">
        <v>191</v>
      </c>
      <c r="O198">
        <v>3</v>
      </c>
      <c r="P198" t="s">
        <v>31</v>
      </c>
      <c r="Q198" t="s">
        <v>62</v>
      </c>
      <c r="R198" t="s">
        <v>150</v>
      </c>
      <c r="S198" t="s">
        <v>40</v>
      </c>
      <c r="V198" t="s">
        <v>28</v>
      </c>
    </row>
    <row r="199" spans="1:22">
      <c r="A199" t="s">
        <v>573</v>
      </c>
      <c r="D199" t="s">
        <v>25</v>
      </c>
      <c r="E199" t="s">
        <v>24</v>
      </c>
      <c r="I199">
        <v>3</v>
      </c>
      <c r="J199">
        <v>0</v>
      </c>
      <c r="L199" t="s">
        <v>45</v>
      </c>
      <c r="N199" t="s">
        <v>132</v>
      </c>
      <c r="O199">
        <v>2</v>
      </c>
      <c r="P199" t="s">
        <v>40</v>
      </c>
      <c r="R199" t="s">
        <v>150</v>
      </c>
      <c r="S199" t="s">
        <v>40</v>
      </c>
      <c r="V199" t="s">
        <v>197</v>
      </c>
    </row>
    <row r="200" spans="1:22">
      <c r="A200" t="s">
        <v>574</v>
      </c>
      <c r="D200" t="s">
        <v>111</v>
      </c>
      <c r="E200" t="s">
        <v>153</v>
      </c>
      <c r="F200" t="s">
        <v>130</v>
      </c>
      <c r="G200" t="s">
        <v>891</v>
      </c>
      <c r="I200">
        <v>66</v>
      </c>
      <c r="J200">
        <v>41</v>
      </c>
      <c r="K200" t="s">
        <v>794</v>
      </c>
      <c r="L200" t="s">
        <v>149</v>
      </c>
      <c r="M200" t="s">
        <v>892</v>
      </c>
      <c r="N200" t="s">
        <v>710</v>
      </c>
      <c r="O200">
        <v>2</v>
      </c>
      <c r="R200" t="s">
        <v>73</v>
      </c>
      <c r="S200" t="s">
        <v>40</v>
      </c>
      <c r="V200" t="s">
        <v>28</v>
      </c>
    </row>
    <row r="201" spans="1:22">
      <c r="A201" t="s">
        <v>575</v>
      </c>
      <c r="D201" t="s">
        <v>25</v>
      </c>
      <c r="E201" t="s">
        <v>35</v>
      </c>
      <c r="G201" t="s">
        <v>186</v>
      </c>
      <c r="J201">
        <v>2</v>
      </c>
      <c r="K201" t="s">
        <v>893</v>
      </c>
      <c r="L201" t="s">
        <v>149</v>
      </c>
      <c r="N201" t="s">
        <v>134</v>
      </c>
      <c r="O201">
        <v>2</v>
      </c>
      <c r="P201" t="s">
        <v>40</v>
      </c>
      <c r="R201" t="s">
        <v>894</v>
      </c>
      <c r="S201" t="s">
        <v>40</v>
      </c>
      <c r="V201" t="s">
        <v>895</v>
      </c>
    </row>
    <row r="202" spans="1:22">
      <c r="A202" t="s">
        <v>576</v>
      </c>
      <c r="D202" t="s">
        <v>25</v>
      </c>
      <c r="E202" t="s">
        <v>112</v>
      </c>
      <c r="G202" t="s">
        <v>977</v>
      </c>
      <c r="J202">
        <v>3</v>
      </c>
      <c r="K202" t="s">
        <v>896</v>
      </c>
      <c r="L202" t="s">
        <v>149</v>
      </c>
      <c r="M202" t="s">
        <v>702</v>
      </c>
      <c r="N202" t="s">
        <v>128</v>
      </c>
      <c r="O202">
        <v>1</v>
      </c>
      <c r="R202" t="s">
        <v>667</v>
      </c>
      <c r="S202" t="s">
        <v>40</v>
      </c>
      <c r="V202" t="s">
        <v>28</v>
      </c>
    </row>
    <row r="203" spans="1:22">
      <c r="A203" t="s">
        <v>577</v>
      </c>
      <c r="D203" t="s">
        <v>25</v>
      </c>
      <c r="E203" t="s">
        <v>104</v>
      </c>
      <c r="I203">
        <v>0</v>
      </c>
      <c r="J203">
        <v>0</v>
      </c>
      <c r="L203" t="s">
        <v>45</v>
      </c>
      <c r="N203" t="s">
        <v>152</v>
      </c>
      <c r="O203">
        <v>1</v>
      </c>
      <c r="P203" t="s">
        <v>40</v>
      </c>
      <c r="R203" t="s">
        <v>40</v>
      </c>
      <c r="S203" t="s">
        <v>40</v>
      </c>
      <c r="T203" t="s">
        <v>690</v>
      </c>
      <c r="V203" t="s">
        <v>197</v>
      </c>
    </row>
    <row r="204" spans="1:22">
      <c r="A204" t="s">
        <v>578</v>
      </c>
      <c r="D204" t="s">
        <v>111</v>
      </c>
      <c r="E204" t="s">
        <v>115</v>
      </c>
      <c r="L204" t="s">
        <v>149</v>
      </c>
      <c r="N204" t="s">
        <v>221</v>
      </c>
      <c r="O204">
        <v>2</v>
      </c>
      <c r="P204" t="s">
        <v>40</v>
      </c>
      <c r="R204" t="s">
        <v>150</v>
      </c>
      <c r="S204" t="s">
        <v>40</v>
      </c>
      <c r="V204" t="s">
        <v>28</v>
      </c>
    </row>
    <row r="205" spans="1:22">
      <c r="A205" t="s">
        <v>579</v>
      </c>
      <c r="D205" t="s">
        <v>48</v>
      </c>
      <c r="E205" t="s">
        <v>24</v>
      </c>
      <c r="F205" t="s">
        <v>23</v>
      </c>
      <c r="I205">
        <v>3</v>
      </c>
      <c r="J205">
        <v>0</v>
      </c>
      <c r="L205" t="s">
        <v>98</v>
      </c>
      <c r="M205" t="s">
        <v>182</v>
      </c>
      <c r="N205" t="s">
        <v>110</v>
      </c>
      <c r="O205">
        <v>2</v>
      </c>
      <c r="R205" t="s">
        <v>150</v>
      </c>
      <c r="S205" t="s">
        <v>40</v>
      </c>
      <c r="V205" t="s">
        <v>197</v>
      </c>
    </row>
    <row r="206" spans="1:22">
      <c r="A206" t="s">
        <v>580</v>
      </c>
      <c r="D206" t="s">
        <v>36</v>
      </c>
      <c r="E206" t="s">
        <v>24</v>
      </c>
      <c r="I206">
        <v>2</v>
      </c>
      <c r="J206">
        <v>0</v>
      </c>
      <c r="L206" t="s">
        <v>45</v>
      </c>
      <c r="N206" t="s">
        <v>218</v>
      </c>
      <c r="O206">
        <v>2</v>
      </c>
      <c r="P206" t="s">
        <v>40</v>
      </c>
      <c r="R206" t="s">
        <v>668</v>
      </c>
      <c r="S206" t="s">
        <v>40</v>
      </c>
      <c r="V206" t="s">
        <v>28</v>
      </c>
    </row>
    <row r="207" spans="1:22">
      <c r="A207" t="s">
        <v>581</v>
      </c>
      <c r="D207" t="s">
        <v>25</v>
      </c>
      <c r="E207" t="s">
        <v>104</v>
      </c>
      <c r="I207">
        <v>0</v>
      </c>
      <c r="J207">
        <v>0</v>
      </c>
      <c r="L207" t="s">
        <v>45</v>
      </c>
      <c r="N207" t="s">
        <v>132</v>
      </c>
      <c r="O207">
        <v>1</v>
      </c>
      <c r="P207" t="s">
        <v>40</v>
      </c>
      <c r="R207" t="s">
        <v>150</v>
      </c>
      <c r="S207" t="s">
        <v>40</v>
      </c>
      <c r="V207" t="s">
        <v>197</v>
      </c>
    </row>
    <row r="208" spans="1:22">
      <c r="A208" t="s">
        <v>582</v>
      </c>
      <c r="D208" t="s">
        <v>25</v>
      </c>
      <c r="E208" t="s">
        <v>24</v>
      </c>
      <c r="I208">
        <v>4</v>
      </c>
      <c r="J208">
        <v>0</v>
      </c>
      <c r="L208" t="s">
        <v>45</v>
      </c>
      <c r="N208" t="s">
        <v>132</v>
      </c>
      <c r="O208">
        <v>1</v>
      </c>
      <c r="P208" t="s">
        <v>40</v>
      </c>
      <c r="R208" t="s">
        <v>40</v>
      </c>
      <c r="S208" t="s">
        <v>40</v>
      </c>
      <c r="V208" t="s">
        <v>197</v>
      </c>
    </row>
    <row r="209" spans="1:22">
      <c r="A209" t="s">
        <v>583</v>
      </c>
      <c r="D209" t="s">
        <v>111</v>
      </c>
      <c r="E209" t="s">
        <v>108</v>
      </c>
      <c r="F209" t="s">
        <v>130</v>
      </c>
      <c r="I209">
        <v>1</v>
      </c>
      <c r="J209">
        <v>0</v>
      </c>
      <c r="L209" t="s">
        <v>45</v>
      </c>
      <c r="N209" t="s">
        <v>784</v>
      </c>
      <c r="O209">
        <v>2</v>
      </c>
      <c r="P209" t="s">
        <v>31</v>
      </c>
      <c r="Q209" t="s">
        <v>62</v>
      </c>
      <c r="R209" t="s">
        <v>73</v>
      </c>
      <c r="S209" t="s">
        <v>40</v>
      </c>
      <c r="V209" t="s">
        <v>28</v>
      </c>
    </row>
    <row r="210" spans="1:22">
      <c r="A210" t="s">
        <v>584</v>
      </c>
      <c r="D210" t="s">
        <v>25</v>
      </c>
      <c r="E210" t="s">
        <v>148</v>
      </c>
      <c r="G210" t="s">
        <v>651</v>
      </c>
      <c r="I210">
        <v>33</v>
      </c>
      <c r="J210">
        <v>3</v>
      </c>
      <c r="K210" t="s">
        <v>180</v>
      </c>
      <c r="L210" t="s">
        <v>149</v>
      </c>
      <c r="M210" t="s">
        <v>711</v>
      </c>
      <c r="N210" t="s">
        <v>139</v>
      </c>
      <c r="O210">
        <v>2</v>
      </c>
      <c r="R210" t="s">
        <v>73</v>
      </c>
      <c r="S210" t="s">
        <v>40</v>
      </c>
      <c r="V210" t="s">
        <v>28</v>
      </c>
    </row>
    <row r="211" spans="1:22">
      <c r="A211" t="s">
        <v>585</v>
      </c>
      <c r="D211" t="s">
        <v>36</v>
      </c>
      <c r="E211" t="s">
        <v>35</v>
      </c>
      <c r="G211" t="s">
        <v>712</v>
      </c>
      <c r="I211">
        <v>4</v>
      </c>
      <c r="J211">
        <v>3</v>
      </c>
      <c r="L211" t="s">
        <v>98</v>
      </c>
      <c r="M211" t="s">
        <v>67</v>
      </c>
      <c r="N211" t="s">
        <v>191</v>
      </c>
      <c r="O211">
        <v>2</v>
      </c>
      <c r="R211" t="s">
        <v>73</v>
      </c>
      <c r="S211" t="s">
        <v>40</v>
      </c>
      <c r="V211" t="s">
        <v>32</v>
      </c>
    </row>
    <row r="212" spans="1:22">
      <c r="A212" t="s">
        <v>586</v>
      </c>
      <c r="D212" t="s">
        <v>48</v>
      </c>
      <c r="E212" t="s">
        <v>104</v>
      </c>
      <c r="I212">
        <v>0</v>
      </c>
      <c r="J212">
        <v>0</v>
      </c>
      <c r="L212" t="s">
        <v>98</v>
      </c>
      <c r="M212" t="s">
        <v>220</v>
      </c>
      <c r="N212" t="s">
        <v>202</v>
      </c>
      <c r="O212">
        <v>1</v>
      </c>
      <c r="R212" t="s">
        <v>150</v>
      </c>
      <c r="S212" t="s">
        <v>40</v>
      </c>
      <c r="V212" t="s">
        <v>197</v>
      </c>
    </row>
    <row r="213" spans="1:22">
      <c r="A213" t="s">
        <v>587</v>
      </c>
      <c r="D213" t="s">
        <v>25</v>
      </c>
      <c r="E213" t="s">
        <v>24</v>
      </c>
      <c r="I213">
        <v>4</v>
      </c>
      <c r="J213">
        <v>0</v>
      </c>
      <c r="L213" t="s">
        <v>98</v>
      </c>
      <c r="M213" t="s">
        <v>897</v>
      </c>
      <c r="N213" t="s">
        <v>187</v>
      </c>
      <c r="O213">
        <v>2</v>
      </c>
      <c r="R213" t="s">
        <v>73</v>
      </c>
      <c r="S213" t="s">
        <v>40</v>
      </c>
      <c r="V213" t="s">
        <v>197</v>
      </c>
    </row>
    <row r="214" spans="1:22">
      <c r="A214" t="s">
        <v>588</v>
      </c>
      <c r="D214" t="s">
        <v>36</v>
      </c>
      <c r="E214" t="s">
        <v>104</v>
      </c>
      <c r="I214">
        <v>0</v>
      </c>
      <c r="J214">
        <v>0</v>
      </c>
      <c r="L214" t="s">
        <v>45</v>
      </c>
      <c r="N214" t="s">
        <v>795</v>
      </c>
      <c r="O214">
        <v>2</v>
      </c>
      <c r="P214" t="s">
        <v>40</v>
      </c>
      <c r="R214" t="s">
        <v>150</v>
      </c>
      <c r="S214" t="s">
        <v>40</v>
      </c>
      <c r="V214" t="s">
        <v>28</v>
      </c>
    </row>
    <row r="215" spans="1:22">
      <c r="A215" t="s">
        <v>589</v>
      </c>
      <c r="D215" t="s">
        <v>25</v>
      </c>
      <c r="E215" t="s">
        <v>104</v>
      </c>
      <c r="I215">
        <v>0</v>
      </c>
      <c r="J215">
        <v>0</v>
      </c>
      <c r="L215" t="s">
        <v>654</v>
      </c>
      <c r="N215" t="s">
        <v>187</v>
      </c>
      <c r="O215">
        <v>1</v>
      </c>
      <c r="P215" t="s">
        <v>40</v>
      </c>
      <c r="R215" t="s">
        <v>40</v>
      </c>
      <c r="S215" t="s">
        <v>40</v>
      </c>
      <c r="V215" t="s">
        <v>197</v>
      </c>
    </row>
    <row r="216" spans="1:22">
      <c r="A216" t="s">
        <v>590</v>
      </c>
      <c r="D216" t="s">
        <v>111</v>
      </c>
      <c r="E216" t="s">
        <v>153</v>
      </c>
      <c r="F216" t="s">
        <v>130</v>
      </c>
      <c r="G216" t="s">
        <v>978</v>
      </c>
      <c r="I216">
        <v>40</v>
      </c>
      <c r="J216">
        <v>12</v>
      </c>
      <c r="K216" t="s">
        <v>117</v>
      </c>
      <c r="L216" t="s">
        <v>149</v>
      </c>
      <c r="M216" t="s">
        <v>979</v>
      </c>
      <c r="N216" t="s">
        <v>134</v>
      </c>
      <c r="O216">
        <v>2</v>
      </c>
      <c r="P216" t="s">
        <v>40</v>
      </c>
      <c r="R216" t="s">
        <v>73</v>
      </c>
      <c r="S216" t="s">
        <v>69</v>
      </c>
      <c r="V216" t="s">
        <v>32</v>
      </c>
    </row>
    <row r="217" spans="1:22">
      <c r="A217" t="s">
        <v>591</v>
      </c>
      <c r="D217" t="s">
        <v>48</v>
      </c>
      <c r="E217" t="s">
        <v>153</v>
      </c>
      <c r="G217" t="s">
        <v>898</v>
      </c>
      <c r="I217">
        <v>32</v>
      </c>
      <c r="J217">
        <v>8</v>
      </c>
      <c r="K217" t="s">
        <v>320</v>
      </c>
      <c r="L217" t="s">
        <v>149</v>
      </c>
      <c r="N217" t="s">
        <v>320</v>
      </c>
      <c r="O217">
        <v>2</v>
      </c>
      <c r="R217" t="s">
        <v>73</v>
      </c>
      <c r="V217" t="s">
        <v>28</v>
      </c>
    </row>
    <row r="218" spans="1:22">
      <c r="A218" t="s">
        <v>592</v>
      </c>
      <c r="D218" t="s">
        <v>48</v>
      </c>
      <c r="E218" t="s">
        <v>24</v>
      </c>
      <c r="I218">
        <v>6</v>
      </c>
      <c r="J218">
        <v>0</v>
      </c>
      <c r="L218" t="s">
        <v>98</v>
      </c>
      <c r="M218" t="s">
        <v>899</v>
      </c>
      <c r="N218" t="s">
        <v>245</v>
      </c>
      <c r="O218">
        <v>2</v>
      </c>
      <c r="R218" t="s">
        <v>150</v>
      </c>
      <c r="S218" t="s">
        <v>40</v>
      </c>
      <c r="V218" t="s">
        <v>197</v>
      </c>
    </row>
    <row r="219" spans="1:22">
      <c r="A219" t="s">
        <v>593</v>
      </c>
      <c r="D219" t="s">
        <v>25</v>
      </c>
      <c r="E219" t="s">
        <v>153</v>
      </c>
      <c r="G219" t="s">
        <v>900</v>
      </c>
      <c r="I219">
        <v>55</v>
      </c>
      <c r="J219">
        <v>17</v>
      </c>
      <c r="K219" t="s">
        <v>154</v>
      </c>
      <c r="L219" t="s">
        <v>796</v>
      </c>
      <c r="N219" t="s">
        <v>102</v>
      </c>
      <c r="O219">
        <v>2</v>
      </c>
      <c r="P219" t="s">
        <v>40</v>
      </c>
      <c r="R219" t="s">
        <v>40</v>
      </c>
      <c r="S219" t="s">
        <v>40</v>
      </c>
      <c r="V219" t="s">
        <v>28</v>
      </c>
    </row>
    <row r="220" spans="1:22">
      <c r="A220" t="s">
        <v>594</v>
      </c>
      <c r="D220" t="s">
        <v>36</v>
      </c>
      <c r="E220" t="s">
        <v>35</v>
      </c>
      <c r="G220" t="s">
        <v>725</v>
      </c>
      <c r="I220">
        <v>3</v>
      </c>
      <c r="J220">
        <v>3</v>
      </c>
      <c r="L220" t="s">
        <v>826</v>
      </c>
      <c r="N220" t="s">
        <v>797</v>
      </c>
      <c r="O220">
        <v>2</v>
      </c>
      <c r="P220" t="s">
        <v>40</v>
      </c>
      <c r="R220" t="s">
        <v>150</v>
      </c>
      <c r="S220" t="s">
        <v>40</v>
      </c>
      <c r="V220" t="s">
        <v>28</v>
      </c>
    </row>
    <row r="221" spans="1:22">
      <c r="A221" t="s">
        <v>595</v>
      </c>
      <c r="D221" t="s">
        <v>48</v>
      </c>
      <c r="E221" t="s">
        <v>24</v>
      </c>
      <c r="I221">
        <v>5</v>
      </c>
      <c r="J221">
        <v>0</v>
      </c>
      <c r="L221" t="s">
        <v>45</v>
      </c>
      <c r="N221" t="s">
        <v>110</v>
      </c>
      <c r="O221">
        <v>1</v>
      </c>
      <c r="P221" t="s">
        <v>40</v>
      </c>
      <c r="R221" t="s">
        <v>73</v>
      </c>
      <c r="S221" t="s">
        <v>40</v>
      </c>
      <c r="V221" t="s">
        <v>197</v>
      </c>
    </row>
    <row r="222" spans="1:22">
      <c r="A222" t="s">
        <v>596</v>
      </c>
      <c r="D222" t="s">
        <v>48</v>
      </c>
      <c r="E222" t="s">
        <v>24</v>
      </c>
      <c r="I222">
        <v>2</v>
      </c>
      <c r="J222">
        <v>0</v>
      </c>
      <c r="L222" t="s">
        <v>149</v>
      </c>
      <c r="M222" t="s">
        <v>182</v>
      </c>
      <c r="N222" t="s">
        <v>154</v>
      </c>
      <c r="O222">
        <v>1</v>
      </c>
      <c r="P222" t="s">
        <v>40</v>
      </c>
      <c r="R222" t="s">
        <v>40</v>
      </c>
      <c r="S222" t="s">
        <v>40</v>
      </c>
      <c r="V222" t="s">
        <v>197</v>
      </c>
    </row>
    <row r="223" spans="1:22">
      <c r="A223" t="s">
        <v>497</v>
      </c>
      <c r="D223" t="s">
        <v>36</v>
      </c>
      <c r="E223" t="s">
        <v>15</v>
      </c>
      <c r="G223" t="s">
        <v>294</v>
      </c>
      <c r="I223">
        <v>12</v>
      </c>
      <c r="J223">
        <v>2</v>
      </c>
      <c r="K223" t="s">
        <v>262</v>
      </c>
      <c r="L223" t="s">
        <v>98</v>
      </c>
      <c r="N223" t="s">
        <v>134</v>
      </c>
      <c r="O223">
        <v>1</v>
      </c>
      <c r="P223" t="s">
        <v>31</v>
      </c>
      <c r="S223" t="s">
        <v>631</v>
      </c>
      <c r="V223" t="s">
        <v>632</v>
      </c>
    </row>
    <row r="224" spans="1:22">
      <c r="A224" t="s">
        <v>498</v>
      </c>
      <c r="D224" t="s">
        <v>25</v>
      </c>
      <c r="E224" t="s">
        <v>195</v>
      </c>
      <c r="F224" t="s">
        <v>23</v>
      </c>
      <c r="G224" t="s">
        <v>901</v>
      </c>
      <c r="I224">
        <v>2</v>
      </c>
      <c r="J224">
        <v>1</v>
      </c>
      <c r="K224" t="s">
        <v>147</v>
      </c>
      <c r="L224" t="s">
        <v>98</v>
      </c>
      <c r="N224" t="s">
        <v>117</v>
      </c>
      <c r="O224">
        <v>1</v>
      </c>
      <c r="P224" t="s">
        <v>26</v>
      </c>
      <c r="V224" t="s">
        <v>200</v>
      </c>
    </row>
    <row r="225" spans="1:22">
      <c r="A225" t="s">
        <v>499</v>
      </c>
      <c r="D225" t="s">
        <v>36</v>
      </c>
      <c r="E225" t="s">
        <v>43</v>
      </c>
      <c r="L225" t="s">
        <v>98</v>
      </c>
      <c r="N225" t="s">
        <v>187</v>
      </c>
      <c r="O225">
        <v>1</v>
      </c>
      <c r="S225" t="s">
        <v>210</v>
      </c>
      <c r="V225" t="s">
        <v>197</v>
      </c>
    </row>
    <row r="226" spans="1:22">
      <c r="A226" t="s">
        <v>500</v>
      </c>
      <c r="D226" t="s">
        <v>48</v>
      </c>
      <c r="E226" t="s">
        <v>43</v>
      </c>
      <c r="F226" t="s">
        <v>109</v>
      </c>
      <c r="L226" t="s">
        <v>98</v>
      </c>
      <c r="N226" t="s">
        <v>34</v>
      </c>
      <c r="O226">
        <v>1</v>
      </c>
      <c r="P226" t="s">
        <v>31</v>
      </c>
      <c r="V226" t="s">
        <v>197</v>
      </c>
    </row>
    <row r="227" spans="1:22">
      <c r="A227" t="s">
        <v>501</v>
      </c>
      <c r="D227" t="s">
        <v>48</v>
      </c>
      <c r="E227" t="s">
        <v>24</v>
      </c>
      <c r="I227">
        <v>6</v>
      </c>
      <c r="J227">
        <v>0</v>
      </c>
      <c r="L227" t="s">
        <v>98</v>
      </c>
      <c r="N227" t="s">
        <v>142</v>
      </c>
      <c r="O227">
        <v>1</v>
      </c>
      <c r="P227" t="s">
        <v>26</v>
      </c>
      <c r="V227" t="s">
        <v>197</v>
      </c>
    </row>
    <row r="228" spans="1:22">
      <c r="A228" t="s">
        <v>502</v>
      </c>
      <c r="D228" t="s">
        <v>48</v>
      </c>
      <c r="E228" t="s">
        <v>35</v>
      </c>
      <c r="F228" t="s">
        <v>23</v>
      </c>
      <c r="G228" t="s">
        <v>296</v>
      </c>
      <c r="I228">
        <v>27</v>
      </c>
      <c r="J228">
        <v>20</v>
      </c>
      <c r="L228" t="s">
        <v>98</v>
      </c>
      <c r="N228" t="s">
        <v>141</v>
      </c>
      <c r="O228">
        <v>1</v>
      </c>
      <c r="P228" t="s">
        <v>26</v>
      </c>
      <c r="V228" t="s">
        <v>197</v>
      </c>
    </row>
    <row r="229" spans="1:22">
      <c r="A229" t="s">
        <v>503</v>
      </c>
      <c r="D229" t="s">
        <v>25</v>
      </c>
      <c r="E229" t="s">
        <v>35</v>
      </c>
      <c r="F229" t="s">
        <v>23</v>
      </c>
      <c r="G229" t="s">
        <v>296</v>
      </c>
      <c r="I229">
        <v>7</v>
      </c>
      <c r="J229">
        <v>6</v>
      </c>
      <c r="L229" t="s">
        <v>98</v>
      </c>
      <c r="N229" t="s">
        <v>134</v>
      </c>
      <c r="O229" t="s">
        <v>155</v>
      </c>
      <c r="P229" t="s">
        <v>31</v>
      </c>
      <c r="V229" t="s">
        <v>633</v>
      </c>
    </row>
    <row r="230" spans="1:22">
      <c r="A230" t="s">
        <v>504</v>
      </c>
      <c r="D230" t="s">
        <v>36</v>
      </c>
      <c r="E230" t="s">
        <v>35</v>
      </c>
      <c r="G230" t="s">
        <v>296</v>
      </c>
      <c r="I230">
        <v>10</v>
      </c>
      <c r="J230">
        <v>2</v>
      </c>
      <c r="L230" t="s">
        <v>98</v>
      </c>
      <c r="M230" t="s">
        <v>798</v>
      </c>
      <c r="N230" t="s">
        <v>799</v>
      </c>
      <c r="O230" t="s">
        <v>60</v>
      </c>
      <c r="S230" t="s">
        <v>902</v>
      </c>
      <c r="V230" t="s">
        <v>297</v>
      </c>
    </row>
    <row r="231" spans="1:22">
      <c r="A231" t="s">
        <v>505</v>
      </c>
      <c r="D231" t="s">
        <v>36</v>
      </c>
      <c r="E231" t="s">
        <v>35</v>
      </c>
      <c r="G231" t="s">
        <v>298</v>
      </c>
      <c r="I231">
        <v>17</v>
      </c>
      <c r="J231">
        <v>8</v>
      </c>
      <c r="L231" t="s">
        <v>98</v>
      </c>
      <c r="N231" t="s">
        <v>800</v>
      </c>
      <c r="O231" t="s">
        <v>155</v>
      </c>
      <c r="P231" t="s">
        <v>26</v>
      </c>
      <c r="V231" t="s">
        <v>197</v>
      </c>
    </row>
    <row r="232" spans="1:22">
      <c r="A232" t="s">
        <v>506</v>
      </c>
      <c r="D232" t="s">
        <v>25</v>
      </c>
      <c r="E232" t="s">
        <v>43</v>
      </c>
      <c r="F232" t="s">
        <v>109</v>
      </c>
      <c r="L232" t="s">
        <v>98</v>
      </c>
      <c r="M232" t="s">
        <v>691</v>
      </c>
      <c r="N232" t="s">
        <v>126</v>
      </c>
      <c r="O232">
        <v>2</v>
      </c>
      <c r="P232" t="s">
        <v>26</v>
      </c>
      <c r="V232" t="s">
        <v>200</v>
      </c>
    </row>
    <row r="233" spans="1:22">
      <c r="A233" t="s">
        <v>507</v>
      </c>
      <c r="D233" t="s">
        <v>36</v>
      </c>
      <c r="E233" t="s">
        <v>35</v>
      </c>
      <c r="G233" t="s">
        <v>299</v>
      </c>
      <c r="I233">
        <v>4</v>
      </c>
      <c r="J233">
        <v>1</v>
      </c>
      <c r="L233" t="s">
        <v>98</v>
      </c>
      <c r="N233" t="s">
        <v>221</v>
      </c>
      <c r="O233">
        <v>1</v>
      </c>
      <c r="P233" t="s">
        <v>31</v>
      </c>
      <c r="Q233" t="s">
        <v>801</v>
      </c>
      <c r="S233" t="s">
        <v>31</v>
      </c>
      <c r="V233" t="s">
        <v>802</v>
      </c>
    </row>
    <row r="234" spans="1:22">
      <c r="A234" t="s">
        <v>508</v>
      </c>
      <c r="D234" t="s">
        <v>25</v>
      </c>
      <c r="E234" t="s">
        <v>35</v>
      </c>
      <c r="G234" t="s">
        <v>903</v>
      </c>
      <c r="I234">
        <v>4</v>
      </c>
      <c r="J234">
        <v>1</v>
      </c>
      <c r="K234" t="s">
        <v>129</v>
      </c>
      <c r="L234" t="s">
        <v>98</v>
      </c>
      <c r="N234" t="s">
        <v>117</v>
      </c>
      <c r="O234">
        <v>1</v>
      </c>
      <c r="P234" t="s">
        <v>18</v>
      </c>
      <c r="V234" t="s">
        <v>200</v>
      </c>
    </row>
    <row r="235" spans="1:22">
      <c r="A235" t="s">
        <v>509</v>
      </c>
      <c r="D235" t="s">
        <v>25</v>
      </c>
      <c r="E235" t="s">
        <v>24</v>
      </c>
      <c r="F235" t="s">
        <v>23</v>
      </c>
      <c r="I235">
        <v>1</v>
      </c>
      <c r="J235">
        <v>0</v>
      </c>
      <c r="L235" t="s">
        <v>98</v>
      </c>
      <c r="M235" t="s">
        <v>182</v>
      </c>
      <c r="N235" t="s">
        <v>126</v>
      </c>
      <c r="O235">
        <v>1</v>
      </c>
      <c r="P235" t="s">
        <v>26</v>
      </c>
      <c r="V235" t="s">
        <v>197</v>
      </c>
    </row>
    <row r="236" spans="1:22">
      <c r="A236" t="s">
        <v>510</v>
      </c>
      <c r="D236" t="s">
        <v>36</v>
      </c>
      <c r="E236" t="s">
        <v>15</v>
      </c>
      <c r="F236" t="s">
        <v>23</v>
      </c>
      <c r="G236" t="s">
        <v>904</v>
      </c>
      <c r="I236">
        <v>62</v>
      </c>
      <c r="J236">
        <v>23</v>
      </c>
      <c r="K236" t="s">
        <v>693</v>
      </c>
      <c r="L236" t="s">
        <v>692</v>
      </c>
      <c r="M236" t="s">
        <v>38</v>
      </c>
      <c r="N236" t="s">
        <v>694</v>
      </c>
      <c r="O236">
        <v>4</v>
      </c>
      <c r="P236" t="s">
        <v>288</v>
      </c>
      <c r="S236" t="s">
        <v>905</v>
      </c>
      <c r="V236" t="s">
        <v>300</v>
      </c>
    </row>
    <row r="237" spans="1:22">
      <c r="A237" t="s">
        <v>511</v>
      </c>
      <c r="D237" t="s">
        <v>25</v>
      </c>
      <c r="E237" t="s">
        <v>35</v>
      </c>
      <c r="G237" t="s">
        <v>296</v>
      </c>
      <c r="I237">
        <v>20</v>
      </c>
      <c r="J237">
        <v>7</v>
      </c>
      <c r="L237" t="s">
        <v>98</v>
      </c>
      <c r="M237" t="s">
        <v>182</v>
      </c>
      <c r="N237" t="s">
        <v>121</v>
      </c>
      <c r="O237">
        <v>1</v>
      </c>
      <c r="P237" t="s">
        <v>31</v>
      </c>
      <c r="V237" t="s">
        <v>633</v>
      </c>
    </row>
    <row r="238" spans="1:22">
      <c r="A238" t="s">
        <v>512</v>
      </c>
      <c r="D238" t="s">
        <v>25</v>
      </c>
      <c r="E238" t="s">
        <v>24</v>
      </c>
      <c r="I238">
        <v>12</v>
      </c>
      <c r="J238">
        <v>0</v>
      </c>
      <c r="L238" t="s">
        <v>98</v>
      </c>
      <c r="N238" t="s">
        <v>117</v>
      </c>
      <c r="O238" t="s">
        <v>155</v>
      </c>
      <c r="P238" t="s">
        <v>26</v>
      </c>
    </row>
    <row r="239" spans="1:22">
      <c r="A239" t="s">
        <v>513</v>
      </c>
      <c r="D239" t="s">
        <v>25</v>
      </c>
      <c r="E239" t="s">
        <v>301</v>
      </c>
      <c r="G239" t="s">
        <v>980</v>
      </c>
      <c r="I239">
        <v>15</v>
      </c>
      <c r="J239">
        <v>3</v>
      </c>
      <c r="K239" t="s">
        <v>129</v>
      </c>
      <c r="L239" t="s">
        <v>98</v>
      </c>
      <c r="N239" t="s">
        <v>30</v>
      </c>
      <c r="O239">
        <v>1</v>
      </c>
      <c r="P239" t="s">
        <v>31</v>
      </c>
      <c r="V239" t="s">
        <v>200</v>
      </c>
    </row>
    <row r="240" spans="1:22">
      <c r="A240" t="s">
        <v>514</v>
      </c>
      <c r="D240" t="s">
        <v>25</v>
      </c>
      <c r="E240" t="s">
        <v>43</v>
      </c>
      <c r="F240" t="s">
        <v>109</v>
      </c>
      <c r="L240" t="s">
        <v>98</v>
      </c>
      <c r="M240" t="s">
        <v>182</v>
      </c>
      <c r="N240" t="s">
        <v>152</v>
      </c>
      <c r="O240">
        <v>1</v>
      </c>
      <c r="P240" t="s">
        <v>26</v>
      </c>
      <c r="V240" t="s">
        <v>197</v>
      </c>
    </row>
    <row r="241" spans="1:22">
      <c r="A241" t="s">
        <v>515</v>
      </c>
      <c r="D241" t="s">
        <v>36</v>
      </c>
      <c r="E241" t="s">
        <v>15</v>
      </c>
      <c r="F241" t="s">
        <v>23</v>
      </c>
      <c r="G241" t="s">
        <v>906</v>
      </c>
      <c r="I241">
        <v>31</v>
      </c>
      <c r="J241">
        <v>16</v>
      </c>
      <c r="K241" t="s">
        <v>117</v>
      </c>
      <c r="L241" t="s">
        <v>145</v>
      </c>
      <c r="N241" t="s">
        <v>302</v>
      </c>
      <c r="O241">
        <v>1</v>
      </c>
      <c r="P241" t="s">
        <v>41</v>
      </c>
      <c r="R241" t="s">
        <v>46</v>
      </c>
      <c r="S241" t="s">
        <v>27</v>
      </c>
      <c r="V241" t="s">
        <v>200</v>
      </c>
    </row>
    <row r="242" spans="1:22">
      <c r="A242" t="s">
        <v>597</v>
      </c>
      <c r="D242" t="s">
        <v>42</v>
      </c>
      <c r="E242" t="s">
        <v>24</v>
      </c>
      <c r="I242">
        <v>3</v>
      </c>
      <c r="J242">
        <v>0</v>
      </c>
      <c r="L242" t="s">
        <v>145</v>
      </c>
      <c r="N242" t="s">
        <v>135</v>
      </c>
      <c r="O242">
        <v>1</v>
      </c>
      <c r="P242" t="s">
        <v>40</v>
      </c>
      <c r="R242" t="s">
        <v>31</v>
      </c>
      <c r="S242" t="s">
        <v>40</v>
      </c>
    </row>
    <row r="243" spans="1:22">
      <c r="A243" t="s">
        <v>516</v>
      </c>
      <c r="D243" t="s">
        <v>42</v>
      </c>
      <c r="E243" t="s">
        <v>104</v>
      </c>
      <c r="L243" t="s">
        <v>98</v>
      </c>
      <c r="M243" t="s">
        <v>182</v>
      </c>
      <c r="N243" t="s">
        <v>142</v>
      </c>
      <c r="O243">
        <v>1</v>
      </c>
      <c r="R243" t="s">
        <v>103</v>
      </c>
    </row>
    <row r="244" spans="1:22">
      <c r="A244" t="s">
        <v>517</v>
      </c>
      <c r="D244" t="s">
        <v>36</v>
      </c>
      <c r="E244" t="s">
        <v>24</v>
      </c>
      <c r="I244">
        <v>18</v>
      </c>
      <c r="J244">
        <v>0</v>
      </c>
      <c r="L244" t="s">
        <v>98</v>
      </c>
      <c r="M244" t="s">
        <v>981</v>
      </c>
      <c r="N244" t="s">
        <v>303</v>
      </c>
      <c r="O244">
        <v>2</v>
      </c>
      <c r="R244" t="s">
        <v>306</v>
      </c>
      <c r="S244" t="s">
        <v>40</v>
      </c>
      <c r="V244" t="s">
        <v>655</v>
      </c>
    </row>
    <row r="245" spans="1:22">
      <c r="A245" t="s">
        <v>518</v>
      </c>
      <c r="D245" t="s">
        <v>36</v>
      </c>
      <c r="E245" t="s">
        <v>24</v>
      </c>
      <c r="F245" t="s">
        <v>109</v>
      </c>
      <c r="I245">
        <v>4</v>
      </c>
      <c r="J245">
        <v>0</v>
      </c>
      <c r="L245" t="s">
        <v>907</v>
      </c>
      <c r="M245" t="s">
        <v>206</v>
      </c>
      <c r="N245" t="s">
        <v>180</v>
      </c>
      <c r="O245">
        <v>3</v>
      </c>
      <c r="P245" t="s">
        <v>908</v>
      </c>
      <c r="R245" t="s">
        <v>909</v>
      </c>
      <c r="S245" t="s">
        <v>910</v>
      </c>
      <c r="V245" t="s">
        <v>656</v>
      </c>
    </row>
    <row r="246" spans="1:22">
      <c r="A246" t="s">
        <v>519</v>
      </c>
      <c r="D246" t="s">
        <v>48</v>
      </c>
      <c r="E246" t="s">
        <v>35</v>
      </c>
      <c r="F246" t="s">
        <v>23</v>
      </c>
      <c r="G246" t="s">
        <v>911</v>
      </c>
      <c r="I246">
        <v>2</v>
      </c>
      <c r="J246">
        <v>2</v>
      </c>
      <c r="K246" t="s">
        <v>144</v>
      </c>
      <c r="L246" t="s">
        <v>98</v>
      </c>
      <c r="N246" t="s">
        <v>141</v>
      </c>
      <c r="O246">
        <v>1</v>
      </c>
      <c r="P246" t="s">
        <v>40</v>
      </c>
      <c r="R246" t="s">
        <v>185</v>
      </c>
      <c r="S246" t="s">
        <v>40</v>
      </c>
      <c r="T246" t="s">
        <v>803</v>
      </c>
      <c r="V246" t="s">
        <v>205</v>
      </c>
    </row>
    <row r="247" spans="1:22">
      <c r="A247" t="s">
        <v>520</v>
      </c>
      <c r="D247" t="s">
        <v>203</v>
      </c>
      <c r="L247" t="s">
        <v>17</v>
      </c>
      <c r="M247" t="s">
        <v>182</v>
      </c>
      <c r="N247" t="s">
        <v>143</v>
      </c>
      <c r="O247">
        <v>1</v>
      </c>
      <c r="V247" t="s">
        <v>27</v>
      </c>
    </row>
    <row r="248" spans="1:22">
      <c r="A248" t="s">
        <v>521</v>
      </c>
      <c r="D248" t="s">
        <v>25</v>
      </c>
      <c r="E248" t="s">
        <v>195</v>
      </c>
      <c r="F248" t="s">
        <v>23</v>
      </c>
      <c r="G248" t="s">
        <v>707</v>
      </c>
      <c r="I248">
        <v>4</v>
      </c>
      <c r="J248">
        <v>1</v>
      </c>
      <c r="K248" t="s">
        <v>39</v>
      </c>
      <c r="L248" t="s">
        <v>145</v>
      </c>
      <c r="M248" t="s">
        <v>213</v>
      </c>
      <c r="N248" t="s">
        <v>39</v>
      </c>
      <c r="O248">
        <v>3</v>
      </c>
      <c r="V248" t="s">
        <v>46</v>
      </c>
    </row>
    <row r="249" spans="1:22">
      <c r="A249" t="s">
        <v>522</v>
      </c>
      <c r="D249" t="s">
        <v>36</v>
      </c>
      <c r="E249" t="s">
        <v>35</v>
      </c>
      <c r="F249" t="s">
        <v>14</v>
      </c>
      <c r="G249" t="s">
        <v>304</v>
      </c>
      <c r="I249">
        <v>3</v>
      </c>
      <c r="J249">
        <v>2</v>
      </c>
      <c r="K249" t="s">
        <v>245</v>
      </c>
      <c r="L249" t="s">
        <v>98</v>
      </c>
      <c r="M249" t="s">
        <v>206</v>
      </c>
      <c r="N249" t="s">
        <v>141</v>
      </c>
      <c r="O249">
        <v>2</v>
      </c>
      <c r="R249" t="s">
        <v>31</v>
      </c>
      <c r="S249" t="s">
        <v>69</v>
      </c>
      <c r="V249" t="s">
        <v>305</v>
      </c>
    </row>
    <row r="250" spans="1:22">
      <c r="A250" t="s">
        <v>523</v>
      </c>
      <c r="D250" t="s">
        <v>48</v>
      </c>
      <c r="E250" t="s">
        <v>104</v>
      </c>
      <c r="F250" t="s">
        <v>23</v>
      </c>
      <c r="I250">
        <v>2</v>
      </c>
      <c r="L250" t="s">
        <v>912</v>
      </c>
      <c r="N250" t="s">
        <v>154</v>
      </c>
      <c r="O250">
        <v>1</v>
      </c>
      <c r="P250" t="s">
        <v>40</v>
      </c>
      <c r="R250" t="s">
        <v>306</v>
      </c>
      <c r="S250" t="s">
        <v>31</v>
      </c>
      <c r="V250" t="s">
        <v>804</v>
      </c>
    </row>
    <row r="251" spans="1:22">
      <c r="A251" t="s">
        <v>524</v>
      </c>
      <c r="D251" t="s">
        <v>25</v>
      </c>
      <c r="E251" t="s">
        <v>24</v>
      </c>
      <c r="F251" t="s">
        <v>23</v>
      </c>
      <c r="I251">
        <v>1</v>
      </c>
      <c r="J251">
        <v>0</v>
      </c>
      <c r="L251" t="s">
        <v>98</v>
      </c>
      <c r="M251" t="s">
        <v>67</v>
      </c>
      <c r="N251" t="s">
        <v>118</v>
      </c>
      <c r="O251">
        <v>6</v>
      </c>
      <c r="P251" t="s">
        <v>40</v>
      </c>
      <c r="R251" t="s">
        <v>635</v>
      </c>
      <c r="S251" t="s">
        <v>40</v>
      </c>
      <c r="V251" t="s">
        <v>982</v>
      </c>
    </row>
    <row r="252" spans="1:22">
      <c r="A252" t="s">
        <v>525</v>
      </c>
      <c r="D252" t="s">
        <v>25</v>
      </c>
      <c r="E252" t="s">
        <v>43</v>
      </c>
      <c r="L252" t="s">
        <v>98</v>
      </c>
      <c r="N252" t="s">
        <v>913</v>
      </c>
      <c r="O252">
        <v>1</v>
      </c>
      <c r="P252" t="s">
        <v>40</v>
      </c>
      <c r="R252" t="s">
        <v>307</v>
      </c>
      <c r="S252" t="s">
        <v>40</v>
      </c>
      <c r="V252" t="s">
        <v>308</v>
      </c>
    </row>
    <row r="253" spans="1:22">
      <c r="A253" t="s">
        <v>526</v>
      </c>
      <c r="D253" t="s">
        <v>36</v>
      </c>
      <c r="E253" t="s">
        <v>24</v>
      </c>
      <c r="F253" t="s">
        <v>23</v>
      </c>
      <c r="G253" t="s">
        <v>914</v>
      </c>
      <c r="I253">
        <v>6</v>
      </c>
      <c r="J253">
        <v>0</v>
      </c>
      <c r="L253" t="s">
        <v>98</v>
      </c>
      <c r="M253" t="s">
        <v>206</v>
      </c>
      <c r="N253" t="s">
        <v>236</v>
      </c>
      <c r="O253">
        <v>1</v>
      </c>
      <c r="P253" t="s">
        <v>40</v>
      </c>
      <c r="R253" t="s">
        <v>209</v>
      </c>
      <c r="S253" t="s">
        <v>31</v>
      </c>
      <c r="V253" t="s">
        <v>197</v>
      </c>
    </row>
    <row r="254" spans="1:22">
      <c r="A254" t="s">
        <v>527</v>
      </c>
      <c r="D254" t="s">
        <v>25</v>
      </c>
      <c r="E254" t="s">
        <v>24</v>
      </c>
      <c r="F254" t="s">
        <v>23</v>
      </c>
      <c r="I254">
        <v>1</v>
      </c>
      <c r="J254">
        <v>0</v>
      </c>
      <c r="L254" t="s">
        <v>734</v>
      </c>
      <c r="N254" t="s">
        <v>915</v>
      </c>
      <c r="O254">
        <v>1</v>
      </c>
      <c r="P254" t="s">
        <v>40</v>
      </c>
      <c r="R254" t="s">
        <v>69</v>
      </c>
      <c r="S254" t="s">
        <v>40</v>
      </c>
      <c r="V254" t="s">
        <v>983</v>
      </c>
    </row>
    <row r="255" spans="1:22">
      <c r="A255" t="s">
        <v>528</v>
      </c>
      <c r="L255" t="s">
        <v>17</v>
      </c>
      <c r="M255" t="s">
        <v>182</v>
      </c>
      <c r="N255" t="s">
        <v>139</v>
      </c>
      <c r="O255">
        <v>1</v>
      </c>
      <c r="V255" t="s">
        <v>805</v>
      </c>
    </row>
    <row r="256" spans="1:22">
      <c r="A256" t="s">
        <v>529</v>
      </c>
      <c r="D256" t="s">
        <v>36</v>
      </c>
      <c r="E256" t="s">
        <v>35</v>
      </c>
      <c r="F256" t="s">
        <v>23</v>
      </c>
      <c r="G256" t="s">
        <v>984</v>
      </c>
      <c r="I256">
        <v>11</v>
      </c>
      <c r="J256">
        <v>4</v>
      </c>
      <c r="L256" t="s">
        <v>145</v>
      </c>
      <c r="M256" t="s">
        <v>213</v>
      </c>
      <c r="N256" t="s">
        <v>154</v>
      </c>
      <c r="O256" t="s">
        <v>295</v>
      </c>
      <c r="P256" t="s">
        <v>40</v>
      </c>
      <c r="R256" t="s">
        <v>130</v>
      </c>
      <c r="S256" t="s">
        <v>636</v>
      </c>
      <c r="V256" t="s">
        <v>985</v>
      </c>
    </row>
    <row r="257" spans="1:22">
      <c r="A257" t="s">
        <v>530</v>
      </c>
      <c r="D257" t="s">
        <v>48</v>
      </c>
      <c r="E257" t="s">
        <v>24</v>
      </c>
      <c r="F257" t="s">
        <v>23</v>
      </c>
      <c r="I257">
        <v>5</v>
      </c>
      <c r="J257">
        <v>0</v>
      </c>
      <c r="L257" t="s">
        <v>45</v>
      </c>
      <c r="N257" t="s">
        <v>154</v>
      </c>
      <c r="O257">
        <v>2</v>
      </c>
      <c r="P257" t="s">
        <v>40</v>
      </c>
      <c r="R257" t="s">
        <v>40</v>
      </c>
      <c r="S257" t="s">
        <v>40</v>
      </c>
      <c r="V257" t="s">
        <v>806</v>
      </c>
    </row>
    <row r="258" spans="1:22">
      <c r="A258" t="s">
        <v>64</v>
      </c>
      <c r="D258" t="s">
        <v>53</v>
      </c>
      <c r="E258" t="s">
        <v>24</v>
      </c>
      <c r="G258" t="s">
        <v>827</v>
      </c>
      <c r="I258">
        <v>3</v>
      </c>
      <c r="J258">
        <v>0</v>
      </c>
      <c r="K258" t="s">
        <v>147</v>
      </c>
      <c r="L258" t="s">
        <v>145</v>
      </c>
      <c r="N258" t="s">
        <v>262</v>
      </c>
      <c r="O258">
        <v>2</v>
      </c>
      <c r="P258" t="s">
        <v>40</v>
      </c>
      <c r="V258" t="s">
        <v>714</v>
      </c>
    </row>
    <row r="259" spans="1:22">
      <c r="A259" t="s">
        <v>531</v>
      </c>
      <c r="D259" t="s">
        <v>53</v>
      </c>
      <c r="E259" t="s">
        <v>43</v>
      </c>
      <c r="F259" t="s">
        <v>14</v>
      </c>
      <c r="L259" t="s">
        <v>734</v>
      </c>
      <c r="N259" t="s">
        <v>122</v>
      </c>
      <c r="O259" t="s">
        <v>223</v>
      </c>
      <c r="P259" t="s">
        <v>40</v>
      </c>
      <c r="S259" t="s">
        <v>40</v>
      </c>
      <c r="V259" t="s">
        <v>703</v>
      </c>
    </row>
    <row r="260" spans="1:22">
      <c r="A260" t="s">
        <v>532</v>
      </c>
      <c r="D260" t="s">
        <v>36</v>
      </c>
      <c r="E260" t="s">
        <v>35</v>
      </c>
      <c r="F260" t="s">
        <v>23</v>
      </c>
      <c r="G260" t="s">
        <v>310</v>
      </c>
      <c r="I260">
        <v>6</v>
      </c>
      <c r="J260">
        <v>4</v>
      </c>
      <c r="K260" t="s">
        <v>154</v>
      </c>
      <c r="L260" t="s">
        <v>98</v>
      </c>
      <c r="M260" t="s">
        <v>67</v>
      </c>
      <c r="N260" t="s">
        <v>139</v>
      </c>
      <c r="O260">
        <v>3</v>
      </c>
      <c r="R260" t="s">
        <v>309</v>
      </c>
      <c r="S260" t="s">
        <v>69</v>
      </c>
      <c r="V260" t="s">
        <v>310</v>
      </c>
    </row>
    <row r="261" spans="1:22">
      <c r="A261" t="s">
        <v>533</v>
      </c>
      <c r="D261" t="s">
        <v>25</v>
      </c>
      <c r="E261" t="s">
        <v>104</v>
      </c>
      <c r="L261" t="s">
        <v>98</v>
      </c>
      <c r="M261" t="s">
        <v>182</v>
      </c>
      <c r="N261" t="s">
        <v>311</v>
      </c>
      <c r="O261">
        <v>2</v>
      </c>
      <c r="R261" t="s">
        <v>40</v>
      </c>
      <c r="S261" t="s">
        <v>40</v>
      </c>
      <c r="V261" t="s">
        <v>185</v>
      </c>
    </row>
    <row r="262" spans="1:22">
      <c r="A262" t="s">
        <v>534</v>
      </c>
      <c r="D262" t="s">
        <v>25</v>
      </c>
      <c r="E262" t="s">
        <v>807</v>
      </c>
      <c r="G262" t="s">
        <v>916</v>
      </c>
      <c r="I262">
        <v>23</v>
      </c>
      <c r="J262">
        <v>14</v>
      </c>
      <c r="K262" t="s">
        <v>102</v>
      </c>
      <c r="L262" t="s">
        <v>145</v>
      </c>
      <c r="N262" t="s">
        <v>117</v>
      </c>
      <c r="O262">
        <v>1</v>
      </c>
      <c r="P262" t="s">
        <v>31</v>
      </c>
      <c r="Q262" t="s">
        <v>312</v>
      </c>
      <c r="R262" t="s">
        <v>31</v>
      </c>
      <c r="S262" t="s">
        <v>637</v>
      </c>
      <c r="V262" t="s">
        <v>205</v>
      </c>
    </row>
    <row r="263" spans="1:22">
      <c r="A263" t="s">
        <v>535</v>
      </c>
      <c r="D263" t="s">
        <v>25</v>
      </c>
      <c r="E263" t="s">
        <v>24</v>
      </c>
      <c r="F263" t="s">
        <v>23</v>
      </c>
      <c r="G263" t="s">
        <v>808</v>
      </c>
      <c r="I263">
        <v>11</v>
      </c>
      <c r="J263">
        <v>0</v>
      </c>
      <c r="L263" t="s">
        <v>98</v>
      </c>
      <c r="N263" t="s">
        <v>809</v>
      </c>
      <c r="O263">
        <v>4</v>
      </c>
      <c r="P263" t="s">
        <v>40</v>
      </c>
      <c r="S263" t="s">
        <v>657</v>
      </c>
      <c r="V263" t="s">
        <v>658</v>
      </c>
    </row>
    <row r="264" spans="1:22">
      <c r="A264" t="s">
        <v>536</v>
      </c>
      <c r="D264" t="s">
        <v>203</v>
      </c>
      <c r="E264" t="s">
        <v>195</v>
      </c>
      <c r="F264" t="s">
        <v>23</v>
      </c>
      <c r="G264" t="s">
        <v>810</v>
      </c>
      <c r="I264">
        <v>14</v>
      </c>
      <c r="J264">
        <v>11</v>
      </c>
      <c r="K264" t="s">
        <v>313</v>
      </c>
      <c r="L264" t="s">
        <v>986</v>
      </c>
      <c r="N264" t="s">
        <v>105</v>
      </c>
      <c r="O264">
        <v>2</v>
      </c>
      <c r="P264" t="s">
        <v>31</v>
      </c>
      <c r="V264" t="s">
        <v>314</v>
      </c>
    </row>
    <row r="265" spans="1:22">
      <c r="A265" t="s">
        <v>537</v>
      </c>
      <c r="D265" t="s">
        <v>36</v>
      </c>
      <c r="E265" t="s">
        <v>24</v>
      </c>
      <c r="F265" t="s">
        <v>23</v>
      </c>
      <c r="I265">
        <v>5</v>
      </c>
      <c r="J265">
        <v>0</v>
      </c>
      <c r="L265" t="s">
        <v>98</v>
      </c>
      <c r="N265" t="s">
        <v>315</v>
      </c>
      <c r="O265">
        <v>1</v>
      </c>
      <c r="P265" t="s">
        <v>46</v>
      </c>
      <c r="S265" t="s">
        <v>917</v>
      </c>
      <c r="V265" t="s">
        <v>190</v>
      </c>
    </row>
    <row r="266" spans="1:22">
      <c r="A266" t="s">
        <v>538</v>
      </c>
      <c r="D266" t="s">
        <v>42</v>
      </c>
      <c r="E266" t="s">
        <v>35</v>
      </c>
      <c r="G266" t="s">
        <v>638</v>
      </c>
      <c r="I266">
        <v>3</v>
      </c>
      <c r="J266">
        <v>2</v>
      </c>
      <c r="K266" t="s">
        <v>198</v>
      </c>
      <c r="L266" t="s">
        <v>145</v>
      </c>
      <c r="N266" t="s">
        <v>124</v>
      </c>
      <c r="O266">
        <v>1</v>
      </c>
      <c r="P266" t="s">
        <v>316</v>
      </c>
      <c r="V266" t="s">
        <v>317</v>
      </c>
    </row>
    <row r="267" spans="1:22">
      <c r="A267" t="s">
        <v>539</v>
      </c>
      <c r="D267" t="s">
        <v>25</v>
      </c>
      <c r="E267" t="s">
        <v>24</v>
      </c>
      <c r="F267" t="s">
        <v>23</v>
      </c>
      <c r="G267" t="s">
        <v>918</v>
      </c>
      <c r="I267">
        <v>3</v>
      </c>
      <c r="J267">
        <v>0</v>
      </c>
      <c r="K267" t="s">
        <v>121</v>
      </c>
      <c r="L267" t="s">
        <v>131</v>
      </c>
      <c r="N267" t="s">
        <v>121</v>
      </c>
      <c r="O267">
        <v>1</v>
      </c>
      <c r="P267" t="s">
        <v>193</v>
      </c>
    </row>
    <row r="268" spans="1:22">
      <c r="A268" t="s">
        <v>540</v>
      </c>
      <c r="D268" t="s">
        <v>36</v>
      </c>
      <c r="E268" t="s">
        <v>35</v>
      </c>
      <c r="F268" t="s">
        <v>23</v>
      </c>
      <c r="G268" t="s">
        <v>726</v>
      </c>
      <c r="I268">
        <v>18</v>
      </c>
      <c r="J268">
        <v>4</v>
      </c>
      <c r="K268" t="s">
        <v>232</v>
      </c>
      <c r="L268" t="s">
        <v>98</v>
      </c>
      <c r="M268" t="s">
        <v>660</v>
      </c>
      <c r="N268" t="s">
        <v>318</v>
      </c>
      <c r="O268">
        <v>2</v>
      </c>
      <c r="P268" t="s">
        <v>31</v>
      </c>
      <c r="Q268" t="s">
        <v>68</v>
      </c>
      <c r="S268" t="s">
        <v>40</v>
      </c>
      <c r="V268" t="s">
        <v>28</v>
      </c>
    </row>
    <row r="269" spans="1:22">
      <c r="A269" t="s">
        <v>541</v>
      </c>
      <c r="D269" t="s">
        <v>48</v>
      </c>
      <c r="E269" t="s">
        <v>24</v>
      </c>
      <c r="F269" t="s">
        <v>23</v>
      </c>
      <c r="G269" t="s">
        <v>919</v>
      </c>
      <c r="I269">
        <v>20</v>
      </c>
      <c r="J269">
        <v>1</v>
      </c>
      <c r="K269" t="s">
        <v>124</v>
      </c>
      <c r="L269" t="s">
        <v>98</v>
      </c>
      <c r="M269" t="s">
        <v>182</v>
      </c>
      <c r="N269" t="s">
        <v>124</v>
      </c>
      <c r="O269">
        <v>2</v>
      </c>
    </row>
    <row r="270" spans="1:22">
      <c r="A270" t="s">
        <v>542</v>
      </c>
      <c r="D270" t="s">
        <v>25</v>
      </c>
      <c r="E270" t="s">
        <v>35</v>
      </c>
      <c r="F270" t="s">
        <v>23</v>
      </c>
      <c r="G270" t="s">
        <v>727</v>
      </c>
      <c r="I270">
        <v>14</v>
      </c>
      <c r="J270">
        <v>5</v>
      </c>
      <c r="K270" t="s">
        <v>262</v>
      </c>
      <c r="L270" t="s">
        <v>98</v>
      </c>
      <c r="M270" t="s">
        <v>920</v>
      </c>
      <c r="N270" t="s">
        <v>260</v>
      </c>
      <c r="O270">
        <v>2</v>
      </c>
      <c r="P270" t="s">
        <v>31</v>
      </c>
      <c r="Q270" t="s">
        <v>66</v>
      </c>
      <c r="S270" t="s">
        <v>40</v>
      </c>
      <c r="V270" t="s">
        <v>811</v>
      </c>
    </row>
    <row r="271" spans="1:22">
      <c r="A271" t="s">
        <v>598</v>
      </c>
      <c r="D271" t="s">
        <v>812</v>
      </c>
      <c r="E271" t="s">
        <v>153</v>
      </c>
      <c r="F271" t="s">
        <v>813</v>
      </c>
      <c r="G271" t="s">
        <v>695</v>
      </c>
      <c r="I271">
        <v>9</v>
      </c>
      <c r="J271">
        <v>9</v>
      </c>
      <c r="K271" t="s">
        <v>262</v>
      </c>
      <c r="L271" t="s">
        <v>98</v>
      </c>
      <c r="M271" t="s">
        <v>735</v>
      </c>
      <c r="N271" t="s">
        <v>121</v>
      </c>
      <c r="O271">
        <v>1</v>
      </c>
      <c r="P271" t="s">
        <v>31</v>
      </c>
      <c r="Q271" t="s">
        <v>66</v>
      </c>
      <c r="S271" t="s">
        <v>31</v>
      </c>
    </row>
    <row r="272" spans="1:22">
      <c r="A272" t="s">
        <v>543</v>
      </c>
      <c r="D272" t="s">
        <v>36</v>
      </c>
      <c r="E272" t="s">
        <v>35</v>
      </c>
      <c r="G272" t="s">
        <v>319</v>
      </c>
      <c r="I272">
        <v>9</v>
      </c>
      <c r="J272">
        <v>2</v>
      </c>
      <c r="K272" t="s">
        <v>122</v>
      </c>
      <c r="L272" t="s">
        <v>98</v>
      </c>
      <c r="N272" t="s">
        <v>102</v>
      </c>
      <c r="O272">
        <v>2</v>
      </c>
      <c r="R272" t="s">
        <v>31</v>
      </c>
      <c r="S272" t="s">
        <v>151</v>
      </c>
      <c r="V272" t="s">
        <v>197</v>
      </c>
    </row>
    <row r="273" spans="1:22">
      <c r="A273" t="s">
        <v>544</v>
      </c>
      <c r="D273" t="s">
        <v>36</v>
      </c>
      <c r="E273" t="s">
        <v>15</v>
      </c>
      <c r="G273" t="s">
        <v>921</v>
      </c>
      <c r="J273">
        <v>12</v>
      </c>
      <c r="K273" t="s">
        <v>320</v>
      </c>
      <c r="L273" t="s">
        <v>98</v>
      </c>
      <c r="N273" t="s">
        <v>99</v>
      </c>
      <c r="O273">
        <v>1</v>
      </c>
      <c r="P273" t="s">
        <v>157</v>
      </c>
      <c r="Q273" t="s">
        <v>68</v>
      </c>
      <c r="S273" t="s">
        <v>40</v>
      </c>
      <c r="V273" t="s">
        <v>197</v>
      </c>
    </row>
    <row r="274" spans="1:22">
      <c r="A274" t="s">
        <v>545</v>
      </c>
      <c r="D274" t="s">
        <v>36</v>
      </c>
      <c r="E274" t="s">
        <v>15</v>
      </c>
      <c r="F274" t="s">
        <v>29</v>
      </c>
      <c r="G274" t="s">
        <v>922</v>
      </c>
      <c r="J274">
        <v>23</v>
      </c>
      <c r="K274" t="s">
        <v>124</v>
      </c>
      <c r="L274" t="s">
        <v>156</v>
      </c>
      <c r="N274" t="s">
        <v>102</v>
      </c>
      <c r="O274">
        <v>2</v>
      </c>
      <c r="R274" t="s">
        <v>31</v>
      </c>
      <c r="S274" t="s">
        <v>627</v>
      </c>
    </row>
    <row r="275" spans="1:22">
      <c r="A275" t="s">
        <v>546</v>
      </c>
      <c r="D275" t="s">
        <v>36</v>
      </c>
      <c r="E275" t="s">
        <v>35</v>
      </c>
      <c r="G275" t="s">
        <v>186</v>
      </c>
      <c r="I275">
        <v>4</v>
      </c>
      <c r="J275">
        <v>1</v>
      </c>
      <c r="K275" t="s">
        <v>138</v>
      </c>
      <c r="L275" t="s">
        <v>156</v>
      </c>
      <c r="N275" t="s">
        <v>102</v>
      </c>
      <c r="O275">
        <v>1</v>
      </c>
      <c r="R275" t="s">
        <v>31</v>
      </c>
      <c r="S275" t="s">
        <v>151</v>
      </c>
      <c r="V275" t="s">
        <v>197</v>
      </c>
    </row>
    <row r="276" spans="1:22">
      <c r="A276" t="s">
        <v>547</v>
      </c>
      <c r="D276" t="s">
        <v>36</v>
      </c>
      <c r="E276" t="s">
        <v>15</v>
      </c>
      <c r="F276" t="s">
        <v>23</v>
      </c>
      <c r="G276" t="s">
        <v>639</v>
      </c>
      <c r="J276">
        <v>13</v>
      </c>
      <c r="K276" t="s">
        <v>141</v>
      </c>
      <c r="L276" t="s">
        <v>156</v>
      </c>
      <c r="N276" t="s">
        <v>218</v>
      </c>
      <c r="O276">
        <v>4</v>
      </c>
      <c r="P276" t="s">
        <v>31</v>
      </c>
      <c r="S276" t="s">
        <v>40</v>
      </c>
      <c r="V276" t="s">
        <v>200</v>
      </c>
    </row>
    <row r="277" spans="1:22">
      <c r="A277" t="s">
        <v>599</v>
      </c>
      <c r="D277" t="s">
        <v>25</v>
      </c>
      <c r="E277" t="s">
        <v>24</v>
      </c>
      <c r="F277" t="s">
        <v>14</v>
      </c>
      <c r="I277">
        <v>4</v>
      </c>
      <c r="J277">
        <v>0</v>
      </c>
      <c r="L277" t="s">
        <v>17</v>
      </c>
      <c r="N277" t="s">
        <v>132</v>
      </c>
      <c r="O277">
        <v>2</v>
      </c>
      <c r="P277" t="s">
        <v>21</v>
      </c>
      <c r="R277" t="s">
        <v>103</v>
      </c>
      <c r="S277" t="s">
        <v>21</v>
      </c>
      <c r="V277" t="s">
        <v>814</v>
      </c>
    </row>
    <row r="278" spans="1:22">
      <c r="A278" t="s">
        <v>600</v>
      </c>
      <c r="D278" t="s">
        <v>42</v>
      </c>
      <c r="E278" t="s">
        <v>195</v>
      </c>
      <c r="G278" t="s">
        <v>923</v>
      </c>
      <c r="I278">
        <v>9</v>
      </c>
      <c r="J278">
        <v>8</v>
      </c>
      <c r="K278" t="s">
        <v>135</v>
      </c>
      <c r="L278" t="s">
        <v>98</v>
      </c>
      <c r="N278" t="s">
        <v>124</v>
      </c>
      <c r="O278">
        <v>1</v>
      </c>
      <c r="P278" t="s">
        <v>21</v>
      </c>
      <c r="R278" t="s">
        <v>713</v>
      </c>
      <c r="S278" t="s">
        <v>103</v>
      </c>
      <c r="V278" t="s">
        <v>199</v>
      </c>
    </row>
    <row r="279" spans="1:22">
      <c r="A279" t="s">
        <v>601</v>
      </c>
      <c r="D279" t="s">
        <v>42</v>
      </c>
      <c r="E279" t="s">
        <v>24</v>
      </c>
      <c r="F279" t="s">
        <v>14</v>
      </c>
      <c r="I279">
        <v>1</v>
      </c>
      <c r="J279">
        <v>0</v>
      </c>
      <c r="L279" t="s">
        <v>17</v>
      </c>
      <c r="N279" t="s">
        <v>154</v>
      </c>
      <c r="O279">
        <v>1</v>
      </c>
      <c r="P279" t="s">
        <v>21</v>
      </c>
      <c r="R279" t="s">
        <v>103</v>
      </c>
      <c r="S279" t="s">
        <v>21</v>
      </c>
      <c r="V279" t="s">
        <v>46</v>
      </c>
    </row>
    <row r="280" spans="1:22">
      <c r="A280" t="s">
        <v>602</v>
      </c>
      <c r="D280" t="s">
        <v>42</v>
      </c>
      <c r="E280" t="s">
        <v>24</v>
      </c>
      <c r="F280" t="s">
        <v>14</v>
      </c>
      <c r="I280">
        <v>4</v>
      </c>
      <c r="J280">
        <v>0</v>
      </c>
      <c r="L280" t="s">
        <v>17</v>
      </c>
      <c r="N280" t="s">
        <v>124</v>
      </c>
      <c r="O280">
        <v>1</v>
      </c>
      <c r="P280" t="s">
        <v>21</v>
      </c>
      <c r="R280" t="s">
        <v>21</v>
      </c>
      <c r="S280" t="s">
        <v>21</v>
      </c>
      <c r="V280" t="s">
        <v>46</v>
      </c>
    </row>
    <row r="281" spans="1:22">
      <c r="A281" t="s">
        <v>603</v>
      </c>
      <c r="D281" t="s">
        <v>42</v>
      </c>
      <c r="E281" t="s">
        <v>35</v>
      </c>
      <c r="G281" t="s">
        <v>696</v>
      </c>
      <c r="I281">
        <v>4</v>
      </c>
      <c r="J281">
        <v>2</v>
      </c>
      <c r="K281" t="s">
        <v>154</v>
      </c>
      <c r="L281" t="s">
        <v>17</v>
      </c>
      <c r="N281" t="s">
        <v>245</v>
      </c>
      <c r="O281">
        <v>2</v>
      </c>
      <c r="P281" t="s">
        <v>21</v>
      </c>
      <c r="R281" t="s">
        <v>21</v>
      </c>
      <c r="S281" t="s">
        <v>21</v>
      </c>
      <c r="V281" t="s">
        <v>46</v>
      </c>
    </row>
    <row r="282" spans="1:22">
      <c r="A282" t="s">
        <v>604</v>
      </c>
      <c r="D282" t="s">
        <v>42</v>
      </c>
      <c r="E282" t="s">
        <v>24</v>
      </c>
      <c r="F282" t="s">
        <v>14</v>
      </c>
      <c r="G282" t="s">
        <v>828</v>
      </c>
      <c r="I282">
        <v>13</v>
      </c>
      <c r="J282">
        <v>0</v>
      </c>
      <c r="L282" t="s">
        <v>17</v>
      </c>
      <c r="M282" t="s">
        <v>182</v>
      </c>
      <c r="N282" t="s">
        <v>245</v>
      </c>
      <c r="O282">
        <v>1</v>
      </c>
      <c r="P282" t="s">
        <v>21</v>
      </c>
      <c r="R282" t="s">
        <v>21</v>
      </c>
      <c r="S282" t="s">
        <v>21</v>
      </c>
      <c r="V282" t="s">
        <v>46</v>
      </c>
    </row>
    <row r="283" spans="1:22">
      <c r="A283" t="s">
        <v>605</v>
      </c>
      <c r="D283" t="s">
        <v>25</v>
      </c>
      <c r="E283" t="s">
        <v>24</v>
      </c>
      <c r="I283">
        <v>3</v>
      </c>
      <c r="J283">
        <v>0</v>
      </c>
      <c r="L283" t="s">
        <v>98</v>
      </c>
      <c r="M283" t="s">
        <v>67</v>
      </c>
      <c r="N283" t="s">
        <v>134</v>
      </c>
      <c r="O283">
        <v>1</v>
      </c>
      <c r="P283" t="s">
        <v>40</v>
      </c>
      <c r="R283" t="s">
        <v>669</v>
      </c>
      <c r="S283" t="s">
        <v>40</v>
      </c>
      <c r="V283" t="s">
        <v>815</v>
      </c>
    </row>
    <row r="284" spans="1:22">
      <c r="A284" t="s">
        <v>606</v>
      </c>
      <c r="D284" t="s">
        <v>36</v>
      </c>
      <c r="E284" t="s">
        <v>35</v>
      </c>
      <c r="G284" t="s">
        <v>697</v>
      </c>
      <c r="I284">
        <v>1</v>
      </c>
      <c r="J284">
        <v>1</v>
      </c>
      <c r="K284" t="s">
        <v>717</v>
      </c>
      <c r="L284" t="s">
        <v>715</v>
      </c>
      <c r="N284" t="s">
        <v>102</v>
      </c>
      <c r="O284">
        <v>2</v>
      </c>
      <c r="P284" t="s">
        <v>21</v>
      </c>
      <c r="R284" t="s">
        <v>21</v>
      </c>
    </row>
    <row r="285" spans="1:22">
      <c r="A285" t="s">
        <v>607</v>
      </c>
      <c r="D285" t="s">
        <v>36</v>
      </c>
      <c r="E285" t="s">
        <v>104</v>
      </c>
      <c r="F285" t="s">
        <v>23</v>
      </c>
      <c r="L285" t="s">
        <v>98</v>
      </c>
      <c r="M285" t="s">
        <v>182</v>
      </c>
      <c r="N285" t="s">
        <v>37</v>
      </c>
      <c r="O285">
        <v>1</v>
      </c>
      <c r="P285" t="s">
        <v>40</v>
      </c>
      <c r="R285" t="s">
        <v>49</v>
      </c>
      <c r="S285" t="s">
        <v>159</v>
      </c>
      <c r="V285" t="s">
        <v>716</v>
      </c>
    </row>
    <row r="286" spans="1:22">
      <c r="A286" t="s">
        <v>608</v>
      </c>
      <c r="D286" t="s">
        <v>36</v>
      </c>
      <c r="E286" t="s">
        <v>112</v>
      </c>
      <c r="F286" t="s">
        <v>23</v>
      </c>
      <c r="G286" t="s">
        <v>186</v>
      </c>
      <c r="I286">
        <v>33</v>
      </c>
      <c r="J286">
        <v>4</v>
      </c>
      <c r="L286" t="s">
        <v>98</v>
      </c>
      <c r="M286" t="s">
        <v>120</v>
      </c>
      <c r="N286" t="s">
        <v>246</v>
      </c>
      <c r="O286">
        <v>1</v>
      </c>
      <c r="P286" t="s">
        <v>193</v>
      </c>
      <c r="R286" t="s">
        <v>159</v>
      </c>
      <c r="S286" t="s">
        <v>31</v>
      </c>
      <c r="V286" t="s">
        <v>670</v>
      </c>
    </row>
    <row r="287" spans="1:22">
      <c r="A287" t="s">
        <v>548</v>
      </c>
      <c r="D287" t="s">
        <v>36</v>
      </c>
      <c r="E287" t="s">
        <v>321</v>
      </c>
      <c r="F287" t="s">
        <v>23</v>
      </c>
      <c r="G287" t="s">
        <v>924</v>
      </c>
      <c r="I287">
        <v>77</v>
      </c>
      <c r="J287">
        <v>40</v>
      </c>
      <c r="K287" t="s">
        <v>320</v>
      </c>
      <c r="L287" t="s">
        <v>131</v>
      </c>
      <c r="N287" t="s">
        <v>322</v>
      </c>
      <c r="O287">
        <v>1</v>
      </c>
      <c r="P287" t="s">
        <v>40</v>
      </c>
      <c r="R287" t="s">
        <v>323</v>
      </c>
      <c r="S287" t="s">
        <v>31</v>
      </c>
      <c r="V287" t="s">
        <v>197</v>
      </c>
    </row>
    <row r="288" spans="1:22">
      <c r="A288" t="s">
        <v>609</v>
      </c>
      <c r="C288" t="s">
        <v>816</v>
      </c>
      <c r="D288" t="s">
        <v>101</v>
      </c>
      <c r="E288" t="s">
        <v>108</v>
      </c>
      <c r="F288" t="s">
        <v>23</v>
      </c>
      <c r="I288">
        <v>2</v>
      </c>
      <c r="J288">
        <v>0</v>
      </c>
      <c r="L288" t="s">
        <v>817</v>
      </c>
      <c r="M288" t="s">
        <v>698</v>
      </c>
      <c r="N288" t="s">
        <v>694</v>
      </c>
      <c r="O288">
        <v>1</v>
      </c>
      <c r="P288" t="s">
        <v>818</v>
      </c>
      <c r="Q288" t="s">
        <v>819</v>
      </c>
      <c r="R288" t="s">
        <v>820</v>
      </c>
      <c r="S288" t="s">
        <v>699</v>
      </c>
      <c r="V288" t="s">
        <v>821</v>
      </c>
    </row>
    <row r="289" spans="1:22">
      <c r="A289" t="s">
        <v>610</v>
      </c>
      <c r="C289" t="s">
        <v>987</v>
      </c>
      <c r="D289" t="s">
        <v>36</v>
      </c>
      <c r="E289" t="s">
        <v>35</v>
      </c>
      <c r="F289" t="s">
        <v>23</v>
      </c>
      <c r="G289" t="s">
        <v>925</v>
      </c>
      <c r="I289">
        <v>9</v>
      </c>
      <c r="J289">
        <v>1</v>
      </c>
      <c r="K289" t="s">
        <v>700</v>
      </c>
      <c r="L289" t="s">
        <v>692</v>
      </c>
      <c r="N289" t="s">
        <v>926</v>
      </c>
      <c r="O289">
        <v>3</v>
      </c>
      <c r="P289" t="s">
        <v>927</v>
      </c>
      <c r="S289" t="s">
        <v>928</v>
      </c>
    </row>
    <row r="290" spans="1:22">
      <c r="A290" t="s">
        <v>549</v>
      </c>
      <c r="D290" t="s">
        <v>36</v>
      </c>
      <c r="E290" t="s">
        <v>43</v>
      </c>
      <c r="F290" t="s">
        <v>109</v>
      </c>
      <c r="L290" t="s">
        <v>708</v>
      </c>
      <c r="N290" t="s">
        <v>659</v>
      </c>
      <c r="O290">
        <v>2</v>
      </c>
      <c r="P290" t="s">
        <v>40</v>
      </c>
      <c r="R290" t="s">
        <v>324</v>
      </c>
      <c r="V290"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2024-12-06T11:09:00Z</dcterms:modified>
  <cp:category/>
  <cp:contentStatus/>
</cp:coreProperties>
</file>