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89 TCGA-THCA pathology reports (validation)\qwen\"/>
    </mc:Choice>
  </mc:AlternateContent>
  <xr:revisionPtr revIDLastSave="0" documentId="13_ncr:1_{38AF8F3E-54E3-45AB-AC18-1D4AFCC3A6D9}" xr6:coauthVersionLast="47" xr6:coauthVersionMax="47" xr10:uidLastSave="{00000000-0000-0000-0000-000000000000}"/>
  <bookViews>
    <workbookView xWindow="-98" yWindow="-98" windowWidth="21795" windowHeight="11625" tabRatio="494" xr2:uid="{00000000-000D-0000-FFFF-FFFF00000000}"/>
  </bookViews>
  <sheets>
    <sheet name="Classification result" sheetId="35" r:id="rId1"/>
    <sheet name="Model output" sheetId="36" r:id="rId2"/>
  </sheets>
  <definedNames>
    <definedName name="_xlnm._FilterDatabase" localSheetId="0" hidden="1">'Classification result'!$AO$2:$AS$291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35" l="1"/>
  <c r="G5" i="35"/>
  <c r="G6" i="35"/>
  <c r="G7" i="35"/>
  <c r="G8" i="35"/>
  <c r="G9" i="35"/>
  <c r="G10" i="35"/>
  <c r="G11" i="35"/>
  <c r="G12" i="35"/>
  <c r="G13" i="35"/>
  <c r="G14" i="35"/>
  <c r="G15" i="35"/>
  <c r="G16" i="35"/>
  <c r="G17" i="35"/>
  <c r="G18" i="35"/>
  <c r="G19" i="35"/>
  <c r="G20" i="35"/>
  <c r="G21" i="35"/>
  <c r="G22" i="35"/>
  <c r="G23" i="35"/>
  <c r="G24" i="35"/>
  <c r="G25" i="35"/>
  <c r="G26" i="35"/>
  <c r="G27" i="35"/>
  <c r="G28" i="35"/>
  <c r="G29" i="35"/>
  <c r="G30" i="35"/>
  <c r="G31" i="35"/>
  <c r="G32" i="35"/>
  <c r="G33" i="35"/>
  <c r="G34" i="35"/>
  <c r="G35" i="35"/>
  <c r="G36" i="35"/>
  <c r="G37" i="35"/>
  <c r="G38" i="35"/>
  <c r="G39" i="35"/>
  <c r="G40" i="35"/>
  <c r="G41" i="35"/>
  <c r="G42" i="35"/>
  <c r="G43" i="35"/>
  <c r="G44" i="35"/>
  <c r="G45" i="35"/>
  <c r="G46" i="35"/>
  <c r="G47" i="35"/>
  <c r="G48" i="35"/>
  <c r="G49" i="35"/>
  <c r="G50" i="35"/>
  <c r="G51" i="35"/>
  <c r="G52" i="35"/>
  <c r="G53" i="35"/>
  <c r="G54" i="35"/>
  <c r="G55" i="35"/>
  <c r="G56" i="35"/>
  <c r="G57" i="35"/>
  <c r="G58" i="35"/>
  <c r="G59" i="35"/>
  <c r="G60" i="35"/>
  <c r="G61" i="35"/>
  <c r="G62" i="35"/>
  <c r="G63" i="35"/>
  <c r="G64" i="35"/>
  <c r="G65" i="35"/>
  <c r="G66" i="35"/>
  <c r="G67" i="35"/>
  <c r="G68" i="35"/>
  <c r="G69" i="35"/>
  <c r="G70" i="35"/>
  <c r="G71" i="35"/>
  <c r="G72" i="35"/>
  <c r="G73" i="35"/>
  <c r="G74" i="35"/>
  <c r="G75" i="35"/>
  <c r="G76" i="35"/>
  <c r="G77" i="35"/>
  <c r="G78" i="35"/>
  <c r="G79" i="35"/>
  <c r="G80" i="35"/>
  <c r="G81" i="35"/>
  <c r="G82" i="35"/>
  <c r="G83" i="35"/>
  <c r="G84" i="35"/>
  <c r="G85" i="35"/>
  <c r="G86" i="35"/>
  <c r="G87" i="35"/>
  <c r="G88" i="35"/>
  <c r="G89" i="35"/>
  <c r="G90" i="35"/>
  <c r="G91" i="35"/>
  <c r="G92" i="35"/>
  <c r="G93" i="35"/>
  <c r="G94" i="35"/>
  <c r="G95" i="35"/>
  <c r="G96" i="35"/>
  <c r="G97" i="35"/>
  <c r="G98" i="35"/>
  <c r="G99" i="35"/>
  <c r="G100" i="35"/>
  <c r="G101" i="35"/>
  <c r="G102" i="35"/>
  <c r="G103" i="35"/>
  <c r="G104" i="35"/>
  <c r="G105" i="35"/>
  <c r="G106" i="35"/>
  <c r="G107" i="35"/>
  <c r="G108" i="35"/>
  <c r="G109" i="35"/>
  <c r="G110" i="35"/>
  <c r="G111" i="35"/>
  <c r="G112" i="35"/>
  <c r="G113" i="35"/>
  <c r="G114" i="35"/>
  <c r="G115" i="35"/>
  <c r="G116" i="35"/>
  <c r="G117" i="35"/>
  <c r="G118" i="35"/>
  <c r="G119" i="35"/>
  <c r="G120" i="35"/>
  <c r="G121" i="35"/>
  <c r="G122" i="35"/>
  <c r="G123" i="35"/>
  <c r="G124" i="35"/>
  <c r="G125" i="35"/>
  <c r="G126" i="35"/>
  <c r="G127" i="35"/>
  <c r="G128" i="35"/>
  <c r="G129" i="35"/>
  <c r="G130" i="35"/>
  <c r="G131" i="35"/>
  <c r="G132" i="35"/>
  <c r="G133" i="35"/>
  <c r="G134" i="35"/>
  <c r="G135" i="35"/>
  <c r="G136" i="35"/>
  <c r="G137" i="35"/>
  <c r="G138" i="35"/>
  <c r="G139" i="35"/>
  <c r="G140" i="35"/>
  <c r="G141" i="35"/>
  <c r="G142" i="35"/>
  <c r="G143" i="35"/>
  <c r="G144" i="35"/>
  <c r="G145" i="35"/>
  <c r="G146" i="35"/>
  <c r="G147" i="35"/>
  <c r="G148" i="35"/>
  <c r="G149" i="35"/>
  <c r="G150" i="35"/>
  <c r="G151" i="35"/>
  <c r="G152" i="35"/>
  <c r="G153" i="35"/>
  <c r="G154" i="35"/>
  <c r="G155" i="35"/>
  <c r="G156" i="35"/>
  <c r="G157" i="35"/>
  <c r="G158" i="35"/>
  <c r="G159" i="35"/>
  <c r="G160" i="35"/>
  <c r="G161" i="35"/>
  <c r="G162" i="35"/>
  <c r="G163" i="35"/>
  <c r="G164" i="35"/>
  <c r="G165" i="35"/>
  <c r="G166" i="35"/>
  <c r="G167" i="35"/>
  <c r="G168" i="35"/>
  <c r="G169" i="35"/>
  <c r="G170" i="35"/>
  <c r="G171" i="35"/>
  <c r="G172" i="35"/>
  <c r="G173" i="35"/>
  <c r="G174" i="35"/>
  <c r="G175" i="35"/>
  <c r="G176" i="35"/>
  <c r="G177" i="35"/>
  <c r="G178" i="35"/>
  <c r="G179" i="35"/>
  <c r="G180" i="35"/>
  <c r="G181" i="35"/>
  <c r="G182" i="35"/>
  <c r="G183" i="35"/>
  <c r="G184" i="35"/>
  <c r="G185" i="35"/>
  <c r="G186" i="35"/>
  <c r="G187" i="35"/>
  <c r="G188" i="35"/>
  <c r="G189" i="35"/>
  <c r="G190" i="35"/>
  <c r="G191" i="35"/>
  <c r="G192" i="35"/>
  <c r="G193" i="35"/>
  <c r="G194" i="35"/>
  <c r="G195" i="35"/>
  <c r="G196" i="35"/>
  <c r="G197" i="35"/>
  <c r="G198" i="35"/>
  <c r="G199" i="35"/>
  <c r="G200" i="35"/>
  <c r="G201" i="35"/>
  <c r="G202" i="35"/>
  <c r="G203" i="35"/>
  <c r="G204" i="35"/>
  <c r="G205" i="35"/>
  <c r="G206" i="35"/>
  <c r="G207" i="35"/>
  <c r="G208" i="35"/>
  <c r="G209" i="35"/>
  <c r="G210" i="35"/>
  <c r="G211" i="35"/>
  <c r="G212" i="35"/>
  <c r="G213" i="35"/>
  <c r="G214" i="35"/>
  <c r="G215" i="35"/>
  <c r="G216" i="35"/>
  <c r="G217" i="35"/>
  <c r="G218" i="35"/>
  <c r="G219" i="35"/>
  <c r="G220" i="35"/>
  <c r="G221" i="35"/>
  <c r="G222" i="35"/>
  <c r="G223" i="35"/>
  <c r="G224" i="35"/>
  <c r="G225" i="35"/>
  <c r="G226" i="35"/>
  <c r="G227" i="35"/>
  <c r="G228" i="35"/>
  <c r="G229" i="35"/>
  <c r="G230" i="35"/>
  <c r="G231" i="35"/>
  <c r="G232" i="35"/>
  <c r="G233" i="35"/>
  <c r="G234" i="35"/>
  <c r="G235" i="35"/>
  <c r="G236" i="35"/>
  <c r="G237" i="35"/>
  <c r="G238" i="35"/>
  <c r="G239" i="35"/>
  <c r="G240" i="35"/>
  <c r="G241" i="35"/>
  <c r="G242" i="35"/>
  <c r="G243" i="35"/>
  <c r="G244" i="35"/>
  <c r="G245" i="35"/>
  <c r="G246" i="35"/>
  <c r="G247" i="35"/>
  <c r="G248" i="35"/>
  <c r="G249" i="35"/>
  <c r="G250" i="35"/>
  <c r="G251" i="35"/>
  <c r="G252" i="35"/>
  <c r="G253" i="35"/>
  <c r="G254" i="35"/>
  <c r="G255" i="35"/>
  <c r="G256" i="35"/>
  <c r="G257" i="35"/>
  <c r="G258" i="35"/>
  <c r="G259" i="35"/>
  <c r="G260" i="35"/>
  <c r="G261" i="35"/>
  <c r="G262" i="35"/>
  <c r="G263" i="35"/>
  <c r="G264" i="35"/>
  <c r="G265" i="35"/>
  <c r="G266" i="35"/>
  <c r="G267" i="35"/>
  <c r="G268" i="35"/>
  <c r="G269" i="35"/>
  <c r="G270" i="35"/>
  <c r="G271" i="35"/>
  <c r="G272" i="35"/>
  <c r="G273" i="35"/>
  <c r="G274" i="35"/>
  <c r="G275" i="35"/>
  <c r="G276" i="35"/>
  <c r="G277" i="35"/>
  <c r="G278" i="35"/>
  <c r="G279" i="35"/>
  <c r="G280" i="35"/>
  <c r="G281" i="35"/>
  <c r="G282" i="35"/>
  <c r="G283" i="35"/>
  <c r="G284" i="35"/>
  <c r="G285" i="35"/>
  <c r="G286" i="35"/>
  <c r="G287" i="35"/>
  <c r="G288" i="35"/>
  <c r="G289" i="35"/>
  <c r="G290" i="35"/>
  <c r="G291" i="35"/>
  <c r="G3" i="35"/>
  <c r="AH47" i="35"/>
  <c r="AH144" i="35"/>
  <c r="AI144" i="35" s="1"/>
  <c r="AH145" i="35"/>
  <c r="AI145" i="35" s="1"/>
  <c r="AH163" i="35"/>
  <c r="AC3" i="35"/>
  <c r="AC4" i="35"/>
  <c r="AC5" i="35"/>
  <c r="AC6" i="35"/>
  <c r="AC7" i="35"/>
  <c r="AC8" i="35"/>
  <c r="AC9" i="35"/>
  <c r="AC10" i="35"/>
  <c r="AC11" i="35"/>
  <c r="AC12" i="35"/>
  <c r="AC13" i="35"/>
  <c r="AC14" i="35"/>
  <c r="AC15" i="35"/>
  <c r="AC16" i="35"/>
  <c r="AC17" i="35"/>
  <c r="AC18" i="35"/>
  <c r="AC19" i="35"/>
  <c r="AC20" i="35"/>
  <c r="AC21" i="35"/>
  <c r="AC22" i="35"/>
  <c r="AC23" i="35"/>
  <c r="AC24" i="35"/>
  <c r="AC25" i="35"/>
  <c r="AC26" i="35"/>
  <c r="AC27" i="35"/>
  <c r="AC28" i="35"/>
  <c r="AC29" i="35"/>
  <c r="AC30" i="35"/>
  <c r="AC31" i="35"/>
  <c r="AC32" i="35"/>
  <c r="AC33" i="35"/>
  <c r="AC34" i="35"/>
  <c r="AC35" i="35"/>
  <c r="AC36" i="35"/>
  <c r="AC37" i="35"/>
  <c r="AC38" i="35"/>
  <c r="AC39" i="35"/>
  <c r="AC40" i="35"/>
  <c r="AC41" i="35"/>
  <c r="AC42" i="35"/>
  <c r="AC43" i="35"/>
  <c r="AC44" i="35"/>
  <c r="AC45" i="35"/>
  <c r="AC46" i="35"/>
  <c r="AC47" i="35"/>
  <c r="AC48" i="35"/>
  <c r="AC49" i="35"/>
  <c r="AC50" i="35"/>
  <c r="AC51" i="35"/>
  <c r="AC52" i="35"/>
  <c r="AC53" i="35"/>
  <c r="AC54" i="35"/>
  <c r="AC55" i="35"/>
  <c r="AC56" i="35"/>
  <c r="AC57" i="35"/>
  <c r="AC58" i="35"/>
  <c r="AC59" i="35"/>
  <c r="AC60" i="35"/>
  <c r="AC61" i="35"/>
  <c r="AC62" i="35"/>
  <c r="AC63" i="35"/>
  <c r="AC64" i="35"/>
  <c r="AC65" i="35"/>
  <c r="AC66" i="35"/>
  <c r="AC67" i="35"/>
  <c r="AC68" i="35"/>
  <c r="AC69" i="35"/>
  <c r="AC70" i="35"/>
  <c r="AC71" i="35"/>
  <c r="AC72" i="35"/>
  <c r="AC73" i="35"/>
  <c r="AC74" i="35"/>
  <c r="AC75" i="35"/>
  <c r="AC76" i="35"/>
  <c r="AC77" i="35"/>
  <c r="AC78" i="35"/>
  <c r="AC79" i="35"/>
  <c r="AC80" i="35"/>
  <c r="AC81" i="35"/>
  <c r="AC82" i="35"/>
  <c r="AC83" i="35"/>
  <c r="AC84" i="35"/>
  <c r="AC85" i="35"/>
  <c r="AC86" i="35"/>
  <c r="AC87" i="35"/>
  <c r="AC88" i="35"/>
  <c r="AC89" i="35"/>
  <c r="AC90" i="35"/>
  <c r="AC91" i="35"/>
  <c r="AC92" i="35"/>
  <c r="AC93" i="35"/>
  <c r="AC94" i="35"/>
  <c r="AC95" i="35"/>
  <c r="AC96" i="35"/>
  <c r="AC97" i="35"/>
  <c r="AC98" i="35"/>
  <c r="AC99" i="35"/>
  <c r="AC100" i="35"/>
  <c r="AC101" i="35"/>
  <c r="AC102" i="35"/>
  <c r="AC103" i="35"/>
  <c r="AC104" i="35"/>
  <c r="AC105" i="35"/>
  <c r="AC106" i="35"/>
  <c r="AC107" i="35"/>
  <c r="AC108" i="35"/>
  <c r="AC109" i="35"/>
  <c r="AC110" i="35"/>
  <c r="AC111" i="35"/>
  <c r="AC112" i="35"/>
  <c r="AC113" i="35"/>
  <c r="AC114" i="35"/>
  <c r="AC115" i="35"/>
  <c r="AC116" i="35"/>
  <c r="AC117" i="35"/>
  <c r="AC118" i="35"/>
  <c r="AC119" i="35"/>
  <c r="AC120" i="35"/>
  <c r="AC121" i="35"/>
  <c r="AC122" i="35"/>
  <c r="AC123" i="35"/>
  <c r="AC124" i="35"/>
  <c r="AC125" i="35"/>
  <c r="AC126" i="35"/>
  <c r="AC127" i="35"/>
  <c r="AC128" i="35"/>
  <c r="AC129" i="35"/>
  <c r="AC130" i="35"/>
  <c r="AC131" i="35"/>
  <c r="AC132" i="35"/>
  <c r="AC133" i="35"/>
  <c r="AC134" i="35"/>
  <c r="AC135" i="35"/>
  <c r="AC136" i="35"/>
  <c r="AC137" i="35"/>
  <c r="AC138" i="35"/>
  <c r="AC139" i="35"/>
  <c r="AC140" i="35"/>
  <c r="AC141" i="35"/>
  <c r="AC142" i="35"/>
  <c r="AC143" i="35"/>
  <c r="AC144" i="35"/>
  <c r="AC145" i="35"/>
  <c r="AC146" i="35"/>
  <c r="AC147" i="35"/>
  <c r="AC148" i="35"/>
  <c r="AC149" i="35"/>
  <c r="AC150" i="35"/>
  <c r="AC151" i="35"/>
  <c r="AC152" i="35"/>
  <c r="AC153" i="35"/>
  <c r="AC154" i="35"/>
  <c r="AC155" i="35"/>
  <c r="AC156" i="35"/>
  <c r="AC157" i="35"/>
  <c r="AC158" i="35"/>
  <c r="AC159" i="35"/>
  <c r="AC160" i="35"/>
  <c r="AC161" i="35"/>
  <c r="AC162" i="35"/>
  <c r="AC163" i="35"/>
  <c r="AC164" i="35"/>
  <c r="AC165" i="35"/>
  <c r="AC166" i="35"/>
  <c r="AC167" i="35"/>
  <c r="AC168" i="35"/>
  <c r="AC169" i="35"/>
  <c r="AC170" i="35"/>
  <c r="AC171" i="35"/>
  <c r="AC172" i="35"/>
  <c r="AC173" i="35"/>
  <c r="AC174" i="35"/>
  <c r="AC175" i="35"/>
  <c r="AC176" i="35"/>
  <c r="AC177" i="35"/>
  <c r="AC178" i="35"/>
  <c r="AC179" i="35"/>
  <c r="AC180" i="35"/>
  <c r="AC181" i="35"/>
  <c r="AC182" i="35"/>
  <c r="AC183" i="35"/>
  <c r="AC184" i="35"/>
  <c r="AC185" i="35"/>
  <c r="AC186" i="35"/>
  <c r="AC187" i="35"/>
  <c r="AC188" i="35"/>
  <c r="AC189" i="35"/>
  <c r="AC190" i="35"/>
  <c r="AC191" i="35"/>
  <c r="AC192" i="35"/>
  <c r="AC193" i="35"/>
  <c r="AC194" i="35"/>
  <c r="AC195" i="35"/>
  <c r="AC196" i="35"/>
  <c r="AC197" i="35"/>
  <c r="AC198" i="35"/>
  <c r="AC199" i="35"/>
  <c r="AC200" i="35"/>
  <c r="AC201" i="35"/>
  <c r="AC202" i="35"/>
  <c r="AC203" i="35"/>
  <c r="AC204" i="35"/>
  <c r="AC205" i="35"/>
  <c r="AC206" i="35"/>
  <c r="AC207" i="35"/>
  <c r="AC208" i="35"/>
  <c r="AC209" i="35"/>
  <c r="AC210" i="35"/>
  <c r="AC211" i="35"/>
  <c r="AC212" i="35"/>
  <c r="AC213" i="35"/>
  <c r="AC214" i="35"/>
  <c r="AC215" i="35"/>
  <c r="AC216" i="35"/>
  <c r="AC217" i="35"/>
  <c r="AC218" i="35"/>
  <c r="AC219" i="35"/>
  <c r="AC220" i="35"/>
  <c r="AC221" i="35"/>
  <c r="AC222" i="35"/>
  <c r="AC223" i="35"/>
  <c r="AC224" i="35"/>
  <c r="AC225" i="35"/>
  <c r="AC226" i="35"/>
  <c r="AC227" i="35"/>
  <c r="AC228" i="35"/>
  <c r="AC229" i="35"/>
  <c r="AC230" i="35"/>
  <c r="AC231" i="35"/>
  <c r="AC232" i="35"/>
  <c r="AC233" i="35"/>
  <c r="AC234" i="35"/>
  <c r="AC235" i="35"/>
  <c r="AC236" i="35"/>
  <c r="AC237" i="35"/>
  <c r="AC238" i="35"/>
  <c r="AC239" i="35"/>
  <c r="AC240" i="35"/>
  <c r="AC241" i="35"/>
  <c r="AC242" i="35"/>
  <c r="AC243" i="35"/>
  <c r="AC244" i="35"/>
  <c r="AC245" i="35"/>
  <c r="AC246" i="35"/>
  <c r="AC247" i="35"/>
  <c r="AC248" i="35"/>
  <c r="AC249" i="35"/>
  <c r="AC250" i="35"/>
  <c r="AC251" i="35"/>
  <c r="AC252" i="35"/>
  <c r="AC253" i="35"/>
  <c r="AC254" i="35"/>
  <c r="AC255" i="35"/>
  <c r="AC256" i="35"/>
  <c r="AC257" i="35"/>
  <c r="AC258" i="35"/>
  <c r="AC259" i="35"/>
  <c r="AC260" i="35"/>
  <c r="AC261" i="35"/>
  <c r="AC262" i="35"/>
  <c r="AC263" i="35"/>
  <c r="AC264" i="35"/>
  <c r="AC265" i="35"/>
  <c r="AC266" i="35"/>
  <c r="AC267" i="35"/>
  <c r="AC268" i="35"/>
  <c r="AC270" i="35"/>
  <c r="AC271" i="35"/>
  <c r="AC272" i="35"/>
  <c r="AC273" i="35"/>
  <c r="AC274" i="35"/>
  <c r="AC275" i="35"/>
  <c r="AC276" i="35"/>
  <c r="AC277" i="35"/>
  <c r="AC278" i="35"/>
  <c r="AC279" i="35"/>
  <c r="AC280" i="35"/>
  <c r="AC281" i="35"/>
  <c r="AC282" i="35"/>
  <c r="AC283" i="35"/>
  <c r="AC284" i="35"/>
  <c r="AC285" i="35"/>
  <c r="AC286" i="35"/>
  <c r="AC287" i="35"/>
  <c r="AC288" i="35"/>
  <c r="AC289" i="35"/>
  <c r="AC290" i="35"/>
  <c r="AC291" i="35"/>
  <c r="AC269" i="35"/>
  <c r="Y5" i="35"/>
  <c r="Y6" i="35"/>
  <c r="Y7" i="35"/>
  <c r="Y8" i="35"/>
  <c r="Y9" i="35"/>
  <c r="Y10" i="35"/>
  <c r="Y11" i="35"/>
  <c r="Y12" i="35"/>
  <c r="Y13" i="35"/>
  <c r="Y14" i="35"/>
  <c r="Y15" i="35"/>
  <c r="Y16" i="35"/>
  <c r="Y20" i="35"/>
  <c r="Y21" i="35"/>
  <c r="Y22" i="35"/>
  <c r="Y23" i="35"/>
  <c r="Y25" i="35"/>
  <c r="Y27" i="35"/>
  <c r="Y31" i="35"/>
  <c r="Y32" i="35"/>
  <c r="Y33" i="35"/>
  <c r="Y36" i="35"/>
  <c r="Y37" i="35"/>
  <c r="Y39" i="35"/>
  <c r="Y40" i="35"/>
  <c r="Y41" i="35"/>
  <c r="Y43" i="35"/>
  <c r="Y46" i="35"/>
  <c r="Y47" i="35"/>
  <c r="Y48" i="35"/>
  <c r="Y49" i="35"/>
  <c r="Y50" i="35"/>
  <c r="Y51" i="35"/>
  <c r="Y52" i="35"/>
  <c r="Y53" i="35"/>
  <c r="Y56" i="35"/>
  <c r="Y57" i="35"/>
  <c r="Y58" i="35"/>
  <c r="Y60" i="35"/>
  <c r="Y61" i="35"/>
  <c r="Y62" i="35"/>
  <c r="Y65" i="35"/>
  <c r="Y66" i="35"/>
  <c r="Y67" i="35"/>
  <c r="Y70" i="35"/>
  <c r="Y71" i="35"/>
  <c r="Y72" i="35"/>
  <c r="Y75" i="35"/>
  <c r="Y76" i="35"/>
  <c r="Y77" i="35"/>
  <c r="Y79" i="35"/>
  <c r="Y82" i="35"/>
  <c r="Y85" i="35"/>
  <c r="Y86" i="35"/>
  <c r="Y87" i="35"/>
  <c r="Y88" i="35"/>
  <c r="Y92" i="35"/>
  <c r="Y93" i="35"/>
  <c r="Y95" i="35"/>
  <c r="Y96" i="35"/>
  <c r="Y97" i="35"/>
  <c r="Y99" i="35"/>
  <c r="Y100" i="35"/>
  <c r="Y104" i="35"/>
  <c r="Y106" i="35"/>
  <c r="Y107" i="35"/>
  <c r="Y109" i="35"/>
  <c r="Y112" i="35"/>
  <c r="Y113" i="35"/>
  <c r="Y114" i="35"/>
  <c r="Y116" i="35"/>
  <c r="Y117" i="35"/>
  <c r="Y118" i="35"/>
  <c r="Y119" i="35"/>
  <c r="Y122" i="35"/>
  <c r="Y123" i="35"/>
  <c r="Y126" i="35"/>
  <c r="Y127" i="35"/>
  <c r="Y128" i="35"/>
  <c r="Y129" i="35"/>
  <c r="Y130" i="35"/>
  <c r="Y131" i="35"/>
  <c r="Y132" i="35"/>
  <c r="Y133" i="35"/>
  <c r="Y134" i="35"/>
  <c r="Y135" i="35"/>
  <c r="Y136" i="35"/>
  <c r="Y137" i="35"/>
  <c r="Y138" i="35"/>
  <c r="Y140" i="35"/>
  <c r="Y142" i="35"/>
  <c r="Y144" i="35"/>
  <c r="Y150" i="35"/>
  <c r="Y153" i="35"/>
  <c r="Y154" i="35"/>
  <c r="Y155" i="35"/>
  <c r="Y156" i="35"/>
  <c r="Y158" i="35"/>
  <c r="Y159" i="35"/>
  <c r="Y160" i="35"/>
  <c r="Y161" i="35"/>
  <c r="Y162" i="35"/>
  <c r="Y164" i="35"/>
  <c r="Y165" i="35"/>
  <c r="Y166" i="35"/>
  <c r="Y167" i="35"/>
  <c r="Y168" i="35"/>
  <c r="Y169" i="35"/>
  <c r="Y170" i="35"/>
  <c r="Y171" i="35"/>
  <c r="Y172" i="35"/>
  <c r="Y173" i="35"/>
  <c r="Y174" i="35"/>
  <c r="Y175" i="35"/>
  <c r="Y176" i="35"/>
  <c r="Y177" i="35"/>
  <c r="Y178" i="35"/>
  <c r="Y179" i="35"/>
  <c r="Y180" i="35"/>
  <c r="Y181" i="35"/>
  <c r="Y182" i="35"/>
  <c r="Y183" i="35"/>
  <c r="Y184" i="35"/>
  <c r="Y185" i="35"/>
  <c r="Y186" i="35"/>
  <c r="Y187" i="35"/>
  <c r="Y188" i="35"/>
  <c r="Y189" i="35"/>
  <c r="Y190" i="35"/>
  <c r="Y191" i="35"/>
  <c r="Y192" i="35"/>
  <c r="Y193" i="35"/>
  <c r="Y194" i="35"/>
  <c r="Y195" i="35"/>
  <c r="Y196" i="35"/>
  <c r="Y197" i="35"/>
  <c r="Y198" i="35"/>
  <c r="Y199" i="35"/>
  <c r="Y200" i="35"/>
  <c r="Y201" i="35"/>
  <c r="Y202" i="35"/>
  <c r="Y203" i="35"/>
  <c r="Y204" i="35"/>
  <c r="Y205" i="35"/>
  <c r="Y206" i="35"/>
  <c r="Y207" i="35"/>
  <c r="Y208" i="35"/>
  <c r="Y209" i="35"/>
  <c r="Y210" i="35"/>
  <c r="Y211" i="35"/>
  <c r="Y212" i="35"/>
  <c r="Y213" i="35"/>
  <c r="Y214" i="35"/>
  <c r="Y215" i="35"/>
  <c r="Y216" i="35"/>
  <c r="Y218" i="35"/>
  <c r="Y219" i="35"/>
  <c r="Y220" i="35"/>
  <c r="Y221" i="35"/>
  <c r="Y222" i="35"/>
  <c r="Y223" i="35"/>
  <c r="Y225" i="35"/>
  <c r="Y227" i="35"/>
  <c r="Y228" i="35"/>
  <c r="Y229" i="35"/>
  <c r="Y230" i="35"/>
  <c r="Y232" i="35"/>
  <c r="Y233" i="35"/>
  <c r="Y235" i="35"/>
  <c r="Y236" i="35"/>
  <c r="Y238" i="35"/>
  <c r="Y239" i="35"/>
  <c r="Y240" i="35"/>
  <c r="Y241" i="35"/>
  <c r="Y242" i="35"/>
  <c r="Y243" i="35"/>
  <c r="Y244" i="35"/>
  <c r="Y245" i="35"/>
  <c r="Y247" i="35"/>
  <c r="Y248" i="35"/>
  <c r="Y249" i="35"/>
  <c r="Y252" i="35"/>
  <c r="Y253" i="35"/>
  <c r="Y255" i="35"/>
  <c r="Y256" i="35"/>
  <c r="Y258" i="35"/>
  <c r="Y259" i="35"/>
  <c r="Y260" i="35"/>
  <c r="Y262" i="35"/>
  <c r="Y265" i="35"/>
  <c r="Y267" i="35"/>
  <c r="Y268" i="35"/>
  <c r="Y270" i="35"/>
  <c r="Y274" i="35"/>
  <c r="Y277" i="35"/>
  <c r="Y278" i="35"/>
  <c r="Y280" i="35"/>
  <c r="Y281" i="35"/>
  <c r="Y282" i="35"/>
  <c r="Y283" i="35"/>
  <c r="Y284" i="35"/>
  <c r="Y285" i="35"/>
  <c r="Y286" i="35"/>
  <c r="Y287" i="35"/>
  <c r="Y289" i="35"/>
  <c r="Y291" i="35"/>
  <c r="Z5" i="35"/>
  <c r="Z6" i="35"/>
  <c r="Z7" i="35"/>
  <c r="Z8" i="35"/>
  <c r="Z9" i="35"/>
  <c r="Z10" i="35"/>
  <c r="Z11" i="35"/>
  <c r="Z12" i="35"/>
  <c r="Z13" i="35"/>
  <c r="Z14" i="35"/>
  <c r="Z15" i="35"/>
  <c r="Z16" i="35"/>
  <c r="Z20" i="35"/>
  <c r="Z21" i="35"/>
  <c r="Z22" i="35"/>
  <c r="Z23" i="35"/>
  <c r="Z25" i="35"/>
  <c r="Z27" i="35"/>
  <c r="Z30" i="35"/>
  <c r="Y30" i="35" s="1"/>
  <c r="Z31" i="35"/>
  <c r="Z32" i="35"/>
  <c r="Z33" i="35"/>
  <c r="Z36" i="35"/>
  <c r="Z37" i="35"/>
  <c r="Z39" i="35"/>
  <c r="Z40" i="35"/>
  <c r="Z41" i="35"/>
  <c r="Z43" i="35"/>
  <c r="Z46" i="35"/>
  <c r="Z47" i="35"/>
  <c r="Z48" i="35"/>
  <c r="Z49" i="35"/>
  <c r="Z50" i="35"/>
  <c r="Z51" i="35"/>
  <c r="Z52" i="35"/>
  <c r="Z53" i="35"/>
  <c r="Z56" i="35"/>
  <c r="Z57" i="35"/>
  <c r="Z58" i="35"/>
  <c r="Z60" i="35"/>
  <c r="Z61" i="35"/>
  <c r="Z62" i="35"/>
  <c r="Z65" i="35"/>
  <c r="Z66" i="35"/>
  <c r="Z67" i="35"/>
  <c r="Z69" i="35"/>
  <c r="Y69" i="35" s="1"/>
  <c r="Z70" i="35"/>
  <c r="Z71" i="35"/>
  <c r="Z72" i="35"/>
  <c r="Z75" i="35"/>
  <c r="Z76" i="35"/>
  <c r="Z77" i="35"/>
  <c r="Z79" i="35"/>
  <c r="Z82" i="35"/>
  <c r="Z85" i="35"/>
  <c r="Z86" i="35"/>
  <c r="Z87" i="35"/>
  <c r="Z88" i="35"/>
  <c r="Z92" i="35"/>
  <c r="Z93" i="35"/>
  <c r="Z95" i="35"/>
  <c r="Z96" i="35"/>
  <c r="Z97" i="35"/>
  <c r="Z99" i="35"/>
  <c r="Z100" i="35"/>
  <c r="Z104" i="35"/>
  <c r="Z106" i="35"/>
  <c r="Z107" i="35"/>
  <c r="Z109" i="35"/>
  <c r="Z111" i="35"/>
  <c r="Y111" i="35" s="1"/>
  <c r="Z112" i="35"/>
  <c r="Z113" i="35"/>
  <c r="Z114" i="35"/>
  <c r="Z116" i="35"/>
  <c r="Z117" i="35"/>
  <c r="Z118" i="35"/>
  <c r="Z119" i="35"/>
  <c r="Z121" i="35"/>
  <c r="Y121" i="35" s="1"/>
  <c r="Z122" i="35"/>
  <c r="Z123" i="35"/>
  <c r="Z125" i="35"/>
  <c r="Y125" i="35" s="1"/>
  <c r="Z126" i="35"/>
  <c r="Z127" i="35"/>
  <c r="Z128" i="35"/>
  <c r="Z129" i="35"/>
  <c r="Z130" i="35"/>
  <c r="Z131" i="35"/>
  <c r="Z132" i="35"/>
  <c r="Z133" i="35"/>
  <c r="Z134" i="35"/>
  <c r="Z135" i="35"/>
  <c r="Z136" i="35"/>
  <c r="Z137" i="35"/>
  <c r="Z138" i="35"/>
  <c r="Z140" i="35"/>
  <c r="Z142" i="35"/>
  <c r="Z144" i="35"/>
  <c r="Z149" i="35"/>
  <c r="Y149" i="35" s="1"/>
  <c r="Z153" i="35"/>
  <c r="Z154" i="35"/>
  <c r="Z155" i="35"/>
  <c r="Z156" i="35"/>
  <c r="Z158" i="35"/>
  <c r="Z159" i="35"/>
  <c r="Z160" i="35"/>
  <c r="Z161" i="35"/>
  <c r="Z162" i="35"/>
  <c r="Z164" i="35"/>
  <c r="Z165" i="35"/>
  <c r="Z166" i="35"/>
  <c r="Z167" i="35"/>
  <c r="Z168" i="35"/>
  <c r="Z169" i="35"/>
  <c r="Z170" i="35"/>
  <c r="Z171" i="35"/>
  <c r="Z172" i="35"/>
  <c r="Z173" i="35"/>
  <c r="Z174" i="35"/>
  <c r="Z175" i="35"/>
  <c r="Z176" i="35"/>
  <c r="Z177" i="35"/>
  <c r="Z178" i="35"/>
  <c r="Z179" i="35"/>
  <c r="Z180" i="35"/>
  <c r="Z181" i="35"/>
  <c r="Z182" i="35"/>
  <c r="Z183" i="35"/>
  <c r="Z184" i="35"/>
  <c r="Z185" i="35"/>
  <c r="Z186" i="35"/>
  <c r="Z187" i="35"/>
  <c r="Z188" i="35"/>
  <c r="Z189" i="35"/>
  <c r="Z190" i="35"/>
  <c r="Z191" i="35"/>
  <c r="Z192" i="35"/>
  <c r="Z193" i="35"/>
  <c r="Z194" i="35"/>
  <c r="Z195" i="35"/>
  <c r="Z196" i="35"/>
  <c r="Z197" i="35"/>
  <c r="Z198" i="35"/>
  <c r="Z199" i="35"/>
  <c r="Z200" i="35"/>
  <c r="Z201" i="35"/>
  <c r="Z202" i="35"/>
  <c r="Z203" i="35"/>
  <c r="Z204" i="35"/>
  <c r="Z205" i="35"/>
  <c r="Z206" i="35"/>
  <c r="Z207" i="35"/>
  <c r="Z208" i="35"/>
  <c r="Z209" i="35"/>
  <c r="Z210" i="35"/>
  <c r="Z211" i="35"/>
  <c r="Z212" i="35"/>
  <c r="Z213" i="35"/>
  <c r="Z214" i="35"/>
  <c r="Z215" i="35"/>
  <c r="Z216" i="35"/>
  <c r="Z217" i="35"/>
  <c r="Y217" i="35" s="1"/>
  <c r="Z218" i="35"/>
  <c r="Z219" i="35"/>
  <c r="Z220" i="35"/>
  <c r="Z221" i="35"/>
  <c r="Z222" i="35"/>
  <c r="Z223" i="35"/>
  <c r="Z225" i="35"/>
  <c r="Z227" i="35"/>
  <c r="Z228" i="35"/>
  <c r="Z229" i="35"/>
  <c r="Z230" i="35"/>
  <c r="Z232" i="35"/>
  <c r="Z233" i="35"/>
  <c r="Z235" i="35"/>
  <c r="Z236" i="35"/>
  <c r="Z238" i="35"/>
  <c r="Z239" i="35"/>
  <c r="Z240" i="35"/>
  <c r="Z241" i="35"/>
  <c r="Z242" i="35"/>
  <c r="Z243" i="35"/>
  <c r="Z244" i="35"/>
  <c r="Z245" i="35"/>
  <c r="Z246" i="35"/>
  <c r="Y246" i="35" s="1"/>
  <c r="Z247" i="35"/>
  <c r="Z248" i="35"/>
  <c r="Z249" i="35"/>
  <c r="Z250" i="35"/>
  <c r="Y250" i="35" s="1"/>
  <c r="Z252" i="35"/>
  <c r="Z253" i="35"/>
  <c r="Z254" i="35"/>
  <c r="Y254" i="35" s="1"/>
  <c r="Z255" i="35"/>
  <c r="Z256" i="35"/>
  <c r="Z257" i="35"/>
  <c r="Y257" i="35" s="1"/>
  <c r="Z258" i="35"/>
  <c r="Z259" i="35"/>
  <c r="Z260" i="35"/>
  <c r="Z261" i="35"/>
  <c r="Y261" i="35" s="1"/>
  <c r="Z262" i="35"/>
  <c r="Z265" i="35"/>
  <c r="Z267" i="35"/>
  <c r="Z268" i="35"/>
  <c r="Z269" i="35"/>
  <c r="Y269" i="35" s="1"/>
  <c r="Z270" i="35"/>
  <c r="Z272" i="35"/>
  <c r="Y272" i="35" s="1"/>
  <c r="Z273" i="35"/>
  <c r="Y273" i="35" s="1"/>
  <c r="Z274" i="35"/>
  <c r="Z275" i="35"/>
  <c r="Y275" i="35" s="1"/>
  <c r="Z276" i="35"/>
  <c r="Y276" i="35" s="1"/>
  <c r="Z277" i="35"/>
  <c r="Z278" i="35"/>
  <c r="Z280" i="35"/>
  <c r="Z281" i="35"/>
  <c r="Z282" i="35"/>
  <c r="Z283" i="35"/>
  <c r="Z284" i="35"/>
  <c r="Z285" i="35"/>
  <c r="Z286" i="35"/>
  <c r="Z287" i="35"/>
  <c r="Z289" i="35"/>
  <c r="Z291" i="35"/>
  <c r="S137" i="35"/>
  <c r="S138" i="35"/>
  <c r="U138" i="35" s="1"/>
  <c r="S139" i="35"/>
  <c r="S140" i="35"/>
  <c r="U140" i="35" s="1"/>
  <c r="S141" i="35"/>
  <c r="S142" i="35"/>
  <c r="V142" i="35" s="1"/>
  <c r="S143" i="35"/>
  <c r="U143" i="35" s="1"/>
  <c r="S144" i="35"/>
  <c r="V144" i="35" s="1"/>
  <c r="S145" i="35"/>
  <c r="S146" i="35"/>
  <c r="S147" i="35"/>
  <c r="S148" i="35"/>
  <c r="S149" i="35"/>
  <c r="U149" i="35" s="1"/>
  <c r="S150" i="35"/>
  <c r="V150" i="35" s="1"/>
  <c r="S151" i="35"/>
  <c r="S152" i="35"/>
  <c r="U152" i="35" s="1"/>
  <c r="S153" i="35"/>
  <c r="V153" i="35" s="1"/>
  <c r="S154" i="35"/>
  <c r="S155" i="35"/>
  <c r="S156" i="35"/>
  <c r="S157" i="35"/>
  <c r="S158" i="35"/>
  <c r="V158" i="35" s="1"/>
  <c r="S159" i="35"/>
  <c r="V159" i="35" s="1"/>
  <c r="S160" i="35"/>
  <c r="U160" i="35" s="1"/>
  <c r="S161" i="35"/>
  <c r="S162" i="35"/>
  <c r="S163" i="35"/>
  <c r="S164" i="35"/>
  <c r="S165" i="35"/>
  <c r="S166" i="35"/>
  <c r="S167" i="35"/>
  <c r="V167" i="35" s="1"/>
  <c r="S168" i="35"/>
  <c r="S169" i="35"/>
  <c r="S170" i="35"/>
  <c r="V170" i="35" s="1"/>
  <c r="S171" i="35"/>
  <c r="S172" i="35"/>
  <c r="S173" i="35"/>
  <c r="U173" i="35" s="1"/>
  <c r="S174" i="35"/>
  <c r="V174" i="35" s="1"/>
  <c r="S175" i="35"/>
  <c r="S176" i="35"/>
  <c r="U176" i="35" s="1"/>
  <c r="S177" i="35"/>
  <c r="S178" i="35"/>
  <c r="S179" i="35"/>
  <c r="S180" i="35"/>
  <c r="V180" i="35" s="1"/>
  <c r="S181" i="35"/>
  <c r="S182" i="35"/>
  <c r="S183" i="35"/>
  <c r="S184" i="35"/>
  <c r="S185" i="35"/>
  <c r="S186" i="35"/>
  <c r="S187" i="35"/>
  <c r="V187" i="35" s="1"/>
  <c r="S188" i="35"/>
  <c r="S189" i="35"/>
  <c r="S190" i="35"/>
  <c r="V190" i="35" s="1"/>
  <c r="S191" i="35"/>
  <c r="S192" i="35"/>
  <c r="S193" i="35"/>
  <c r="S194" i="35"/>
  <c r="S195" i="35"/>
  <c r="S196" i="35"/>
  <c r="V196" i="35" s="1"/>
  <c r="S197" i="35"/>
  <c r="U197" i="35" s="1"/>
  <c r="V197" i="35" s="1"/>
  <c r="S198" i="35"/>
  <c r="S199" i="35"/>
  <c r="S200" i="35"/>
  <c r="S201" i="35"/>
  <c r="S202" i="35"/>
  <c r="V202" i="35" s="1"/>
  <c r="S203" i="35"/>
  <c r="S204" i="35"/>
  <c r="S205" i="35"/>
  <c r="S206" i="35"/>
  <c r="S207" i="35"/>
  <c r="U207" i="35" s="1"/>
  <c r="S208" i="35"/>
  <c r="S209" i="35"/>
  <c r="S210" i="35"/>
  <c r="S211" i="35"/>
  <c r="U211" i="35" s="1"/>
  <c r="V211" i="35" s="1"/>
  <c r="S212" i="35"/>
  <c r="S213" i="35"/>
  <c r="U213" i="35" s="1"/>
  <c r="S214" i="35"/>
  <c r="V214" i="35" s="1"/>
  <c r="S215" i="35"/>
  <c r="S216" i="35"/>
  <c r="S217" i="35"/>
  <c r="V217" i="35" s="1"/>
  <c r="S218" i="35"/>
  <c r="U218" i="35" s="1"/>
  <c r="S219" i="35"/>
  <c r="V219" i="35" s="1"/>
  <c r="S220" i="35"/>
  <c r="U220" i="35" s="1"/>
  <c r="S221" i="35"/>
  <c r="S222" i="35"/>
  <c r="V222" i="35" s="1"/>
  <c r="S223" i="35"/>
  <c r="V223" i="35" s="1"/>
  <c r="S224" i="35"/>
  <c r="S225" i="35"/>
  <c r="V225" i="35" s="1"/>
  <c r="S226" i="35"/>
  <c r="S227" i="35"/>
  <c r="S228" i="35"/>
  <c r="S229" i="35"/>
  <c r="S230" i="35"/>
  <c r="U230" i="35" s="1"/>
  <c r="S231" i="35"/>
  <c r="U231" i="35" s="1"/>
  <c r="S232" i="35"/>
  <c r="V232" i="35" s="1"/>
  <c r="S233" i="35"/>
  <c r="U233" i="35" s="1"/>
  <c r="S234" i="35"/>
  <c r="S235" i="35"/>
  <c r="U235" i="35" s="1"/>
  <c r="V235" i="35" s="1"/>
  <c r="S236" i="35"/>
  <c r="S237" i="35"/>
  <c r="S238" i="35"/>
  <c r="S239" i="35"/>
  <c r="S240" i="35"/>
  <c r="U240" i="35" s="1"/>
  <c r="V240" i="35" s="1"/>
  <c r="S241" i="35"/>
  <c r="U241" i="35" s="1"/>
  <c r="S242" i="35"/>
  <c r="S243" i="35"/>
  <c r="S244" i="35"/>
  <c r="S245" i="35"/>
  <c r="S246" i="35"/>
  <c r="S247" i="35"/>
  <c r="U247" i="35" s="1"/>
  <c r="S248" i="35"/>
  <c r="S249" i="35"/>
  <c r="V249" i="35" s="1"/>
  <c r="S250" i="35"/>
  <c r="S251" i="35"/>
  <c r="U251" i="35" s="1"/>
  <c r="S252" i="35"/>
  <c r="V252" i="35" s="1"/>
  <c r="S253" i="35"/>
  <c r="S254" i="35"/>
  <c r="V254" i="35" s="1"/>
  <c r="S255" i="35"/>
  <c r="V255" i="35" s="1"/>
  <c r="S256" i="35"/>
  <c r="S257" i="35"/>
  <c r="S258" i="35"/>
  <c r="S259" i="35"/>
  <c r="S260" i="35"/>
  <c r="S261" i="35"/>
  <c r="S262" i="35"/>
  <c r="S263" i="35"/>
  <c r="S264" i="35"/>
  <c r="S265" i="35"/>
  <c r="U265" i="35" s="1"/>
  <c r="S266" i="35"/>
  <c r="S267" i="35"/>
  <c r="S268" i="35"/>
  <c r="U268" i="35" s="1"/>
  <c r="V268" i="35" s="1"/>
  <c r="S269" i="35"/>
  <c r="S270" i="35"/>
  <c r="U270" i="35" s="1"/>
  <c r="S271" i="35"/>
  <c r="S272" i="35"/>
  <c r="S273" i="35"/>
  <c r="S274" i="35"/>
  <c r="U274" i="35" s="1"/>
  <c r="S275" i="35"/>
  <c r="S276" i="35"/>
  <c r="S277" i="35"/>
  <c r="U277" i="35" s="1"/>
  <c r="V277" i="35" s="1"/>
  <c r="S278" i="35"/>
  <c r="S279" i="35"/>
  <c r="S280" i="35"/>
  <c r="S281" i="35"/>
  <c r="U281" i="35" s="1"/>
  <c r="S282" i="35"/>
  <c r="S283" i="35"/>
  <c r="S284" i="35"/>
  <c r="S285" i="35"/>
  <c r="S286" i="35"/>
  <c r="S287" i="35"/>
  <c r="U287" i="35" s="1"/>
  <c r="S288" i="35"/>
  <c r="S289" i="35"/>
  <c r="S290" i="35"/>
  <c r="S291" i="35"/>
  <c r="U291" i="35" s="1"/>
  <c r="S3" i="35"/>
  <c r="U3" i="35" s="1"/>
  <c r="S4" i="35"/>
  <c r="S5" i="35"/>
  <c r="S6" i="35"/>
  <c r="V6" i="35" s="1"/>
  <c r="S7" i="35"/>
  <c r="S8" i="35"/>
  <c r="U8" i="35" s="1"/>
  <c r="V8" i="35" s="1"/>
  <c r="S9" i="35"/>
  <c r="V9" i="35" s="1"/>
  <c r="S10" i="35"/>
  <c r="S11" i="35"/>
  <c r="U11" i="35" s="1"/>
  <c r="V11" i="35" s="1"/>
  <c r="S12" i="35"/>
  <c r="S13" i="35"/>
  <c r="U13" i="35" s="1"/>
  <c r="V13" i="35" s="1"/>
  <c r="S14" i="35"/>
  <c r="U14" i="35" s="1"/>
  <c r="S15" i="35"/>
  <c r="U15" i="35" s="1"/>
  <c r="S16" i="35"/>
  <c r="S17" i="35"/>
  <c r="U17" i="35" s="1"/>
  <c r="V17" i="35" s="1"/>
  <c r="S18" i="35"/>
  <c r="U18" i="35" s="1"/>
  <c r="S19" i="35"/>
  <c r="S20" i="35"/>
  <c r="S21" i="35"/>
  <c r="S22" i="35"/>
  <c r="U22" i="35" s="1"/>
  <c r="S23" i="35"/>
  <c r="S24" i="35"/>
  <c r="U24" i="35" s="1"/>
  <c r="V24" i="35" s="1"/>
  <c r="S25" i="35"/>
  <c r="S26" i="35"/>
  <c r="U26" i="35" s="1"/>
  <c r="V26" i="35" s="1"/>
  <c r="S27" i="35"/>
  <c r="U27" i="35" s="1"/>
  <c r="S28" i="35"/>
  <c r="S29" i="35"/>
  <c r="U29" i="35" s="1"/>
  <c r="S30" i="35"/>
  <c r="S31" i="35"/>
  <c r="S32" i="35"/>
  <c r="S33" i="35"/>
  <c r="S34" i="35"/>
  <c r="U34" i="35" s="1"/>
  <c r="S35" i="35"/>
  <c r="S36" i="35"/>
  <c r="U36" i="35" s="1"/>
  <c r="S37" i="35"/>
  <c r="U37" i="35" s="1"/>
  <c r="S38" i="35"/>
  <c r="S39" i="35"/>
  <c r="S40" i="35"/>
  <c r="S41" i="35"/>
  <c r="U41" i="35" s="1"/>
  <c r="S42" i="35"/>
  <c r="S43" i="35"/>
  <c r="U43" i="35" s="1"/>
  <c r="S44" i="35"/>
  <c r="S45" i="35"/>
  <c r="U45" i="35" s="1"/>
  <c r="S46" i="35"/>
  <c r="U46" i="35" s="1"/>
  <c r="V46" i="35" s="1"/>
  <c r="S47" i="35"/>
  <c r="S48" i="35"/>
  <c r="S49" i="35"/>
  <c r="V49" i="35" s="1"/>
  <c r="S50" i="35"/>
  <c r="V50" i="35" s="1"/>
  <c r="S51" i="35"/>
  <c r="S52" i="35"/>
  <c r="S53" i="35"/>
  <c r="S54" i="35"/>
  <c r="U54" i="35" s="1"/>
  <c r="V54" i="35" s="1"/>
  <c r="S55" i="35"/>
  <c r="S56" i="35"/>
  <c r="S57" i="35"/>
  <c r="U57" i="35" s="1"/>
  <c r="S58" i="35"/>
  <c r="S59" i="35"/>
  <c r="S60" i="35"/>
  <c r="S61" i="35"/>
  <c r="S62" i="35"/>
  <c r="V62" i="35" s="1"/>
  <c r="S63" i="35"/>
  <c r="S64" i="35"/>
  <c r="U64" i="35" s="1"/>
  <c r="S65" i="35"/>
  <c r="V65" i="35" s="1"/>
  <c r="S66" i="35"/>
  <c r="S67" i="35"/>
  <c r="V67" i="35" s="1"/>
  <c r="S68" i="35"/>
  <c r="S69" i="35"/>
  <c r="S70" i="35"/>
  <c r="U70" i="35" s="1"/>
  <c r="S71" i="35"/>
  <c r="S72" i="35"/>
  <c r="V72" i="35" s="1"/>
  <c r="S73" i="35"/>
  <c r="U73" i="35" s="1"/>
  <c r="S74" i="35"/>
  <c r="U74" i="35" s="1"/>
  <c r="S75" i="35"/>
  <c r="V75" i="35" s="1"/>
  <c r="S76" i="35"/>
  <c r="V76" i="35" s="1"/>
  <c r="S77" i="35"/>
  <c r="S78" i="35"/>
  <c r="U78" i="35" s="1"/>
  <c r="S79" i="35"/>
  <c r="U79" i="35" s="1"/>
  <c r="S80" i="35"/>
  <c r="S81" i="35"/>
  <c r="S82" i="35"/>
  <c r="S83" i="35"/>
  <c r="S84" i="35"/>
  <c r="U84" i="35" s="1"/>
  <c r="S85" i="35"/>
  <c r="S86" i="35"/>
  <c r="S87" i="35"/>
  <c r="V87" i="35" s="1"/>
  <c r="S88" i="35"/>
  <c r="S89" i="35"/>
  <c r="S90" i="35"/>
  <c r="U90" i="35" s="1"/>
  <c r="S91" i="35"/>
  <c r="V91" i="35" s="1"/>
  <c r="S92" i="35"/>
  <c r="S93" i="35"/>
  <c r="U93" i="35" s="1"/>
  <c r="S94" i="35"/>
  <c r="S95" i="35"/>
  <c r="S96" i="35"/>
  <c r="V96" i="35" s="1"/>
  <c r="S97" i="35"/>
  <c r="S98" i="35"/>
  <c r="V98" i="35" s="1"/>
  <c r="S99" i="35"/>
  <c r="U99" i="35" s="1"/>
  <c r="S100" i="35"/>
  <c r="S101" i="35"/>
  <c r="V101" i="35" s="1"/>
  <c r="S102" i="35"/>
  <c r="S103" i="35"/>
  <c r="S104" i="35"/>
  <c r="S105" i="35"/>
  <c r="S106" i="35"/>
  <c r="V106" i="35" s="1"/>
  <c r="S107" i="35"/>
  <c r="S108" i="35"/>
  <c r="S109" i="35"/>
  <c r="S110" i="35"/>
  <c r="U110" i="35" s="1"/>
  <c r="S111" i="35"/>
  <c r="U111" i="35" s="1"/>
  <c r="S112" i="35"/>
  <c r="U112" i="35" s="1"/>
  <c r="S113" i="35"/>
  <c r="S114" i="35"/>
  <c r="V114" i="35" s="1"/>
  <c r="S115" i="35"/>
  <c r="U115" i="35" s="1"/>
  <c r="S116" i="35"/>
  <c r="U116" i="35" s="1"/>
  <c r="S117" i="35"/>
  <c r="S118" i="35"/>
  <c r="U118" i="35" s="1"/>
  <c r="S119" i="35"/>
  <c r="V119" i="35" s="1"/>
  <c r="S120" i="35"/>
  <c r="S121" i="35"/>
  <c r="U121" i="35" s="1"/>
  <c r="S122" i="35"/>
  <c r="S123" i="35"/>
  <c r="U123" i="35" s="1"/>
  <c r="S124" i="35"/>
  <c r="S125" i="35"/>
  <c r="S126" i="35"/>
  <c r="U126" i="35" s="1"/>
  <c r="V126" i="35" s="1"/>
  <c r="S127" i="35"/>
  <c r="U127" i="35" s="1"/>
  <c r="S128" i="35"/>
  <c r="S129" i="35"/>
  <c r="U129" i="35" s="1"/>
  <c r="V129" i="35" s="1"/>
  <c r="S130" i="35"/>
  <c r="V130" i="35" s="1"/>
  <c r="S131" i="35"/>
  <c r="S132" i="35"/>
  <c r="S133" i="35"/>
  <c r="S134" i="35"/>
  <c r="S135" i="35"/>
  <c r="S136" i="35"/>
  <c r="J62" i="35"/>
  <c r="H4" i="35"/>
  <c r="AH4" i="35" s="1"/>
  <c r="H5" i="35"/>
  <c r="AH5" i="35" s="1"/>
  <c r="H6" i="35"/>
  <c r="AH6" i="35" s="1"/>
  <c r="H7" i="35"/>
  <c r="AH7" i="35" s="1"/>
  <c r="H8" i="35"/>
  <c r="AH8" i="35" s="1"/>
  <c r="AI8" i="35" s="1"/>
  <c r="H9" i="35"/>
  <c r="AH9" i="35" s="1"/>
  <c r="AI9" i="35" s="1"/>
  <c r="H10" i="35"/>
  <c r="AH10" i="35" s="1"/>
  <c r="H11" i="35"/>
  <c r="AH11" i="35" s="1"/>
  <c r="AI11" i="35" s="1"/>
  <c r="H12" i="35"/>
  <c r="AH12" i="35" s="1"/>
  <c r="AI12" i="35" s="1"/>
  <c r="H13" i="35"/>
  <c r="AH13" i="35" s="1"/>
  <c r="AI13" i="35" s="1"/>
  <c r="H14" i="35"/>
  <c r="AH14" i="35" s="1"/>
  <c r="H15" i="35"/>
  <c r="AH15" i="35" s="1"/>
  <c r="AI15" i="35" s="1"/>
  <c r="H16" i="35"/>
  <c r="AH16" i="35" s="1"/>
  <c r="H17" i="35"/>
  <c r="AH17" i="35" s="1"/>
  <c r="AI17" i="35" s="1"/>
  <c r="H18" i="35"/>
  <c r="AH18" i="35" s="1"/>
  <c r="AI18" i="35" s="1"/>
  <c r="H19" i="35"/>
  <c r="AH19" i="35" s="1"/>
  <c r="H20" i="35"/>
  <c r="AH20" i="35" s="1"/>
  <c r="H21" i="35"/>
  <c r="AH21" i="35" s="1"/>
  <c r="AI21" i="35" s="1"/>
  <c r="H22" i="35"/>
  <c r="AH22" i="35" s="1"/>
  <c r="AI22" i="35" s="1"/>
  <c r="H23" i="35"/>
  <c r="AH23" i="35" s="1"/>
  <c r="AI23" i="35" s="1"/>
  <c r="H24" i="35"/>
  <c r="AH24" i="35" s="1"/>
  <c r="H25" i="35"/>
  <c r="AH25" i="35" s="1"/>
  <c r="AI25" i="35" s="1"/>
  <c r="H26" i="35"/>
  <c r="AH26" i="35" s="1"/>
  <c r="H27" i="35"/>
  <c r="AH27" i="35" s="1"/>
  <c r="H28" i="35"/>
  <c r="AH28" i="35" s="1"/>
  <c r="H29" i="35"/>
  <c r="AH29" i="35" s="1"/>
  <c r="AI29" i="35" s="1"/>
  <c r="H30" i="35"/>
  <c r="AH30" i="35" s="1"/>
  <c r="AI30" i="35" s="1"/>
  <c r="H31" i="35"/>
  <c r="AH31" i="35" s="1"/>
  <c r="H32" i="35"/>
  <c r="AH32" i="35" s="1"/>
  <c r="H33" i="35"/>
  <c r="AH33" i="35" s="1"/>
  <c r="H34" i="35"/>
  <c r="AH34" i="35" s="1"/>
  <c r="H35" i="35"/>
  <c r="AH35" i="35" s="1"/>
  <c r="H36" i="35"/>
  <c r="AH36" i="35" s="1"/>
  <c r="AI36" i="35" s="1"/>
  <c r="H37" i="35"/>
  <c r="AH37" i="35" s="1"/>
  <c r="AI37" i="35" s="1"/>
  <c r="H38" i="35"/>
  <c r="AH38" i="35" s="1"/>
  <c r="AI38" i="35" s="1"/>
  <c r="H39" i="35"/>
  <c r="AH39" i="35" s="1"/>
  <c r="AI39" i="35" s="1"/>
  <c r="H40" i="35"/>
  <c r="AH40" i="35" s="1"/>
  <c r="H41" i="35"/>
  <c r="AH41" i="35" s="1"/>
  <c r="AI41" i="35" s="1"/>
  <c r="H42" i="35"/>
  <c r="AH42" i="35" s="1"/>
  <c r="AI42" i="35" s="1"/>
  <c r="H43" i="35"/>
  <c r="AH43" i="35" s="1"/>
  <c r="H44" i="35"/>
  <c r="AH44" i="35" s="1"/>
  <c r="H45" i="35"/>
  <c r="AH45" i="35" s="1"/>
  <c r="H46" i="35"/>
  <c r="AH46" i="35" s="1"/>
  <c r="H47" i="35"/>
  <c r="H48" i="35"/>
  <c r="AH48" i="35" s="1"/>
  <c r="H49" i="35"/>
  <c r="AH49" i="35" s="1"/>
  <c r="AI49" i="35" s="1"/>
  <c r="H50" i="35"/>
  <c r="AH50" i="35" s="1"/>
  <c r="H51" i="35"/>
  <c r="AH51" i="35" s="1"/>
  <c r="H52" i="35"/>
  <c r="AH52" i="35" s="1"/>
  <c r="AI52" i="35" s="1"/>
  <c r="H53" i="35"/>
  <c r="AH53" i="35" s="1"/>
  <c r="AI53" i="35" s="1"/>
  <c r="H54" i="35"/>
  <c r="AH54" i="35" s="1"/>
  <c r="H55" i="35"/>
  <c r="AH55" i="35" s="1"/>
  <c r="H56" i="35"/>
  <c r="AH56" i="35" s="1"/>
  <c r="AI56" i="35" s="1"/>
  <c r="H57" i="35"/>
  <c r="AH57" i="35" s="1"/>
  <c r="AI57" i="35" s="1"/>
  <c r="H58" i="35"/>
  <c r="AH58" i="35" s="1"/>
  <c r="H59" i="35"/>
  <c r="AH59" i="35" s="1"/>
  <c r="H60" i="35"/>
  <c r="AH60" i="35" s="1"/>
  <c r="H61" i="35"/>
  <c r="AH61" i="35" s="1"/>
  <c r="AI61" i="35" s="1"/>
  <c r="H62" i="35"/>
  <c r="AH62" i="35" s="1"/>
  <c r="AI62" i="35" s="1"/>
  <c r="H63" i="35"/>
  <c r="AH63" i="35" s="1"/>
  <c r="H64" i="35"/>
  <c r="AH64" i="35" s="1"/>
  <c r="AI64" i="35" s="1"/>
  <c r="H65" i="35"/>
  <c r="AH65" i="35" s="1"/>
  <c r="H66" i="35"/>
  <c r="AH66" i="35" s="1"/>
  <c r="AI66" i="35" s="1"/>
  <c r="H67" i="35"/>
  <c r="AH67" i="35" s="1"/>
  <c r="AI67" i="35" s="1"/>
  <c r="H68" i="35"/>
  <c r="AH68" i="35" s="1"/>
  <c r="AI68" i="35" s="1"/>
  <c r="H69" i="35"/>
  <c r="AH69" i="35" s="1"/>
  <c r="AI69" i="35" s="1"/>
  <c r="H70" i="35"/>
  <c r="AH70" i="35" s="1"/>
  <c r="AI70" i="35" s="1"/>
  <c r="H71" i="35"/>
  <c r="AH71" i="35" s="1"/>
  <c r="H72" i="35"/>
  <c r="AH72" i="35" s="1"/>
  <c r="H73" i="35"/>
  <c r="AH73" i="35" s="1"/>
  <c r="AI73" i="35" s="1"/>
  <c r="H74" i="35"/>
  <c r="AH74" i="35" s="1"/>
  <c r="H75" i="35"/>
  <c r="AH75" i="35" s="1"/>
  <c r="H76" i="35"/>
  <c r="AH76" i="35" s="1"/>
  <c r="AI76" i="35" s="1"/>
  <c r="H77" i="35"/>
  <c r="AH77" i="35" s="1"/>
  <c r="H78" i="35"/>
  <c r="AH78" i="35" s="1"/>
  <c r="H79" i="35"/>
  <c r="AH79" i="35" s="1"/>
  <c r="H80" i="35"/>
  <c r="AH80" i="35" s="1"/>
  <c r="AI80" i="35" s="1"/>
  <c r="H81" i="35"/>
  <c r="AH81" i="35" s="1"/>
  <c r="AI81" i="35" s="1"/>
  <c r="H82" i="35"/>
  <c r="AH82" i="35" s="1"/>
  <c r="AI82" i="35" s="1"/>
  <c r="H83" i="35"/>
  <c r="AH83" i="35" s="1"/>
  <c r="H84" i="35"/>
  <c r="AH84" i="35" s="1"/>
  <c r="AI84" i="35" s="1"/>
  <c r="H85" i="35"/>
  <c r="AH85" i="35" s="1"/>
  <c r="H86" i="35"/>
  <c r="AH86" i="35" s="1"/>
  <c r="AI86" i="35" s="1"/>
  <c r="H87" i="35"/>
  <c r="AH87" i="35" s="1"/>
  <c r="AI87" i="35" s="1"/>
  <c r="H88" i="35"/>
  <c r="AH88" i="35" s="1"/>
  <c r="AI88" i="35" s="1"/>
  <c r="H89" i="35"/>
  <c r="AH89" i="35" s="1"/>
  <c r="H90" i="35"/>
  <c r="AH90" i="35" s="1"/>
  <c r="AI90" i="35" s="1"/>
  <c r="H91" i="35"/>
  <c r="AH91" i="35" s="1"/>
  <c r="AI91" i="35" s="1"/>
  <c r="H92" i="35"/>
  <c r="AH92" i="35" s="1"/>
  <c r="H93" i="35"/>
  <c r="AH93" i="35" s="1"/>
  <c r="AI93" i="35" s="1"/>
  <c r="H94" i="35"/>
  <c r="AH94" i="35" s="1"/>
  <c r="AI94" i="35" s="1"/>
  <c r="H95" i="35"/>
  <c r="AH95" i="35" s="1"/>
  <c r="AI95" i="35" s="1"/>
  <c r="H96" i="35"/>
  <c r="AH96" i="35" s="1"/>
  <c r="AI96" i="35" s="1"/>
  <c r="H97" i="35"/>
  <c r="AH97" i="35" s="1"/>
  <c r="H98" i="35"/>
  <c r="AH98" i="35" s="1"/>
  <c r="H99" i="35"/>
  <c r="AH99" i="35" s="1"/>
  <c r="H100" i="35"/>
  <c r="AH100" i="35" s="1"/>
  <c r="H101" i="35"/>
  <c r="AH101" i="35" s="1"/>
  <c r="H102" i="35"/>
  <c r="AH102" i="35" s="1"/>
  <c r="AI102" i="35" s="1"/>
  <c r="H103" i="35"/>
  <c r="AH103" i="35" s="1"/>
  <c r="AI103" i="35" s="1"/>
  <c r="H104" i="35"/>
  <c r="AH104" i="35" s="1"/>
  <c r="AI104" i="35" s="1"/>
  <c r="H105" i="35"/>
  <c r="AH105" i="35" s="1"/>
  <c r="AI105" i="35" s="1"/>
  <c r="H106" i="35"/>
  <c r="AH106" i="35" s="1"/>
  <c r="AI106" i="35" s="1"/>
  <c r="H107" i="35"/>
  <c r="AH107" i="35" s="1"/>
  <c r="H108" i="35"/>
  <c r="AH108" i="35" s="1"/>
  <c r="H109" i="35"/>
  <c r="AH109" i="35" s="1"/>
  <c r="H110" i="35"/>
  <c r="AH110" i="35" s="1"/>
  <c r="H111" i="35"/>
  <c r="AH111" i="35" s="1"/>
  <c r="H112" i="35"/>
  <c r="AH112" i="35" s="1"/>
  <c r="AI112" i="35" s="1"/>
  <c r="H113" i="35"/>
  <c r="AH113" i="35" s="1"/>
  <c r="H114" i="35"/>
  <c r="AH114" i="35" s="1"/>
  <c r="H115" i="35"/>
  <c r="AH115" i="35" s="1"/>
  <c r="H116" i="35"/>
  <c r="AH116" i="35" s="1"/>
  <c r="AI116" i="35" s="1"/>
  <c r="H117" i="35"/>
  <c r="AH117" i="35" s="1"/>
  <c r="AI117" i="35" s="1"/>
  <c r="H118" i="35"/>
  <c r="AH118" i="35" s="1"/>
  <c r="AI118" i="35" s="1"/>
  <c r="H119" i="35"/>
  <c r="AH119" i="35" s="1"/>
  <c r="H120" i="35"/>
  <c r="AH120" i="35" s="1"/>
  <c r="H121" i="35"/>
  <c r="AH121" i="35" s="1"/>
  <c r="AI121" i="35" s="1"/>
  <c r="H122" i="35"/>
  <c r="AH122" i="35" s="1"/>
  <c r="H123" i="35"/>
  <c r="AH123" i="35" s="1"/>
  <c r="AI123" i="35" s="1"/>
  <c r="H124" i="35"/>
  <c r="AH124" i="35" s="1"/>
  <c r="H125" i="35"/>
  <c r="AH125" i="35" s="1"/>
  <c r="AI125" i="35" s="1"/>
  <c r="H126" i="35"/>
  <c r="AH126" i="35" s="1"/>
  <c r="H127" i="35"/>
  <c r="AH127" i="35" s="1"/>
  <c r="AI127" i="35" s="1"/>
  <c r="H128" i="35"/>
  <c r="AH128" i="35" s="1"/>
  <c r="AI128" i="35" s="1"/>
  <c r="H129" i="35"/>
  <c r="AH129" i="35" s="1"/>
  <c r="AI129" i="35" s="1"/>
  <c r="H130" i="35"/>
  <c r="AH130" i="35" s="1"/>
  <c r="H131" i="35"/>
  <c r="AH131" i="35" s="1"/>
  <c r="H132" i="35"/>
  <c r="AH132" i="35" s="1"/>
  <c r="H133" i="35"/>
  <c r="AH133" i="35" s="1"/>
  <c r="H134" i="35"/>
  <c r="AH134" i="35" s="1"/>
  <c r="AI134" i="35" s="1"/>
  <c r="H135" i="35"/>
  <c r="AH135" i="35" s="1"/>
  <c r="H136" i="35"/>
  <c r="AH136" i="35" s="1"/>
  <c r="AI136" i="35" s="1"/>
  <c r="H137" i="35"/>
  <c r="AH137" i="35" s="1"/>
  <c r="AI137" i="35" s="1"/>
  <c r="H138" i="35"/>
  <c r="AH138" i="35" s="1"/>
  <c r="AI138" i="35" s="1"/>
  <c r="H139" i="35"/>
  <c r="AH139" i="35" s="1"/>
  <c r="AI139" i="35" s="1"/>
  <c r="H140" i="35"/>
  <c r="AH140" i="35" s="1"/>
  <c r="H141" i="35"/>
  <c r="AH141" i="35" s="1"/>
  <c r="H142" i="35"/>
  <c r="AH142" i="35" s="1"/>
  <c r="H143" i="35"/>
  <c r="AH143" i="35" s="1"/>
  <c r="H144" i="35"/>
  <c r="H145" i="35"/>
  <c r="H146" i="35"/>
  <c r="AH146" i="35" s="1"/>
  <c r="H147" i="35"/>
  <c r="AH147" i="35" s="1"/>
  <c r="H148" i="35"/>
  <c r="AH148" i="35" s="1"/>
  <c r="H149" i="35"/>
  <c r="AH149" i="35" s="1"/>
  <c r="AI149" i="35" s="1"/>
  <c r="H150" i="35"/>
  <c r="AH150" i="35" s="1"/>
  <c r="AI150" i="35" s="1"/>
  <c r="H151" i="35"/>
  <c r="AH151" i="35" s="1"/>
  <c r="H152" i="35"/>
  <c r="AH152" i="35" s="1"/>
  <c r="AI152" i="35" s="1"/>
  <c r="H153" i="35"/>
  <c r="AH153" i="35" s="1"/>
  <c r="AI153" i="35" s="1"/>
  <c r="H154" i="35"/>
  <c r="AH154" i="35" s="1"/>
  <c r="H155" i="35"/>
  <c r="AH155" i="35" s="1"/>
  <c r="H156" i="35"/>
  <c r="AH156" i="35" s="1"/>
  <c r="H157" i="35"/>
  <c r="AH157" i="35" s="1"/>
  <c r="AI157" i="35" s="1"/>
  <c r="H158" i="35"/>
  <c r="AH158" i="35" s="1"/>
  <c r="H159" i="35"/>
  <c r="AH159" i="35" s="1"/>
  <c r="AI159" i="35" s="1"/>
  <c r="H160" i="35"/>
  <c r="AH160" i="35" s="1"/>
  <c r="AI160" i="35" s="1"/>
  <c r="H161" i="35"/>
  <c r="AH161" i="35" s="1"/>
  <c r="AI161" i="35" s="1"/>
  <c r="H162" i="35"/>
  <c r="AH162" i="35" s="1"/>
  <c r="H163" i="35"/>
  <c r="H164" i="35"/>
  <c r="AH164" i="35" s="1"/>
  <c r="H165" i="35"/>
  <c r="AH165" i="35" s="1"/>
  <c r="AI165" i="35" s="1"/>
  <c r="H166" i="35"/>
  <c r="AH166" i="35" s="1"/>
  <c r="AI166" i="35" s="1"/>
  <c r="H167" i="35"/>
  <c r="AH167" i="35" s="1"/>
  <c r="H168" i="35"/>
  <c r="AH168" i="35" s="1"/>
  <c r="AI168" i="35" s="1"/>
  <c r="H169" i="35"/>
  <c r="AH169" i="35" s="1"/>
  <c r="H170" i="35"/>
  <c r="AH170" i="35" s="1"/>
  <c r="H171" i="35"/>
  <c r="AH171" i="35" s="1"/>
  <c r="AI171" i="35" s="1"/>
  <c r="H172" i="35"/>
  <c r="AH172" i="35" s="1"/>
  <c r="AI172" i="35" s="1"/>
  <c r="H173" i="35"/>
  <c r="AH173" i="35" s="1"/>
  <c r="AI173" i="35" s="1"/>
  <c r="H174" i="35"/>
  <c r="AH174" i="35" s="1"/>
  <c r="AI174" i="35" s="1"/>
  <c r="H175" i="35"/>
  <c r="AH175" i="35" s="1"/>
  <c r="H176" i="35"/>
  <c r="AH176" i="35" s="1"/>
  <c r="H177" i="35"/>
  <c r="AH177" i="35" s="1"/>
  <c r="H178" i="35"/>
  <c r="AH178" i="35" s="1"/>
  <c r="AI178" i="35" s="1"/>
  <c r="H179" i="35"/>
  <c r="AH179" i="35" s="1"/>
  <c r="AI179" i="35" s="1"/>
  <c r="H180" i="35"/>
  <c r="AH180" i="35" s="1"/>
  <c r="H181" i="35"/>
  <c r="AH181" i="35" s="1"/>
  <c r="AI181" i="35" s="1"/>
  <c r="H182" i="35"/>
  <c r="AH182" i="35" s="1"/>
  <c r="AI182" i="35" s="1"/>
  <c r="H183" i="35"/>
  <c r="AH183" i="35" s="1"/>
  <c r="H184" i="35"/>
  <c r="AH184" i="35" s="1"/>
  <c r="H185" i="35"/>
  <c r="AH185" i="35" s="1"/>
  <c r="H186" i="35"/>
  <c r="AH186" i="35" s="1"/>
  <c r="AI186" i="35" s="1"/>
  <c r="H187" i="35"/>
  <c r="AH187" i="35" s="1"/>
  <c r="H188" i="35"/>
  <c r="AH188" i="35" s="1"/>
  <c r="AI188" i="35" s="1"/>
  <c r="H189" i="35"/>
  <c r="AH189" i="35" s="1"/>
  <c r="AI189" i="35" s="1"/>
  <c r="H190" i="35"/>
  <c r="AH190" i="35" s="1"/>
  <c r="H191" i="35"/>
  <c r="AH191" i="35" s="1"/>
  <c r="AI191" i="35" s="1"/>
  <c r="H192" i="35"/>
  <c r="AH192" i="35" s="1"/>
  <c r="H193" i="35"/>
  <c r="AH193" i="35" s="1"/>
  <c r="H194" i="35"/>
  <c r="AH194" i="35" s="1"/>
  <c r="AI194" i="35" s="1"/>
  <c r="H195" i="35"/>
  <c r="AH195" i="35" s="1"/>
  <c r="AI195" i="35" s="1"/>
  <c r="H196" i="35"/>
  <c r="AH196" i="35" s="1"/>
  <c r="H197" i="35"/>
  <c r="AH197" i="35" s="1"/>
  <c r="H198" i="35"/>
  <c r="AH198" i="35" s="1"/>
  <c r="AI198" i="35" s="1"/>
  <c r="H199" i="35"/>
  <c r="AH199" i="35" s="1"/>
  <c r="AI199" i="35" s="1"/>
  <c r="H200" i="35"/>
  <c r="AH200" i="35" s="1"/>
  <c r="H201" i="35"/>
  <c r="AH201" i="35" s="1"/>
  <c r="AI201" i="35" s="1"/>
  <c r="H202" i="35"/>
  <c r="AH202" i="35" s="1"/>
  <c r="H203" i="35"/>
  <c r="AH203" i="35" s="1"/>
  <c r="H204" i="35"/>
  <c r="AH204" i="35" s="1"/>
  <c r="AI204" i="35" s="1"/>
  <c r="H205" i="35"/>
  <c r="AH205" i="35" s="1"/>
  <c r="H206" i="35"/>
  <c r="AH206" i="35" s="1"/>
  <c r="H207" i="35"/>
  <c r="AH207" i="35" s="1"/>
  <c r="H208" i="35"/>
  <c r="AH208" i="35" s="1"/>
  <c r="H209" i="35"/>
  <c r="AH209" i="35" s="1"/>
  <c r="AI209" i="35" s="1"/>
  <c r="H210" i="35"/>
  <c r="AH210" i="35" s="1"/>
  <c r="H211" i="35"/>
  <c r="AH211" i="35" s="1"/>
  <c r="AI211" i="35" s="1"/>
  <c r="H212" i="35"/>
  <c r="AH212" i="35" s="1"/>
  <c r="H213" i="35"/>
  <c r="AH213" i="35" s="1"/>
  <c r="AI213" i="35" s="1"/>
  <c r="H214" i="35"/>
  <c r="AH214" i="35" s="1"/>
  <c r="AI214" i="35" s="1"/>
  <c r="H215" i="35"/>
  <c r="AH215" i="35" s="1"/>
  <c r="H216" i="35"/>
  <c r="AH216" i="35" s="1"/>
  <c r="H217" i="35"/>
  <c r="AH217" i="35" s="1"/>
  <c r="H218" i="35"/>
  <c r="AH218" i="35" s="1"/>
  <c r="AI218" i="35" s="1"/>
  <c r="H219" i="35"/>
  <c r="AH219" i="35" s="1"/>
  <c r="H220" i="35"/>
  <c r="AH220" i="35" s="1"/>
  <c r="H221" i="35"/>
  <c r="AH221" i="35" s="1"/>
  <c r="H222" i="35"/>
  <c r="AH222" i="35" s="1"/>
  <c r="H223" i="35"/>
  <c r="AH223" i="35" s="1"/>
  <c r="H224" i="35"/>
  <c r="AH224" i="35" s="1"/>
  <c r="H225" i="35"/>
  <c r="AH225" i="35" s="1"/>
  <c r="AI225" i="35" s="1"/>
  <c r="H226" i="35"/>
  <c r="AH226" i="35" s="1"/>
  <c r="AI226" i="35" s="1"/>
  <c r="H227" i="35"/>
  <c r="AH227" i="35" s="1"/>
  <c r="H228" i="35"/>
  <c r="AH228" i="35" s="1"/>
  <c r="AI228" i="35" s="1"/>
  <c r="H229" i="35"/>
  <c r="AH229" i="35" s="1"/>
  <c r="AI229" i="35" s="1"/>
  <c r="H230" i="35"/>
  <c r="AH230" i="35" s="1"/>
  <c r="H231" i="35"/>
  <c r="AH231" i="35" s="1"/>
  <c r="H232" i="35"/>
  <c r="AH232" i="35" s="1"/>
  <c r="AI232" i="35" s="1"/>
  <c r="H233" i="35"/>
  <c r="AH233" i="35" s="1"/>
  <c r="H234" i="35"/>
  <c r="AH234" i="35" s="1"/>
  <c r="AI234" i="35" s="1"/>
  <c r="H235" i="35"/>
  <c r="AH235" i="35" s="1"/>
  <c r="H236" i="35"/>
  <c r="AH236" i="35" s="1"/>
  <c r="H237" i="35"/>
  <c r="AH237" i="35" s="1"/>
  <c r="AI237" i="35" s="1"/>
  <c r="H238" i="35"/>
  <c r="AH238" i="35" s="1"/>
  <c r="AI238" i="35" s="1"/>
  <c r="H239" i="35"/>
  <c r="AH239" i="35" s="1"/>
  <c r="H240" i="35"/>
  <c r="AH240" i="35" s="1"/>
  <c r="AI240" i="35" s="1"/>
  <c r="H241" i="35"/>
  <c r="AH241" i="35" s="1"/>
  <c r="AI241" i="35" s="1"/>
  <c r="H242" i="35"/>
  <c r="AH242" i="35" s="1"/>
  <c r="H243" i="35"/>
  <c r="AH243" i="35" s="1"/>
  <c r="H244" i="35"/>
  <c r="AH244" i="35" s="1"/>
  <c r="AI244" i="35" s="1"/>
  <c r="H245" i="35"/>
  <c r="AH245" i="35" s="1"/>
  <c r="H246" i="35"/>
  <c r="AH246" i="35" s="1"/>
  <c r="AI246" i="35" s="1"/>
  <c r="H247" i="35"/>
  <c r="AH247" i="35" s="1"/>
  <c r="AI247" i="35" s="1"/>
  <c r="H248" i="35"/>
  <c r="AH248" i="35" s="1"/>
  <c r="H249" i="35"/>
  <c r="AH249" i="35" s="1"/>
  <c r="AI249" i="35" s="1"/>
  <c r="H250" i="35"/>
  <c r="AH250" i="35" s="1"/>
  <c r="AI250" i="35" s="1"/>
  <c r="H251" i="35"/>
  <c r="AH251" i="35" s="1"/>
  <c r="H252" i="35"/>
  <c r="AH252" i="35" s="1"/>
  <c r="H253" i="35"/>
  <c r="AH253" i="35" s="1"/>
  <c r="AI253" i="35" s="1"/>
  <c r="H254" i="35"/>
  <c r="AH254" i="35" s="1"/>
  <c r="H255" i="35"/>
  <c r="AH255" i="35" s="1"/>
  <c r="H256" i="35"/>
  <c r="AH256" i="35" s="1"/>
  <c r="AI256" i="35" s="1"/>
  <c r="H257" i="35"/>
  <c r="AH257" i="35" s="1"/>
  <c r="H258" i="35"/>
  <c r="AH258" i="35" s="1"/>
  <c r="AI258" i="35" s="1"/>
  <c r="H259" i="35"/>
  <c r="AH259" i="35" s="1"/>
  <c r="H260" i="35"/>
  <c r="AH260" i="35" s="1"/>
  <c r="H261" i="35"/>
  <c r="AH261" i="35" s="1"/>
  <c r="H262" i="35"/>
  <c r="AH262" i="35" s="1"/>
  <c r="H263" i="35"/>
  <c r="AH263" i="35" s="1"/>
  <c r="AI263" i="35" s="1"/>
  <c r="H264" i="35"/>
  <c r="AH264" i="35" s="1"/>
  <c r="AI264" i="35" s="1"/>
  <c r="H265" i="35"/>
  <c r="AH265" i="35" s="1"/>
  <c r="AI265" i="35" s="1"/>
  <c r="H266" i="35"/>
  <c r="AH266" i="35" s="1"/>
  <c r="AI266" i="35" s="1"/>
  <c r="H267" i="35"/>
  <c r="AH267" i="35" s="1"/>
  <c r="AI267" i="35" s="1"/>
  <c r="H268" i="35"/>
  <c r="AH268" i="35" s="1"/>
  <c r="AI268" i="35" s="1"/>
  <c r="H269" i="35"/>
  <c r="AH269" i="35" s="1"/>
  <c r="H270" i="35"/>
  <c r="AH270" i="35" s="1"/>
  <c r="H271" i="35"/>
  <c r="AH271" i="35" s="1"/>
  <c r="H272" i="35"/>
  <c r="AH272" i="35" s="1"/>
  <c r="AI272" i="35" s="1"/>
  <c r="H273" i="35"/>
  <c r="AH273" i="35" s="1"/>
  <c r="AI273" i="35" s="1"/>
  <c r="H274" i="35"/>
  <c r="AH274" i="35" s="1"/>
  <c r="AI274" i="35" s="1"/>
  <c r="H275" i="35"/>
  <c r="AH275" i="35" s="1"/>
  <c r="AI275" i="35" s="1"/>
  <c r="H276" i="35"/>
  <c r="AH276" i="35" s="1"/>
  <c r="AI276" i="35" s="1"/>
  <c r="H277" i="35"/>
  <c r="AH277" i="35" s="1"/>
  <c r="AI277" i="35" s="1"/>
  <c r="H278" i="35"/>
  <c r="AH278" i="35" s="1"/>
  <c r="AI278" i="35" s="1"/>
  <c r="H279" i="35"/>
  <c r="AH279" i="35" s="1"/>
  <c r="AI279" i="35" s="1"/>
  <c r="H280" i="35"/>
  <c r="AH280" i="35" s="1"/>
  <c r="H281" i="35"/>
  <c r="AH281" i="35" s="1"/>
  <c r="H282" i="35"/>
  <c r="AH282" i="35" s="1"/>
  <c r="H283" i="35"/>
  <c r="AH283" i="35" s="1"/>
  <c r="H284" i="35"/>
  <c r="AH284" i="35" s="1"/>
  <c r="AI284" i="35" s="1"/>
  <c r="H285" i="35"/>
  <c r="AH285" i="35" s="1"/>
  <c r="AI285" i="35" s="1"/>
  <c r="H286" i="35"/>
  <c r="AH286" i="35" s="1"/>
  <c r="AI286" i="35" s="1"/>
  <c r="H287" i="35"/>
  <c r="AH287" i="35" s="1"/>
  <c r="H288" i="35"/>
  <c r="AH288" i="35" s="1"/>
  <c r="H289" i="35"/>
  <c r="AH289" i="35" s="1"/>
  <c r="H290" i="35"/>
  <c r="AH290" i="35" s="1"/>
  <c r="AI290" i="35" s="1"/>
  <c r="H291" i="35"/>
  <c r="AH291" i="35" s="1"/>
  <c r="H3" i="35"/>
  <c r="AH3" i="35" s="1"/>
  <c r="AA291" i="35"/>
  <c r="AB291" i="35" s="1"/>
  <c r="X291" i="35"/>
  <c r="W291" i="35"/>
  <c r="T291" i="35"/>
  <c r="P291" i="35"/>
  <c r="Q291" i="35" s="1"/>
  <c r="O291" i="35"/>
  <c r="N291" i="35"/>
  <c r="K291" i="35" a="1"/>
  <c r="K291" i="35" s="1"/>
  <c r="L291" i="35" s="1"/>
  <c r="I291" i="35"/>
  <c r="J291" i="35" s="1"/>
  <c r="E291" i="35"/>
  <c r="D291" i="35"/>
  <c r="C291" i="35"/>
  <c r="A291" i="35"/>
  <c r="AA290" i="35"/>
  <c r="AB290" i="35" s="1"/>
  <c r="X290" i="35"/>
  <c r="Z290" i="35" s="1"/>
  <c r="Y290" i="35" s="1"/>
  <c r="W290" i="35"/>
  <c r="T290" i="35"/>
  <c r="P290" i="35"/>
  <c r="Q290" i="35" s="1"/>
  <c r="O290" i="35"/>
  <c r="N290" i="35"/>
  <c r="K290" i="35" a="1"/>
  <c r="K290" i="35" s="1"/>
  <c r="L290" i="35" s="1"/>
  <c r="I290" i="35"/>
  <c r="J290" i="35" s="1"/>
  <c r="E290" i="35"/>
  <c r="D290" i="35"/>
  <c r="C290" i="35"/>
  <c r="A290" i="35"/>
  <c r="AA289" i="35"/>
  <c r="AB289" i="35" s="1"/>
  <c r="X289" i="35"/>
  <c r="W289" i="35"/>
  <c r="U289" i="35"/>
  <c r="T289" i="35"/>
  <c r="P289" i="35"/>
  <c r="Q289" i="35" s="1"/>
  <c r="O289" i="35"/>
  <c r="N289" i="35"/>
  <c r="K289" i="35" a="1"/>
  <c r="K289" i="35" s="1"/>
  <c r="L289" i="35" s="1"/>
  <c r="I289" i="35"/>
  <c r="J289" i="35" s="1"/>
  <c r="AG289" i="35" s="1"/>
  <c r="E289" i="35"/>
  <c r="D289" i="35"/>
  <c r="C289" i="35"/>
  <c r="A289" i="35"/>
  <c r="AA288" i="35"/>
  <c r="AB288" i="35" s="1"/>
  <c r="X288" i="35"/>
  <c r="Z288" i="35" s="1"/>
  <c r="Y288" i="35" s="1"/>
  <c r="W288" i="35"/>
  <c r="T288" i="35"/>
  <c r="P288" i="35"/>
  <c r="Q288" i="35" s="1"/>
  <c r="O288" i="35"/>
  <c r="N288" i="35"/>
  <c r="K288" i="35" a="1"/>
  <c r="K288" i="35" s="1"/>
  <c r="L288" i="35" s="1"/>
  <c r="I288" i="35"/>
  <c r="J288" i="35" s="1"/>
  <c r="E288" i="35"/>
  <c r="D288" i="35"/>
  <c r="C288" i="35"/>
  <c r="A288" i="35"/>
  <c r="AA287" i="35"/>
  <c r="AB287" i="35" s="1"/>
  <c r="X287" i="35"/>
  <c r="W287" i="35"/>
  <c r="T287" i="35"/>
  <c r="P287" i="35"/>
  <c r="Q287" i="35" s="1"/>
  <c r="O287" i="35"/>
  <c r="N287" i="35"/>
  <c r="K287" i="35" a="1"/>
  <c r="K287" i="35" s="1"/>
  <c r="L287" i="35" s="1"/>
  <c r="I287" i="35"/>
  <c r="J287" i="35" s="1"/>
  <c r="E287" i="35"/>
  <c r="D287" i="35"/>
  <c r="C287" i="35"/>
  <c r="A287" i="35"/>
  <c r="AA286" i="35"/>
  <c r="AB286" i="35" s="1"/>
  <c r="X286" i="35"/>
  <c r="W286" i="35"/>
  <c r="T286" i="35"/>
  <c r="P286" i="35"/>
  <c r="Q286" i="35" s="1"/>
  <c r="O286" i="35"/>
  <c r="N286" i="35"/>
  <c r="K286" i="35" a="1"/>
  <c r="K286" i="35" s="1"/>
  <c r="L286" i="35" s="1"/>
  <c r="J286" i="35"/>
  <c r="AG286" i="35" s="1"/>
  <c r="I286" i="35"/>
  <c r="E286" i="35"/>
  <c r="D286" i="35"/>
  <c r="C286" i="35"/>
  <c r="A286" i="35"/>
  <c r="AA285" i="35"/>
  <c r="AB285" i="35" s="1"/>
  <c r="X285" i="35"/>
  <c r="W285" i="35"/>
  <c r="T285" i="35"/>
  <c r="P285" i="35"/>
  <c r="Q285" i="35" s="1"/>
  <c r="O285" i="35"/>
  <c r="N285" i="35"/>
  <c r="K285" i="35" a="1"/>
  <c r="K285" i="35" s="1"/>
  <c r="L285" i="35" s="1"/>
  <c r="I285" i="35"/>
  <c r="J285" i="35" s="1"/>
  <c r="E285" i="35"/>
  <c r="D285" i="35"/>
  <c r="C285" i="35"/>
  <c r="A285" i="35"/>
  <c r="AA284" i="35"/>
  <c r="AB284" i="35" s="1"/>
  <c r="X284" i="35"/>
  <c r="W284" i="35"/>
  <c r="T284" i="35"/>
  <c r="P284" i="35"/>
  <c r="Q284" i="35" s="1"/>
  <c r="O284" i="35"/>
  <c r="N284" i="35"/>
  <c r="K284" i="35" a="1"/>
  <c r="K284" i="35" s="1"/>
  <c r="L284" i="35" s="1"/>
  <c r="I284" i="35"/>
  <c r="J284" i="35" s="1"/>
  <c r="E284" i="35"/>
  <c r="D284" i="35"/>
  <c r="C284" i="35"/>
  <c r="A284" i="35"/>
  <c r="AA283" i="35"/>
  <c r="AB283" i="35" s="1"/>
  <c r="X283" i="35"/>
  <c r="W283" i="35"/>
  <c r="T283" i="35"/>
  <c r="P283" i="35"/>
  <c r="Q283" i="35" s="1"/>
  <c r="O283" i="35"/>
  <c r="N283" i="35"/>
  <c r="K283" i="35" a="1"/>
  <c r="K283" i="35" s="1"/>
  <c r="L283" i="35" s="1"/>
  <c r="I283" i="35"/>
  <c r="J283" i="35" s="1"/>
  <c r="AG283" i="35" s="1"/>
  <c r="E283" i="35"/>
  <c r="D283" i="35"/>
  <c r="C283" i="35"/>
  <c r="A283" i="35"/>
  <c r="AA282" i="35"/>
  <c r="AB282" i="35" s="1"/>
  <c r="X282" i="35"/>
  <c r="W282" i="35"/>
  <c r="T282" i="35"/>
  <c r="P282" i="35"/>
  <c r="Q282" i="35" s="1"/>
  <c r="O282" i="35"/>
  <c r="N282" i="35"/>
  <c r="K282" i="35" a="1"/>
  <c r="K282" i="35" s="1"/>
  <c r="L282" i="35" s="1"/>
  <c r="I282" i="35"/>
  <c r="J282" i="35" s="1"/>
  <c r="E282" i="35"/>
  <c r="D282" i="35"/>
  <c r="C282" i="35"/>
  <c r="A282" i="35"/>
  <c r="AA281" i="35"/>
  <c r="AB281" i="35" s="1"/>
  <c r="X281" i="35"/>
  <c r="W281" i="35"/>
  <c r="T281" i="35"/>
  <c r="P281" i="35"/>
  <c r="Q281" i="35" s="1"/>
  <c r="O281" i="35"/>
  <c r="N281" i="35"/>
  <c r="K281" i="35" a="1"/>
  <c r="K281" i="35" s="1"/>
  <c r="L281" i="35" s="1"/>
  <c r="I281" i="35"/>
  <c r="J281" i="35" s="1"/>
  <c r="E281" i="35"/>
  <c r="D281" i="35"/>
  <c r="C281" i="35"/>
  <c r="A281" i="35"/>
  <c r="AA280" i="35"/>
  <c r="AB280" i="35" s="1"/>
  <c r="X280" i="35"/>
  <c r="W280" i="35"/>
  <c r="T280" i="35"/>
  <c r="P280" i="35"/>
  <c r="Q280" i="35" s="1"/>
  <c r="O280" i="35"/>
  <c r="N280" i="35"/>
  <c r="K280" i="35" a="1"/>
  <c r="K280" i="35" s="1"/>
  <c r="L280" i="35" s="1"/>
  <c r="I280" i="35"/>
  <c r="J280" i="35" s="1"/>
  <c r="E280" i="35"/>
  <c r="D280" i="35"/>
  <c r="C280" i="35"/>
  <c r="A280" i="35"/>
  <c r="AA279" i="35"/>
  <c r="AB279" i="35" s="1"/>
  <c r="X279" i="35"/>
  <c r="Z279" i="35" s="1"/>
  <c r="Y279" i="35" s="1"/>
  <c r="W279" i="35"/>
  <c r="T279" i="35"/>
  <c r="P279" i="35"/>
  <c r="Q279" i="35" s="1"/>
  <c r="O279" i="35"/>
  <c r="N279" i="35"/>
  <c r="K279" i="35" a="1"/>
  <c r="K279" i="35" s="1"/>
  <c r="L279" i="35" s="1"/>
  <c r="I279" i="35"/>
  <c r="J279" i="35" s="1"/>
  <c r="E279" i="35"/>
  <c r="D279" i="35"/>
  <c r="C279" i="35"/>
  <c r="A279" i="35"/>
  <c r="AA278" i="35"/>
  <c r="AB278" i="35" s="1"/>
  <c r="X278" i="35"/>
  <c r="W278" i="35"/>
  <c r="T278" i="35"/>
  <c r="P278" i="35"/>
  <c r="Q278" i="35" s="1"/>
  <c r="O278" i="35"/>
  <c r="N278" i="35"/>
  <c r="K278" i="35" a="1"/>
  <c r="K278" i="35" s="1"/>
  <c r="L278" i="35" s="1"/>
  <c r="I278" i="35"/>
  <c r="J278" i="35" s="1"/>
  <c r="E278" i="35"/>
  <c r="D278" i="35"/>
  <c r="C278" i="35"/>
  <c r="A278" i="35"/>
  <c r="AA277" i="35"/>
  <c r="AB277" i="35" s="1"/>
  <c r="X277" i="35"/>
  <c r="W277" i="35"/>
  <c r="T277" i="35"/>
  <c r="P277" i="35"/>
  <c r="Q277" i="35" s="1"/>
  <c r="O277" i="35"/>
  <c r="N277" i="35"/>
  <c r="K277" i="35" a="1"/>
  <c r="K277" i="35" s="1"/>
  <c r="L277" i="35" s="1"/>
  <c r="I277" i="35"/>
  <c r="J277" i="35" s="1"/>
  <c r="E277" i="35"/>
  <c r="D277" i="35"/>
  <c r="C277" i="35"/>
  <c r="A277" i="35"/>
  <c r="AA276" i="35"/>
  <c r="AB276" i="35" s="1"/>
  <c r="X276" i="35"/>
  <c r="W276" i="35"/>
  <c r="T276" i="35"/>
  <c r="P276" i="35"/>
  <c r="Q276" i="35" s="1"/>
  <c r="O276" i="35"/>
  <c r="N276" i="35"/>
  <c r="K276" i="35" a="1"/>
  <c r="K276" i="35" s="1"/>
  <c r="L276" i="35" s="1"/>
  <c r="I276" i="35"/>
  <c r="J276" i="35" s="1"/>
  <c r="E276" i="35"/>
  <c r="D276" i="35"/>
  <c r="C276" i="35"/>
  <c r="A276" i="35"/>
  <c r="AA275" i="35"/>
  <c r="AB275" i="35" s="1"/>
  <c r="X275" i="35"/>
  <c r="W275" i="35"/>
  <c r="T275" i="35"/>
  <c r="P275" i="35"/>
  <c r="Q275" i="35" s="1"/>
  <c r="O275" i="35"/>
  <c r="N275" i="35"/>
  <c r="K275" i="35" a="1"/>
  <c r="K275" i="35" s="1"/>
  <c r="L275" i="35" s="1"/>
  <c r="I275" i="35"/>
  <c r="J275" i="35" s="1"/>
  <c r="E275" i="35"/>
  <c r="D275" i="35"/>
  <c r="C275" i="35"/>
  <c r="A275" i="35"/>
  <c r="AA274" i="35"/>
  <c r="AB274" i="35" s="1"/>
  <c r="X274" i="35"/>
  <c r="W274" i="35"/>
  <c r="T274" i="35"/>
  <c r="P274" i="35"/>
  <c r="Q274" i="35" s="1"/>
  <c r="R274" i="35" s="1" a="1"/>
  <c r="R274" i="35" s="1"/>
  <c r="O274" i="35"/>
  <c r="N274" i="35"/>
  <c r="K274" i="35" a="1"/>
  <c r="K274" i="35" s="1"/>
  <c r="L274" i="35" s="1"/>
  <c r="I274" i="35"/>
  <c r="J274" i="35" s="1"/>
  <c r="E274" i="35"/>
  <c r="D274" i="35"/>
  <c r="C274" i="35"/>
  <c r="A274" i="35"/>
  <c r="AA273" i="35"/>
  <c r="AB273" i="35" s="1"/>
  <c r="X273" i="35"/>
  <c r="W273" i="35"/>
  <c r="T273" i="35"/>
  <c r="P273" i="35"/>
  <c r="Q273" i="35" s="1"/>
  <c r="O273" i="35"/>
  <c r="N273" i="35"/>
  <c r="K273" i="35" a="1"/>
  <c r="K273" i="35" s="1"/>
  <c r="L273" i="35" s="1"/>
  <c r="I273" i="35"/>
  <c r="J273" i="35" s="1"/>
  <c r="E273" i="35"/>
  <c r="D273" i="35"/>
  <c r="C273" i="35"/>
  <c r="A273" i="35"/>
  <c r="AA272" i="35"/>
  <c r="AB272" i="35" s="1"/>
  <c r="X272" i="35"/>
  <c r="W272" i="35"/>
  <c r="U272" i="35"/>
  <c r="T272" i="35"/>
  <c r="P272" i="35"/>
  <c r="Q272" i="35" s="1"/>
  <c r="R272" i="35" s="1" a="1"/>
  <c r="R272" i="35" s="1"/>
  <c r="O272" i="35"/>
  <c r="N272" i="35"/>
  <c r="K272" i="35" a="1"/>
  <c r="K272" i="35" s="1"/>
  <c r="L272" i="35" s="1"/>
  <c r="I272" i="35"/>
  <c r="J272" i="35" s="1"/>
  <c r="E272" i="35"/>
  <c r="D272" i="35"/>
  <c r="C272" i="35"/>
  <c r="A272" i="35"/>
  <c r="AA271" i="35"/>
  <c r="AB271" i="35" s="1"/>
  <c r="X271" i="35"/>
  <c r="Z271" i="35" s="1"/>
  <c r="Y271" i="35" s="1"/>
  <c r="W271" i="35"/>
  <c r="U271" i="35"/>
  <c r="T271" i="35"/>
  <c r="P271" i="35"/>
  <c r="Q271" i="35" s="1"/>
  <c r="O271" i="35"/>
  <c r="N271" i="35"/>
  <c r="K271" i="35" a="1"/>
  <c r="K271" i="35" s="1"/>
  <c r="L271" i="35" s="1"/>
  <c r="I271" i="35"/>
  <c r="J271" i="35" s="1"/>
  <c r="E271" i="35"/>
  <c r="D271" i="35"/>
  <c r="C271" i="35"/>
  <c r="A271" i="35"/>
  <c r="AA270" i="35"/>
  <c r="AB270" i="35" s="1"/>
  <c r="X270" i="35"/>
  <c r="W270" i="35"/>
  <c r="T270" i="35"/>
  <c r="P270" i="35"/>
  <c r="Q270" i="35" s="1"/>
  <c r="O270" i="35"/>
  <c r="N270" i="35"/>
  <c r="K270" i="35" a="1"/>
  <c r="K270" i="35" s="1"/>
  <c r="L270" i="35" s="1"/>
  <c r="I270" i="35"/>
  <c r="J270" i="35" s="1"/>
  <c r="E270" i="35"/>
  <c r="D270" i="35"/>
  <c r="C270" i="35"/>
  <c r="A270" i="35"/>
  <c r="AA269" i="35"/>
  <c r="AB269" i="35" s="1"/>
  <c r="X269" i="35"/>
  <c r="W269" i="35"/>
  <c r="U269" i="35"/>
  <c r="T269" i="35"/>
  <c r="P269" i="35"/>
  <c r="Q269" i="35" s="1"/>
  <c r="O269" i="35"/>
  <c r="N269" i="35"/>
  <c r="K269" i="35" a="1"/>
  <c r="K269" i="35" s="1"/>
  <c r="L269" i="35" s="1"/>
  <c r="I269" i="35"/>
  <c r="J269" i="35" s="1"/>
  <c r="E269" i="35"/>
  <c r="D269" i="35"/>
  <c r="C269" i="35"/>
  <c r="A269" i="35"/>
  <c r="AA268" i="35"/>
  <c r="AB268" i="35" s="1"/>
  <c r="X268" i="35"/>
  <c r="W268" i="35"/>
  <c r="T268" i="35"/>
  <c r="P268" i="35"/>
  <c r="Q268" i="35" s="1"/>
  <c r="O268" i="35"/>
  <c r="N268" i="35"/>
  <c r="K268" i="35" a="1"/>
  <c r="K268" i="35" s="1"/>
  <c r="L268" i="35" s="1"/>
  <c r="I268" i="35"/>
  <c r="J268" i="35" s="1"/>
  <c r="AG268" i="35" s="1"/>
  <c r="E268" i="35"/>
  <c r="D268" i="35"/>
  <c r="C268" i="35"/>
  <c r="A268" i="35"/>
  <c r="AA267" i="35"/>
  <c r="AB267" i="35" s="1"/>
  <c r="X267" i="35"/>
  <c r="W267" i="35"/>
  <c r="T267" i="35"/>
  <c r="P267" i="35"/>
  <c r="Q267" i="35" s="1"/>
  <c r="O267" i="35"/>
  <c r="N267" i="35"/>
  <c r="K267" i="35" a="1"/>
  <c r="K267" i="35" s="1"/>
  <c r="L267" i="35" s="1"/>
  <c r="I267" i="35"/>
  <c r="J267" i="35" s="1"/>
  <c r="E267" i="35"/>
  <c r="D267" i="35"/>
  <c r="C267" i="35"/>
  <c r="A267" i="35"/>
  <c r="AA266" i="35"/>
  <c r="AB266" i="35" s="1"/>
  <c r="X266" i="35"/>
  <c r="Z266" i="35" s="1"/>
  <c r="Y266" i="35" s="1"/>
  <c r="W266" i="35"/>
  <c r="T266" i="35"/>
  <c r="P266" i="35"/>
  <c r="Q266" i="35" s="1"/>
  <c r="O266" i="35"/>
  <c r="N266" i="35"/>
  <c r="K266" i="35" a="1"/>
  <c r="K266" i="35" s="1"/>
  <c r="L266" i="35" s="1"/>
  <c r="I266" i="35"/>
  <c r="J266" i="35" s="1"/>
  <c r="AG266" i="35" s="1"/>
  <c r="E266" i="35"/>
  <c r="D266" i="35"/>
  <c r="C266" i="35"/>
  <c r="A266" i="35"/>
  <c r="AA265" i="35"/>
  <c r="AB265" i="35" s="1"/>
  <c r="X265" i="35"/>
  <c r="W265" i="35"/>
  <c r="T265" i="35"/>
  <c r="P265" i="35"/>
  <c r="Q265" i="35" s="1"/>
  <c r="O265" i="35"/>
  <c r="N265" i="35"/>
  <c r="K265" i="35" a="1"/>
  <c r="K265" i="35" s="1"/>
  <c r="L265" i="35" s="1"/>
  <c r="I265" i="35"/>
  <c r="J265" i="35" s="1"/>
  <c r="E265" i="35"/>
  <c r="D265" i="35"/>
  <c r="C265" i="35"/>
  <c r="A265" i="35"/>
  <c r="AA264" i="35"/>
  <c r="AB264" i="35" s="1"/>
  <c r="X264" i="35"/>
  <c r="Z264" i="35" s="1"/>
  <c r="Y264" i="35" s="1"/>
  <c r="W264" i="35"/>
  <c r="T264" i="35"/>
  <c r="P264" i="35"/>
  <c r="Q264" i="35" s="1"/>
  <c r="O264" i="35"/>
  <c r="N264" i="35"/>
  <c r="K264" i="35" a="1"/>
  <c r="K264" i="35" s="1"/>
  <c r="L264" i="35" s="1"/>
  <c r="I264" i="35"/>
  <c r="J264" i="35" s="1"/>
  <c r="E264" i="35"/>
  <c r="D264" i="35"/>
  <c r="C264" i="35"/>
  <c r="A264" i="35"/>
  <c r="AA263" i="35"/>
  <c r="AB263" i="35" s="1"/>
  <c r="X263" i="35"/>
  <c r="Z263" i="35" s="1"/>
  <c r="Y263" i="35" s="1"/>
  <c r="W263" i="35"/>
  <c r="U263" i="35"/>
  <c r="T263" i="35"/>
  <c r="P263" i="35"/>
  <c r="Q263" i="35" s="1"/>
  <c r="O263" i="35"/>
  <c r="N263" i="35"/>
  <c r="K263" i="35" a="1"/>
  <c r="K263" i="35" s="1"/>
  <c r="L263" i="35" s="1"/>
  <c r="I263" i="35"/>
  <c r="J263" i="35" s="1"/>
  <c r="E263" i="35"/>
  <c r="D263" i="35"/>
  <c r="C263" i="35"/>
  <c r="A263" i="35"/>
  <c r="AA262" i="35"/>
  <c r="AB262" i="35" s="1"/>
  <c r="X262" i="35"/>
  <c r="W262" i="35"/>
  <c r="T262" i="35"/>
  <c r="P262" i="35"/>
  <c r="Q262" i="35" s="1"/>
  <c r="O262" i="35"/>
  <c r="N262" i="35"/>
  <c r="K262" i="35" a="1"/>
  <c r="K262" i="35" s="1"/>
  <c r="L262" i="35" s="1"/>
  <c r="I262" i="35"/>
  <c r="J262" i="35" s="1"/>
  <c r="AG262" i="35" s="1"/>
  <c r="E262" i="35"/>
  <c r="D262" i="35"/>
  <c r="C262" i="35"/>
  <c r="A262" i="35"/>
  <c r="AA261" i="35"/>
  <c r="AB261" i="35" s="1"/>
  <c r="X261" i="35"/>
  <c r="W261" i="35"/>
  <c r="T261" i="35"/>
  <c r="P261" i="35"/>
  <c r="Q261" i="35" s="1"/>
  <c r="O261" i="35"/>
  <c r="N261" i="35"/>
  <c r="K261" i="35" a="1"/>
  <c r="K261" i="35" s="1"/>
  <c r="L261" i="35" s="1"/>
  <c r="I261" i="35"/>
  <c r="J261" i="35" s="1"/>
  <c r="E261" i="35"/>
  <c r="D261" i="35"/>
  <c r="C261" i="35"/>
  <c r="A261" i="35"/>
  <c r="AA260" i="35"/>
  <c r="AB260" i="35" s="1"/>
  <c r="X260" i="35"/>
  <c r="W260" i="35"/>
  <c r="T260" i="35"/>
  <c r="P260" i="35"/>
  <c r="Q260" i="35" s="1"/>
  <c r="O260" i="35"/>
  <c r="N260" i="35"/>
  <c r="K260" i="35" a="1"/>
  <c r="K260" i="35" s="1"/>
  <c r="L260" i="35" s="1"/>
  <c r="J260" i="35"/>
  <c r="AG260" i="35" s="1"/>
  <c r="I260" i="35"/>
  <c r="E260" i="35"/>
  <c r="D260" i="35"/>
  <c r="C260" i="35"/>
  <c r="A260" i="35"/>
  <c r="AA259" i="35"/>
  <c r="AB259" i="35" s="1"/>
  <c r="X259" i="35"/>
  <c r="W259" i="35"/>
  <c r="T259" i="35"/>
  <c r="P259" i="35"/>
  <c r="Q259" i="35" s="1"/>
  <c r="O259" i="35"/>
  <c r="N259" i="35"/>
  <c r="K259" i="35" a="1"/>
  <c r="K259" i="35" s="1"/>
  <c r="L259" i="35" s="1"/>
  <c r="I259" i="35"/>
  <c r="J259" i="35" s="1"/>
  <c r="E259" i="35"/>
  <c r="D259" i="35"/>
  <c r="C259" i="35"/>
  <c r="A259" i="35"/>
  <c r="AA258" i="35"/>
  <c r="AB258" i="35" s="1"/>
  <c r="X258" i="35"/>
  <c r="W258" i="35"/>
  <c r="T258" i="35"/>
  <c r="P258" i="35"/>
  <c r="Q258" i="35" s="1"/>
  <c r="O258" i="35"/>
  <c r="N258" i="35"/>
  <c r="K258" i="35" a="1"/>
  <c r="K258" i="35" s="1"/>
  <c r="L258" i="35" s="1"/>
  <c r="I258" i="35"/>
  <c r="J258" i="35" s="1"/>
  <c r="E258" i="35"/>
  <c r="D258" i="35"/>
  <c r="C258" i="35"/>
  <c r="A258" i="35"/>
  <c r="AA257" i="35"/>
  <c r="AB257" i="35" s="1"/>
  <c r="X257" i="35"/>
  <c r="W257" i="35"/>
  <c r="T257" i="35"/>
  <c r="P257" i="35"/>
  <c r="Q257" i="35" s="1"/>
  <c r="O257" i="35"/>
  <c r="N257" i="35"/>
  <c r="K257" i="35" a="1"/>
  <c r="K257" i="35" s="1"/>
  <c r="L257" i="35" s="1"/>
  <c r="I257" i="35"/>
  <c r="J257" i="35" s="1"/>
  <c r="E257" i="35"/>
  <c r="D257" i="35"/>
  <c r="C257" i="35"/>
  <c r="A257" i="35"/>
  <c r="AA256" i="35"/>
  <c r="AB256" i="35" s="1"/>
  <c r="X256" i="35"/>
  <c r="W256" i="35"/>
  <c r="T256" i="35"/>
  <c r="P256" i="35"/>
  <c r="Q256" i="35" s="1"/>
  <c r="O256" i="35"/>
  <c r="N256" i="35"/>
  <c r="K256" i="35" a="1"/>
  <c r="K256" i="35" s="1"/>
  <c r="L256" i="35" s="1"/>
  <c r="J256" i="35"/>
  <c r="I256" i="35"/>
  <c r="E256" i="35"/>
  <c r="D256" i="35"/>
  <c r="C256" i="35"/>
  <c r="A256" i="35"/>
  <c r="AA255" i="35"/>
  <c r="AB255" i="35" s="1"/>
  <c r="X255" i="35"/>
  <c r="W255" i="35"/>
  <c r="T255" i="35"/>
  <c r="P255" i="35"/>
  <c r="Q255" i="35" s="1"/>
  <c r="O255" i="35"/>
  <c r="N255" i="35"/>
  <c r="K255" i="35" a="1"/>
  <c r="K255" i="35" s="1"/>
  <c r="L255" i="35" s="1"/>
  <c r="I255" i="35"/>
  <c r="J255" i="35" s="1"/>
  <c r="E255" i="35"/>
  <c r="D255" i="35"/>
  <c r="C255" i="35"/>
  <c r="A255" i="35"/>
  <c r="AA254" i="35"/>
  <c r="AB254" i="35" s="1"/>
  <c r="X254" i="35"/>
  <c r="W254" i="35"/>
  <c r="T254" i="35"/>
  <c r="P254" i="35"/>
  <c r="Q254" i="35" s="1"/>
  <c r="O254" i="35"/>
  <c r="N254" i="35"/>
  <c r="K254" i="35" a="1"/>
  <c r="K254" i="35" s="1"/>
  <c r="L254" i="35" s="1"/>
  <c r="I254" i="35"/>
  <c r="J254" i="35" s="1"/>
  <c r="E254" i="35"/>
  <c r="D254" i="35"/>
  <c r="C254" i="35"/>
  <c r="A254" i="35"/>
  <c r="AA253" i="35"/>
  <c r="AB253" i="35" s="1"/>
  <c r="X253" i="35"/>
  <c r="W253" i="35"/>
  <c r="T253" i="35"/>
  <c r="P253" i="35"/>
  <c r="Q253" i="35" s="1"/>
  <c r="O253" i="35"/>
  <c r="N253" i="35"/>
  <c r="K253" i="35" a="1"/>
  <c r="K253" i="35" s="1"/>
  <c r="L253" i="35" s="1"/>
  <c r="J253" i="35"/>
  <c r="AG253" i="35" s="1"/>
  <c r="I253" i="35"/>
  <c r="E253" i="35"/>
  <c r="D253" i="35"/>
  <c r="C253" i="35"/>
  <c r="A253" i="35"/>
  <c r="AA252" i="35"/>
  <c r="AB252" i="35" s="1"/>
  <c r="X252" i="35"/>
  <c r="W252" i="35"/>
  <c r="T252" i="35"/>
  <c r="P252" i="35"/>
  <c r="Q252" i="35" s="1"/>
  <c r="O252" i="35"/>
  <c r="N252" i="35"/>
  <c r="K252" i="35" a="1"/>
  <c r="K252" i="35" s="1"/>
  <c r="L252" i="35" s="1"/>
  <c r="I252" i="35"/>
  <c r="J252" i="35" s="1"/>
  <c r="AG252" i="35" s="1"/>
  <c r="E252" i="35"/>
  <c r="D252" i="35"/>
  <c r="C252" i="35"/>
  <c r="A252" i="35"/>
  <c r="AA251" i="35"/>
  <c r="AB251" i="35" s="1"/>
  <c r="X251" i="35"/>
  <c r="Z251" i="35" s="1"/>
  <c r="Y251" i="35" s="1"/>
  <c r="W251" i="35"/>
  <c r="T251" i="35"/>
  <c r="P251" i="35"/>
  <c r="Q251" i="35" s="1"/>
  <c r="O251" i="35"/>
  <c r="N251" i="35"/>
  <c r="K251" i="35" a="1"/>
  <c r="K251" i="35" s="1"/>
  <c r="L251" i="35" s="1"/>
  <c r="I251" i="35"/>
  <c r="J251" i="35" s="1"/>
  <c r="AG251" i="35" s="1"/>
  <c r="E251" i="35"/>
  <c r="D251" i="35"/>
  <c r="C251" i="35"/>
  <c r="A251" i="35"/>
  <c r="AA250" i="35"/>
  <c r="AB250" i="35" s="1"/>
  <c r="X250" i="35"/>
  <c r="W250" i="35"/>
  <c r="T250" i="35"/>
  <c r="P250" i="35"/>
  <c r="Q250" i="35" s="1"/>
  <c r="O250" i="35"/>
  <c r="N250" i="35"/>
  <c r="K250" i="35" a="1"/>
  <c r="K250" i="35" s="1"/>
  <c r="L250" i="35" s="1"/>
  <c r="I250" i="35"/>
  <c r="J250" i="35" s="1"/>
  <c r="E250" i="35"/>
  <c r="D250" i="35"/>
  <c r="C250" i="35"/>
  <c r="A250" i="35"/>
  <c r="AA249" i="35"/>
  <c r="AB249" i="35" s="1"/>
  <c r="X249" i="35"/>
  <c r="W249" i="35"/>
  <c r="T249" i="35"/>
  <c r="P249" i="35"/>
  <c r="Q249" i="35" s="1"/>
  <c r="O249" i="35"/>
  <c r="N249" i="35"/>
  <c r="K249" i="35" a="1"/>
  <c r="K249" i="35" s="1"/>
  <c r="L249" i="35" s="1"/>
  <c r="I249" i="35"/>
  <c r="J249" i="35" s="1"/>
  <c r="E249" i="35"/>
  <c r="D249" i="35"/>
  <c r="C249" i="35"/>
  <c r="A249" i="35"/>
  <c r="AA248" i="35"/>
  <c r="AB248" i="35" s="1"/>
  <c r="X248" i="35"/>
  <c r="W248" i="35"/>
  <c r="T248" i="35"/>
  <c r="P248" i="35"/>
  <c r="Q248" i="35" s="1"/>
  <c r="R248" i="35" s="1" a="1"/>
  <c r="R248" i="35" s="1"/>
  <c r="O248" i="35"/>
  <c r="N248" i="35"/>
  <c r="K248" i="35" a="1"/>
  <c r="K248" i="35" s="1"/>
  <c r="L248" i="35" s="1"/>
  <c r="I248" i="35"/>
  <c r="J248" i="35" s="1"/>
  <c r="AG248" i="35" s="1"/>
  <c r="E248" i="35"/>
  <c r="D248" i="35"/>
  <c r="C248" i="35"/>
  <c r="A248" i="35"/>
  <c r="AA247" i="35"/>
  <c r="AB247" i="35" s="1"/>
  <c r="X247" i="35"/>
  <c r="W247" i="35"/>
  <c r="T247" i="35"/>
  <c r="P247" i="35"/>
  <c r="Q247" i="35" s="1"/>
  <c r="O247" i="35"/>
  <c r="N247" i="35"/>
  <c r="K247" i="35" a="1"/>
  <c r="K247" i="35" s="1"/>
  <c r="L247" i="35" s="1"/>
  <c r="I247" i="35"/>
  <c r="J247" i="35" s="1"/>
  <c r="E247" i="35"/>
  <c r="D247" i="35"/>
  <c r="C247" i="35"/>
  <c r="A247" i="35"/>
  <c r="AA246" i="35"/>
  <c r="AB246" i="35" s="1"/>
  <c r="X246" i="35"/>
  <c r="W246" i="35"/>
  <c r="T246" i="35"/>
  <c r="P246" i="35"/>
  <c r="Q246" i="35" s="1"/>
  <c r="O246" i="35"/>
  <c r="N246" i="35"/>
  <c r="K246" i="35" a="1"/>
  <c r="K246" i="35" s="1"/>
  <c r="L246" i="35" s="1"/>
  <c r="I246" i="35"/>
  <c r="J246" i="35" s="1"/>
  <c r="AG246" i="35" s="1"/>
  <c r="E246" i="35"/>
  <c r="D246" i="35"/>
  <c r="C246" i="35"/>
  <c r="A246" i="35"/>
  <c r="AA245" i="35"/>
  <c r="AB245" i="35" s="1"/>
  <c r="X245" i="35"/>
  <c r="W245" i="35"/>
  <c r="T245" i="35"/>
  <c r="P245" i="35"/>
  <c r="Q245" i="35" s="1"/>
  <c r="O245" i="35"/>
  <c r="N245" i="35"/>
  <c r="K245" i="35" a="1"/>
  <c r="K245" i="35" s="1"/>
  <c r="L245" i="35" s="1"/>
  <c r="I245" i="35"/>
  <c r="J245" i="35" s="1"/>
  <c r="AG245" i="35" s="1"/>
  <c r="E245" i="35"/>
  <c r="D245" i="35"/>
  <c r="C245" i="35"/>
  <c r="A245" i="35"/>
  <c r="AA244" i="35"/>
  <c r="AB244" i="35" s="1"/>
  <c r="X244" i="35"/>
  <c r="W244" i="35"/>
  <c r="T244" i="35"/>
  <c r="P244" i="35"/>
  <c r="Q244" i="35" s="1"/>
  <c r="O244" i="35"/>
  <c r="N244" i="35"/>
  <c r="K244" i="35" a="1"/>
  <c r="K244" i="35" s="1"/>
  <c r="L244" i="35" s="1"/>
  <c r="J244" i="35"/>
  <c r="AG244" i="35" s="1"/>
  <c r="I244" i="35"/>
  <c r="E244" i="35"/>
  <c r="D244" i="35"/>
  <c r="C244" i="35"/>
  <c r="A244" i="35"/>
  <c r="AA243" i="35"/>
  <c r="AB243" i="35" s="1"/>
  <c r="X243" i="35"/>
  <c r="W243" i="35"/>
  <c r="T243" i="35"/>
  <c r="P243" i="35"/>
  <c r="Q243" i="35" s="1"/>
  <c r="O243" i="35"/>
  <c r="N243" i="35"/>
  <c r="K243" i="35" a="1"/>
  <c r="K243" i="35" s="1"/>
  <c r="L243" i="35" s="1"/>
  <c r="I243" i="35"/>
  <c r="J243" i="35" s="1"/>
  <c r="AG243" i="35" s="1"/>
  <c r="E243" i="35"/>
  <c r="D243" i="35"/>
  <c r="C243" i="35"/>
  <c r="A243" i="35"/>
  <c r="AA242" i="35"/>
  <c r="AB242" i="35" s="1"/>
  <c r="X242" i="35"/>
  <c r="W242" i="35"/>
  <c r="T242" i="35"/>
  <c r="P242" i="35"/>
  <c r="Q242" i="35" s="1"/>
  <c r="O242" i="35"/>
  <c r="N242" i="35"/>
  <c r="K242" i="35" a="1"/>
  <c r="K242" i="35" s="1"/>
  <c r="L242" i="35" s="1"/>
  <c r="I242" i="35"/>
  <c r="J242" i="35" s="1"/>
  <c r="E242" i="35"/>
  <c r="D242" i="35"/>
  <c r="C242" i="35"/>
  <c r="A242" i="35"/>
  <c r="AA241" i="35"/>
  <c r="AB241" i="35" s="1"/>
  <c r="X241" i="35"/>
  <c r="W241" i="35"/>
  <c r="T241" i="35"/>
  <c r="P241" i="35"/>
  <c r="Q241" i="35" s="1"/>
  <c r="O241" i="35"/>
  <c r="N241" i="35"/>
  <c r="K241" i="35" a="1"/>
  <c r="K241" i="35" s="1"/>
  <c r="L241" i="35" s="1"/>
  <c r="J241" i="35"/>
  <c r="AG241" i="35" s="1"/>
  <c r="I241" i="35"/>
  <c r="E241" i="35"/>
  <c r="D241" i="35"/>
  <c r="C241" i="35"/>
  <c r="A241" i="35"/>
  <c r="AA240" i="35"/>
  <c r="AB240" i="35" s="1"/>
  <c r="X240" i="35"/>
  <c r="W240" i="35"/>
  <c r="T240" i="35"/>
  <c r="P240" i="35"/>
  <c r="Q240" i="35" s="1"/>
  <c r="O240" i="35"/>
  <c r="N240" i="35"/>
  <c r="K240" i="35" a="1"/>
  <c r="K240" i="35" s="1"/>
  <c r="L240" i="35" s="1"/>
  <c r="I240" i="35"/>
  <c r="J240" i="35" s="1"/>
  <c r="E240" i="35"/>
  <c r="D240" i="35"/>
  <c r="C240" i="35"/>
  <c r="A240" i="35"/>
  <c r="AA239" i="35"/>
  <c r="AB239" i="35" s="1"/>
  <c r="X239" i="35"/>
  <c r="W239" i="35"/>
  <c r="T239" i="35"/>
  <c r="P239" i="35"/>
  <c r="Q239" i="35" s="1"/>
  <c r="O239" i="35"/>
  <c r="N239" i="35"/>
  <c r="K239" i="35" a="1"/>
  <c r="K239" i="35" s="1"/>
  <c r="L239" i="35" s="1"/>
  <c r="I239" i="35"/>
  <c r="J239" i="35" s="1"/>
  <c r="AG239" i="35" s="1"/>
  <c r="E239" i="35"/>
  <c r="D239" i="35"/>
  <c r="C239" i="35"/>
  <c r="A239" i="35"/>
  <c r="AA238" i="35"/>
  <c r="AB238" i="35" s="1"/>
  <c r="X238" i="35"/>
  <c r="W238" i="35"/>
  <c r="T238" i="35"/>
  <c r="P238" i="35"/>
  <c r="Q238" i="35" s="1"/>
  <c r="O238" i="35"/>
  <c r="N238" i="35"/>
  <c r="K238" i="35" a="1"/>
  <c r="K238" i="35" s="1"/>
  <c r="L238" i="35" s="1"/>
  <c r="I238" i="35"/>
  <c r="J238" i="35" s="1"/>
  <c r="E238" i="35"/>
  <c r="D238" i="35"/>
  <c r="C238" i="35"/>
  <c r="A238" i="35"/>
  <c r="AA237" i="35"/>
  <c r="AB237" i="35" s="1"/>
  <c r="X237" i="35"/>
  <c r="Z237" i="35" s="1"/>
  <c r="Y237" i="35" s="1"/>
  <c r="W237" i="35"/>
  <c r="T237" i="35"/>
  <c r="P237" i="35"/>
  <c r="Q237" i="35" s="1"/>
  <c r="O237" i="35"/>
  <c r="N237" i="35"/>
  <c r="K237" i="35" a="1"/>
  <c r="K237" i="35" s="1"/>
  <c r="L237" i="35" s="1"/>
  <c r="I237" i="35"/>
  <c r="J237" i="35" s="1"/>
  <c r="E237" i="35"/>
  <c r="D237" i="35"/>
  <c r="C237" i="35"/>
  <c r="A237" i="35"/>
  <c r="AA236" i="35"/>
  <c r="AB236" i="35" s="1"/>
  <c r="X236" i="35"/>
  <c r="W236" i="35"/>
  <c r="T236" i="35"/>
  <c r="P236" i="35"/>
  <c r="Q236" i="35" s="1"/>
  <c r="O236" i="35"/>
  <c r="N236" i="35"/>
  <c r="K236" i="35" a="1"/>
  <c r="K236" i="35" s="1"/>
  <c r="L236" i="35" s="1"/>
  <c r="I236" i="35"/>
  <c r="J236" i="35" s="1"/>
  <c r="E236" i="35"/>
  <c r="D236" i="35"/>
  <c r="C236" i="35"/>
  <c r="A236" i="35"/>
  <c r="AA235" i="35"/>
  <c r="AB235" i="35" s="1"/>
  <c r="X235" i="35"/>
  <c r="W235" i="35"/>
  <c r="T235" i="35"/>
  <c r="P235" i="35"/>
  <c r="Q235" i="35" s="1"/>
  <c r="O235" i="35"/>
  <c r="N235" i="35"/>
  <c r="K235" i="35" a="1"/>
  <c r="K235" i="35" s="1"/>
  <c r="L235" i="35" s="1"/>
  <c r="I235" i="35"/>
  <c r="J235" i="35" s="1"/>
  <c r="E235" i="35"/>
  <c r="D235" i="35"/>
  <c r="C235" i="35"/>
  <c r="A235" i="35"/>
  <c r="AA234" i="35"/>
  <c r="AB234" i="35" s="1"/>
  <c r="X234" i="35"/>
  <c r="Z234" i="35" s="1"/>
  <c r="Y234" i="35" s="1"/>
  <c r="W234" i="35"/>
  <c r="T234" i="35"/>
  <c r="P234" i="35"/>
  <c r="Q234" i="35" s="1"/>
  <c r="O234" i="35"/>
  <c r="N234" i="35"/>
  <c r="K234" i="35" a="1"/>
  <c r="K234" i="35" s="1"/>
  <c r="L234" i="35" s="1"/>
  <c r="I234" i="35"/>
  <c r="J234" i="35" s="1"/>
  <c r="E234" i="35"/>
  <c r="D234" i="35"/>
  <c r="C234" i="35"/>
  <c r="A234" i="35"/>
  <c r="AA233" i="35"/>
  <c r="AB233" i="35" s="1"/>
  <c r="X233" i="35"/>
  <c r="W233" i="35"/>
  <c r="T233" i="35"/>
  <c r="P233" i="35"/>
  <c r="Q233" i="35" s="1"/>
  <c r="O233" i="35"/>
  <c r="N233" i="35"/>
  <c r="K233" i="35" a="1"/>
  <c r="K233" i="35" s="1"/>
  <c r="L233" i="35" s="1"/>
  <c r="J233" i="35"/>
  <c r="AG233" i="35" s="1"/>
  <c r="I233" i="35"/>
  <c r="E233" i="35"/>
  <c r="D233" i="35"/>
  <c r="C233" i="35"/>
  <c r="A233" i="35"/>
  <c r="AA232" i="35"/>
  <c r="AB232" i="35" s="1"/>
  <c r="X232" i="35"/>
  <c r="W232" i="35"/>
  <c r="T232" i="35"/>
  <c r="P232" i="35"/>
  <c r="Q232" i="35" s="1"/>
  <c r="O232" i="35"/>
  <c r="N232" i="35"/>
  <c r="K232" i="35" a="1"/>
  <c r="K232" i="35" s="1"/>
  <c r="L232" i="35" s="1"/>
  <c r="I232" i="35"/>
  <c r="J232" i="35" s="1"/>
  <c r="E232" i="35"/>
  <c r="D232" i="35"/>
  <c r="C232" i="35"/>
  <c r="A232" i="35"/>
  <c r="AA231" i="35"/>
  <c r="AB231" i="35" s="1"/>
  <c r="X231" i="35"/>
  <c r="Z231" i="35" s="1"/>
  <c r="Y231" i="35" s="1"/>
  <c r="W231" i="35"/>
  <c r="T231" i="35"/>
  <c r="P231" i="35"/>
  <c r="Q231" i="35" s="1"/>
  <c r="O231" i="35"/>
  <c r="N231" i="35"/>
  <c r="K231" i="35" a="1"/>
  <c r="K231" i="35" s="1"/>
  <c r="L231" i="35" s="1"/>
  <c r="I231" i="35"/>
  <c r="J231" i="35" s="1"/>
  <c r="E231" i="35"/>
  <c r="D231" i="35"/>
  <c r="C231" i="35"/>
  <c r="A231" i="35"/>
  <c r="AA230" i="35"/>
  <c r="AB230" i="35" s="1"/>
  <c r="X230" i="35"/>
  <c r="W230" i="35"/>
  <c r="T230" i="35"/>
  <c r="P230" i="35"/>
  <c r="Q230" i="35" s="1"/>
  <c r="O230" i="35"/>
  <c r="N230" i="35"/>
  <c r="K230" i="35" a="1"/>
  <c r="K230" i="35" s="1"/>
  <c r="L230" i="35" s="1"/>
  <c r="I230" i="35"/>
  <c r="J230" i="35" s="1"/>
  <c r="E230" i="35"/>
  <c r="D230" i="35"/>
  <c r="C230" i="35"/>
  <c r="A230" i="35"/>
  <c r="AA229" i="35"/>
  <c r="AB229" i="35" s="1"/>
  <c r="X229" i="35"/>
  <c r="W229" i="35"/>
  <c r="T229" i="35"/>
  <c r="P229" i="35"/>
  <c r="Q229" i="35" s="1"/>
  <c r="O229" i="35"/>
  <c r="N229" i="35"/>
  <c r="K229" i="35" a="1"/>
  <c r="K229" i="35" s="1"/>
  <c r="L229" i="35" s="1"/>
  <c r="I229" i="35"/>
  <c r="J229" i="35" s="1"/>
  <c r="E229" i="35"/>
  <c r="D229" i="35"/>
  <c r="C229" i="35"/>
  <c r="A229" i="35"/>
  <c r="AA228" i="35"/>
  <c r="AB228" i="35" s="1"/>
  <c r="X228" i="35"/>
  <c r="W228" i="35"/>
  <c r="T228" i="35"/>
  <c r="P228" i="35"/>
  <c r="Q228" i="35" s="1"/>
  <c r="O228" i="35"/>
  <c r="N228" i="35"/>
  <c r="K228" i="35" a="1"/>
  <c r="K228" i="35" s="1"/>
  <c r="L228" i="35" s="1"/>
  <c r="I228" i="35"/>
  <c r="J228" i="35" s="1"/>
  <c r="AG228" i="35" s="1"/>
  <c r="E228" i="35"/>
  <c r="D228" i="35"/>
  <c r="C228" i="35"/>
  <c r="A228" i="35"/>
  <c r="AA227" i="35"/>
  <c r="AB227" i="35" s="1"/>
  <c r="X227" i="35"/>
  <c r="W227" i="35"/>
  <c r="T227" i="35"/>
  <c r="P227" i="35"/>
  <c r="Q227" i="35" s="1"/>
  <c r="O227" i="35"/>
  <c r="N227" i="35"/>
  <c r="K227" i="35" a="1"/>
  <c r="K227" i="35" s="1"/>
  <c r="L227" i="35" s="1"/>
  <c r="J227" i="35"/>
  <c r="AG227" i="35" s="1"/>
  <c r="I227" i="35"/>
  <c r="E227" i="35"/>
  <c r="D227" i="35"/>
  <c r="C227" i="35"/>
  <c r="A227" i="35"/>
  <c r="AA226" i="35"/>
  <c r="AB226" i="35" s="1"/>
  <c r="X226" i="35"/>
  <c r="Z226" i="35" s="1"/>
  <c r="Y226" i="35" s="1"/>
  <c r="W226" i="35"/>
  <c r="T226" i="35"/>
  <c r="P226" i="35"/>
  <c r="Q226" i="35" s="1"/>
  <c r="O226" i="35"/>
  <c r="N226" i="35"/>
  <c r="K226" i="35" a="1"/>
  <c r="K226" i="35" s="1"/>
  <c r="L226" i="35" s="1"/>
  <c r="I226" i="35"/>
  <c r="J226" i="35" s="1"/>
  <c r="AG226" i="35" s="1"/>
  <c r="E226" i="35"/>
  <c r="D226" i="35"/>
  <c r="C226" i="35"/>
  <c r="A226" i="35"/>
  <c r="AA225" i="35"/>
  <c r="AB225" i="35" s="1"/>
  <c r="X225" i="35"/>
  <c r="W225" i="35"/>
  <c r="T225" i="35"/>
  <c r="P225" i="35"/>
  <c r="Q225" i="35" s="1"/>
  <c r="O225" i="35"/>
  <c r="N225" i="35"/>
  <c r="K225" i="35" a="1"/>
  <c r="K225" i="35" s="1"/>
  <c r="L225" i="35" s="1"/>
  <c r="I225" i="35"/>
  <c r="J225" i="35" s="1"/>
  <c r="E225" i="35"/>
  <c r="D225" i="35"/>
  <c r="C225" i="35"/>
  <c r="A225" i="35"/>
  <c r="AA224" i="35"/>
  <c r="AB224" i="35" s="1"/>
  <c r="X224" i="35"/>
  <c r="Z224" i="35" s="1"/>
  <c r="Y224" i="35" s="1"/>
  <c r="W224" i="35"/>
  <c r="T224" i="35"/>
  <c r="P224" i="35"/>
  <c r="Q224" i="35" s="1"/>
  <c r="O224" i="35"/>
  <c r="N224" i="35"/>
  <c r="K224" i="35" a="1"/>
  <c r="K224" i="35" s="1"/>
  <c r="L224" i="35" s="1"/>
  <c r="I224" i="35"/>
  <c r="J224" i="35" s="1"/>
  <c r="E224" i="35"/>
  <c r="D224" i="35"/>
  <c r="C224" i="35"/>
  <c r="A224" i="35"/>
  <c r="AA223" i="35"/>
  <c r="AB223" i="35" s="1"/>
  <c r="X223" i="35"/>
  <c r="W223" i="35"/>
  <c r="T223" i="35"/>
  <c r="P223" i="35"/>
  <c r="Q223" i="35" s="1"/>
  <c r="O223" i="35"/>
  <c r="N223" i="35"/>
  <c r="K223" i="35" a="1"/>
  <c r="K223" i="35" s="1"/>
  <c r="L223" i="35" s="1"/>
  <c r="I223" i="35"/>
  <c r="J223" i="35" s="1"/>
  <c r="AG223" i="35" s="1"/>
  <c r="E223" i="35"/>
  <c r="D223" i="35"/>
  <c r="C223" i="35"/>
  <c r="A223" i="35"/>
  <c r="AA222" i="35"/>
  <c r="AB222" i="35" s="1"/>
  <c r="X222" i="35"/>
  <c r="W222" i="35"/>
  <c r="T222" i="35"/>
  <c r="P222" i="35"/>
  <c r="Q222" i="35" s="1"/>
  <c r="O222" i="35"/>
  <c r="N222" i="35"/>
  <c r="K222" i="35" a="1"/>
  <c r="K222" i="35" s="1"/>
  <c r="L222" i="35" s="1"/>
  <c r="I222" i="35"/>
  <c r="J222" i="35" s="1"/>
  <c r="AG222" i="35" s="1"/>
  <c r="E222" i="35"/>
  <c r="D222" i="35"/>
  <c r="C222" i="35"/>
  <c r="A222" i="35"/>
  <c r="AA221" i="35"/>
  <c r="AB221" i="35" s="1"/>
  <c r="X221" i="35"/>
  <c r="W221" i="35"/>
  <c r="T221" i="35"/>
  <c r="P221" i="35"/>
  <c r="Q221" i="35" s="1"/>
  <c r="O221" i="35"/>
  <c r="N221" i="35"/>
  <c r="K221" i="35" a="1"/>
  <c r="K221" i="35" s="1"/>
  <c r="L221" i="35" s="1"/>
  <c r="I221" i="35"/>
  <c r="J221" i="35" s="1"/>
  <c r="E221" i="35"/>
  <c r="D221" i="35"/>
  <c r="C221" i="35"/>
  <c r="A221" i="35"/>
  <c r="AA220" i="35"/>
  <c r="AB220" i="35" s="1"/>
  <c r="X220" i="35"/>
  <c r="W220" i="35"/>
  <c r="T220" i="35"/>
  <c r="P220" i="35"/>
  <c r="Q220" i="35" s="1"/>
  <c r="O220" i="35"/>
  <c r="N220" i="35"/>
  <c r="K220" i="35" a="1"/>
  <c r="K220" i="35" s="1"/>
  <c r="L220" i="35" s="1"/>
  <c r="I220" i="35"/>
  <c r="J220" i="35" s="1"/>
  <c r="E220" i="35"/>
  <c r="D220" i="35"/>
  <c r="C220" i="35"/>
  <c r="A220" i="35"/>
  <c r="AA219" i="35"/>
  <c r="AB219" i="35" s="1"/>
  <c r="X219" i="35"/>
  <c r="W219" i="35"/>
  <c r="T219" i="35"/>
  <c r="P219" i="35"/>
  <c r="Q219" i="35" s="1"/>
  <c r="R219" i="35" s="1" a="1"/>
  <c r="R219" i="35" s="1"/>
  <c r="O219" i="35"/>
  <c r="N219" i="35"/>
  <c r="K219" i="35" a="1"/>
  <c r="K219" i="35" s="1"/>
  <c r="L219" i="35" s="1"/>
  <c r="I219" i="35"/>
  <c r="J219" i="35" s="1"/>
  <c r="AG219" i="35" s="1"/>
  <c r="E219" i="35"/>
  <c r="D219" i="35"/>
  <c r="C219" i="35"/>
  <c r="A219" i="35"/>
  <c r="AA218" i="35"/>
  <c r="AB218" i="35" s="1"/>
  <c r="X218" i="35"/>
  <c r="W218" i="35"/>
  <c r="T218" i="35"/>
  <c r="P218" i="35"/>
  <c r="Q218" i="35" s="1"/>
  <c r="O218" i="35"/>
  <c r="N218" i="35"/>
  <c r="K218" i="35" a="1"/>
  <c r="K218" i="35" s="1"/>
  <c r="L218" i="35" s="1"/>
  <c r="I218" i="35"/>
  <c r="J218" i="35" s="1"/>
  <c r="E218" i="35"/>
  <c r="D218" i="35"/>
  <c r="C218" i="35"/>
  <c r="A218" i="35"/>
  <c r="AA217" i="35"/>
  <c r="AB217" i="35" s="1"/>
  <c r="X217" i="35"/>
  <c r="W217" i="35"/>
  <c r="T217" i="35"/>
  <c r="P217" i="35"/>
  <c r="Q217" i="35" s="1"/>
  <c r="O217" i="35"/>
  <c r="N217" i="35"/>
  <c r="K217" i="35" a="1"/>
  <c r="K217" i="35" s="1"/>
  <c r="L217" i="35" s="1"/>
  <c r="I217" i="35"/>
  <c r="J217" i="35" s="1"/>
  <c r="E217" i="35"/>
  <c r="D217" i="35"/>
  <c r="C217" i="35"/>
  <c r="A217" i="35"/>
  <c r="AA216" i="35"/>
  <c r="AB216" i="35" s="1"/>
  <c r="X216" i="35"/>
  <c r="W216" i="35"/>
  <c r="T216" i="35"/>
  <c r="P216" i="35"/>
  <c r="Q216" i="35" s="1"/>
  <c r="O216" i="35"/>
  <c r="N216" i="35"/>
  <c r="K216" i="35" a="1"/>
  <c r="K216" i="35" s="1"/>
  <c r="L216" i="35" s="1"/>
  <c r="I216" i="35"/>
  <c r="J216" i="35" s="1"/>
  <c r="E216" i="35"/>
  <c r="D216" i="35"/>
  <c r="C216" i="35"/>
  <c r="A216" i="35"/>
  <c r="AA215" i="35"/>
  <c r="AB215" i="35" s="1"/>
  <c r="X215" i="35"/>
  <c r="W215" i="35"/>
  <c r="T215" i="35"/>
  <c r="P215" i="35"/>
  <c r="Q215" i="35" s="1"/>
  <c r="O215" i="35"/>
  <c r="N215" i="35"/>
  <c r="K215" i="35" a="1"/>
  <c r="K215" i="35" s="1"/>
  <c r="L215" i="35" s="1"/>
  <c r="I215" i="35"/>
  <c r="J215" i="35" s="1"/>
  <c r="E215" i="35"/>
  <c r="D215" i="35"/>
  <c r="C215" i="35"/>
  <c r="A215" i="35"/>
  <c r="AA214" i="35"/>
  <c r="AB214" i="35" s="1"/>
  <c r="X214" i="35"/>
  <c r="W214" i="35"/>
  <c r="T214" i="35"/>
  <c r="P214" i="35"/>
  <c r="Q214" i="35" s="1"/>
  <c r="O214" i="35"/>
  <c r="N214" i="35"/>
  <c r="K214" i="35" a="1"/>
  <c r="K214" i="35" s="1"/>
  <c r="L214" i="35" s="1"/>
  <c r="I214" i="35"/>
  <c r="J214" i="35" s="1"/>
  <c r="AG214" i="35" s="1"/>
  <c r="E214" i="35"/>
  <c r="D214" i="35"/>
  <c r="C214" i="35"/>
  <c r="A214" i="35"/>
  <c r="AA213" i="35"/>
  <c r="AB213" i="35" s="1"/>
  <c r="X213" i="35"/>
  <c r="W213" i="35"/>
  <c r="T213" i="35"/>
  <c r="P213" i="35"/>
  <c r="Q213" i="35" s="1"/>
  <c r="O213" i="35"/>
  <c r="N213" i="35"/>
  <c r="K213" i="35" a="1"/>
  <c r="K213" i="35" s="1"/>
  <c r="L213" i="35" s="1"/>
  <c r="I213" i="35"/>
  <c r="J213" i="35" s="1"/>
  <c r="AG213" i="35" s="1"/>
  <c r="E213" i="35"/>
  <c r="D213" i="35"/>
  <c r="C213" i="35"/>
  <c r="A213" i="35"/>
  <c r="AA212" i="35"/>
  <c r="AB212" i="35" s="1"/>
  <c r="X212" i="35"/>
  <c r="W212" i="35"/>
  <c r="T212" i="35"/>
  <c r="P212" i="35"/>
  <c r="Q212" i="35" s="1"/>
  <c r="O212" i="35"/>
  <c r="N212" i="35"/>
  <c r="K212" i="35" a="1"/>
  <c r="K212" i="35" s="1"/>
  <c r="L212" i="35" s="1"/>
  <c r="I212" i="35"/>
  <c r="J212" i="35" s="1"/>
  <c r="E212" i="35"/>
  <c r="D212" i="35"/>
  <c r="C212" i="35"/>
  <c r="A212" i="35"/>
  <c r="AA211" i="35"/>
  <c r="AB211" i="35" s="1"/>
  <c r="X211" i="35"/>
  <c r="W211" i="35"/>
  <c r="T211" i="35"/>
  <c r="P211" i="35"/>
  <c r="Q211" i="35" s="1"/>
  <c r="O211" i="35"/>
  <c r="N211" i="35"/>
  <c r="K211" i="35" a="1"/>
  <c r="K211" i="35" s="1"/>
  <c r="L211" i="35" s="1"/>
  <c r="I211" i="35"/>
  <c r="J211" i="35" s="1"/>
  <c r="E211" i="35"/>
  <c r="D211" i="35"/>
  <c r="C211" i="35"/>
  <c r="A211" i="35"/>
  <c r="AA210" i="35"/>
  <c r="AB210" i="35" s="1"/>
  <c r="X210" i="35"/>
  <c r="W210" i="35"/>
  <c r="U210" i="35"/>
  <c r="T210" i="35"/>
  <c r="P210" i="35"/>
  <c r="Q210" i="35" s="1"/>
  <c r="O210" i="35"/>
  <c r="N210" i="35"/>
  <c r="K210" i="35" a="1"/>
  <c r="K210" i="35" s="1"/>
  <c r="L210" i="35" s="1"/>
  <c r="I210" i="35"/>
  <c r="J210" i="35" s="1"/>
  <c r="AG210" i="35" s="1"/>
  <c r="E210" i="35"/>
  <c r="D210" i="35"/>
  <c r="C210" i="35"/>
  <c r="A210" i="35"/>
  <c r="AA209" i="35"/>
  <c r="AB209" i="35" s="1"/>
  <c r="X209" i="35"/>
  <c r="W209" i="35"/>
  <c r="T209" i="35"/>
  <c r="P209" i="35"/>
  <c r="Q209" i="35" s="1"/>
  <c r="O209" i="35"/>
  <c r="N209" i="35"/>
  <c r="K209" i="35" a="1"/>
  <c r="K209" i="35" s="1"/>
  <c r="L209" i="35" s="1"/>
  <c r="I209" i="35"/>
  <c r="J209" i="35" s="1"/>
  <c r="AG209" i="35" s="1"/>
  <c r="E209" i="35"/>
  <c r="D209" i="35"/>
  <c r="C209" i="35"/>
  <c r="A209" i="35"/>
  <c r="AA208" i="35"/>
  <c r="AB208" i="35" s="1"/>
  <c r="X208" i="35"/>
  <c r="W208" i="35"/>
  <c r="T208" i="35"/>
  <c r="P208" i="35"/>
  <c r="Q208" i="35" s="1"/>
  <c r="O208" i="35"/>
  <c r="N208" i="35"/>
  <c r="K208" i="35" a="1"/>
  <c r="K208" i="35" s="1"/>
  <c r="L208" i="35" s="1"/>
  <c r="I208" i="35"/>
  <c r="J208" i="35" s="1"/>
  <c r="AG208" i="35" s="1"/>
  <c r="E208" i="35"/>
  <c r="D208" i="35"/>
  <c r="C208" i="35"/>
  <c r="A208" i="35"/>
  <c r="AA207" i="35"/>
  <c r="AB207" i="35" s="1"/>
  <c r="X207" i="35"/>
  <c r="W207" i="35"/>
  <c r="T207" i="35"/>
  <c r="P207" i="35"/>
  <c r="Q207" i="35" s="1"/>
  <c r="O207" i="35"/>
  <c r="N207" i="35"/>
  <c r="K207" i="35" a="1"/>
  <c r="K207" i="35" s="1"/>
  <c r="L207" i="35" s="1"/>
  <c r="I207" i="35"/>
  <c r="J207" i="35" s="1"/>
  <c r="AG207" i="35" s="1"/>
  <c r="E207" i="35"/>
  <c r="D207" i="35"/>
  <c r="C207" i="35"/>
  <c r="A207" i="35"/>
  <c r="AA206" i="35"/>
  <c r="AB206" i="35" s="1"/>
  <c r="X206" i="35"/>
  <c r="W206" i="35"/>
  <c r="T206" i="35"/>
  <c r="P206" i="35"/>
  <c r="Q206" i="35" s="1"/>
  <c r="O206" i="35"/>
  <c r="N206" i="35"/>
  <c r="K206" i="35" a="1"/>
  <c r="K206" i="35" s="1"/>
  <c r="L206" i="35" s="1"/>
  <c r="I206" i="35"/>
  <c r="J206" i="35" s="1"/>
  <c r="E206" i="35"/>
  <c r="D206" i="35"/>
  <c r="C206" i="35"/>
  <c r="A206" i="35"/>
  <c r="AA205" i="35"/>
  <c r="AB205" i="35" s="1"/>
  <c r="X205" i="35"/>
  <c r="W205" i="35"/>
  <c r="T205" i="35"/>
  <c r="P205" i="35"/>
  <c r="Q205" i="35" s="1"/>
  <c r="O205" i="35"/>
  <c r="N205" i="35"/>
  <c r="K205" i="35" a="1"/>
  <c r="K205" i="35" s="1"/>
  <c r="L205" i="35" s="1"/>
  <c r="J205" i="35"/>
  <c r="I205" i="35"/>
  <c r="E205" i="35"/>
  <c r="D205" i="35"/>
  <c r="C205" i="35"/>
  <c r="A205" i="35"/>
  <c r="AA204" i="35"/>
  <c r="AB204" i="35" s="1"/>
  <c r="X204" i="35"/>
  <c r="W204" i="35"/>
  <c r="T204" i="35"/>
  <c r="P204" i="35"/>
  <c r="Q204" i="35" s="1"/>
  <c r="O204" i="35"/>
  <c r="N204" i="35"/>
  <c r="K204" i="35" a="1"/>
  <c r="K204" i="35" s="1"/>
  <c r="L204" i="35" s="1"/>
  <c r="I204" i="35"/>
  <c r="J204" i="35" s="1"/>
  <c r="E204" i="35"/>
  <c r="D204" i="35"/>
  <c r="C204" i="35"/>
  <c r="A204" i="35"/>
  <c r="AA203" i="35"/>
  <c r="AB203" i="35" s="1"/>
  <c r="X203" i="35"/>
  <c r="W203" i="35"/>
  <c r="T203" i="35"/>
  <c r="P203" i="35"/>
  <c r="Q203" i="35" s="1"/>
  <c r="O203" i="35"/>
  <c r="N203" i="35"/>
  <c r="K203" i="35" a="1"/>
  <c r="K203" i="35" s="1"/>
  <c r="L203" i="35" s="1"/>
  <c r="I203" i="35"/>
  <c r="J203" i="35" s="1"/>
  <c r="E203" i="35"/>
  <c r="D203" i="35"/>
  <c r="C203" i="35"/>
  <c r="A203" i="35"/>
  <c r="AA202" i="35"/>
  <c r="AB202" i="35" s="1"/>
  <c r="X202" i="35"/>
  <c r="W202" i="35"/>
  <c r="T202" i="35"/>
  <c r="P202" i="35"/>
  <c r="Q202" i="35" s="1"/>
  <c r="O202" i="35"/>
  <c r="N202" i="35"/>
  <c r="K202" i="35" a="1"/>
  <c r="K202" i="35" s="1"/>
  <c r="L202" i="35" s="1"/>
  <c r="I202" i="35"/>
  <c r="J202" i="35" s="1"/>
  <c r="E202" i="35"/>
  <c r="D202" i="35"/>
  <c r="C202" i="35"/>
  <c r="A202" i="35"/>
  <c r="AA201" i="35"/>
  <c r="AB201" i="35" s="1"/>
  <c r="X201" i="35"/>
  <c r="W201" i="35"/>
  <c r="T201" i="35"/>
  <c r="P201" i="35"/>
  <c r="Q201" i="35" s="1"/>
  <c r="O201" i="35"/>
  <c r="N201" i="35"/>
  <c r="K201" i="35" a="1"/>
  <c r="K201" i="35" s="1"/>
  <c r="L201" i="35" s="1"/>
  <c r="I201" i="35"/>
  <c r="J201" i="35" s="1"/>
  <c r="E201" i="35"/>
  <c r="D201" i="35"/>
  <c r="C201" i="35"/>
  <c r="A201" i="35"/>
  <c r="AA200" i="35"/>
  <c r="AB200" i="35" s="1"/>
  <c r="X200" i="35"/>
  <c r="W200" i="35"/>
  <c r="T200" i="35"/>
  <c r="P200" i="35"/>
  <c r="Q200" i="35" s="1"/>
  <c r="O200" i="35"/>
  <c r="N200" i="35"/>
  <c r="K200" i="35" a="1"/>
  <c r="K200" i="35" s="1"/>
  <c r="L200" i="35" s="1"/>
  <c r="I200" i="35"/>
  <c r="J200" i="35" s="1"/>
  <c r="E200" i="35"/>
  <c r="D200" i="35"/>
  <c r="C200" i="35"/>
  <c r="A200" i="35"/>
  <c r="AA199" i="35"/>
  <c r="AB199" i="35" s="1"/>
  <c r="X199" i="35"/>
  <c r="W199" i="35"/>
  <c r="U199" i="35"/>
  <c r="T199" i="35"/>
  <c r="P199" i="35"/>
  <c r="Q199" i="35" s="1"/>
  <c r="O199" i="35"/>
  <c r="N199" i="35"/>
  <c r="K199" i="35" a="1"/>
  <c r="K199" i="35" s="1"/>
  <c r="L199" i="35" s="1"/>
  <c r="I199" i="35"/>
  <c r="J199" i="35" s="1"/>
  <c r="E199" i="35"/>
  <c r="D199" i="35"/>
  <c r="C199" i="35"/>
  <c r="A199" i="35"/>
  <c r="AA198" i="35"/>
  <c r="AB198" i="35" s="1"/>
  <c r="X198" i="35"/>
  <c r="W198" i="35"/>
  <c r="T198" i="35"/>
  <c r="P198" i="35"/>
  <c r="Q198" i="35" s="1"/>
  <c r="O198" i="35"/>
  <c r="N198" i="35"/>
  <c r="K198" i="35" a="1"/>
  <c r="K198" i="35" s="1"/>
  <c r="L198" i="35" s="1"/>
  <c r="I198" i="35"/>
  <c r="J198" i="35" s="1"/>
  <c r="AG198" i="35" s="1"/>
  <c r="E198" i="35"/>
  <c r="D198" i="35"/>
  <c r="C198" i="35"/>
  <c r="A198" i="35"/>
  <c r="AA197" i="35"/>
  <c r="AB197" i="35" s="1"/>
  <c r="X197" i="35"/>
  <c r="W197" i="35"/>
  <c r="T197" i="35"/>
  <c r="P197" i="35"/>
  <c r="Q197" i="35" s="1"/>
  <c r="O197" i="35"/>
  <c r="N197" i="35"/>
  <c r="K197" i="35" a="1"/>
  <c r="K197" i="35" s="1"/>
  <c r="L197" i="35" s="1"/>
  <c r="I197" i="35"/>
  <c r="J197" i="35" s="1"/>
  <c r="E197" i="35"/>
  <c r="D197" i="35"/>
  <c r="C197" i="35"/>
  <c r="A197" i="35"/>
  <c r="AA196" i="35"/>
  <c r="AB196" i="35" s="1"/>
  <c r="X196" i="35"/>
  <c r="W196" i="35"/>
  <c r="T196" i="35"/>
  <c r="P196" i="35"/>
  <c r="Q196" i="35" s="1"/>
  <c r="O196" i="35"/>
  <c r="N196" i="35"/>
  <c r="K196" i="35" a="1"/>
  <c r="K196" i="35" s="1"/>
  <c r="L196" i="35" s="1"/>
  <c r="J196" i="35"/>
  <c r="I196" i="35"/>
  <c r="E196" i="35"/>
  <c r="D196" i="35"/>
  <c r="C196" i="35"/>
  <c r="A196" i="35"/>
  <c r="AA195" i="35"/>
  <c r="AB195" i="35" s="1"/>
  <c r="X195" i="35"/>
  <c r="W195" i="35"/>
  <c r="T195" i="35"/>
  <c r="P195" i="35"/>
  <c r="Q195" i="35" s="1"/>
  <c r="O195" i="35"/>
  <c r="N195" i="35"/>
  <c r="K195" i="35" a="1"/>
  <c r="K195" i="35" s="1"/>
  <c r="L195" i="35" s="1"/>
  <c r="I195" i="35"/>
  <c r="J195" i="35" s="1"/>
  <c r="E195" i="35"/>
  <c r="D195" i="35"/>
  <c r="C195" i="35"/>
  <c r="A195" i="35"/>
  <c r="AA194" i="35"/>
  <c r="AB194" i="35" s="1"/>
  <c r="X194" i="35"/>
  <c r="W194" i="35"/>
  <c r="T194" i="35"/>
  <c r="P194" i="35"/>
  <c r="Q194" i="35" s="1"/>
  <c r="O194" i="35"/>
  <c r="N194" i="35"/>
  <c r="K194" i="35" a="1"/>
  <c r="K194" i="35" s="1"/>
  <c r="L194" i="35" s="1"/>
  <c r="I194" i="35"/>
  <c r="J194" i="35" s="1"/>
  <c r="E194" i="35"/>
  <c r="D194" i="35"/>
  <c r="C194" i="35"/>
  <c r="A194" i="35"/>
  <c r="AA193" i="35"/>
  <c r="AB193" i="35" s="1"/>
  <c r="X193" i="35"/>
  <c r="W193" i="35"/>
  <c r="T193" i="35"/>
  <c r="P193" i="35"/>
  <c r="Q193" i="35" s="1"/>
  <c r="O193" i="35"/>
  <c r="N193" i="35"/>
  <c r="K193" i="35" a="1"/>
  <c r="K193" i="35" s="1"/>
  <c r="L193" i="35" s="1"/>
  <c r="I193" i="35"/>
  <c r="J193" i="35" s="1"/>
  <c r="E193" i="35"/>
  <c r="D193" i="35"/>
  <c r="C193" i="35"/>
  <c r="A193" i="35"/>
  <c r="AA192" i="35"/>
  <c r="AB192" i="35" s="1"/>
  <c r="X192" i="35"/>
  <c r="W192" i="35"/>
  <c r="T192" i="35"/>
  <c r="P192" i="35"/>
  <c r="Q192" i="35" s="1"/>
  <c r="O192" i="35"/>
  <c r="N192" i="35"/>
  <c r="K192" i="35" a="1"/>
  <c r="K192" i="35" s="1"/>
  <c r="L192" i="35" s="1"/>
  <c r="I192" i="35"/>
  <c r="J192" i="35" s="1"/>
  <c r="AG192" i="35" s="1"/>
  <c r="E192" i="35"/>
  <c r="D192" i="35"/>
  <c r="C192" i="35"/>
  <c r="A192" i="35"/>
  <c r="AA191" i="35"/>
  <c r="AB191" i="35" s="1"/>
  <c r="X191" i="35"/>
  <c r="W191" i="35"/>
  <c r="T191" i="35"/>
  <c r="P191" i="35"/>
  <c r="Q191" i="35" s="1"/>
  <c r="R191" i="35" s="1" a="1"/>
  <c r="R191" i="35" s="1"/>
  <c r="O191" i="35"/>
  <c r="N191" i="35"/>
  <c r="K191" i="35" a="1"/>
  <c r="K191" i="35" s="1"/>
  <c r="L191" i="35" s="1"/>
  <c r="I191" i="35"/>
  <c r="J191" i="35" s="1"/>
  <c r="AG191" i="35" s="1"/>
  <c r="E191" i="35"/>
  <c r="D191" i="35"/>
  <c r="C191" i="35"/>
  <c r="A191" i="35"/>
  <c r="AA190" i="35"/>
  <c r="AB190" i="35" s="1"/>
  <c r="X190" i="35"/>
  <c r="W190" i="35"/>
  <c r="T190" i="35"/>
  <c r="P190" i="35"/>
  <c r="Q190" i="35" s="1"/>
  <c r="O190" i="35"/>
  <c r="N190" i="35"/>
  <c r="K190" i="35" a="1"/>
  <c r="K190" i="35" s="1"/>
  <c r="L190" i="35" s="1"/>
  <c r="I190" i="35"/>
  <c r="J190" i="35" s="1"/>
  <c r="E190" i="35"/>
  <c r="D190" i="35"/>
  <c r="C190" i="35"/>
  <c r="A190" i="35"/>
  <c r="AA189" i="35"/>
  <c r="AB189" i="35" s="1"/>
  <c r="X189" i="35"/>
  <c r="W189" i="35"/>
  <c r="T189" i="35"/>
  <c r="U189" i="35"/>
  <c r="P189" i="35"/>
  <c r="Q189" i="35" s="1"/>
  <c r="O189" i="35"/>
  <c r="N189" i="35"/>
  <c r="K189" i="35" a="1"/>
  <c r="K189" i="35" s="1"/>
  <c r="L189" i="35" s="1"/>
  <c r="I189" i="35"/>
  <c r="J189" i="35" s="1"/>
  <c r="E189" i="35"/>
  <c r="D189" i="35"/>
  <c r="C189" i="35"/>
  <c r="A189" i="35"/>
  <c r="AA188" i="35"/>
  <c r="AB188" i="35" s="1"/>
  <c r="X188" i="35"/>
  <c r="W188" i="35"/>
  <c r="T188" i="35"/>
  <c r="P188" i="35"/>
  <c r="Q188" i="35" s="1"/>
  <c r="O188" i="35"/>
  <c r="N188" i="35"/>
  <c r="K188" i="35" a="1"/>
  <c r="K188" i="35" s="1"/>
  <c r="L188" i="35" s="1"/>
  <c r="I188" i="35"/>
  <c r="J188" i="35" s="1"/>
  <c r="AG188" i="35" s="1"/>
  <c r="E188" i="35"/>
  <c r="D188" i="35"/>
  <c r="C188" i="35"/>
  <c r="A188" i="35"/>
  <c r="AA187" i="35"/>
  <c r="AB187" i="35" s="1"/>
  <c r="X187" i="35"/>
  <c r="W187" i="35"/>
  <c r="T187" i="35"/>
  <c r="P187" i="35"/>
  <c r="Q187" i="35" s="1"/>
  <c r="O187" i="35"/>
  <c r="N187" i="35"/>
  <c r="K187" i="35" a="1"/>
  <c r="K187" i="35" s="1"/>
  <c r="L187" i="35" s="1"/>
  <c r="I187" i="35"/>
  <c r="J187" i="35" s="1"/>
  <c r="E187" i="35"/>
  <c r="D187" i="35"/>
  <c r="C187" i="35"/>
  <c r="A187" i="35"/>
  <c r="AA186" i="35"/>
  <c r="AB186" i="35" s="1"/>
  <c r="X186" i="35"/>
  <c r="W186" i="35"/>
  <c r="T186" i="35"/>
  <c r="P186" i="35"/>
  <c r="Q186" i="35" s="1"/>
  <c r="O186" i="35"/>
  <c r="N186" i="35"/>
  <c r="K186" i="35" a="1"/>
  <c r="K186" i="35" s="1"/>
  <c r="L186" i="35" s="1"/>
  <c r="I186" i="35"/>
  <c r="J186" i="35" s="1"/>
  <c r="E186" i="35"/>
  <c r="D186" i="35"/>
  <c r="C186" i="35"/>
  <c r="A186" i="35"/>
  <c r="AA185" i="35"/>
  <c r="AB185" i="35" s="1"/>
  <c r="X185" i="35"/>
  <c r="W185" i="35"/>
  <c r="T185" i="35"/>
  <c r="P185" i="35"/>
  <c r="Q185" i="35" s="1"/>
  <c r="O185" i="35"/>
  <c r="N185" i="35"/>
  <c r="K185" i="35" a="1"/>
  <c r="K185" i="35" s="1"/>
  <c r="L185" i="35" s="1"/>
  <c r="I185" i="35"/>
  <c r="J185" i="35" s="1"/>
  <c r="E185" i="35"/>
  <c r="D185" i="35"/>
  <c r="C185" i="35"/>
  <c r="A185" i="35"/>
  <c r="AA184" i="35"/>
  <c r="AB184" i="35" s="1"/>
  <c r="X184" i="35"/>
  <c r="W184" i="35"/>
  <c r="T184" i="35"/>
  <c r="P184" i="35"/>
  <c r="Q184" i="35" s="1"/>
  <c r="O184" i="35"/>
  <c r="N184" i="35"/>
  <c r="K184" i="35" a="1"/>
  <c r="K184" i="35" s="1"/>
  <c r="L184" i="35" s="1"/>
  <c r="I184" i="35"/>
  <c r="J184" i="35" s="1"/>
  <c r="AG184" i="35" s="1"/>
  <c r="E184" i="35"/>
  <c r="D184" i="35"/>
  <c r="C184" i="35"/>
  <c r="A184" i="35"/>
  <c r="AA183" i="35"/>
  <c r="AB183" i="35" s="1"/>
  <c r="X183" i="35"/>
  <c r="W183" i="35"/>
  <c r="T183" i="35"/>
  <c r="P183" i="35"/>
  <c r="Q183" i="35" s="1"/>
  <c r="O183" i="35"/>
  <c r="N183" i="35"/>
  <c r="K183" i="35" a="1"/>
  <c r="K183" i="35" s="1"/>
  <c r="L183" i="35" s="1"/>
  <c r="I183" i="35"/>
  <c r="J183" i="35" s="1"/>
  <c r="AG183" i="35" s="1"/>
  <c r="E183" i="35"/>
  <c r="D183" i="35"/>
  <c r="C183" i="35"/>
  <c r="A183" i="35"/>
  <c r="AA182" i="35"/>
  <c r="AB182" i="35" s="1"/>
  <c r="X182" i="35"/>
  <c r="W182" i="35"/>
  <c r="T182" i="35"/>
  <c r="P182" i="35"/>
  <c r="Q182" i="35" s="1"/>
  <c r="O182" i="35"/>
  <c r="N182" i="35"/>
  <c r="K182" i="35" a="1"/>
  <c r="K182" i="35" s="1"/>
  <c r="L182" i="35" s="1"/>
  <c r="I182" i="35"/>
  <c r="J182" i="35" s="1"/>
  <c r="E182" i="35"/>
  <c r="D182" i="35"/>
  <c r="C182" i="35"/>
  <c r="A182" i="35"/>
  <c r="AA181" i="35"/>
  <c r="AB181" i="35" s="1"/>
  <c r="X181" i="35"/>
  <c r="W181" i="35"/>
  <c r="T181" i="35"/>
  <c r="P181" i="35"/>
  <c r="Q181" i="35" s="1"/>
  <c r="O181" i="35"/>
  <c r="N181" i="35"/>
  <c r="K181" i="35" a="1"/>
  <c r="K181" i="35" s="1"/>
  <c r="L181" i="35" s="1"/>
  <c r="I181" i="35"/>
  <c r="J181" i="35" s="1"/>
  <c r="E181" i="35"/>
  <c r="D181" i="35"/>
  <c r="C181" i="35"/>
  <c r="A181" i="35"/>
  <c r="AA180" i="35"/>
  <c r="AB180" i="35" s="1"/>
  <c r="X180" i="35"/>
  <c r="W180" i="35"/>
  <c r="T180" i="35"/>
  <c r="P180" i="35"/>
  <c r="Q180" i="35" s="1"/>
  <c r="O180" i="35"/>
  <c r="N180" i="35"/>
  <c r="K180" i="35" a="1"/>
  <c r="K180" i="35" s="1"/>
  <c r="L180" i="35" s="1"/>
  <c r="M180" i="35" s="1" a="1"/>
  <c r="M180" i="35" s="1"/>
  <c r="I180" i="35"/>
  <c r="J180" i="35" s="1"/>
  <c r="AG180" i="35" s="1"/>
  <c r="E180" i="35"/>
  <c r="D180" i="35"/>
  <c r="C180" i="35"/>
  <c r="A180" i="35"/>
  <c r="AA179" i="35"/>
  <c r="AB179" i="35" s="1"/>
  <c r="X179" i="35"/>
  <c r="W179" i="35"/>
  <c r="T179" i="35"/>
  <c r="P179" i="35"/>
  <c r="Q179" i="35" s="1"/>
  <c r="O179" i="35"/>
  <c r="N179" i="35"/>
  <c r="K179" i="35" a="1"/>
  <c r="K179" i="35" s="1"/>
  <c r="I179" i="35"/>
  <c r="J179" i="35" s="1"/>
  <c r="AG179" i="35" s="1"/>
  <c r="E179" i="35"/>
  <c r="D179" i="35"/>
  <c r="C179" i="35"/>
  <c r="A179" i="35"/>
  <c r="AA178" i="35"/>
  <c r="AB178" i="35" s="1"/>
  <c r="X178" i="35"/>
  <c r="W178" i="35"/>
  <c r="T178" i="35"/>
  <c r="P178" i="35"/>
  <c r="Q178" i="35" s="1"/>
  <c r="O178" i="35"/>
  <c r="N178" i="35"/>
  <c r="K178" i="35" a="1"/>
  <c r="K178" i="35" s="1"/>
  <c r="L178" i="35" s="1"/>
  <c r="I178" i="35"/>
  <c r="J178" i="35" s="1"/>
  <c r="E178" i="35"/>
  <c r="D178" i="35"/>
  <c r="C178" i="35"/>
  <c r="A178" i="35"/>
  <c r="AA177" i="35"/>
  <c r="AB177" i="35" s="1"/>
  <c r="X177" i="35"/>
  <c r="W177" i="35"/>
  <c r="T177" i="35"/>
  <c r="P177" i="35"/>
  <c r="Q177" i="35" s="1"/>
  <c r="O177" i="35"/>
  <c r="N177" i="35"/>
  <c r="K177" i="35" a="1"/>
  <c r="K177" i="35" s="1"/>
  <c r="L177" i="35" s="1"/>
  <c r="I177" i="35"/>
  <c r="J177" i="35" s="1"/>
  <c r="AG177" i="35" s="1"/>
  <c r="E177" i="35"/>
  <c r="D177" i="35"/>
  <c r="C177" i="35"/>
  <c r="A177" i="35"/>
  <c r="AA176" i="35"/>
  <c r="AB176" i="35" s="1"/>
  <c r="X176" i="35"/>
  <c r="W176" i="35"/>
  <c r="T176" i="35"/>
  <c r="P176" i="35"/>
  <c r="Q176" i="35" s="1"/>
  <c r="O176" i="35"/>
  <c r="N176" i="35"/>
  <c r="K176" i="35" a="1"/>
  <c r="K176" i="35" s="1"/>
  <c r="L176" i="35" s="1"/>
  <c r="I176" i="35"/>
  <c r="J176" i="35" s="1"/>
  <c r="AG176" i="35" s="1"/>
  <c r="E176" i="35"/>
  <c r="D176" i="35"/>
  <c r="C176" i="35"/>
  <c r="A176" i="35"/>
  <c r="AA175" i="35"/>
  <c r="AB175" i="35" s="1"/>
  <c r="X175" i="35"/>
  <c r="W175" i="35"/>
  <c r="T175" i="35"/>
  <c r="P175" i="35"/>
  <c r="Q175" i="35" s="1"/>
  <c r="O175" i="35"/>
  <c r="N175" i="35"/>
  <c r="K175" i="35" a="1"/>
  <c r="K175" i="35" s="1"/>
  <c r="L175" i="35" s="1"/>
  <c r="I175" i="35"/>
  <c r="J175" i="35" s="1"/>
  <c r="E175" i="35"/>
  <c r="D175" i="35"/>
  <c r="C175" i="35"/>
  <c r="A175" i="35"/>
  <c r="AA174" i="35"/>
  <c r="AB174" i="35" s="1"/>
  <c r="X174" i="35"/>
  <c r="W174" i="35"/>
  <c r="T174" i="35"/>
  <c r="P174" i="35"/>
  <c r="Q174" i="35" s="1"/>
  <c r="O174" i="35"/>
  <c r="N174" i="35"/>
  <c r="K174" i="35" a="1"/>
  <c r="K174" i="35" s="1"/>
  <c r="L174" i="35" s="1"/>
  <c r="I174" i="35"/>
  <c r="J174" i="35" s="1"/>
  <c r="E174" i="35"/>
  <c r="D174" i="35"/>
  <c r="C174" i="35"/>
  <c r="A174" i="35"/>
  <c r="AA173" i="35"/>
  <c r="AB173" i="35" s="1"/>
  <c r="X173" i="35"/>
  <c r="W173" i="35"/>
  <c r="T173" i="35"/>
  <c r="P173" i="35"/>
  <c r="Q173" i="35" s="1"/>
  <c r="O173" i="35"/>
  <c r="N173" i="35"/>
  <c r="K173" i="35" a="1"/>
  <c r="K173" i="35" s="1"/>
  <c r="L173" i="35" s="1"/>
  <c r="I173" i="35"/>
  <c r="J173" i="35" s="1"/>
  <c r="E173" i="35"/>
  <c r="D173" i="35"/>
  <c r="C173" i="35"/>
  <c r="A173" i="35"/>
  <c r="AA172" i="35"/>
  <c r="AB172" i="35" s="1"/>
  <c r="X172" i="35"/>
  <c r="W172" i="35"/>
  <c r="T172" i="35"/>
  <c r="P172" i="35"/>
  <c r="Q172" i="35" s="1"/>
  <c r="O172" i="35"/>
  <c r="N172" i="35"/>
  <c r="K172" i="35" a="1"/>
  <c r="K172" i="35" s="1"/>
  <c r="L172" i="35" s="1"/>
  <c r="I172" i="35"/>
  <c r="J172" i="35" s="1"/>
  <c r="E172" i="35"/>
  <c r="D172" i="35"/>
  <c r="C172" i="35"/>
  <c r="A172" i="35"/>
  <c r="AA171" i="35"/>
  <c r="AB171" i="35" s="1"/>
  <c r="X171" i="35"/>
  <c r="W171" i="35"/>
  <c r="T171" i="35"/>
  <c r="P171" i="35"/>
  <c r="Q171" i="35" s="1"/>
  <c r="O171" i="35"/>
  <c r="N171" i="35"/>
  <c r="K171" i="35" a="1"/>
  <c r="K171" i="35" s="1"/>
  <c r="L171" i="35" s="1"/>
  <c r="I171" i="35"/>
  <c r="J171" i="35" s="1"/>
  <c r="AG171" i="35" s="1"/>
  <c r="E171" i="35"/>
  <c r="D171" i="35"/>
  <c r="C171" i="35"/>
  <c r="A171" i="35"/>
  <c r="AA170" i="35"/>
  <c r="AB170" i="35" s="1"/>
  <c r="X170" i="35"/>
  <c r="W170" i="35"/>
  <c r="T170" i="35"/>
  <c r="P170" i="35"/>
  <c r="Q170" i="35" s="1"/>
  <c r="O170" i="35"/>
  <c r="N170" i="35"/>
  <c r="K170" i="35" a="1"/>
  <c r="K170" i="35" s="1"/>
  <c r="L170" i="35" s="1"/>
  <c r="I170" i="35"/>
  <c r="J170" i="35" s="1"/>
  <c r="E170" i="35"/>
  <c r="D170" i="35"/>
  <c r="C170" i="35"/>
  <c r="A170" i="35"/>
  <c r="AA169" i="35"/>
  <c r="AB169" i="35" s="1"/>
  <c r="X169" i="35"/>
  <c r="W169" i="35"/>
  <c r="U169" i="35"/>
  <c r="T169" i="35"/>
  <c r="P169" i="35"/>
  <c r="O169" i="35"/>
  <c r="N169" i="35"/>
  <c r="K169" i="35" a="1"/>
  <c r="K169" i="35" s="1"/>
  <c r="L169" i="35" s="1"/>
  <c r="I169" i="35"/>
  <c r="J169" i="35" s="1"/>
  <c r="AG169" i="35" s="1"/>
  <c r="E169" i="35"/>
  <c r="D169" i="35"/>
  <c r="C169" i="35"/>
  <c r="A169" i="35"/>
  <c r="AA168" i="35"/>
  <c r="AB168" i="35" s="1"/>
  <c r="X168" i="35"/>
  <c r="W168" i="35"/>
  <c r="T168" i="35"/>
  <c r="P168" i="35"/>
  <c r="Q168" i="35" s="1"/>
  <c r="O168" i="35"/>
  <c r="N168" i="35"/>
  <c r="K168" i="35" a="1"/>
  <c r="K168" i="35" s="1"/>
  <c r="L168" i="35" s="1"/>
  <c r="I168" i="35"/>
  <c r="J168" i="35" s="1"/>
  <c r="E168" i="35"/>
  <c r="D168" i="35"/>
  <c r="C168" i="35"/>
  <c r="A168" i="35"/>
  <c r="AA167" i="35"/>
  <c r="AB167" i="35" s="1"/>
  <c r="X167" i="35"/>
  <c r="W167" i="35"/>
  <c r="T167" i="35"/>
  <c r="P167" i="35"/>
  <c r="Q167" i="35" s="1"/>
  <c r="O167" i="35"/>
  <c r="N167" i="35"/>
  <c r="K167" i="35" a="1"/>
  <c r="K167" i="35" s="1"/>
  <c r="L167" i="35" s="1"/>
  <c r="I167" i="35"/>
  <c r="J167" i="35" s="1"/>
  <c r="E167" i="35"/>
  <c r="D167" i="35"/>
  <c r="C167" i="35"/>
  <c r="A167" i="35"/>
  <c r="AA166" i="35"/>
  <c r="AB166" i="35" s="1"/>
  <c r="X166" i="35"/>
  <c r="W166" i="35"/>
  <c r="T166" i="35"/>
  <c r="P166" i="35"/>
  <c r="Q166" i="35" s="1"/>
  <c r="O166" i="35"/>
  <c r="N166" i="35"/>
  <c r="K166" i="35" a="1"/>
  <c r="K166" i="35" s="1"/>
  <c r="L166" i="35" s="1"/>
  <c r="I166" i="35"/>
  <c r="J166" i="35" s="1"/>
  <c r="E166" i="35"/>
  <c r="D166" i="35"/>
  <c r="C166" i="35"/>
  <c r="A166" i="35"/>
  <c r="AA165" i="35"/>
  <c r="AB165" i="35" s="1"/>
  <c r="X165" i="35"/>
  <c r="W165" i="35"/>
  <c r="T165" i="35"/>
  <c r="P165" i="35"/>
  <c r="Q165" i="35" s="1"/>
  <c r="O165" i="35"/>
  <c r="N165" i="35"/>
  <c r="K165" i="35" a="1"/>
  <c r="K165" i="35" s="1"/>
  <c r="L165" i="35" s="1"/>
  <c r="I165" i="35"/>
  <c r="J165" i="35" s="1"/>
  <c r="AG165" i="35" s="1"/>
  <c r="E165" i="35"/>
  <c r="D165" i="35"/>
  <c r="C165" i="35"/>
  <c r="A165" i="35"/>
  <c r="AA164" i="35"/>
  <c r="AB164" i="35" s="1"/>
  <c r="X164" i="35"/>
  <c r="W164" i="35"/>
  <c r="T164" i="35"/>
  <c r="P164" i="35"/>
  <c r="Q164" i="35" s="1"/>
  <c r="O164" i="35"/>
  <c r="N164" i="35"/>
  <c r="K164" i="35" a="1"/>
  <c r="K164" i="35" s="1"/>
  <c r="L164" i="35" s="1"/>
  <c r="I164" i="35"/>
  <c r="J164" i="35" s="1"/>
  <c r="E164" i="35"/>
  <c r="D164" i="35"/>
  <c r="C164" i="35"/>
  <c r="A164" i="35"/>
  <c r="AA163" i="35"/>
  <c r="AB163" i="35" s="1"/>
  <c r="X163" i="35"/>
  <c r="Z163" i="35" s="1"/>
  <c r="Y163" i="35" s="1"/>
  <c r="W163" i="35"/>
  <c r="T163" i="35"/>
  <c r="U163" i="35"/>
  <c r="P163" i="35"/>
  <c r="Q163" i="35" s="1"/>
  <c r="O163" i="35"/>
  <c r="N163" i="35"/>
  <c r="K163" i="35" a="1"/>
  <c r="K163" i="35" s="1"/>
  <c r="L163" i="35" s="1"/>
  <c r="I163" i="35"/>
  <c r="J163" i="35" s="1"/>
  <c r="E163" i="35"/>
  <c r="D163" i="35"/>
  <c r="C163" i="35"/>
  <c r="A163" i="35"/>
  <c r="AA162" i="35"/>
  <c r="AB162" i="35" s="1"/>
  <c r="X162" i="35"/>
  <c r="W162" i="35"/>
  <c r="T162" i="35"/>
  <c r="P162" i="35"/>
  <c r="Q162" i="35" s="1"/>
  <c r="O162" i="35"/>
  <c r="N162" i="35"/>
  <c r="K162" i="35" a="1"/>
  <c r="K162" i="35" s="1"/>
  <c r="L162" i="35" s="1"/>
  <c r="I162" i="35"/>
  <c r="J162" i="35" s="1"/>
  <c r="E162" i="35"/>
  <c r="D162" i="35"/>
  <c r="C162" i="35"/>
  <c r="A162" i="35"/>
  <c r="AA161" i="35"/>
  <c r="AB161" i="35" s="1"/>
  <c r="X161" i="35"/>
  <c r="W161" i="35"/>
  <c r="T161" i="35"/>
  <c r="P161" i="35"/>
  <c r="Q161" i="35" s="1"/>
  <c r="O161" i="35"/>
  <c r="N161" i="35"/>
  <c r="K161" i="35" a="1"/>
  <c r="K161" i="35" s="1"/>
  <c r="L161" i="35" s="1"/>
  <c r="I161" i="35"/>
  <c r="J161" i="35" s="1"/>
  <c r="AG161" i="35" s="1"/>
  <c r="E161" i="35"/>
  <c r="D161" i="35"/>
  <c r="C161" i="35"/>
  <c r="A161" i="35"/>
  <c r="AA160" i="35"/>
  <c r="AB160" i="35" s="1"/>
  <c r="X160" i="35"/>
  <c r="W160" i="35"/>
  <c r="T160" i="35"/>
  <c r="P160" i="35"/>
  <c r="Q160" i="35" s="1"/>
  <c r="O160" i="35"/>
  <c r="N160" i="35"/>
  <c r="K160" i="35" a="1"/>
  <c r="K160" i="35" s="1"/>
  <c r="L160" i="35" s="1"/>
  <c r="I160" i="35"/>
  <c r="J160" i="35" s="1"/>
  <c r="AG160" i="35" s="1"/>
  <c r="E160" i="35"/>
  <c r="D160" i="35"/>
  <c r="C160" i="35"/>
  <c r="A160" i="35"/>
  <c r="AA159" i="35"/>
  <c r="AB159" i="35" s="1"/>
  <c r="X159" i="35"/>
  <c r="W159" i="35"/>
  <c r="T159" i="35"/>
  <c r="P159" i="35"/>
  <c r="Q159" i="35" s="1"/>
  <c r="O159" i="35"/>
  <c r="N159" i="35"/>
  <c r="K159" i="35" a="1"/>
  <c r="K159" i="35" s="1"/>
  <c r="L159" i="35" s="1"/>
  <c r="I159" i="35"/>
  <c r="J159" i="35" s="1"/>
  <c r="E159" i="35"/>
  <c r="D159" i="35"/>
  <c r="C159" i="35"/>
  <c r="A159" i="35"/>
  <c r="AA158" i="35"/>
  <c r="AB158" i="35" s="1"/>
  <c r="X158" i="35"/>
  <c r="W158" i="35"/>
  <c r="T158" i="35"/>
  <c r="P158" i="35"/>
  <c r="Q158" i="35" s="1"/>
  <c r="O158" i="35"/>
  <c r="N158" i="35"/>
  <c r="K158" i="35" a="1"/>
  <c r="K158" i="35" s="1"/>
  <c r="L158" i="35" s="1"/>
  <c r="I158" i="35"/>
  <c r="J158" i="35" s="1"/>
  <c r="AG158" i="35" s="1"/>
  <c r="E158" i="35"/>
  <c r="D158" i="35"/>
  <c r="C158" i="35"/>
  <c r="A158" i="35"/>
  <c r="AA157" i="35"/>
  <c r="AB157" i="35" s="1"/>
  <c r="X157" i="35"/>
  <c r="Z157" i="35" s="1"/>
  <c r="Y157" i="35" s="1"/>
  <c r="W157" i="35"/>
  <c r="T157" i="35"/>
  <c r="P157" i="35"/>
  <c r="Q157" i="35" s="1"/>
  <c r="O157" i="35"/>
  <c r="N157" i="35"/>
  <c r="K157" i="35" a="1"/>
  <c r="K157" i="35" s="1"/>
  <c r="L157" i="35" s="1"/>
  <c r="I157" i="35"/>
  <c r="J157" i="35" s="1"/>
  <c r="AG157" i="35" s="1"/>
  <c r="E157" i="35"/>
  <c r="D157" i="35"/>
  <c r="C157" i="35"/>
  <c r="A157" i="35"/>
  <c r="AA156" i="35"/>
  <c r="AB156" i="35" s="1"/>
  <c r="X156" i="35"/>
  <c r="W156" i="35"/>
  <c r="T156" i="35"/>
  <c r="P156" i="35"/>
  <c r="Q156" i="35" s="1"/>
  <c r="O156" i="35"/>
  <c r="N156" i="35"/>
  <c r="K156" i="35" a="1"/>
  <c r="K156" i="35" s="1"/>
  <c r="L156" i="35" s="1"/>
  <c r="I156" i="35"/>
  <c r="J156" i="35" s="1"/>
  <c r="E156" i="35"/>
  <c r="D156" i="35"/>
  <c r="C156" i="35"/>
  <c r="A156" i="35"/>
  <c r="AA155" i="35"/>
  <c r="AB155" i="35" s="1"/>
  <c r="X155" i="35"/>
  <c r="W155" i="35"/>
  <c r="T155" i="35"/>
  <c r="P155" i="35"/>
  <c r="Q155" i="35" s="1"/>
  <c r="O155" i="35"/>
  <c r="N155" i="35"/>
  <c r="K155" i="35" a="1"/>
  <c r="K155" i="35" s="1"/>
  <c r="L155" i="35" s="1"/>
  <c r="J155" i="35"/>
  <c r="AG155" i="35" s="1"/>
  <c r="I155" i="35"/>
  <c r="E155" i="35"/>
  <c r="D155" i="35"/>
  <c r="C155" i="35"/>
  <c r="A155" i="35"/>
  <c r="AA154" i="35"/>
  <c r="AB154" i="35" s="1"/>
  <c r="X154" i="35"/>
  <c r="W154" i="35"/>
  <c r="T154" i="35"/>
  <c r="P154" i="35"/>
  <c r="Q154" i="35" s="1"/>
  <c r="O154" i="35"/>
  <c r="N154" i="35"/>
  <c r="K154" i="35" a="1"/>
  <c r="K154" i="35" s="1"/>
  <c r="L154" i="35" s="1"/>
  <c r="I154" i="35"/>
  <c r="J154" i="35" s="1"/>
  <c r="AG154" i="35" s="1"/>
  <c r="E154" i="35"/>
  <c r="D154" i="35"/>
  <c r="C154" i="35"/>
  <c r="A154" i="35"/>
  <c r="AA153" i="35"/>
  <c r="AB153" i="35" s="1"/>
  <c r="X153" i="35"/>
  <c r="W153" i="35"/>
  <c r="T153" i="35"/>
  <c r="P153" i="35"/>
  <c r="Q153" i="35" s="1"/>
  <c r="O153" i="35"/>
  <c r="N153" i="35"/>
  <c r="K153" i="35" a="1"/>
  <c r="K153" i="35" s="1"/>
  <c r="L153" i="35" s="1"/>
  <c r="I153" i="35"/>
  <c r="J153" i="35" s="1"/>
  <c r="AG153" i="35" s="1"/>
  <c r="E153" i="35"/>
  <c r="D153" i="35"/>
  <c r="C153" i="35"/>
  <c r="A153" i="35"/>
  <c r="AA152" i="35"/>
  <c r="AB152" i="35" s="1"/>
  <c r="X152" i="35"/>
  <c r="Z152" i="35" s="1"/>
  <c r="Y152" i="35" s="1"/>
  <c r="W152" i="35"/>
  <c r="T152" i="35"/>
  <c r="P152" i="35"/>
  <c r="Q152" i="35" s="1"/>
  <c r="O152" i="35"/>
  <c r="N152" i="35"/>
  <c r="K152" i="35" a="1"/>
  <c r="K152" i="35" s="1"/>
  <c r="L152" i="35" s="1"/>
  <c r="I152" i="35"/>
  <c r="J152" i="35" s="1"/>
  <c r="E152" i="35"/>
  <c r="D152" i="35"/>
  <c r="C152" i="35"/>
  <c r="A152" i="35"/>
  <c r="AA151" i="35"/>
  <c r="AB151" i="35" s="1"/>
  <c r="X151" i="35"/>
  <c r="Z151" i="35" s="1"/>
  <c r="Y151" i="35" s="1"/>
  <c r="W151" i="35"/>
  <c r="T151" i="35"/>
  <c r="P151" i="35"/>
  <c r="Q151" i="35" s="1"/>
  <c r="O151" i="35"/>
  <c r="N151" i="35"/>
  <c r="K151" i="35" a="1"/>
  <c r="K151" i="35" s="1"/>
  <c r="L151" i="35" s="1"/>
  <c r="I151" i="35"/>
  <c r="J151" i="35" s="1"/>
  <c r="AG151" i="35" s="1"/>
  <c r="E151" i="35"/>
  <c r="D151" i="35"/>
  <c r="C151" i="35"/>
  <c r="A151" i="35"/>
  <c r="AA150" i="35"/>
  <c r="AB150" i="35" s="1"/>
  <c r="X150" i="35"/>
  <c r="Z150" i="35" s="1"/>
  <c r="W150" i="35"/>
  <c r="T150" i="35"/>
  <c r="P150" i="35"/>
  <c r="Q150" i="35" s="1"/>
  <c r="O150" i="35"/>
  <c r="N150" i="35"/>
  <c r="K150" i="35" a="1"/>
  <c r="K150" i="35" s="1"/>
  <c r="L150" i="35" s="1"/>
  <c r="J150" i="35"/>
  <c r="AG150" i="35" s="1"/>
  <c r="I150" i="35"/>
  <c r="E150" i="35"/>
  <c r="D150" i="35"/>
  <c r="C150" i="35"/>
  <c r="A150" i="35"/>
  <c r="AA149" i="35"/>
  <c r="AB149" i="35" s="1"/>
  <c r="X149" i="35"/>
  <c r="W149" i="35"/>
  <c r="T149" i="35"/>
  <c r="P149" i="35"/>
  <c r="Q149" i="35" s="1"/>
  <c r="O149" i="35"/>
  <c r="N149" i="35"/>
  <c r="K149" i="35" a="1"/>
  <c r="K149" i="35" s="1"/>
  <c r="L149" i="35" s="1"/>
  <c r="I149" i="35"/>
  <c r="J149" i="35" s="1"/>
  <c r="AG149" i="35" s="1"/>
  <c r="E149" i="35"/>
  <c r="D149" i="35"/>
  <c r="C149" i="35"/>
  <c r="A149" i="35"/>
  <c r="AA148" i="35"/>
  <c r="AB148" i="35" s="1"/>
  <c r="X148" i="35"/>
  <c r="Z148" i="35" s="1"/>
  <c r="Y148" i="35" s="1"/>
  <c r="W148" i="35"/>
  <c r="T148" i="35"/>
  <c r="P148" i="35"/>
  <c r="Q148" i="35" s="1"/>
  <c r="O148" i="35"/>
  <c r="N148" i="35"/>
  <c r="K148" i="35" a="1"/>
  <c r="K148" i="35" s="1"/>
  <c r="L148" i="35" s="1"/>
  <c r="I148" i="35"/>
  <c r="J148" i="35" s="1"/>
  <c r="E148" i="35"/>
  <c r="D148" i="35"/>
  <c r="C148" i="35"/>
  <c r="A148" i="35"/>
  <c r="AA147" i="35"/>
  <c r="AB147" i="35" s="1"/>
  <c r="X147" i="35"/>
  <c r="Z147" i="35" s="1"/>
  <c r="Y147" i="35" s="1"/>
  <c r="W147" i="35"/>
  <c r="T147" i="35"/>
  <c r="P147" i="35"/>
  <c r="Q147" i="35" s="1"/>
  <c r="O147" i="35"/>
  <c r="N147" i="35"/>
  <c r="K147" i="35" a="1"/>
  <c r="K147" i="35" s="1"/>
  <c r="L147" i="35" s="1"/>
  <c r="J147" i="35"/>
  <c r="AG147" i="35" s="1"/>
  <c r="I147" i="35"/>
  <c r="E147" i="35"/>
  <c r="D147" i="35"/>
  <c r="C147" i="35"/>
  <c r="A147" i="35"/>
  <c r="AA146" i="35"/>
  <c r="AB146" i="35" s="1"/>
  <c r="X146" i="35"/>
  <c r="Z146" i="35" s="1"/>
  <c r="Y146" i="35" s="1"/>
  <c r="W146" i="35"/>
  <c r="T146" i="35"/>
  <c r="P146" i="35"/>
  <c r="Q146" i="35" s="1"/>
  <c r="O146" i="35"/>
  <c r="N146" i="35"/>
  <c r="K146" i="35" a="1"/>
  <c r="K146" i="35" s="1"/>
  <c r="L146" i="35" s="1"/>
  <c r="I146" i="35"/>
  <c r="J146" i="35" s="1"/>
  <c r="E146" i="35"/>
  <c r="D146" i="35"/>
  <c r="C146" i="35"/>
  <c r="A146" i="35"/>
  <c r="AA145" i="35"/>
  <c r="AB145" i="35" s="1"/>
  <c r="X145" i="35"/>
  <c r="Z145" i="35" s="1"/>
  <c r="Y145" i="35" s="1"/>
  <c r="W145" i="35"/>
  <c r="T145" i="35"/>
  <c r="P145" i="35"/>
  <c r="Q145" i="35" s="1"/>
  <c r="O145" i="35"/>
  <c r="N145" i="35"/>
  <c r="K145" i="35" a="1"/>
  <c r="K145" i="35" s="1"/>
  <c r="L145" i="35" s="1"/>
  <c r="I145" i="35"/>
  <c r="J145" i="35" s="1"/>
  <c r="E145" i="35"/>
  <c r="D145" i="35"/>
  <c r="C145" i="35"/>
  <c r="A145" i="35"/>
  <c r="AA144" i="35"/>
  <c r="AB144" i="35" s="1"/>
  <c r="X144" i="35"/>
  <c r="W144" i="35"/>
  <c r="T144" i="35"/>
  <c r="P144" i="35"/>
  <c r="Q144" i="35" s="1"/>
  <c r="O144" i="35"/>
  <c r="N144" i="35"/>
  <c r="K144" i="35" a="1"/>
  <c r="K144" i="35" s="1"/>
  <c r="L144" i="35" s="1"/>
  <c r="I144" i="35"/>
  <c r="J144" i="35" s="1"/>
  <c r="AG144" i="35" s="1"/>
  <c r="E144" i="35"/>
  <c r="D144" i="35"/>
  <c r="C144" i="35"/>
  <c r="A144" i="35"/>
  <c r="AA143" i="35"/>
  <c r="AB143" i="35" s="1"/>
  <c r="X143" i="35"/>
  <c r="Z143" i="35" s="1"/>
  <c r="Y143" i="35" s="1"/>
  <c r="W143" i="35"/>
  <c r="T143" i="35"/>
  <c r="P143" i="35"/>
  <c r="Q143" i="35" s="1"/>
  <c r="O143" i="35"/>
  <c r="N143" i="35"/>
  <c r="K143" i="35" a="1"/>
  <c r="K143" i="35" s="1"/>
  <c r="L143" i="35" s="1"/>
  <c r="I143" i="35"/>
  <c r="J143" i="35" s="1"/>
  <c r="E143" i="35"/>
  <c r="D143" i="35"/>
  <c r="C143" i="35"/>
  <c r="A143" i="35"/>
  <c r="AA142" i="35"/>
  <c r="AB142" i="35" s="1"/>
  <c r="X142" i="35"/>
  <c r="W142" i="35"/>
  <c r="T142" i="35"/>
  <c r="P142" i="35"/>
  <c r="Q142" i="35" s="1"/>
  <c r="O142" i="35"/>
  <c r="N142" i="35"/>
  <c r="K142" i="35" a="1"/>
  <c r="K142" i="35" s="1"/>
  <c r="L142" i="35" s="1"/>
  <c r="I142" i="35"/>
  <c r="J142" i="35" s="1"/>
  <c r="AG142" i="35" s="1"/>
  <c r="E142" i="35"/>
  <c r="D142" i="35"/>
  <c r="C142" i="35"/>
  <c r="A142" i="35"/>
  <c r="AA141" i="35"/>
  <c r="AB141" i="35" s="1"/>
  <c r="X141" i="35"/>
  <c r="Z141" i="35" s="1"/>
  <c r="Y141" i="35" s="1"/>
  <c r="W141" i="35"/>
  <c r="T141" i="35"/>
  <c r="P141" i="35"/>
  <c r="Q141" i="35" s="1"/>
  <c r="O141" i="35"/>
  <c r="N141" i="35"/>
  <c r="K141" i="35" a="1"/>
  <c r="K141" i="35" s="1"/>
  <c r="L141" i="35" s="1"/>
  <c r="I141" i="35"/>
  <c r="J141" i="35" s="1"/>
  <c r="E141" i="35"/>
  <c r="D141" i="35"/>
  <c r="C141" i="35"/>
  <c r="A141" i="35"/>
  <c r="AA140" i="35"/>
  <c r="AB140" i="35" s="1"/>
  <c r="X140" i="35"/>
  <c r="W140" i="35"/>
  <c r="T140" i="35"/>
  <c r="P140" i="35"/>
  <c r="Q140" i="35" s="1"/>
  <c r="O140" i="35"/>
  <c r="N140" i="35"/>
  <c r="K140" i="35" a="1"/>
  <c r="K140" i="35" s="1"/>
  <c r="L140" i="35" s="1"/>
  <c r="J140" i="35"/>
  <c r="AG140" i="35" s="1"/>
  <c r="I140" i="35"/>
  <c r="E140" i="35"/>
  <c r="D140" i="35"/>
  <c r="C140" i="35"/>
  <c r="A140" i="35"/>
  <c r="AA139" i="35"/>
  <c r="AB139" i="35" s="1"/>
  <c r="X139" i="35"/>
  <c r="Z139" i="35" s="1"/>
  <c r="Y139" i="35" s="1"/>
  <c r="W139" i="35"/>
  <c r="T139" i="35"/>
  <c r="P139" i="35"/>
  <c r="Q139" i="35" s="1"/>
  <c r="O139" i="35"/>
  <c r="N139" i="35"/>
  <c r="K139" i="35" a="1"/>
  <c r="K139" i="35" s="1"/>
  <c r="L139" i="35" s="1"/>
  <c r="I139" i="35"/>
  <c r="J139" i="35" s="1"/>
  <c r="E139" i="35"/>
  <c r="D139" i="35"/>
  <c r="C139" i="35"/>
  <c r="A139" i="35"/>
  <c r="AA138" i="35"/>
  <c r="AB138" i="35" s="1"/>
  <c r="X138" i="35"/>
  <c r="W138" i="35"/>
  <c r="T138" i="35"/>
  <c r="P138" i="35"/>
  <c r="Q138" i="35" s="1"/>
  <c r="O138" i="35"/>
  <c r="N138" i="35"/>
  <c r="K138" i="35" a="1"/>
  <c r="K138" i="35" s="1"/>
  <c r="L138" i="35" s="1"/>
  <c r="J138" i="35"/>
  <c r="I138" i="35"/>
  <c r="E138" i="35"/>
  <c r="D138" i="35"/>
  <c r="C138" i="35"/>
  <c r="A138" i="35"/>
  <c r="AA137" i="35"/>
  <c r="AB137" i="35" s="1"/>
  <c r="X137" i="35"/>
  <c r="W137" i="35"/>
  <c r="T137" i="35"/>
  <c r="P137" i="35"/>
  <c r="Q137" i="35" s="1"/>
  <c r="O137" i="35"/>
  <c r="N137" i="35"/>
  <c r="K137" i="35" a="1"/>
  <c r="K137" i="35" s="1"/>
  <c r="L137" i="35" s="1"/>
  <c r="I137" i="35"/>
  <c r="J137" i="35" s="1"/>
  <c r="AG137" i="35" s="1"/>
  <c r="E137" i="35"/>
  <c r="D137" i="35"/>
  <c r="C137" i="35"/>
  <c r="A137" i="35"/>
  <c r="AA136" i="35"/>
  <c r="AB136" i="35" s="1"/>
  <c r="X136" i="35"/>
  <c r="W136" i="35"/>
  <c r="T136" i="35"/>
  <c r="P136" i="35"/>
  <c r="Q136" i="35" s="1"/>
  <c r="O136" i="35"/>
  <c r="N136" i="35"/>
  <c r="K136" i="35" a="1"/>
  <c r="K136" i="35" s="1"/>
  <c r="L136" i="35" s="1"/>
  <c r="I136" i="35"/>
  <c r="J136" i="35" s="1"/>
  <c r="E136" i="35"/>
  <c r="D136" i="35"/>
  <c r="C136" i="35"/>
  <c r="A136" i="35"/>
  <c r="AA135" i="35"/>
  <c r="AB135" i="35" s="1"/>
  <c r="X135" i="35"/>
  <c r="W135" i="35"/>
  <c r="T135" i="35"/>
  <c r="P135" i="35"/>
  <c r="Q135" i="35" s="1"/>
  <c r="O135" i="35"/>
  <c r="N135" i="35"/>
  <c r="K135" i="35" a="1"/>
  <c r="K135" i="35" s="1"/>
  <c r="L135" i="35" s="1"/>
  <c r="J135" i="35"/>
  <c r="AG135" i="35" s="1"/>
  <c r="I135" i="35"/>
  <c r="E135" i="35"/>
  <c r="D135" i="35"/>
  <c r="C135" i="35"/>
  <c r="A135" i="35"/>
  <c r="AA134" i="35"/>
  <c r="AB134" i="35" s="1"/>
  <c r="X134" i="35"/>
  <c r="W134" i="35"/>
  <c r="T134" i="35"/>
  <c r="P134" i="35"/>
  <c r="Q134" i="35" s="1"/>
  <c r="O134" i="35"/>
  <c r="N134" i="35"/>
  <c r="K134" i="35" a="1"/>
  <c r="K134" i="35" s="1"/>
  <c r="L134" i="35" s="1"/>
  <c r="J134" i="35"/>
  <c r="I134" i="35"/>
  <c r="E134" i="35"/>
  <c r="D134" i="35"/>
  <c r="C134" i="35"/>
  <c r="A134" i="35"/>
  <c r="AA133" i="35"/>
  <c r="AB133" i="35" s="1"/>
  <c r="X133" i="35"/>
  <c r="W133" i="35"/>
  <c r="T133" i="35"/>
  <c r="P133" i="35"/>
  <c r="Q133" i="35" s="1"/>
  <c r="O133" i="35"/>
  <c r="N133" i="35"/>
  <c r="K133" i="35" a="1"/>
  <c r="K133" i="35" s="1"/>
  <c r="L133" i="35" s="1"/>
  <c r="I133" i="35"/>
  <c r="J133" i="35" s="1"/>
  <c r="E133" i="35"/>
  <c r="D133" i="35"/>
  <c r="C133" i="35"/>
  <c r="A133" i="35"/>
  <c r="AA132" i="35"/>
  <c r="AB132" i="35" s="1"/>
  <c r="X132" i="35"/>
  <c r="W132" i="35"/>
  <c r="T132" i="35"/>
  <c r="P132" i="35"/>
  <c r="Q132" i="35" s="1"/>
  <c r="O132" i="35"/>
  <c r="N132" i="35"/>
  <c r="K132" i="35" a="1"/>
  <c r="K132" i="35" s="1"/>
  <c r="L132" i="35" s="1"/>
  <c r="J132" i="35"/>
  <c r="AG132" i="35" s="1"/>
  <c r="I132" i="35"/>
  <c r="E132" i="35"/>
  <c r="D132" i="35"/>
  <c r="C132" i="35"/>
  <c r="A132" i="35"/>
  <c r="AA131" i="35"/>
  <c r="AB131" i="35" s="1"/>
  <c r="X131" i="35"/>
  <c r="W131" i="35"/>
  <c r="T131" i="35"/>
  <c r="P131" i="35"/>
  <c r="Q131" i="35" s="1"/>
  <c r="O131" i="35"/>
  <c r="N131" i="35"/>
  <c r="K131" i="35" a="1"/>
  <c r="K131" i="35" s="1"/>
  <c r="L131" i="35" s="1"/>
  <c r="I131" i="35"/>
  <c r="J131" i="35" s="1"/>
  <c r="AG131" i="35" s="1"/>
  <c r="E131" i="35"/>
  <c r="D131" i="35"/>
  <c r="C131" i="35"/>
  <c r="A131" i="35"/>
  <c r="AA130" i="35"/>
  <c r="AB130" i="35" s="1"/>
  <c r="X130" i="35"/>
  <c r="W130" i="35"/>
  <c r="T130" i="35"/>
  <c r="P130" i="35"/>
  <c r="Q130" i="35" s="1"/>
  <c r="O130" i="35"/>
  <c r="N130" i="35"/>
  <c r="K130" i="35" a="1"/>
  <c r="K130" i="35" s="1"/>
  <c r="L130" i="35" s="1"/>
  <c r="J130" i="35"/>
  <c r="AG130" i="35" s="1"/>
  <c r="I130" i="35"/>
  <c r="E130" i="35"/>
  <c r="D130" i="35"/>
  <c r="C130" i="35"/>
  <c r="A130" i="35"/>
  <c r="AA129" i="35"/>
  <c r="AB129" i="35" s="1"/>
  <c r="X129" i="35"/>
  <c r="W129" i="35"/>
  <c r="T129" i="35"/>
  <c r="P129" i="35"/>
  <c r="Q129" i="35" s="1"/>
  <c r="O129" i="35"/>
  <c r="N129" i="35"/>
  <c r="K129" i="35" a="1"/>
  <c r="K129" i="35" s="1"/>
  <c r="L129" i="35" s="1"/>
  <c r="J129" i="35"/>
  <c r="AG129" i="35" s="1"/>
  <c r="I129" i="35"/>
  <c r="E129" i="35"/>
  <c r="D129" i="35"/>
  <c r="C129" i="35"/>
  <c r="A129" i="35"/>
  <c r="AA128" i="35"/>
  <c r="AB128" i="35" s="1"/>
  <c r="X128" i="35"/>
  <c r="W128" i="35"/>
  <c r="T128" i="35"/>
  <c r="P128" i="35"/>
  <c r="Q128" i="35" s="1"/>
  <c r="O128" i="35"/>
  <c r="N128" i="35"/>
  <c r="K128" i="35" a="1"/>
  <c r="K128" i="35" s="1"/>
  <c r="L128" i="35" s="1"/>
  <c r="I128" i="35"/>
  <c r="J128" i="35" s="1"/>
  <c r="AG128" i="35" s="1"/>
  <c r="E128" i="35"/>
  <c r="D128" i="35"/>
  <c r="C128" i="35"/>
  <c r="A128" i="35"/>
  <c r="AA127" i="35"/>
  <c r="AB127" i="35" s="1"/>
  <c r="X127" i="35"/>
  <c r="W127" i="35"/>
  <c r="T127" i="35"/>
  <c r="P127" i="35"/>
  <c r="Q127" i="35" s="1"/>
  <c r="O127" i="35"/>
  <c r="N127" i="35"/>
  <c r="K127" i="35" a="1"/>
  <c r="K127" i="35" s="1"/>
  <c r="L127" i="35" s="1"/>
  <c r="J127" i="35"/>
  <c r="AG127" i="35" s="1"/>
  <c r="I127" i="35"/>
  <c r="E127" i="35"/>
  <c r="D127" i="35"/>
  <c r="C127" i="35"/>
  <c r="A127" i="35"/>
  <c r="AA126" i="35"/>
  <c r="AB126" i="35" s="1"/>
  <c r="X126" i="35"/>
  <c r="W126" i="35"/>
  <c r="T126" i="35"/>
  <c r="P126" i="35"/>
  <c r="Q126" i="35" s="1"/>
  <c r="O126" i="35"/>
  <c r="N126" i="35"/>
  <c r="K126" i="35" a="1"/>
  <c r="K126" i="35" s="1"/>
  <c r="L126" i="35" s="1"/>
  <c r="J126" i="35"/>
  <c r="AG126" i="35" s="1"/>
  <c r="I126" i="35"/>
  <c r="E126" i="35"/>
  <c r="D126" i="35"/>
  <c r="C126" i="35"/>
  <c r="A126" i="35"/>
  <c r="AA125" i="35"/>
  <c r="AB125" i="35" s="1"/>
  <c r="X125" i="35"/>
  <c r="W125" i="35"/>
  <c r="T125" i="35"/>
  <c r="P125" i="35"/>
  <c r="Q125" i="35" s="1"/>
  <c r="O125" i="35"/>
  <c r="N125" i="35"/>
  <c r="K125" i="35" a="1"/>
  <c r="K125" i="35" s="1"/>
  <c r="L125" i="35" s="1"/>
  <c r="I125" i="35"/>
  <c r="J125" i="35" s="1"/>
  <c r="E125" i="35"/>
  <c r="D125" i="35"/>
  <c r="C125" i="35"/>
  <c r="A125" i="35"/>
  <c r="AA124" i="35"/>
  <c r="AB124" i="35" s="1"/>
  <c r="X124" i="35"/>
  <c r="Z124" i="35" s="1"/>
  <c r="Y124" i="35" s="1"/>
  <c r="W124" i="35"/>
  <c r="T124" i="35"/>
  <c r="P124" i="35"/>
  <c r="Q124" i="35" s="1"/>
  <c r="O124" i="35"/>
  <c r="N124" i="35"/>
  <c r="K124" i="35" a="1"/>
  <c r="K124" i="35" s="1"/>
  <c r="L124" i="35" s="1"/>
  <c r="I124" i="35"/>
  <c r="J124" i="35" s="1"/>
  <c r="AG124" i="35" s="1"/>
  <c r="E124" i="35"/>
  <c r="D124" i="35"/>
  <c r="C124" i="35"/>
  <c r="A124" i="35"/>
  <c r="AA123" i="35"/>
  <c r="AB123" i="35" s="1"/>
  <c r="X123" i="35"/>
  <c r="W123" i="35"/>
  <c r="T123" i="35"/>
  <c r="P123" i="35"/>
  <c r="Q123" i="35" s="1"/>
  <c r="O123" i="35"/>
  <c r="N123" i="35"/>
  <c r="K123" i="35" a="1"/>
  <c r="K123" i="35" s="1"/>
  <c r="L123" i="35" s="1"/>
  <c r="I123" i="35"/>
  <c r="J123" i="35" s="1"/>
  <c r="AG123" i="35" s="1"/>
  <c r="E123" i="35"/>
  <c r="D123" i="35"/>
  <c r="C123" i="35"/>
  <c r="A123" i="35"/>
  <c r="AA122" i="35"/>
  <c r="AB122" i="35" s="1"/>
  <c r="X122" i="35"/>
  <c r="W122" i="35"/>
  <c r="T122" i="35"/>
  <c r="P122" i="35"/>
  <c r="Q122" i="35" s="1"/>
  <c r="O122" i="35"/>
  <c r="N122" i="35"/>
  <c r="K122" i="35" a="1"/>
  <c r="K122" i="35" s="1"/>
  <c r="L122" i="35" s="1"/>
  <c r="I122" i="35"/>
  <c r="J122" i="35" s="1"/>
  <c r="AG122" i="35" s="1"/>
  <c r="E122" i="35"/>
  <c r="D122" i="35"/>
  <c r="C122" i="35"/>
  <c r="A122" i="35"/>
  <c r="AA121" i="35"/>
  <c r="AB121" i="35" s="1"/>
  <c r="X121" i="35"/>
  <c r="W121" i="35"/>
  <c r="T121" i="35"/>
  <c r="P121" i="35"/>
  <c r="Q121" i="35" s="1"/>
  <c r="O121" i="35"/>
  <c r="N121" i="35"/>
  <c r="K121" i="35" a="1"/>
  <c r="K121" i="35" s="1"/>
  <c r="L121" i="35" s="1"/>
  <c r="I121" i="35"/>
  <c r="J121" i="35" s="1"/>
  <c r="E121" i="35"/>
  <c r="D121" i="35"/>
  <c r="C121" i="35"/>
  <c r="A121" i="35"/>
  <c r="AA120" i="35"/>
  <c r="AB120" i="35" s="1"/>
  <c r="X120" i="35"/>
  <c r="Z120" i="35" s="1"/>
  <c r="Y120" i="35" s="1"/>
  <c r="W120" i="35"/>
  <c r="T120" i="35"/>
  <c r="P120" i="35"/>
  <c r="Q120" i="35" s="1"/>
  <c r="R120" i="35" s="1" a="1"/>
  <c r="R120" i="35" s="1"/>
  <c r="O120" i="35"/>
  <c r="N120" i="35"/>
  <c r="K120" i="35" a="1"/>
  <c r="K120" i="35" s="1"/>
  <c r="L120" i="35" s="1"/>
  <c r="I120" i="35"/>
  <c r="J120" i="35" s="1"/>
  <c r="E120" i="35"/>
  <c r="D120" i="35"/>
  <c r="C120" i="35"/>
  <c r="A120" i="35"/>
  <c r="AA119" i="35"/>
  <c r="AB119" i="35" s="1"/>
  <c r="X119" i="35"/>
  <c r="W119" i="35"/>
  <c r="T119" i="35"/>
  <c r="P119" i="35"/>
  <c r="Q119" i="35" s="1"/>
  <c r="O119" i="35"/>
  <c r="N119" i="35"/>
  <c r="K119" i="35" a="1"/>
  <c r="K119" i="35" s="1"/>
  <c r="L119" i="35" s="1"/>
  <c r="J119" i="35"/>
  <c r="AG119" i="35" s="1"/>
  <c r="I119" i="35"/>
  <c r="E119" i="35"/>
  <c r="D119" i="35"/>
  <c r="C119" i="35"/>
  <c r="A119" i="35"/>
  <c r="AA118" i="35"/>
  <c r="AB118" i="35" s="1"/>
  <c r="X118" i="35"/>
  <c r="W118" i="35"/>
  <c r="T118" i="35"/>
  <c r="P118" i="35"/>
  <c r="Q118" i="35" s="1"/>
  <c r="O118" i="35"/>
  <c r="N118" i="35"/>
  <c r="K118" i="35" a="1"/>
  <c r="K118" i="35" s="1"/>
  <c r="L118" i="35" s="1"/>
  <c r="I118" i="35"/>
  <c r="J118" i="35" s="1"/>
  <c r="AG118" i="35" s="1"/>
  <c r="E118" i="35"/>
  <c r="D118" i="35"/>
  <c r="C118" i="35"/>
  <c r="A118" i="35"/>
  <c r="AA117" i="35"/>
  <c r="AB117" i="35" s="1"/>
  <c r="X117" i="35"/>
  <c r="W117" i="35"/>
  <c r="T117" i="35"/>
  <c r="P117" i="35"/>
  <c r="Q117" i="35" s="1"/>
  <c r="O117" i="35"/>
  <c r="N117" i="35"/>
  <c r="K117" i="35" a="1"/>
  <c r="K117" i="35" s="1"/>
  <c r="L117" i="35" s="1"/>
  <c r="J117" i="35"/>
  <c r="AG117" i="35" s="1"/>
  <c r="I117" i="35"/>
  <c r="E117" i="35"/>
  <c r="D117" i="35"/>
  <c r="C117" i="35"/>
  <c r="A117" i="35"/>
  <c r="AA116" i="35"/>
  <c r="AB116" i="35" s="1"/>
  <c r="X116" i="35"/>
  <c r="W116" i="35"/>
  <c r="T116" i="35"/>
  <c r="P116" i="35"/>
  <c r="Q116" i="35" s="1"/>
  <c r="O116" i="35"/>
  <c r="N116" i="35"/>
  <c r="K116" i="35" a="1"/>
  <c r="K116" i="35" s="1"/>
  <c r="L116" i="35" s="1"/>
  <c r="I116" i="35"/>
  <c r="J116" i="35" s="1"/>
  <c r="E116" i="35"/>
  <c r="D116" i="35"/>
  <c r="C116" i="35"/>
  <c r="A116" i="35"/>
  <c r="AA115" i="35"/>
  <c r="AB115" i="35" s="1"/>
  <c r="X115" i="35"/>
  <c r="Z115" i="35" s="1"/>
  <c r="Y115" i="35" s="1"/>
  <c r="W115" i="35"/>
  <c r="T115" i="35"/>
  <c r="P115" i="35"/>
  <c r="Q115" i="35" s="1"/>
  <c r="O115" i="35"/>
  <c r="N115" i="35"/>
  <c r="K115" i="35" a="1"/>
  <c r="K115" i="35" s="1"/>
  <c r="L115" i="35" s="1"/>
  <c r="I115" i="35"/>
  <c r="J115" i="35" s="1"/>
  <c r="E115" i="35"/>
  <c r="D115" i="35"/>
  <c r="C115" i="35"/>
  <c r="A115" i="35"/>
  <c r="AA114" i="35"/>
  <c r="AB114" i="35" s="1"/>
  <c r="X114" i="35"/>
  <c r="W114" i="35"/>
  <c r="T114" i="35"/>
  <c r="P114" i="35"/>
  <c r="Q114" i="35" s="1"/>
  <c r="O114" i="35"/>
  <c r="N114" i="35"/>
  <c r="K114" i="35" a="1"/>
  <c r="K114" i="35" s="1"/>
  <c r="L114" i="35" s="1"/>
  <c r="I114" i="35"/>
  <c r="J114" i="35" s="1"/>
  <c r="AG114" i="35" s="1"/>
  <c r="E114" i="35"/>
  <c r="D114" i="35"/>
  <c r="C114" i="35"/>
  <c r="A114" i="35"/>
  <c r="AA113" i="35"/>
  <c r="AB113" i="35" s="1"/>
  <c r="X113" i="35"/>
  <c r="W113" i="35"/>
  <c r="T113" i="35"/>
  <c r="P113" i="35"/>
  <c r="Q113" i="35" s="1"/>
  <c r="O113" i="35"/>
  <c r="N113" i="35"/>
  <c r="K113" i="35" a="1"/>
  <c r="K113" i="35" s="1"/>
  <c r="L113" i="35" s="1"/>
  <c r="J113" i="35"/>
  <c r="AG113" i="35" s="1"/>
  <c r="I113" i="35"/>
  <c r="E113" i="35"/>
  <c r="D113" i="35"/>
  <c r="C113" i="35"/>
  <c r="A113" i="35"/>
  <c r="AA112" i="35"/>
  <c r="AB112" i="35" s="1"/>
  <c r="X112" i="35"/>
  <c r="W112" i="35"/>
  <c r="T112" i="35"/>
  <c r="P112" i="35"/>
  <c r="Q112" i="35" s="1"/>
  <c r="O112" i="35"/>
  <c r="N112" i="35"/>
  <c r="K112" i="35" a="1"/>
  <c r="K112" i="35" s="1"/>
  <c r="L112" i="35" s="1"/>
  <c r="I112" i="35"/>
  <c r="J112" i="35" s="1"/>
  <c r="AG112" i="35" s="1"/>
  <c r="E112" i="35"/>
  <c r="D112" i="35"/>
  <c r="C112" i="35"/>
  <c r="A112" i="35"/>
  <c r="AA111" i="35"/>
  <c r="AB111" i="35" s="1"/>
  <c r="X111" i="35"/>
  <c r="W111" i="35"/>
  <c r="T111" i="35"/>
  <c r="P111" i="35"/>
  <c r="Q111" i="35" s="1"/>
  <c r="O111" i="35"/>
  <c r="N111" i="35"/>
  <c r="K111" i="35" a="1"/>
  <c r="K111" i="35" s="1"/>
  <c r="L111" i="35" s="1"/>
  <c r="I111" i="35"/>
  <c r="J111" i="35" s="1"/>
  <c r="AG111" i="35" s="1"/>
  <c r="E111" i="35"/>
  <c r="D111" i="35"/>
  <c r="C111" i="35"/>
  <c r="A111" i="35"/>
  <c r="AA110" i="35"/>
  <c r="AB110" i="35" s="1"/>
  <c r="X110" i="35"/>
  <c r="Z110" i="35" s="1"/>
  <c r="Y110" i="35" s="1"/>
  <c r="W110" i="35"/>
  <c r="T110" i="35"/>
  <c r="P110" i="35"/>
  <c r="Q110" i="35" s="1"/>
  <c r="O110" i="35"/>
  <c r="N110" i="35"/>
  <c r="K110" i="35" a="1"/>
  <c r="K110" i="35" s="1"/>
  <c r="L110" i="35" s="1"/>
  <c r="I110" i="35"/>
  <c r="J110" i="35" s="1"/>
  <c r="E110" i="35"/>
  <c r="D110" i="35"/>
  <c r="C110" i="35"/>
  <c r="A110" i="35"/>
  <c r="AA109" i="35"/>
  <c r="AB109" i="35" s="1"/>
  <c r="X109" i="35"/>
  <c r="W109" i="35"/>
  <c r="T109" i="35"/>
  <c r="P109" i="35"/>
  <c r="Q109" i="35" s="1"/>
  <c r="O109" i="35"/>
  <c r="N109" i="35"/>
  <c r="K109" i="35" a="1"/>
  <c r="K109" i="35" s="1"/>
  <c r="L109" i="35" s="1"/>
  <c r="I109" i="35"/>
  <c r="J109" i="35" s="1"/>
  <c r="AG109" i="35" s="1"/>
  <c r="E109" i="35"/>
  <c r="D109" i="35"/>
  <c r="C109" i="35"/>
  <c r="A109" i="35"/>
  <c r="AA108" i="35"/>
  <c r="AB108" i="35" s="1"/>
  <c r="X108" i="35"/>
  <c r="Z108" i="35" s="1"/>
  <c r="Y108" i="35" s="1"/>
  <c r="W108" i="35"/>
  <c r="T108" i="35"/>
  <c r="P108" i="35"/>
  <c r="Q108" i="35" s="1"/>
  <c r="O108" i="35"/>
  <c r="N108" i="35"/>
  <c r="K108" i="35" a="1"/>
  <c r="K108" i="35" s="1"/>
  <c r="L108" i="35" s="1"/>
  <c r="I108" i="35"/>
  <c r="J108" i="35" s="1"/>
  <c r="E108" i="35"/>
  <c r="D108" i="35"/>
  <c r="C108" i="35"/>
  <c r="A108" i="35"/>
  <c r="AA107" i="35"/>
  <c r="AB107" i="35" s="1"/>
  <c r="X107" i="35"/>
  <c r="W107" i="35"/>
  <c r="T107" i="35"/>
  <c r="P107" i="35"/>
  <c r="Q107" i="35" s="1"/>
  <c r="O107" i="35"/>
  <c r="N107" i="35"/>
  <c r="K107" i="35" a="1"/>
  <c r="K107" i="35" s="1"/>
  <c r="L107" i="35" s="1"/>
  <c r="I107" i="35"/>
  <c r="J107" i="35" s="1"/>
  <c r="AG107" i="35" s="1"/>
  <c r="E107" i="35"/>
  <c r="D107" i="35"/>
  <c r="C107" i="35"/>
  <c r="A107" i="35"/>
  <c r="AA106" i="35"/>
  <c r="AB106" i="35" s="1"/>
  <c r="X106" i="35"/>
  <c r="W106" i="35"/>
  <c r="T106" i="35"/>
  <c r="P106" i="35"/>
  <c r="Q106" i="35" s="1"/>
  <c r="O106" i="35"/>
  <c r="N106" i="35"/>
  <c r="K106" i="35" a="1"/>
  <c r="K106" i="35" s="1"/>
  <c r="L106" i="35" s="1"/>
  <c r="I106" i="35"/>
  <c r="J106" i="35" s="1"/>
  <c r="E106" i="35"/>
  <c r="D106" i="35"/>
  <c r="C106" i="35"/>
  <c r="A106" i="35"/>
  <c r="AA105" i="35"/>
  <c r="AB105" i="35" s="1"/>
  <c r="X105" i="35"/>
  <c r="Z105" i="35" s="1"/>
  <c r="Y105" i="35" s="1"/>
  <c r="W105" i="35"/>
  <c r="T105" i="35"/>
  <c r="P105" i="35"/>
  <c r="Q105" i="35" s="1"/>
  <c r="O105" i="35"/>
  <c r="N105" i="35"/>
  <c r="K105" i="35" a="1"/>
  <c r="K105" i="35" s="1"/>
  <c r="L105" i="35" s="1"/>
  <c r="I105" i="35"/>
  <c r="J105" i="35" s="1"/>
  <c r="E105" i="35"/>
  <c r="D105" i="35"/>
  <c r="C105" i="35"/>
  <c r="A105" i="35"/>
  <c r="AA104" i="35"/>
  <c r="AB104" i="35" s="1"/>
  <c r="X104" i="35"/>
  <c r="W104" i="35"/>
  <c r="T104" i="35"/>
  <c r="P104" i="35"/>
  <c r="Q104" i="35" s="1"/>
  <c r="O104" i="35"/>
  <c r="N104" i="35"/>
  <c r="K104" i="35" a="1"/>
  <c r="K104" i="35" s="1"/>
  <c r="L104" i="35" s="1"/>
  <c r="I104" i="35"/>
  <c r="J104" i="35" s="1"/>
  <c r="E104" i="35"/>
  <c r="D104" i="35"/>
  <c r="C104" i="35"/>
  <c r="A104" i="35"/>
  <c r="AA103" i="35"/>
  <c r="AB103" i="35" s="1"/>
  <c r="X103" i="35"/>
  <c r="Z103" i="35" s="1"/>
  <c r="Y103" i="35" s="1"/>
  <c r="W103" i="35"/>
  <c r="T103" i="35"/>
  <c r="P103" i="35"/>
  <c r="Q103" i="35" s="1"/>
  <c r="O103" i="35"/>
  <c r="N103" i="35"/>
  <c r="K103" i="35" a="1"/>
  <c r="K103" i="35" s="1"/>
  <c r="L103" i="35" s="1"/>
  <c r="I103" i="35"/>
  <c r="J103" i="35" s="1"/>
  <c r="E103" i="35"/>
  <c r="D103" i="35"/>
  <c r="C103" i="35"/>
  <c r="A103" i="35"/>
  <c r="AA102" i="35"/>
  <c r="AB102" i="35" s="1"/>
  <c r="X102" i="35"/>
  <c r="Z102" i="35" s="1"/>
  <c r="Y102" i="35" s="1"/>
  <c r="W102" i="35"/>
  <c r="T102" i="35"/>
  <c r="P102" i="35"/>
  <c r="Q102" i="35" s="1"/>
  <c r="O102" i="35"/>
  <c r="N102" i="35"/>
  <c r="K102" i="35" a="1"/>
  <c r="K102" i="35" s="1"/>
  <c r="L102" i="35" s="1"/>
  <c r="J102" i="35"/>
  <c r="AG102" i="35" s="1"/>
  <c r="I102" i="35"/>
  <c r="E102" i="35"/>
  <c r="D102" i="35"/>
  <c r="C102" i="35"/>
  <c r="A102" i="35"/>
  <c r="AA101" i="35"/>
  <c r="AB101" i="35" s="1"/>
  <c r="X101" i="35"/>
  <c r="Z101" i="35" s="1"/>
  <c r="Y101" i="35" s="1"/>
  <c r="W101" i="35"/>
  <c r="T101" i="35"/>
  <c r="P101" i="35"/>
  <c r="Q101" i="35" s="1"/>
  <c r="O101" i="35"/>
  <c r="N101" i="35"/>
  <c r="K101" i="35" a="1"/>
  <c r="K101" i="35" s="1"/>
  <c r="L101" i="35" s="1"/>
  <c r="I101" i="35"/>
  <c r="J101" i="35" s="1"/>
  <c r="E101" i="35"/>
  <c r="D101" i="35"/>
  <c r="C101" i="35"/>
  <c r="A101" i="35"/>
  <c r="AA100" i="35"/>
  <c r="AB100" i="35" s="1"/>
  <c r="X100" i="35"/>
  <c r="W100" i="35"/>
  <c r="T100" i="35"/>
  <c r="P100" i="35"/>
  <c r="Q100" i="35" s="1"/>
  <c r="O100" i="35"/>
  <c r="N100" i="35"/>
  <c r="K100" i="35" a="1"/>
  <c r="K100" i="35" s="1"/>
  <c r="L100" i="35" s="1"/>
  <c r="I100" i="35"/>
  <c r="J100" i="35" s="1"/>
  <c r="AG100" i="35" s="1"/>
  <c r="E100" i="35"/>
  <c r="D100" i="35"/>
  <c r="C100" i="35"/>
  <c r="A100" i="35"/>
  <c r="AA99" i="35"/>
  <c r="AB99" i="35" s="1"/>
  <c r="X99" i="35"/>
  <c r="W99" i="35"/>
  <c r="T99" i="35"/>
  <c r="P99" i="35"/>
  <c r="Q99" i="35" s="1"/>
  <c r="O99" i="35"/>
  <c r="N99" i="35"/>
  <c r="K99" i="35" a="1"/>
  <c r="K99" i="35" s="1"/>
  <c r="L99" i="35" s="1"/>
  <c r="I99" i="35"/>
  <c r="J99" i="35" s="1"/>
  <c r="E99" i="35"/>
  <c r="D99" i="35"/>
  <c r="C99" i="35"/>
  <c r="A99" i="35"/>
  <c r="AA98" i="35"/>
  <c r="AB98" i="35" s="1"/>
  <c r="X98" i="35"/>
  <c r="Z98" i="35" s="1"/>
  <c r="Y98" i="35" s="1"/>
  <c r="W98" i="35"/>
  <c r="T98" i="35"/>
  <c r="P98" i="35"/>
  <c r="Q98" i="35" s="1"/>
  <c r="O98" i="35"/>
  <c r="N98" i="35"/>
  <c r="K98" i="35" a="1"/>
  <c r="K98" i="35" s="1"/>
  <c r="L98" i="35" s="1"/>
  <c r="I98" i="35"/>
  <c r="J98" i="35" s="1"/>
  <c r="AG98" i="35" s="1"/>
  <c r="E98" i="35"/>
  <c r="D98" i="35"/>
  <c r="C98" i="35"/>
  <c r="A98" i="35"/>
  <c r="AA97" i="35"/>
  <c r="AB97" i="35" s="1"/>
  <c r="X97" i="35"/>
  <c r="W97" i="35"/>
  <c r="T97" i="35"/>
  <c r="P97" i="35"/>
  <c r="Q97" i="35" s="1"/>
  <c r="O97" i="35"/>
  <c r="N97" i="35"/>
  <c r="K97" i="35" a="1"/>
  <c r="K97" i="35" s="1"/>
  <c r="L97" i="35" s="1"/>
  <c r="I97" i="35"/>
  <c r="J97" i="35" s="1"/>
  <c r="AG97" i="35" s="1"/>
  <c r="E97" i="35"/>
  <c r="D97" i="35"/>
  <c r="C97" i="35"/>
  <c r="A97" i="35"/>
  <c r="AA96" i="35"/>
  <c r="AB96" i="35" s="1"/>
  <c r="X96" i="35"/>
  <c r="W96" i="35"/>
  <c r="T96" i="35"/>
  <c r="P96" i="35"/>
  <c r="Q96" i="35" s="1"/>
  <c r="O96" i="35"/>
  <c r="N96" i="35"/>
  <c r="K96" i="35" a="1"/>
  <c r="K96" i="35" s="1"/>
  <c r="L96" i="35" s="1"/>
  <c r="I96" i="35"/>
  <c r="J96" i="35" s="1"/>
  <c r="E96" i="35"/>
  <c r="D96" i="35"/>
  <c r="C96" i="35"/>
  <c r="A96" i="35"/>
  <c r="AA95" i="35"/>
  <c r="AB95" i="35" s="1"/>
  <c r="X95" i="35"/>
  <c r="W95" i="35"/>
  <c r="U95" i="35"/>
  <c r="T95" i="35"/>
  <c r="P95" i="35"/>
  <c r="Q95" i="35" s="1"/>
  <c r="O95" i="35"/>
  <c r="N95" i="35"/>
  <c r="K95" i="35" a="1"/>
  <c r="K95" i="35" s="1"/>
  <c r="L95" i="35" s="1"/>
  <c r="I95" i="35"/>
  <c r="J95" i="35" s="1"/>
  <c r="AG95" i="35" s="1"/>
  <c r="E95" i="35"/>
  <c r="D95" i="35"/>
  <c r="C95" i="35"/>
  <c r="A95" i="35"/>
  <c r="AA94" i="35"/>
  <c r="AB94" i="35" s="1"/>
  <c r="X94" i="35"/>
  <c r="Z94" i="35" s="1"/>
  <c r="Y94" i="35" s="1"/>
  <c r="W94" i="35"/>
  <c r="T94" i="35"/>
  <c r="P94" i="35"/>
  <c r="Q94" i="35" s="1"/>
  <c r="O94" i="35"/>
  <c r="N94" i="35"/>
  <c r="K94" i="35" a="1"/>
  <c r="K94" i="35" s="1"/>
  <c r="L94" i="35" s="1"/>
  <c r="I94" i="35"/>
  <c r="J94" i="35" s="1"/>
  <c r="AG94" i="35" s="1"/>
  <c r="E94" i="35"/>
  <c r="D94" i="35"/>
  <c r="C94" i="35"/>
  <c r="A94" i="35"/>
  <c r="AA93" i="35"/>
  <c r="AB93" i="35" s="1"/>
  <c r="X93" i="35"/>
  <c r="W93" i="35"/>
  <c r="T93" i="35"/>
  <c r="P93" i="35"/>
  <c r="Q93" i="35" s="1"/>
  <c r="O93" i="35"/>
  <c r="N93" i="35"/>
  <c r="K93" i="35" a="1"/>
  <c r="K93" i="35" s="1"/>
  <c r="L93" i="35" s="1"/>
  <c r="I93" i="35"/>
  <c r="J93" i="35" s="1"/>
  <c r="E93" i="35"/>
  <c r="D93" i="35"/>
  <c r="C93" i="35"/>
  <c r="A93" i="35"/>
  <c r="AA92" i="35"/>
  <c r="AB92" i="35" s="1"/>
  <c r="X92" i="35"/>
  <c r="W92" i="35"/>
  <c r="T92" i="35"/>
  <c r="P92" i="35"/>
  <c r="Q92" i="35" s="1"/>
  <c r="O92" i="35"/>
  <c r="N92" i="35"/>
  <c r="K92" i="35" a="1"/>
  <c r="K92" i="35" s="1"/>
  <c r="L92" i="35" s="1"/>
  <c r="J92" i="35"/>
  <c r="AG92" i="35" s="1"/>
  <c r="I92" i="35"/>
  <c r="E92" i="35"/>
  <c r="D92" i="35"/>
  <c r="C92" i="35"/>
  <c r="A92" i="35"/>
  <c r="AA91" i="35"/>
  <c r="AB91" i="35" s="1"/>
  <c r="X91" i="35"/>
  <c r="Z91" i="35" s="1"/>
  <c r="Y91" i="35" s="1"/>
  <c r="W91" i="35"/>
  <c r="T91" i="35"/>
  <c r="P91" i="35"/>
  <c r="Q91" i="35" s="1"/>
  <c r="O91" i="35"/>
  <c r="N91" i="35"/>
  <c r="K91" i="35" a="1"/>
  <c r="K91" i="35" s="1"/>
  <c r="L91" i="35" s="1"/>
  <c r="I91" i="35"/>
  <c r="J91" i="35" s="1"/>
  <c r="E91" i="35"/>
  <c r="D91" i="35"/>
  <c r="C91" i="35"/>
  <c r="A91" i="35"/>
  <c r="AA90" i="35"/>
  <c r="AB90" i="35" s="1"/>
  <c r="X90" i="35"/>
  <c r="Z90" i="35" s="1"/>
  <c r="Y90" i="35" s="1"/>
  <c r="W90" i="35"/>
  <c r="T90" i="35"/>
  <c r="P90" i="35"/>
  <c r="Q90" i="35" s="1"/>
  <c r="O90" i="35"/>
  <c r="N90" i="35"/>
  <c r="K90" i="35" a="1"/>
  <c r="K90" i="35" s="1"/>
  <c r="L90" i="35" s="1"/>
  <c r="I90" i="35"/>
  <c r="J90" i="35" s="1"/>
  <c r="E90" i="35"/>
  <c r="D90" i="35"/>
  <c r="C90" i="35"/>
  <c r="A90" i="35"/>
  <c r="AA89" i="35"/>
  <c r="AB89" i="35" s="1"/>
  <c r="X89" i="35"/>
  <c r="Z89" i="35" s="1"/>
  <c r="Y89" i="35" s="1"/>
  <c r="W89" i="35"/>
  <c r="T89" i="35"/>
  <c r="U89" i="35"/>
  <c r="P89" i="35"/>
  <c r="Q89" i="35" s="1"/>
  <c r="O89" i="35"/>
  <c r="N89" i="35"/>
  <c r="K89" i="35" a="1"/>
  <c r="K89" i="35" s="1"/>
  <c r="L89" i="35" s="1"/>
  <c r="I89" i="35"/>
  <c r="J89" i="35" s="1"/>
  <c r="E89" i="35"/>
  <c r="D89" i="35"/>
  <c r="C89" i="35"/>
  <c r="A89" i="35"/>
  <c r="AA88" i="35"/>
  <c r="AB88" i="35" s="1"/>
  <c r="X88" i="35"/>
  <c r="W88" i="35"/>
  <c r="T88" i="35"/>
  <c r="P88" i="35"/>
  <c r="Q88" i="35" s="1"/>
  <c r="O88" i="35"/>
  <c r="N88" i="35"/>
  <c r="K88" i="35" a="1"/>
  <c r="K88" i="35" s="1"/>
  <c r="L88" i="35" s="1"/>
  <c r="I88" i="35"/>
  <c r="J88" i="35" s="1"/>
  <c r="AG88" i="35" s="1"/>
  <c r="E88" i="35"/>
  <c r="D88" i="35"/>
  <c r="C88" i="35"/>
  <c r="A88" i="35"/>
  <c r="AA87" i="35"/>
  <c r="AB87" i="35" s="1"/>
  <c r="X87" i="35"/>
  <c r="W87" i="35"/>
  <c r="T87" i="35"/>
  <c r="P87" i="35"/>
  <c r="Q87" i="35" s="1"/>
  <c r="O87" i="35"/>
  <c r="N87" i="35"/>
  <c r="K87" i="35" a="1"/>
  <c r="K87" i="35" s="1"/>
  <c r="L87" i="35" s="1"/>
  <c r="I87" i="35"/>
  <c r="J87" i="35" s="1"/>
  <c r="AG87" i="35" s="1"/>
  <c r="E87" i="35"/>
  <c r="D87" i="35"/>
  <c r="C87" i="35"/>
  <c r="A87" i="35"/>
  <c r="AA86" i="35"/>
  <c r="AB86" i="35" s="1"/>
  <c r="X86" i="35"/>
  <c r="W86" i="35"/>
  <c r="T86" i="35"/>
  <c r="P86" i="35"/>
  <c r="Q86" i="35" s="1"/>
  <c r="O86" i="35"/>
  <c r="N86" i="35"/>
  <c r="K86" i="35" a="1"/>
  <c r="K86" i="35" s="1"/>
  <c r="L86" i="35" s="1"/>
  <c r="I86" i="35"/>
  <c r="J86" i="35" s="1"/>
  <c r="E86" i="35"/>
  <c r="D86" i="35"/>
  <c r="C86" i="35"/>
  <c r="A86" i="35"/>
  <c r="AA85" i="35"/>
  <c r="AB85" i="35" s="1"/>
  <c r="X85" i="35"/>
  <c r="W85" i="35"/>
  <c r="T85" i="35"/>
  <c r="P85" i="35"/>
  <c r="Q85" i="35" s="1"/>
  <c r="O85" i="35"/>
  <c r="N85" i="35"/>
  <c r="K85" i="35" a="1"/>
  <c r="K85" i="35" s="1"/>
  <c r="L85" i="35" s="1"/>
  <c r="I85" i="35"/>
  <c r="J85" i="35" s="1"/>
  <c r="E85" i="35"/>
  <c r="D85" i="35"/>
  <c r="C85" i="35"/>
  <c r="A85" i="35"/>
  <c r="AA84" i="35"/>
  <c r="AB84" i="35" s="1"/>
  <c r="X84" i="35"/>
  <c r="Z84" i="35" s="1"/>
  <c r="Y84" i="35" s="1"/>
  <c r="W84" i="35"/>
  <c r="T84" i="35"/>
  <c r="P84" i="35"/>
  <c r="Q84" i="35" s="1"/>
  <c r="O84" i="35"/>
  <c r="N84" i="35"/>
  <c r="K84" i="35" a="1"/>
  <c r="K84" i="35" s="1"/>
  <c r="L84" i="35" s="1"/>
  <c r="I84" i="35"/>
  <c r="J84" i="35" s="1"/>
  <c r="E84" i="35"/>
  <c r="D84" i="35"/>
  <c r="C84" i="35"/>
  <c r="A84" i="35"/>
  <c r="AA83" i="35"/>
  <c r="AB83" i="35" s="1"/>
  <c r="X83" i="35"/>
  <c r="Z83" i="35" s="1"/>
  <c r="Y83" i="35" s="1"/>
  <c r="W83" i="35"/>
  <c r="T83" i="35"/>
  <c r="P83" i="35"/>
  <c r="Q83" i="35" s="1"/>
  <c r="O83" i="35"/>
  <c r="N83" i="35"/>
  <c r="K83" i="35" a="1"/>
  <c r="K83" i="35" s="1"/>
  <c r="L83" i="35" s="1"/>
  <c r="I83" i="35"/>
  <c r="J83" i="35" s="1"/>
  <c r="AG83" i="35" s="1"/>
  <c r="E83" i="35"/>
  <c r="D83" i="35"/>
  <c r="C83" i="35"/>
  <c r="A83" i="35"/>
  <c r="AA82" i="35"/>
  <c r="AB82" i="35" s="1"/>
  <c r="X82" i="35"/>
  <c r="W82" i="35"/>
  <c r="T82" i="35"/>
  <c r="P82" i="35"/>
  <c r="Q82" i="35" s="1"/>
  <c r="O82" i="35"/>
  <c r="N82" i="35"/>
  <c r="K82" i="35" a="1"/>
  <c r="K82" i="35" s="1"/>
  <c r="L82" i="35" s="1"/>
  <c r="I82" i="35"/>
  <c r="J82" i="35" s="1"/>
  <c r="E82" i="35"/>
  <c r="D82" i="35"/>
  <c r="C82" i="35"/>
  <c r="A82" i="35"/>
  <c r="AA81" i="35"/>
  <c r="AB81" i="35" s="1"/>
  <c r="X81" i="35"/>
  <c r="Z81" i="35" s="1"/>
  <c r="Y81" i="35" s="1"/>
  <c r="W81" i="35"/>
  <c r="T81" i="35"/>
  <c r="P81" i="35"/>
  <c r="Q81" i="35" s="1"/>
  <c r="O81" i="35"/>
  <c r="N81" i="35"/>
  <c r="K81" i="35" a="1"/>
  <c r="K81" i="35" s="1"/>
  <c r="L81" i="35" s="1"/>
  <c r="I81" i="35"/>
  <c r="J81" i="35" s="1"/>
  <c r="E81" i="35"/>
  <c r="D81" i="35"/>
  <c r="C81" i="35"/>
  <c r="A81" i="35"/>
  <c r="AA80" i="35"/>
  <c r="AB80" i="35" s="1"/>
  <c r="X80" i="35"/>
  <c r="Z80" i="35" s="1"/>
  <c r="Y80" i="35" s="1"/>
  <c r="W80" i="35"/>
  <c r="T80" i="35"/>
  <c r="P80" i="35"/>
  <c r="Q80" i="35" s="1"/>
  <c r="O80" i="35"/>
  <c r="N80" i="35"/>
  <c r="K80" i="35" a="1"/>
  <c r="K80" i="35" s="1"/>
  <c r="L80" i="35" s="1"/>
  <c r="I80" i="35"/>
  <c r="J80" i="35" s="1"/>
  <c r="E80" i="35"/>
  <c r="D80" i="35"/>
  <c r="C80" i="35"/>
  <c r="A80" i="35"/>
  <c r="AA79" i="35"/>
  <c r="AB79" i="35" s="1"/>
  <c r="X79" i="35"/>
  <c r="W79" i="35"/>
  <c r="T79" i="35"/>
  <c r="P79" i="35"/>
  <c r="Q79" i="35" s="1"/>
  <c r="O79" i="35"/>
  <c r="N79" i="35"/>
  <c r="K79" i="35" a="1"/>
  <c r="K79" i="35" s="1"/>
  <c r="L79" i="35" s="1"/>
  <c r="I79" i="35"/>
  <c r="J79" i="35" s="1"/>
  <c r="E79" i="35"/>
  <c r="D79" i="35"/>
  <c r="C79" i="35"/>
  <c r="A79" i="35"/>
  <c r="AA78" i="35"/>
  <c r="AB78" i="35" s="1"/>
  <c r="X78" i="35"/>
  <c r="Z78" i="35" s="1"/>
  <c r="Y78" i="35" s="1"/>
  <c r="W78" i="35"/>
  <c r="T78" i="35"/>
  <c r="P78" i="35"/>
  <c r="Q78" i="35" s="1"/>
  <c r="O78" i="35"/>
  <c r="N78" i="35"/>
  <c r="K78" i="35" a="1"/>
  <c r="K78" i="35" s="1"/>
  <c r="L78" i="35" s="1"/>
  <c r="I78" i="35"/>
  <c r="J78" i="35" s="1"/>
  <c r="E78" i="35"/>
  <c r="D78" i="35"/>
  <c r="C78" i="35"/>
  <c r="A78" i="35"/>
  <c r="AA77" i="35"/>
  <c r="AB77" i="35" s="1"/>
  <c r="X77" i="35"/>
  <c r="W77" i="35"/>
  <c r="T77" i="35"/>
  <c r="P77" i="35"/>
  <c r="Q77" i="35" s="1"/>
  <c r="O77" i="35"/>
  <c r="N77" i="35"/>
  <c r="K77" i="35" a="1"/>
  <c r="K77" i="35" s="1"/>
  <c r="L77" i="35" s="1"/>
  <c r="I77" i="35"/>
  <c r="J77" i="35" s="1"/>
  <c r="AG77" i="35" s="1"/>
  <c r="E77" i="35"/>
  <c r="D77" i="35"/>
  <c r="C77" i="35"/>
  <c r="A77" i="35"/>
  <c r="AA76" i="35"/>
  <c r="AB76" i="35" s="1"/>
  <c r="X76" i="35"/>
  <c r="W76" i="35"/>
  <c r="T76" i="35"/>
  <c r="P76" i="35"/>
  <c r="Q76" i="35" s="1"/>
  <c r="O76" i="35"/>
  <c r="N76" i="35"/>
  <c r="K76" i="35" a="1"/>
  <c r="K76" i="35" s="1"/>
  <c r="L76" i="35" s="1"/>
  <c r="I76" i="35"/>
  <c r="J76" i="35" s="1"/>
  <c r="E76" i="35"/>
  <c r="D76" i="35"/>
  <c r="C76" i="35"/>
  <c r="A76" i="35"/>
  <c r="AA75" i="35"/>
  <c r="AB75" i="35" s="1"/>
  <c r="X75" i="35"/>
  <c r="W75" i="35"/>
  <c r="T75" i="35"/>
  <c r="P75" i="35"/>
  <c r="Q75" i="35" s="1"/>
  <c r="O75" i="35"/>
  <c r="N75" i="35"/>
  <c r="K75" i="35" a="1"/>
  <c r="K75" i="35" s="1"/>
  <c r="L75" i="35" s="1"/>
  <c r="I75" i="35"/>
  <c r="J75" i="35" s="1"/>
  <c r="AG75" i="35" s="1"/>
  <c r="E75" i="35"/>
  <c r="D75" i="35"/>
  <c r="C75" i="35"/>
  <c r="A75" i="35"/>
  <c r="AA74" i="35"/>
  <c r="AB74" i="35" s="1"/>
  <c r="X74" i="35"/>
  <c r="Z74" i="35" s="1"/>
  <c r="Y74" i="35" s="1"/>
  <c r="W74" i="35"/>
  <c r="T74" i="35"/>
  <c r="P74" i="35"/>
  <c r="Q74" i="35" s="1"/>
  <c r="O74" i="35"/>
  <c r="N74" i="35"/>
  <c r="K74" i="35" a="1"/>
  <c r="K74" i="35" s="1"/>
  <c r="L74" i="35" s="1"/>
  <c r="I74" i="35"/>
  <c r="J74" i="35" s="1"/>
  <c r="E74" i="35"/>
  <c r="D74" i="35"/>
  <c r="C74" i="35"/>
  <c r="A74" i="35"/>
  <c r="AA73" i="35"/>
  <c r="AB73" i="35" s="1"/>
  <c r="X73" i="35"/>
  <c r="Z73" i="35" s="1"/>
  <c r="Y73" i="35" s="1"/>
  <c r="W73" i="35"/>
  <c r="T73" i="35"/>
  <c r="P73" i="35"/>
  <c r="Q73" i="35" s="1"/>
  <c r="O73" i="35"/>
  <c r="N73" i="35"/>
  <c r="K73" i="35" a="1"/>
  <c r="K73" i="35" s="1"/>
  <c r="L73" i="35" s="1"/>
  <c r="I73" i="35"/>
  <c r="J73" i="35" s="1"/>
  <c r="E73" i="35"/>
  <c r="D73" i="35"/>
  <c r="C73" i="35"/>
  <c r="A73" i="35"/>
  <c r="AA72" i="35"/>
  <c r="AB72" i="35" s="1"/>
  <c r="X72" i="35"/>
  <c r="W72" i="35"/>
  <c r="T72" i="35"/>
  <c r="P72" i="35"/>
  <c r="Q72" i="35" s="1"/>
  <c r="O72" i="35"/>
  <c r="N72" i="35"/>
  <c r="K72" i="35" a="1"/>
  <c r="K72" i="35" s="1"/>
  <c r="L72" i="35" s="1"/>
  <c r="I72" i="35"/>
  <c r="J72" i="35" s="1"/>
  <c r="AG72" i="35" s="1"/>
  <c r="E72" i="35"/>
  <c r="D72" i="35"/>
  <c r="C72" i="35"/>
  <c r="A72" i="35"/>
  <c r="AA71" i="35"/>
  <c r="AB71" i="35" s="1"/>
  <c r="X71" i="35"/>
  <c r="W71" i="35"/>
  <c r="T71" i="35"/>
  <c r="P71" i="35"/>
  <c r="Q71" i="35" s="1"/>
  <c r="O71" i="35"/>
  <c r="N71" i="35"/>
  <c r="K71" i="35" a="1"/>
  <c r="K71" i="35" s="1"/>
  <c r="L71" i="35" s="1"/>
  <c r="I71" i="35"/>
  <c r="J71" i="35" s="1"/>
  <c r="E71" i="35"/>
  <c r="D71" i="35"/>
  <c r="C71" i="35"/>
  <c r="A71" i="35"/>
  <c r="AA70" i="35"/>
  <c r="AB70" i="35" s="1"/>
  <c r="X70" i="35"/>
  <c r="W70" i="35"/>
  <c r="T70" i="35"/>
  <c r="P70" i="35"/>
  <c r="Q70" i="35" s="1"/>
  <c r="O70" i="35"/>
  <c r="N70" i="35"/>
  <c r="K70" i="35" a="1"/>
  <c r="K70" i="35" s="1"/>
  <c r="L70" i="35" s="1"/>
  <c r="I70" i="35"/>
  <c r="J70" i="35" s="1"/>
  <c r="E70" i="35"/>
  <c r="D70" i="35"/>
  <c r="C70" i="35"/>
  <c r="A70" i="35"/>
  <c r="AA69" i="35"/>
  <c r="AB69" i="35" s="1"/>
  <c r="X69" i="35"/>
  <c r="W69" i="35"/>
  <c r="T69" i="35"/>
  <c r="P69" i="35"/>
  <c r="Q69" i="35" s="1"/>
  <c r="O69" i="35"/>
  <c r="N69" i="35"/>
  <c r="K69" i="35" a="1"/>
  <c r="K69" i="35" s="1"/>
  <c r="L69" i="35" s="1"/>
  <c r="I69" i="35"/>
  <c r="J69" i="35" s="1"/>
  <c r="E69" i="35"/>
  <c r="D69" i="35"/>
  <c r="C69" i="35"/>
  <c r="A69" i="35"/>
  <c r="AA68" i="35"/>
  <c r="AB68" i="35" s="1"/>
  <c r="X68" i="35"/>
  <c r="Z68" i="35" s="1"/>
  <c r="Y68" i="35" s="1"/>
  <c r="W68" i="35"/>
  <c r="T68" i="35"/>
  <c r="P68" i="35"/>
  <c r="Q68" i="35" s="1"/>
  <c r="O68" i="35"/>
  <c r="N68" i="35"/>
  <c r="K68" i="35" a="1"/>
  <c r="K68" i="35" s="1"/>
  <c r="L68" i="35" s="1"/>
  <c r="I68" i="35"/>
  <c r="J68" i="35" s="1"/>
  <c r="E68" i="35"/>
  <c r="D68" i="35"/>
  <c r="C68" i="35"/>
  <c r="A68" i="35"/>
  <c r="AA67" i="35"/>
  <c r="AB67" i="35" s="1"/>
  <c r="X67" i="35"/>
  <c r="W67" i="35"/>
  <c r="T67" i="35"/>
  <c r="P67" i="35"/>
  <c r="Q67" i="35" s="1"/>
  <c r="O67" i="35"/>
  <c r="N67" i="35"/>
  <c r="K67" i="35" a="1"/>
  <c r="K67" i="35" s="1"/>
  <c r="L67" i="35" s="1"/>
  <c r="I67" i="35"/>
  <c r="J67" i="35" s="1"/>
  <c r="E67" i="35"/>
  <c r="D67" i="35"/>
  <c r="C67" i="35"/>
  <c r="A67" i="35"/>
  <c r="AA66" i="35"/>
  <c r="AB66" i="35" s="1"/>
  <c r="X66" i="35"/>
  <c r="W66" i="35"/>
  <c r="T66" i="35"/>
  <c r="P66" i="35"/>
  <c r="Q66" i="35" s="1"/>
  <c r="O66" i="35"/>
  <c r="N66" i="35"/>
  <c r="K66" i="35" a="1"/>
  <c r="K66" i="35" s="1"/>
  <c r="L66" i="35" s="1"/>
  <c r="I66" i="35"/>
  <c r="J66" i="35" s="1"/>
  <c r="AG66" i="35" s="1"/>
  <c r="E66" i="35"/>
  <c r="D66" i="35"/>
  <c r="C66" i="35"/>
  <c r="A66" i="35"/>
  <c r="AA65" i="35"/>
  <c r="AB65" i="35" s="1"/>
  <c r="X65" i="35"/>
  <c r="W65" i="35"/>
  <c r="T65" i="35"/>
  <c r="P65" i="35"/>
  <c r="Q65" i="35" s="1"/>
  <c r="O65" i="35"/>
  <c r="N65" i="35"/>
  <c r="K65" i="35" a="1"/>
  <c r="K65" i="35" s="1"/>
  <c r="L65" i="35" s="1"/>
  <c r="I65" i="35"/>
  <c r="J65" i="35" s="1"/>
  <c r="AG65" i="35" s="1"/>
  <c r="E65" i="35"/>
  <c r="D65" i="35"/>
  <c r="C65" i="35"/>
  <c r="A65" i="35"/>
  <c r="AA64" i="35"/>
  <c r="AB64" i="35" s="1"/>
  <c r="X64" i="35"/>
  <c r="Z64" i="35" s="1"/>
  <c r="Y64" i="35" s="1"/>
  <c r="W64" i="35"/>
  <c r="T64" i="35"/>
  <c r="P64" i="35"/>
  <c r="Q64" i="35" s="1"/>
  <c r="O64" i="35"/>
  <c r="N64" i="35"/>
  <c r="K64" i="35" a="1"/>
  <c r="K64" i="35" s="1"/>
  <c r="L64" i="35" s="1"/>
  <c r="I64" i="35"/>
  <c r="J64" i="35" s="1"/>
  <c r="AG64" i="35" s="1"/>
  <c r="E64" i="35"/>
  <c r="D64" i="35"/>
  <c r="C64" i="35"/>
  <c r="A64" i="35"/>
  <c r="AA63" i="35"/>
  <c r="AB63" i="35" s="1"/>
  <c r="X63" i="35"/>
  <c r="Z63" i="35" s="1"/>
  <c r="Y63" i="35" s="1"/>
  <c r="W63" i="35"/>
  <c r="T63" i="35"/>
  <c r="P63" i="35"/>
  <c r="Q63" i="35" s="1"/>
  <c r="O63" i="35"/>
  <c r="N63" i="35"/>
  <c r="K63" i="35" a="1"/>
  <c r="K63" i="35" s="1"/>
  <c r="L63" i="35" s="1"/>
  <c r="I63" i="35"/>
  <c r="J63" i="35" s="1"/>
  <c r="E63" i="35"/>
  <c r="D63" i="35"/>
  <c r="C63" i="35"/>
  <c r="A63" i="35"/>
  <c r="AA62" i="35"/>
  <c r="AB62" i="35" s="1"/>
  <c r="X62" i="35"/>
  <c r="W62" i="35"/>
  <c r="T62" i="35"/>
  <c r="P62" i="35"/>
  <c r="Q62" i="35" s="1"/>
  <c r="O62" i="35"/>
  <c r="N62" i="35"/>
  <c r="K62" i="35" a="1"/>
  <c r="K62" i="35" s="1"/>
  <c r="L62" i="35" s="1"/>
  <c r="I62" i="35"/>
  <c r="E62" i="35"/>
  <c r="D62" i="35"/>
  <c r="C62" i="35"/>
  <c r="A62" i="35"/>
  <c r="AA61" i="35"/>
  <c r="AB61" i="35" s="1"/>
  <c r="X61" i="35"/>
  <c r="W61" i="35"/>
  <c r="T61" i="35"/>
  <c r="P61" i="35"/>
  <c r="Q61" i="35" s="1"/>
  <c r="O61" i="35"/>
  <c r="N61" i="35"/>
  <c r="K61" i="35" a="1"/>
  <c r="K61" i="35" s="1"/>
  <c r="L61" i="35" s="1"/>
  <c r="I61" i="35"/>
  <c r="J61" i="35" s="1"/>
  <c r="AG61" i="35" s="1"/>
  <c r="E61" i="35"/>
  <c r="D61" i="35"/>
  <c r="C61" i="35"/>
  <c r="A61" i="35"/>
  <c r="AA60" i="35"/>
  <c r="AB60" i="35" s="1"/>
  <c r="X60" i="35"/>
  <c r="W60" i="35"/>
  <c r="T60" i="35"/>
  <c r="P60" i="35"/>
  <c r="Q60" i="35" s="1"/>
  <c r="O60" i="35"/>
  <c r="N60" i="35"/>
  <c r="K60" i="35" a="1"/>
  <c r="K60" i="35" s="1"/>
  <c r="L60" i="35" s="1"/>
  <c r="I60" i="35"/>
  <c r="J60" i="35" s="1"/>
  <c r="AG60" i="35" s="1"/>
  <c r="E60" i="35"/>
  <c r="D60" i="35"/>
  <c r="C60" i="35"/>
  <c r="A60" i="35"/>
  <c r="AA59" i="35"/>
  <c r="AB59" i="35" s="1"/>
  <c r="X59" i="35"/>
  <c r="Z59" i="35" s="1"/>
  <c r="Y59" i="35" s="1"/>
  <c r="W59" i="35"/>
  <c r="T59" i="35"/>
  <c r="P59" i="35"/>
  <c r="Q59" i="35" s="1"/>
  <c r="O59" i="35"/>
  <c r="N59" i="35"/>
  <c r="K59" i="35" a="1"/>
  <c r="K59" i="35" s="1"/>
  <c r="L59" i="35" s="1"/>
  <c r="I59" i="35"/>
  <c r="J59" i="35" s="1"/>
  <c r="E59" i="35"/>
  <c r="D59" i="35"/>
  <c r="C59" i="35"/>
  <c r="A59" i="35"/>
  <c r="AA58" i="35"/>
  <c r="AB58" i="35" s="1"/>
  <c r="X58" i="35"/>
  <c r="W58" i="35"/>
  <c r="T58" i="35"/>
  <c r="P58" i="35"/>
  <c r="Q58" i="35" s="1"/>
  <c r="O58" i="35"/>
  <c r="N58" i="35"/>
  <c r="K58" i="35" a="1"/>
  <c r="K58" i="35" s="1"/>
  <c r="L58" i="35" s="1"/>
  <c r="I58" i="35"/>
  <c r="J58" i="35" s="1"/>
  <c r="E58" i="35"/>
  <c r="D58" i="35"/>
  <c r="C58" i="35"/>
  <c r="A58" i="35"/>
  <c r="AA57" i="35"/>
  <c r="AB57" i="35" s="1"/>
  <c r="X57" i="35"/>
  <c r="W57" i="35"/>
  <c r="T57" i="35"/>
  <c r="P57" i="35"/>
  <c r="Q57" i="35" s="1"/>
  <c r="O57" i="35"/>
  <c r="N57" i="35"/>
  <c r="K57" i="35" a="1"/>
  <c r="K57" i="35" s="1"/>
  <c r="L57" i="35" s="1"/>
  <c r="I57" i="35"/>
  <c r="J57" i="35" s="1"/>
  <c r="AG57" i="35" s="1"/>
  <c r="E57" i="35"/>
  <c r="D57" i="35"/>
  <c r="C57" i="35"/>
  <c r="A57" i="35"/>
  <c r="AA56" i="35"/>
  <c r="AB56" i="35" s="1"/>
  <c r="X56" i="35"/>
  <c r="W56" i="35"/>
  <c r="T56" i="35"/>
  <c r="P56" i="35"/>
  <c r="Q56" i="35" s="1"/>
  <c r="O56" i="35"/>
  <c r="N56" i="35"/>
  <c r="K56" i="35" a="1"/>
  <c r="K56" i="35" s="1"/>
  <c r="L56" i="35" s="1"/>
  <c r="I56" i="35"/>
  <c r="J56" i="35" s="1"/>
  <c r="E56" i="35"/>
  <c r="D56" i="35"/>
  <c r="C56" i="35"/>
  <c r="A56" i="35"/>
  <c r="AA55" i="35"/>
  <c r="AB55" i="35" s="1"/>
  <c r="X55" i="35"/>
  <c r="Z55" i="35" s="1"/>
  <c r="Y55" i="35" s="1"/>
  <c r="W55" i="35"/>
  <c r="T55" i="35"/>
  <c r="P55" i="35"/>
  <c r="Q55" i="35" s="1"/>
  <c r="O55" i="35"/>
  <c r="N55" i="35"/>
  <c r="K55" i="35" a="1"/>
  <c r="K55" i="35" s="1"/>
  <c r="L55" i="35" s="1"/>
  <c r="I55" i="35"/>
  <c r="J55" i="35" s="1"/>
  <c r="E55" i="35"/>
  <c r="D55" i="35"/>
  <c r="C55" i="35"/>
  <c r="A55" i="35"/>
  <c r="AA54" i="35"/>
  <c r="AB54" i="35" s="1"/>
  <c r="X54" i="35"/>
  <c r="Z54" i="35" s="1"/>
  <c r="Y54" i="35" s="1"/>
  <c r="W54" i="35"/>
  <c r="T54" i="35"/>
  <c r="P54" i="35"/>
  <c r="Q54" i="35" s="1"/>
  <c r="O54" i="35"/>
  <c r="N54" i="35"/>
  <c r="K54" i="35" a="1"/>
  <c r="K54" i="35" s="1"/>
  <c r="L54" i="35" s="1"/>
  <c r="I54" i="35"/>
  <c r="J54" i="35" s="1"/>
  <c r="AG54" i="35" s="1"/>
  <c r="E54" i="35"/>
  <c r="D54" i="35"/>
  <c r="C54" i="35"/>
  <c r="A54" i="35"/>
  <c r="AA53" i="35"/>
  <c r="AB53" i="35" s="1"/>
  <c r="X53" i="35"/>
  <c r="W53" i="35"/>
  <c r="T53" i="35"/>
  <c r="P53" i="35"/>
  <c r="Q53" i="35" s="1"/>
  <c r="O53" i="35"/>
  <c r="N53" i="35"/>
  <c r="K53" i="35" a="1"/>
  <c r="K53" i="35" s="1"/>
  <c r="L53" i="35" s="1"/>
  <c r="I53" i="35"/>
  <c r="J53" i="35" s="1"/>
  <c r="AG53" i="35" s="1"/>
  <c r="E53" i="35"/>
  <c r="D53" i="35"/>
  <c r="C53" i="35"/>
  <c r="A53" i="35"/>
  <c r="AA52" i="35"/>
  <c r="AB52" i="35" s="1"/>
  <c r="X52" i="35"/>
  <c r="W52" i="35"/>
  <c r="T52" i="35"/>
  <c r="P52" i="35"/>
  <c r="Q52" i="35" s="1"/>
  <c r="O52" i="35"/>
  <c r="N52" i="35"/>
  <c r="K52" i="35" a="1"/>
  <c r="K52" i="35" s="1"/>
  <c r="L52" i="35" s="1"/>
  <c r="I52" i="35"/>
  <c r="J52" i="35" s="1"/>
  <c r="AG52" i="35" s="1"/>
  <c r="E52" i="35"/>
  <c r="D52" i="35"/>
  <c r="C52" i="35"/>
  <c r="A52" i="35"/>
  <c r="AA51" i="35"/>
  <c r="AB51" i="35" s="1"/>
  <c r="X51" i="35"/>
  <c r="W51" i="35"/>
  <c r="T51" i="35"/>
  <c r="P51" i="35"/>
  <c r="Q51" i="35" s="1"/>
  <c r="O51" i="35"/>
  <c r="N51" i="35"/>
  <c r="K51" i="35" a="1"/>
  <c r="K51" i="35" s="1"/>
  <c r="L51" i="35" s="1"/>
  <c r="I51" i="35"/>
  <c r="J51" i="35" s="1"/>
  <c r="AG51" i="35" s="1"/>
  <c r="E51" i="35"/>
  <c r="D51" i="35"/>
  <c r="C51" i="35"/>
  <c r="A51" i="35"/>
  <c r="AA50" i="35"/>
  <c r="AB50" i="35" s="1"/>
  <c r="X50" i="35"/>
  <c r="W50" i="35"/>
  <c r="T50" i="35"/>
  <c r="P50" i="35"/>
  <c r="Q50" i="35" s="1"/>
  <c r="O50" i="35"/>
  <c r="N50" i="35"/>
  <c r="K50" i="35" a="1"/>
  <c r="K50" i="35" s="1"/>
  <c r="L50" i="35" s="1"/>
  <c r="I50" i="35"/>
  <c r="J50" i="35" s="1"/>
  <c r="AG50" i="35" s="1"/>
  <c r="E50" i="35"/>
  <c r="D50" i="35"/>
  <c r="C50" i="35"/>
  <c r="A50" i="35"/>
  <c r="AA49" i="35"/>
  <c r="AB49" i="35" s="1"/>
  <c r="X49" i="35"/>
  <c r="W49" i="35"/>
  <c r="T49" i="35"/>
  <c r="P49" i="35"/>
  <c r="Q49" i="35" s="1"/>
  <c r="O49" i="35"/>
  <c r="N49" i="35"/>
  <c r="K49" i="35" a="1"/>
  <c r="K49" i="35" s="1"/>
  <c r="L49" i="35" s="1"/>
  <c r="I49" i="35"/>
  <c r="J49" i="35" s="1"/>
  <c r="AG49" i="35" s="1"/>
  <c r="E49" i="35"/>
  <c r="D49" i="35"/>
  <c r="C49" i="35"/>
  <c r="A49" i="35"/>
  <c r="AA48" i="35"/>
  <c r="AB48" i="35" s="1"/>
  <c r="X48" i="35"/>
  <c r="W48" i="35"/>
  <c r="T48" i="35"/>
  <c r="P48" i="35"/>
  <c r="Q48" i="35" s="1"/>
  <c r="O48" i="35"/>
  <c r="N48" i="35"/>
  <c r="K48" i="35" a="1"/>
  <c r="K48" i="35" s="1"/>
  <c r="L48" i="35" s="1"/>
  <c r="I48" i="35"/>
  <c r="J48" i="35" s="1"/>
  <c r="E48" i="35"/>
  <c r="D48" i="35"/>
  <c r="C48" i="35"/>
  <c r="A48" i="35"/>
  <c r="AA47" i="35"/>
  <c r="AB47" i="35" s="1"/>
  <c r="X47" i="35"/>
  <c r="W47" i="35"/>
  <c r="T47" i="35"/>
  <c r="P47" i="35"/>
  <c r="Q47" i="35" s="1"/>
  <c r="O47" i="35"/>
  <c r="N47" i="35"/>
  <c r="K47" i="35" a="1"/>
  <c r="K47" i="35" s="1"/>
  <c r="L47" i="35" s="1"/>
  <c r="I47" i="35"/>
  <c r="J47" i="35" s="1"/>
  <c r="AG47" i="35" s="1"/>
  <c r="E47" i="35"/>
  <c r="D47" i="35"/>
  <c r="C47" i="35"/>
  <c r="A47" i="35"/>
  <c r="AA46" i="35"/>
  <c r="AB46" i="35" s="1"/>
  <c r="X46" i="35"/>
  <c r="W46" i="35"/>
  <c r="T46" i="35"/>
  <c r="P46" i="35"/>
  <c r="Q46" i="35" s="1"/>
  <c r="O46" i="35"/>
  <c r="N46" i="35"/>
  <c r="K46" i="35" a="1"/>
  <c r="K46" i="35" s="1"/>
  <c r="L46" i="35" s="1"/>
  <c r="I46" i="35"/>
  <c r="J46" i="35" s="1"/>
  <c r="E46" i="35"/>
  <c r="D46" i="35"/>
  <c r="C46" i="35"/>
  <c r="A46" i="35"/>
  <c r="AA45" i="35"/>
  <c r="AB45" i="35" s="1"/>
  <c r="X45" i="35"/>
  <c r="Z45" i="35" s="1"/>
  <c r="Y45" i="35" s="1"/>
  <c r="W45" i="35"/>
  <c r="T45" i="35"/>
  <c r="P45" i="35"/>
  <c r="Q45" i="35" s="1"/>
  <c r="O45" i="35"/>
  <c r="N45" i="35"/>
  <c r="K45" i="35" a="1"/>
  <c r="K45" i="35" s="1"/>
  <c r="L45" i="35" s="1"/>
  <c r="I45" i="35"/>
  <c r="J45" i="35" s="1"/>
  <c r="E45" i="35"/>
  <c r="D45" i="35"/>
  <c r="C45" i="35"/>
  <c r="A45" i="35"/>
  <c r="AA44" i="35"/>
  <c r="AB44" i="35" s="1"/>
  <c r="X44" i="35"/>
  <c r="Z44" i="35" s="1"/>
  <c r="Y44" i="35" s="1"/>
  <c r="W44" i="35"/>
  <c r="U44" i="35"/>
  <c r="T44" i="35"/>
  <c r="P44" i="35"/>
  <c r="Q44" i="35" s="1"/>
  <c r="O44" i="35"/>
  <c r="N44" i="35"/>
  <c r="K44" i="35" a="1"/>
  <c r="K44" i="35" s="1"/>
  <c r="L44" i="35" s="1"/>
  <c r="I44" i="35"/>
  <c r="J44" i="35" s="1"/>
  <c r="E44" i="35"/>
  <c r="D44" i="35"/>
  <c r="C44" i="35"/>
  <c r="A44" i="35"/>
  <c r="AA43" i="35"/>
  <c r="AB43" i="35" s="1"/>
  <c r="X43" i="35"/>
  <c r="W43" i="35"/>
  <c r="T43" i="35"/>
  <c r="P43" i="35"/>
  <c r="Q43" i="35" s="1"/>
  <c r="O43" i="35"/>
  <c r="N43" i="35"/>
  <c r="K43" i="35" a="1"/>
  <c r="K43" i="35" s="1"/>
  <c r="L43" i="35" s="1"/>
  <c r="I43" i="35"/>
  <c r="J43" i="35" s="1"/>
  <c r="AG43" i="35" s="1"/>
  <c r="E43" i="35"/>
  <c r="D43" i="35"/>
  <c r="C43" i="35"/>
  <c r="A43" i="35"/>
  <c r="AA42" i="35"/>
  <c r="AB42" i="35" s="1"/>
  <c r="X42" i="35"/>
  <c r="Z42" i="35" s="1"/>
  <c r="Y42" i="35" s="1"/>
  <c r="W42" i="35"/>
  <c r="T42" i="35"/>
  <c r="P42" i="35"/>
  <c r="Q42" i="35" s="1"/>
  <c r="O42" i="35"/>
  <c r="N42" i="35"/>
  <c r="K42" i="35" a="1"/>
  <c r="K42" i="35" s="1"/>
  <c r="L42" i="35" s="1"/>
  <c r="I42" i="35"/>
  <c r="J42" i="35" s="1"/>
  <c r="E42" i="35"/>
  <c r="D42" i="35"/>
  <c r="C42" i="35"/>
  <c r="A42" i="35"/>
  <c r="AA41" i="35"/>
  <c r="AB41" i="35" s="1"/>
  <c r="X41" i="35"/>
  <c r="W41" i="35"/>
  <c r="T41" i="35"/>
  <c r="P41" i="35"/>
  <c r="Q41" i="35" s="1"/>
  <c r="O41" i="35"/>
  <c r="N41" i="35"/>
  <c r="K41" i="35" a="1"/>
  <c r="K41" i="35" s="1"/>
  <c r="L41" i="35" s="1"/>
  <c r="J41" i="35"/>
  <c r="AG41" i="35" s="1"/>
  <c r="I41" i="35"/>
  <c r="E41" i="35"/>
  <c r="D41" i="35"/>
  <c r="C41" i="35"/>
  <c r="A41" i="35"/>
  <c r="AA40" i="35"/>
  <c r="AB40" i="35" s="1"/>
  <c r="X40" i="35"/>
  <c r="W40" i="35"/>
  <c r="T40" i="35"/>
  <c r="P40" i="35"/>
  <c r="Q40" i="35" s="1"/>
  <c r="O40" i="35"/>
  <c r="N40" i="35"/>
  <c r="K40" i="35" a="1"/>
  <c r="K40" i="35" s="1"/>
  <c r="L40" i="35" s="1"/>
  <c r="I40" i="35"/>
  <c r="J40" i="35" s="1"/>
  <c r="E40" i="35"/>
  <c r="D40" i="35"/>
  <c r="C40" i="35"/>
  <c r="A40" i="35"/>
  <c r="AA39" i="35"/>
  <c r="AB39" i="35" s="1"/>
  <c r="X39" i="35"/>
  <c r="W39" i="35"/>
  <c r="T39" i="35"/>
  <c r="P39" i="35"/>
  <c r="Q39" i="35" s="1"/>
  <c r="O39" i="35"/>
  <c r="N39" i="35"/>
  <c r="K39" i="35" a="1"/>
  <c r="K39" i="35" s="1"/>
  <c r="L39" i="35" s="1"/>
  <c r="I39" i="35"/>
  <c r="J39" i="35" s="1"/>
  <c r="E39" i="35"/>
  <c r="D39" i="35"/>
  <c r="C39" i="35"/>
  <c r="A39" i="35"/>
  <c r="AA38" i="35"/>
  <c r="AB38" i="35" s="1"/>
  <c r="X38" i="35"/>
  <c r="Z38" i="35" s="1"/>
  <c r="Y38" i="35" s="1"/>
  <c r="W38" i="35"/>
  <c r="T38" i="35"/>
  <c r="P38" i="35"/>
  <c r="Q38" i="35" s="1"/>
  <c r="O38" i="35"/>
  <c r="N38" i="35"/>
  <c r="K38" i="35" a="1"/>
  <c r="K38" i="35" s="1"/>
  <c r="L38" i="35" s="1"/>
  <c r="I38" i="35"/>
  <c r="J38" i="35" s="1"/>
  <c r="E38" i="35"/>
  <c r="D38" i="35"/>
  <c r="C38" i="35"/>
  <c r="A38" i="35"/>
  <c r="AA37" i="35"/>
  <c r="AB37" i="35" s="1"/>
  <c r="X37" i="35"/>
  <c r="W37" i="35"/>
  <c r="T37" i="35"/>
  <c r="P37" i="35"/>
  <c r="Q37" i="35" s="1"/>
  <c r="O37" i="35"/>
  <c r="N37" i="35"/>
  <c r="K37" i="35" a="1"/>
  <c r="K37" i="35" s="1"/>
  <c r="L37" i="35" s="1"/>
  <c r="I37" i="35"/>
  <c r="J37" i="35" s="1"/>
  <c r="AG37" i="35" s="1"/>
  <c r="E37" i="35"/>
  <c r="D37" i="35"/>
  <c r="C37" i="35"/>
  <c r="A37" i="35"/>
  <c r="AA36" i="35"/>
  <c r="AB36" i="35" s="1"/>
  <c r="X36" i="35"/>
  <c r="W36" i="35"/>
  <c r="T36" i="35"/>
  <c r="P36" i="35"/>
  <c r="Q36" i="35" s="1"/>
  <c r="O36" i="35"/>
  <c r="N36" i="35"/>
  <c r="K36" i="35" a="1"/>
  <c r="K36" i="35" s="1"/>
  <c r="L36" i="35" s="1"/>
  <c r="I36" i="35"/>
  <c r="J36" i="35" s="1"/>
  <c r="E36" i="35"/>
  <c r="D36" i="35"/>
  <c r="C36" i="35"/>
  <c r="A36" i="35"/>
  <c r="AA35" i="35"/>
  <c r="AB35" i="35" s="1"/>
  <c r="X35" i="35"/>
  <c r="Z35" i="35" s="1"/>
  <c r="Y35" i="35" s="1"/>
  <c r="W35" i="35"/>
  <c r="T35" i="35"/>
  <c r="P35" i="35"/>
  <c r="Q35" i="35" s="1"/>
  <c r="O35" i="35"/>
  <c r="N35" i="35"/>
  <c r="K35" i="35" a="1"/>
  <c r="K35" i="35" s="1"/>
  <c r="L35" i="35" s="1"/>
  <c r="I35" i="35"/>
  <c r="J35" i="35" s="1"/>
  <c r="AG35" i="35" s="1"/>
  <c r="E35" i="35"/>
  <c r="D35" i="35"/>
  <c r="C35" i="35"/>
  <c r="A35" i="35"/>
  <c r="AA34" i="35"/>
  <c r="AB34" i="35" s="1"/>
  <c r="X34" i="35"/>
  <c r="Z34" i="35" s="1"/>
  <c r="Y34" i="35" s="1"/>
  <c r="W34" i="35"/>
  <c r="T34" i="35"/>
  <c r="P34" i="35"/>
  <c r="Q34" i="35" s="1"/>
  <c r="O34" i="35"/>
  <c r="N34" i="35"/>
  <c r="K34" i="35" a="1"/>
  <c r="K34" i="35" s="1"/>
  <c r="L34" i="35" s="1"/>
  <c r="J34" i="35"/>
  <c r="I34" i="35"/>
  <c r="E34" i="35"/>
  <c r="D34" i="35"/>
  <c r="C34" i="35"/>
  <c r="A34" i="35"/>
  <c r="AA33" i="35"/>
  <c r="AB33" i="35" s="1"/>
  <c r="X33" i="35"/>
  <c r="W33" i="35"/>
  <c r="T33" i="35"/>
  <c r="P33" i="35"/>
  <c r="Q33" i="35" s="1"/>
  <c r="O33" i="35"/>
  <c r="N33" i="35"/>
  <c r="K33" i="35" a="1"/>
  <c r="K33" i="35" s="1"/>
  <c r="L33" i="35" s="1"/>
  <c r="I33" i="35"/>
  <c r="J33" i="35" s="1"/>
  <c r="E33" i="35"/>
  <c r="D33" i="35"/>
  <c r="C33" i="35"/>
  <c r="A33" i="35"/>
  <c r="AA32" i="35"/>
  <c r="AB32" i="35" s="1"/>
  <c r="X32" i="35"/>
  <c r="W32" i="35"/>
  <c r="T32" i="35"/>
  <c r="P32" i="35"/>
  <c r="Q32" i="35" s="1"/>
  <c r="O32" i="35"/>
  <c r="N32" i="35"/>
  <c r="K32" i="35" a="1"/>
  <c r="K32" i="35" s="1"/>
  <c r="L32" i="35" s="1"/>
  <c r="I32" i="35"/>
  <c r="J32" i="35" s="1"/>
  <c r="AG32" i="35" s="1"/>
  <c r="E32" i="35"/>
  <c r="D32" i="35"/>
  <c r="C32" i="35"/>
  <c r="A32" i="35"/>
  <c r="AA31" i="35"/>
  <c r="AB31" i="35" s="1"/>
  <c r="X31" i="35"/>
  <c r="W31" i="35"/>
  <c r="T31" i="35"/>
  <c r="P31" i="35"/>
  <c r="Q31" i="35" s="1"/>
  <c r="O31" i="35"/>
  <c r="N31" i="35"/>
  <c r="K31" i="35" a="1"/>
  <c r="K31" i="35" s="1"/>
  <c r="L31" i="35" s="1"/>
  <c r="I31" i="35"/>
  <c r="J31" i="35" s="1"/>
  <c r="AG31" i="35" s="1"/>
  <c r="E31" i="35"/>
  <c r="D31" i="35"/>
  <c r="C31" i="35"/>
  <c r="A31" i="35"/>
  <c r="AA30" i="35"/>
  <c r="AB30" i="35" s="1"/>
  <c r="X30" i="35"/>
  <c r="W30" i="35"/>
  <c r="T30" i="35"/>
  <c r="P30" i="35"/>
  <c r="Q30" i="35" s="1"/>
  <c r="O30" i="35"/>
  <c r="N30" i="35"/>
  <c r="K30" i="35" a="1"/>
  <c r="K30" i="35" s="1"/>
  <c r="L30" i="35" s="1"/>
  <c r="I30" i="35"/>
  <c r="J30" i="35" s="1"/>
  <c r="E30" i="35"/>
  <c r="D30" i="35"/>
  <c r="C30" i="35"/>
  <c r="A30" i="35"/>
  <c r="AA29" i="35"/>
  <c r="AB29" i="35" s="1"/>
  <c r="X29" i="35"/>
  <c r="Z29" i="35" s="1"/>
  <c r="Y29" i="35" s="1"/>
  <c r="W29" i="35"/>
  <c r="T29" i="35"/>
  <c r="P29" i="35"/>
  <c r="Q29" i="35" s="1"/>
  <c r="O29" i="35"/>
  <c r="N29" i="35"/>
  <c r="K29" i="35" a="1"/>
  <c r="K29" i="35" s="1"/>
  <c r="L29" i="35" s="1"/>
  <c r="I29" i="35"/>
  <c r="J29" i="35" s="1"/>
  <c r="E29" i="35"/>
  <c r="D29" i="35"/>
  <c r="C29" i="35"/>
  <c r="A29" i="35"/>
  <c r="AA28" i="35"/>
  <c r="AB28" i="35" s="1"/>
  <c r="X28" i="35"/>
  <c r="Z28" i="35" s="1"/>
  <c r="Y28" i="35" s="1"/>
  <c r="W28" i="35"/>
  <c r="T28" i="35"/>
  <c r="P28" i="35"/>
  <c r="Q28" i="35" s="1"/>
  <c r="O28" i="35"/>
  <c r="N28" i="35"/>
  <c r="K28" i="35" a="1"/>
  <c r="K28" i="35" s="1"/>
  <c r="L28" i="35" s="1"/>
  <c r="I28" i="35"/>
  <c r="J28" i="35" s="1"/>
  <c r="E28" i="35"/>
  <c r="D28" i="35"/>
  <c r="C28" i="35"/>
  <c r="A28" i="35"/>
  <c r="AA27" i="35"/>
  <c r="AB27" i="35" s="1"/>
  <c r="X27" i="35"/>
  <c r="W27" i="35"/>
  <c r="T27" i="35"/>
  <c r="P27" i="35"/>
  <c r="Q27" i="35" s="1"/>
  <c r="O27" i="35"/>
  <c r="N27" i="35"/>
  <c r="K27" i="35" a="1"/>
  <c r="K27" i="35" s="1"/>
  <c r="L27" i="35" s="1"/>
  <c r="J27" i="35"/>
  <c r="AG27" i="35" s="1"/>
  <c r="I27" i="35"/>
  <c r="E27" i="35"/>
  <c r="D27" i="35"/>
  <c r="C27" i="35"/>
  <c r="A27" i="35"/>
  <c r="AA26" i="35"/>
  <c r="AB26" i="35" s="1"/>
  <c r="X26" i="35"/>
  <c r="Z26" i="35" s="1"/>
  <c r="Y26" i="35" s="1"/>
  <c r="W26" i="35"/>
  <c r="T26" i="35"/>
  <c r="P26" i="35"/>
  <c r="Q26" i="35" s="1"/>
  <c r="O26" i="35"/>
  <c r="N26" i="35"/>
  <c r="K26" i="35" a="1"/>
  <c r="K26" i="35" s="1"/>
  <c r="L26" i="35" s="1"/>
  <c r="I26" i="35"/>
  <c r="J26" i="35" s="1"/>
  <c r="E26" i="35"/>
  <c r="D26" i="35"/>
  <c r="C26" i="35"/>
  <c r="A26" i="35"/>
  <c r="AA25" i="35"/>
  <c r="AB25" i="35" s="1"/>
  <c r="X25" i="35"/>
  <c r="W25" i="35"/>
  <c r="T25" i="35"/>
  <c r="P25" i="35"/>
  <c r="Q25" i="35" s="1"/>
  <c r="O25" i="35"/>
  <c r="N25" i="35"/>
  <c r="K25" i="35" a="1"/>
  <c r="K25" i="35" s="1"/>
  <c r="L25" i="35" s="1"/>
  <c r="J25" i="35"/>
  <c r="I25" i="35"/>
  <c r="E25" i="35"/>
  <c r="D25" i="35"/>
  <c r="C25" i="35"/>
  <c r="A25" i="35"/>
  <c r="AA24" i="35"/>
  <c r="AB24" i="35" s="1"/>
  <c r="X24" i="35"/>
  <c r="Z24" i="35" s="1"/>
  <c r="Y24" i="35" s="1"/>
  <c r="W24" i="35"/>
  <c r="T24" i="35"/>
  <c r="P24" i="35"/>
  <c r="Q24" i="35" s="1"/>
  <c r="O24" i="35"/>
  <c r="N24" i="35"/>
  <c r="K24" i="35" a="1"/>
  <c r="K24" i="35" s="1"/>
  <c r="L24" i="35" s="1"/>
  <c r="I24" i="35"/>
  <c r="J24" i="35" s="1"/>
  <c r="AG24" i="35" s="1"/>
  <c r="E24" i="35"/>
  <c r="D24" i="35"/>
  <c r="C24" i="35"/>
  <c r="A24" i="35"/>
  <c r="AA23" i="35"/>
  <c r="AB23" i="35" s="1"/>
  <c r="X23" i="35"/>
  <c r="W23" i="35"/>
  <c r="T23" i="35"/>
  <c r="P23" i="35"/>
  <c r="Q23" i="35" s="1"/>
  <c r="O23" i="35"/>
  <c r="N23" i="35"/>
  <c r="K23" i="35" a="1"/>
  <c r="K23" i="35" s="1"/>
  <c r="L23" i="35" s="1"/>
  <c r="I23" i="35"/>
  <c r="J23" i="35" s="1"/>
  <c r="E23" i="35"/>
  <c r="D23" i="35"/>
  <c r="C23" i="35"/>
  <c r="A23" i="35"/>
  <c r="AA22" i="35"/>
  <c r="AB22" i="35" s="1"/>
  <c r="X22" i="35"/>
  <c r="W22" i="35"/>
  <c r="T22" i="35"/>
  <c r="P22" i="35"/>
  <c r="Q22" i="35" s="1"/>
  <c r="O22" i="35"/>
  <c r="N22" i="35"/>
  <c r="K22" i="35" a="1"/>
  <c r="K22" i="35" s="1"/>
  <c r="L22" i="35" s="1"/>
  <c r="I22" i="35"/>
  <c r="J22" i="35" s="1"/>
  <c r="AG22" i="35" s="1"/>
  <c r="E22" i="35"/>
  <c r="D22" i="35"/>
  <c r="C22" i="35"/>
  <c r="A22" i="35"/>
  <c r="AA21" i="35"/>
  <c r="AB21" i="35" s="1"/>
  <c r="X21" i="35"/>
  <c r="W21" i="35"/>
  <c r="U21" i="35"/>
  <c r="T21" i="35"/>
  <c r="P21" i="35"/>
  <c r="Q21" i="35" s="1"/>
  <c r="O21" i="35"/>
  <c r="N21" i="35"/>
  <c r="K21" i="35" a="1"/>
  <c r="K21" i="35" s="1"/>
  <c r="L21" i="35" s="1"/>
  <c r="J21" i="35"/>
  <c r="AG21" i="35" s="1"/>
  <c r="I21" i="35"/>
  <c r="E21" i="35"/>
  <c r="D21" i="35"/>
  <c r="C21" i="35"/>
  <c r="A21" i="35"/>
  <c r="AA20" i="35"/>
  <c r="AB20" i="35" s="1"/>
  <c r="X20" i="35"/>
  <c r="W20" i="35"/>
  <c r="T20" i="35"/>
  <c r="P20" i="35"/>
  <c r="Q20" i="35" s="1"/>
  <c r="O20" i="35"/>
  <c r="N20" i="35"/>
  <c r="K20" i="35" a="1"/>
  <c r="K20" i="35" s="1"/>
  <c r="L20" i="35" s="1"/>
  <c r="I20" i="35"/>
  <c r="J20" i="35" s="1"/>
  <c r="E20" i="35"/>
  <c r="D20" i="35"/>
  <c r="C20" i="35"/>
  <c r="A20" i="35"/>
  <c r="AA19" i="35"/>
  <c r="AB19" i="35" s="1"/>
  <c r="X19" i="35"/>
  <c r="Z19" i="35" s="1"/>
  <c r="Y19" i="35" s="1"/>
  <c r="W19" i="35"/>
  <c r="T19" i="35"/>
  <c r="P19" i="35"/>
  <c r="Q19" i="35" s="1"/>
  <c r="O19" i="35"/>
  <c r="N19" i="35"/>
  <c r="K19" i="35" a="1"/>
  <c r="K19" i="35" s="1"/>
  <c r="L19" i="35" s="1"/>
  <c r="I19" i="35"/>
  <c r="J19" i="35" s="1"/>
  <c r="E19" i="35"/>
  <c r="D19" i="35"/>
  <c r="C19" i="35"/>
  <c r="A19" i="35"/>
  <c r="AA18" i="35"/>
  <c r="AB18" i="35" s="1"/>
  <c r="X18" i="35"/>
  <c r="Z18" i="35" s="1"/>
  <c r="Y18" i="35" s="1"/>
  <c r="W18" i="35"/>
  <c r="T18" i="35"/>
  <c r="P18" i="35"/>
  <c r="Q18" i="35" s="1"/>
  <c r="O18" i="35"/>
  <c r="N18" i="35"/>
  <c r="K18" i="35" a="1"/>
  <c r="K18" i="35" s="1"/>
  <c r="L18" i="35" s="1"/>
  <c r="I18" i="35"/>
  <c r="J18" i="35" s="1"/>
  <c r="E18" i="35"/>
  <c r="D18" i="35"/>
  <c r="C18" i="35"/>
  <c r="A18" i="35"/>
  <c r="AA17" i="35"/>
  <c r="AB17" i="35" s="1"/>
  <c r="X17" i="35"/>
  <c r="Z17" i="35" s="1"/>
  <c r="Y17" i="35" s="1"/>
  <c r="W17" i="35"/>
  <c r="T17" i="35"/>
  <c r="P17" i="35"/>
  <c r="Q17" i="35" s="1"/>
  <c r="O17" i="35"/>
  <c r="N17" i="35"/>
  <c r="K17" i="35" a="1"/>
  <c r="K17" i="35" s="1"/>
  <c r="L17" i="35" s="1"/>
  <c r="I17" i="35"/>
  <c r="J17" i="35" s="1"/>
  <c r="E17" i="35"/>
  <c r="D17" i="35"/>
  <c r="C17" i="35"/>
  <c r="A17" i="35"/>
  <c r="AA16" i="35"/>
  <c r="AB16" i="35" s="1"/>
  <c r="X16" i="35"/>
  <c r="W16" i="35"/>
  <c r="T16" i="35"/>
  <c r="P16" i="35"/>
  <c r="Q16" i="35" s="1"/>
  <c r="O16" i="35"/>
  <c r="N16" i="35"/>
  <c r="K16" i="35" a="1"/>
  <c r="K16" i="35" s="1"/>
  <c r="L16" i="35" s="1"/>
  <c r="I16" i="35"/>
  <c r="J16" i="35" s="1"/>
  <c r="E16" i="35"/>
  <c r="D16" i="35"/>
  <c r="C16" i="35"/>
  <c r="A16" i="35"/>
  <c r="AA15" i="35"/>
  <c r="AB15" i="35" s="1"/>
  <c r="X15" i="35"/>
  <c r="W15" i="35"/>
  <c r="T15" i="35"/>
  <c r="P15" i="35"/>
  <c r="Q15" i="35" s="1"/>
  <c r="O15" i="35"/>
  <c r="N15" i="35"/>
  <c r="K15" i="35" a="1"/>
  <c r="K15" i="35" s="1"/>
  <c r="L15" i="35" s="1"/>
  <c r="I15" i="35"/>
  <c r="J15" i="35" s="1"/>
  <c r="E15" i="35"/>
  <c r="D15" i="35"/>
  <c r="C15" i="35"/>
  <c r="A15" i="35"/>
  <c r="AA14" i="35"/>
  <c r="AB14" i="35" s="1"/>
  <c r="X14" i="35"/>
  <c r="W14" i="35"/>
  <c r="T14" i="35"/>
  <c r="P14" i="35"/>
  <c r="Q14" i="35" s="1"/>
  <c r="O14" i="35"/>
  <c r="N14" i="35"/>
  <c r="K14" i="35" a="1"/>
  <c r="K14" i="35" s="1"/>
  <c r="L14" i="35" s="1"/>
  <c r="I14" i="35"/>
  <c r="J14" i="35" s="1"/>
  <c r="E14" i="35"/>
  <c r="D14" i="35"/>
  <c r="C14" i="35"/>
  <c r="A14" i="35"/>
  <c r="AA13" i="35"/>
  <c r="AB13" i="35" s="1"/>
  <c r="X13" i="35"/>
  <c r="W13" i="35"/>
  <c r="T13" i="35"/>
  <c r="P13" i="35"/>
  <c r="Q13" i="35" s="1"/>
  <c r="O13" i="35"/>
  <c r="N13" i="35"/>
  <c r="K13" i="35" a="1"/>
  <c r="K13" i="35" s="1"/>
  <c r="L13" i="35" s="1"/>
  <c r="I13" i="35"/>
  <c r="J13" i="35" s="1"/>
  <c r="E13" i="35"/>
  <c r="D13" i="35"/>
  <c r="C13" i="35"/>
  <c r="A13" i="35"/>
  <c r="AA12" i="35"/>
  <c r="AB12" i="35" s="1"/>
  <c r="X12" i="35"/>
  <c r="W12" i="35"/>
  <c r="T12" i="35"/>
  <c r="P12" i="35"/>
  <c r="Q12" i="35" s="1"/>
  <c r="O12" i="35"/>
  <c r="N12" i="35"/>
  <c r="K12" i="35" a="1"/>
  <c r="K12" i="35" s="1"/>
  <c r="L12" i="35" s="1"/>
  <c r="J12" i="35"/>
  <c r="AG12" i="35" s="1"/>
  <c r="I12" i="35"/>
  <c r="E12" i="35"/>
  <c r="D12" i="35"/>
  <c r="C12" i="35"/>
  <c r="A12" i="35"/>
  <c r="AA11" i="35"/>
  <c r="AB11" i="35" s="1"/>
  <c r="X11" i="35"/>
  <c r="W11" i="35"/>
  <c r="T11" i="35"/>
  <c r="P11" i="35"/>
  <c r="Q11" i="35" s="1"/>
  <c r="O11" i="35"/>
  <c r="N11" i="35"/>
  <c r="K11" i="35" a="1"/>
  <c r="K11" i="35" s="1"/>
  <c r="L11" i="35" s="1"/>
  <c r="I11" i="35"/>
  <c r="J11" i="35" s="1"/>
  <c r="AG11" i="35" s="1"/>
  <c r="E11" i="35"/>
  <c r="D11" i="35"/>
  <c r="C11" i="35"/>
  <c r="A11" i="35"/>
  <c r="AA10" i="35"/>
  <c r="AB10" i="35" s="1"/>
  <c r="X10" i="35"/>
  <c r="W10" i="35"/>
  <c r="T10" i="35"/>
  <c r="P10" i="35"/>
  <c r="Q10" i="35" s="1"/>
  <c r="O10" i="35"/>
  <c r="N10" i="35"/>
  <c r="K10" i="35" a="1"/>
  <c r="K10" i="35" s="1"/>
  <c r="L10" i="35" s="1"/>
  <c r="I10" i="35"/>
  <c r="J10" i="35" s="1"/>
  <c r="E10" i="35"/>
  <c r="D10" i="35"/>
  <c r="C10" i="35"/>
  <c r="A10" i="35"/>
  <c r="AA9" i="35"/>
  <c r="AB9" i="35" s="1"/>
  <c r="X9" i="35"/>
  <c r="W9" i="35"/>
  <c r="T9" i="35"/>
  <c r="P9" i="35"/>
  <c r="Q9" i="35" s="1"/>
  <c r="O9" i="35"/>
  <c r="N9" i="35"/>
  <c r="K9" i="35" a="1"/>
  <c r="K9" i="35" s="1"/>
  <c r="L9" i="35" s="1"/>
  <c r="I9" i="35"/>
  <c r="J9" i="35" s="1"/>
  <c r="AG9" i="35" s="1"/>
  <c r="E9" i="35"/>
  <c r="D9" i="35"/>
  <c r="C9" i="35"/>
  <c r="A9" i="35"/>
  <c r="AA8" i="35"/>
  <c r="AB8" i="35" s="1"/>
  <c r="X8" i="35"/>
  <c r="W8" i="35"/>
  <c r="T8" i="35"/>
  <c r="P8" i="35"/>
  <c r="Q8" i="35" s="1"/>
  <c r="O8" i="35"/>
  <c r="N8" i="35"/>
  <c r="K8" i="35" a="1"/>
  <c r="K8" i="35" s="1"/>
  <c r="L8" i="35" s="1"/>
  <c r="I8" i="35"/>
  <c r="J8" i="35" s="1"/>
  <c r="E8" i="35"/>
  <c r="D8" i="35"/>
  <c r="C8" i="35"/>
  <c r="A8" i="35"/>
  <c r="AA7" i="35"/>
  <c r="AB7" i="35" s="1"/>
  <c r="X7" i="35"/>
  <c r="W7" i="35"/>
  <c r="T7" i="35"/>
  <c r="P7" i="35"/>
  <c r="Q7" i="35" s="1"/>
  <c r="O7" i="35"/>
  <c r="N7" i="35"/>
  <c r="K7" i="35" a="1"/>
  <c r="K7" i="35" s="1"/>
  <c r="L7" i="35" s="1"/>
  <c r="I7" i="35"/>
  <c r="J7" i="35" s="1"/>
  <c r="E7" i="35"/>
  <c r="D7" i="35"/>
  <c r="C7" i="35"/>
  <c r="A7" i="35"/>
  <c r="AA6" i="35"/>
  <c r="AB6" i="35" s="1"/>
  <c r="X6" i="35"/>
  <c r="W6" i="35"/>
  <c r="T6" i="35"/>
  <c r="P6" i="35"/>
  <c r="Q6" i="35" s="1"/>
  <c r="O6" i="35"/>
  <c r="N6" i="35"/>
  <c r="K6" i="35" a="1"/>
  <c r="K6" i="35" s="1"/>
  <c r="L6" i="35" s="1"/>
  <c r="I6" i="35"/>
  <c r="J6" i="35" s="1"/>
  <c r="AG6" i="35" s="1"/>
  <c r="E6" i="35"/>
  <c r="D6" i="35"/>
  <c r="C6" i="35"/>
  <c r="A6" i="35"/>
  <c r="AA5" i="35"/>
  <c r="AB5" i="35" s="1"/>
  <c r="X5" i="35"/>
  <c r="W5" i="35"/>
  <c r="T5" i="35"/>
  <c r="P5" i="35"/>
  <c r="Q5" i="35" s="1"/>
  <c r="O5" i="35"/>
  <c r="N5" i="35"/>
  <c r="K5" i="35" a="1"/>
  <c r="K5" i="35" s="1"/>
  <c r="L5" i="35" s="1"/>
  <c r="I5" i="35"/>
  <c r="J5" i="35" s="1"/>
  <c r="AG5" i="35" s="1"/>
  <c r="E5" i="35"/>
  <c r="D5" i="35"/>
  <c r="C5" i="35"/>
  <c r="A5" i="35"/>
  <c r="AA4" i="35"/>
  <c r="AB4" i="35" s="1"/>
  <c r="X4" i="35"/>
  <c r="Z4" i="35" s="1"/>
  <c r="Y4" i="35" s="1"/>
  <c r="W4" i="35"/>
  <c r="T4" i="35"/>
  <c r="P4" i="35"/>
  <c r="Q4" i="35" s="1"/>
  <c r="O4" i="35"/>
  <c r="N4" i="35"/>
  <c r="K4" i="35" a="1"/>
  <c r="K4" i="35" s="1"/>
  <c r="L4" i="35" s="1"/>
  <c r="I4" i="35"/>
  <c r="J4" i="35" s="1"/>
  <c r="AG4" i="35" s="1"/>
  <c r="E4" i="35"/>
  <c r="D4" i="35"/>
  <c r="C4" i="35"/>
  <c r="A4" i="35"/>
  <c r="AA3" i="35"/>
  <c r="AB3" i="35" s="1"/>
  <c r="X3" i="35"/>
  <c r="Z3" i="35" s="1"/>
  <c r="Y3" i="35" s="1"/>
  <c r="W3" i="35"/>
  <c r="T3" i="35"/>
  <c r="P3" i="35"/>
  <c r="Q3" i="35" s="1"/>
  <c r="O3" i="35"/>
  <c r="N3" i="35"/>
  <c r="K3" i="35" a="1"/>
  <c r="K3" i="35" s="1"/>
  <c r="L3" i="35" s="1"/>
  <c r="I3" i="35"/>
  <c r="J3" i="35" s="1"/>
  <c r="E3" i="35"/>
  <c r="D3" i="35"/>
  <c r="C3" i="35"/>
  <c r="A3" i="35"/>
  <c r="AQ83" i="35" l="1"/>
  <c r="AR131" i="35"/>
  <c r="AR128" i="35"/>
  <c r="AR207" i="35"/>
  <c r="AR76" i="35"/>
  <c r="AQ130" i="35"/>
  <c r="AR10" i="35"/>
  <c r="AR68" i="35"/>
  <c r="AR183" i="35"/>
  <c r="AQ124" i="35"/>
  <c r="AQ4" i="35"/>
  <c r="AQ57" i="35"/>
  <c r="AR233" i="35"/>
  <c r="AQ161" i="35"/>
  <c r="AQ233" i="35"/>
  <c r="AR104" i="35"/>
  <c r="AR218" i="35"/>
  <c r="AR160" i="35"/>
  <c r="AR48" i="35"/>
  <c r="AR271" i="35"/>
  <c r="AR232" i="35"/>
  <c r="AR124" i="35"/>
  <c r="AS247" i="35"/>
  <c r="AR194" i="35"/>
  <c r="AR45" i="35"/>
  <c r="AS241" i="35"/>
  <c r="AR267" i="35"/>
  <c r="AQ253" i="35"/>
  <c r="AR227" i="35"/>
  <c r="AQ180" i="35"/>
  <c r="AR153" i="35"/>
  <c r="AR144" i="35"/>
  <c r="AQ64" i="35"/>
  <c r="AQ32" i="35"/>
  <c r="AR43" i="35"/>
  <c r="AR279" i="35"/>
  <c r="AQ226" i="35"/>
  <c r="AR56" i="35"/>
  <c r="AQ43" i="35"/>
  <c r="AS13" i="35"/>
  <c r="AR241" i="35"/>
  <c r="AR187" i="35"/>
  <c r="AR23" i="35"/>
  <c r="AR64" i="35"/>
  <c r="AQ140" i="35"/>
  <c r="AQ98" i="35"/>
  <c r="AR225" i="35"/>
  <c r="AR203" i="35"/>
  <c r="AR151" i="35"/>
  <c r="AR138" i="35"/>
  <c r="AR259" i="35"/>
  <c r="AR238" i="35"/>
  <c r="AQ171" i="35"/>
  <c r="AR95" i="35"/>
  <c r="AR72" i="35"/>
  <c r="AR32" i="35"/>
  <c r="AR141" i="35"/>
  <c r="AR5" i="35"/>
  <c r="AR98" i="35"/>
  <c r="AR116" i="35"/>
  <c r="AR223" i="35"/>
  <c r="AR186" i="35"/>
  <c r="AR168" i="35"/>
  <c r="AQ150" i="35"/>
  <c r="AQ95" i="35"/>
  <c r="AQ72" i="35"/>
  <c r="AR52" i="35"/>
  <c r="AR22" i="35"/>
  <c r="AS279" i="35"/>
  <c r="AS84" i="35"/>
  <c r="AR221" i="35"/>
  <c r="AR148" i="35"/>
  <c r="AQ135" i="35"/>
  <c r="AQ52" i="35"/>
  <c r="AQ266" i="35"/>
  <c r="AQ5" i="35"/>
  <c r="AR274" i="35"/>
  <c r="AQ92" i="35"/>
  <c r="AR71" i="35"/>
  <c r="AR155" i="35"/>
  <c r="AR288" i="35"/>
  <c r="AR254" i="35"/>
  <c r="AQ198" i="35"/>
  <c r="AR185" i="35"/>
  <c r="AR166" i="35"/>
  <c r="AR51" i="35"/>
  <c r="AR37" i="35"/>
  <c r="AR16" i="35"/>
  <c r="AR281" i="35"/>
  <c r="AR234" i="35"/>
  <c r="AQ51" i="35"/>
  <c r="AQ37" i="35"/>
  <c r="AR173" i="35"/>
  <c r="AR85" i="35"/>
  <c r="AR120" i="35"/>
  <c r="AR21" i="35"/>
  <c r="AQ176" i="35"/>
  <c r="AR176" i="35"/>
  <c r="AQ214" i="35"/>
  <c r="AQ243" i="35"/>
  <c r="AR243" i="35"/>
  <c r="AR12" i="35"/>
  <c r="AQ12" i="35"/>
  <c r="AR18" i="35"/>
  <c r="AQ24" i="35"/>
  <c r="AQ27" i="35"/>
  <c r="AR30" i="35"/>
  <c r="AR82" i="35"/>
  <c r="AR129" i="35"/>
  <c r="AR246" i="35"/>
  <c r="AR24" i="35"/>
  <c r="AQ246" i="35"/>
  <c r="AR252" i="35"/>
  <c r="AQ252" i="35"/>
  <c r="AQ88" i="35"/>
  <c r="AR88" i="35"/>
  <c r="AS94" i="35"/>
  <c r="AR94" i="35"/>
  <c r="AQ94" i="35"/>
  <c r="AR97" i="35"/>
  <c r="AR237" i="35"/>
  <c r="AS237" i="35"/>
  <c r="AR208" i="35"/>
  <c r="AQ208" i="35"/>
  <c r="AQ97" i="35"/>
  <c r="AQ65" i="35"/>
  <c r="AR36" i="35"/>
  <c r="AR91" i="35"/>
  <c r="AR202" i="35"/>
  <c r="AR205" i="35"/>
  <c r="AR211" i="35"/>
  <c r="AR65" i="35"/>
  <c r="AR273" i="35"/>
  <c r="AR62" i="35"/>
  <c r="AQ9" i="35"/>
  <c r="AR9" i="35"/>
  <c r="AR179" i="35"/>
  <c r="AR132" i="35"/>
  <c r="AR54" i="35"/>
  <c r="AQ54" i="35"/>
  <c r="AR258" i="35"/>
  <c r="AR261" i="35"/>
  <c r="AR217" i="35"/>
  <c r="AR199" i="35"/>
  <c r="AR170" i="35"/>
  <c r="AQ132" i="35"/>
  <c r="AQ77" i="35"/>
  <c r="AR15" i="35"/>
  <c r="AR74" i="35"/>
  <c r="AQ109" i="35"/>
  <c r="AR109" i="35"/>
  <c r="AR276" i="35"/>
  <c r="AR196" i="35"/>
  <c r="AR77" i="35"/>
  <c r="AQ112" i="35"/>
  <c r="AR112" i="35"/>
  <c r="AR182" i="35"/>
  <c r="AR240" i="35"/>
  <c r="AR59" i="35"/>
  <c r="AR255" i="35"/>
  <c r="AR249" i="35"/>
  <c r="AR33" i="35"/>
  <c r="AQ126" i="35"/>
  <c r="AR126" i="35"/>
  <c r="AQ6" i="35"/>
  <c r="AR6" i="35"/>
  <c r="AR7" i="35"/>
  <c r="AR57" i="35"/>
  <c r="AR80" i="35"/>
  <c r="AS117" i="35"/>
  <c r="AQ117" i="35"/>
  <c r="AR117" i="35"/>
  <c r="AQ123" i="35"/>
  <c r="AR162" i="35"/>
  <c r="AQ165" i="35"/>
  <c r="AR165" i="35"/>
  <c r="AR159" i="35"/>
  <c r="AQ158" i="35"/>
  <c r="AQ35" i="35"/>
  <c r="AR216" i="35"/>
  <c r="AQ169" i="35"/>
  <c r="AR169" i="35"/>
  <c r="AR242" i="35"/>
  <c r="AR260" i="35"/>
  <c r="AQ241" i="35"/>
  <c r="AR174" i="35"/>
  <c r="AQ155" i="35"/>
  <c r="AR146" i="35"/>
  <c r="AQ128" i="35"/>
  <c r="AQ111" i="35"/>
  <c r="AQ31" i="35"/>
  <c r="AR79" i="35"/>
  <c r="AR269" i="35"/>
  <c r="AQ41" i="35"/>
  <c r="AR41" i="35"/>
  <c r="AQ47" i="35"/>
  <c r="AR20" i="35"/>
  <c r="AQ87" i="35"/>
  <c r="AR26" i="35"/>
  <c r="AR8" i="35"/>
  <c r="AQ260" i="35"/>
  <c r="AR251" i="35"/>
  <c r="AR193" i="35"/>
  <c r="AR70" i="35"/>
  <c r="AR50" i="35"/>
  <c r="AQ113" i="35"/>
  <c r="AR113" i="35"/>
  <c r="AR130" i="35"/>
  <c r="AQ157" i="35"/>
  <c r="AR157" i="35"/>
  <c r="AR189" i="35"/>
  <c r="AR230" i="35"/>
  <c r="AQ283" i="35"/>
  <c r="AR268" i="35"/>
  <c r="AR212" i="35"/>
  <c r="AR154" i="35"/>
  <c r="AR110" i="35"/>
  <c r="AR90" i="35"/>
  <c r="AQ50" i="35"/>
  <c r="AR73" i="35"/>
  <c r="AQ268" i="35"/>
  <c r="AR231" i="35"/>
  <c r="AR201" i="35"/>
  <c r="AR145" i="35"/>
  <c r="AQ127" i="35"/>
  <c r="AQ118" i="35"/>
  <c r="AQ149" i="35"/>
  <c r="AR149" i="35"/>
  <c r="AQ137" i="35"/>
  <c r="AR137" i="35"/>
  <c r="AQ122" i="35"/>
  <c r="AR93" i="35"/>
  <c r="AQ61" i="35"/>
  <c r="AR61" i="35"/>
  <c r="AR81" i="35"/>
  <c r="AR195" i="35"/>
  <c r="AQ75" i="35"/>
  <c r="AR40" i="35"/>
  <c r="AR101" i="35"/>
  <c r="AR136" i="35"/>
  <c r="AS136" i="35"/>
  <c r="AS139" i="35"/>
  <c r="AQ142" i="35"/>
  <c r="AR142" i="35"/>
  <c r="AR278" i="35"/>
  <c r="AR248" i="35"/>
  <c r="AR192" i="35"/>
  <c r="AR134" i="35"/>
  <c r="AR78" i="35"/>
  <c r="AR69" i="35"/>
  <c r="AQ119" i="35"/>
  <c r="AR119" i="35"/>
  <c r="AR114" i="35"/>
  <c r="AR158" i="35"/>
  <c r="AR122" i="35"/>
  <c r="AR99" i="35"/>
  <c r="AR257" i="35"/>
  <c r="AQ107" i="35"/>
  <c r="AR46" i="35"/>
  <c r="AQ248" i="35"/>
  <c r="AR239" i="35"/>
  <c r="AQ192" i="35"/>
  <c r="AR181" i="35"/>
  <c r="AR163" i="35"/>
  <c r="AQ49" i="35"/>
  <c r="AR38" i="35"/>
  <c r="AR29" i="35"/>
  <c r="AR14" i="35"/>
  <c r="AQ244" i="35"/>
  <c r="AR286" i="35"/>
  <c r="AQ239" i="35"/>
  <c r="AR228" i="35"/>
  <c r="AR172" i="35"/>
  <c r="AR290" i="35"/>
  <c r="AQ53" i="35"/>
  <c r="AR53" i="35"/>
  <c r="AR190" i="35"/>
  <c r="AQ222" i="35"/>
  <c r="AR222" i="35"/>
  <c r="AS181" i="35"/>
  <c r="AR275" i="35"/>
  <c r="AR102" i="35"/>
  <c r="AR236" i="35"/>
  <c r="AQ289" i="35"/>
  <c r="AR289" i="35"/>
  <c r="AR19" i="35"/>
  <c r="AR86" i="35"/>
  <c r="AQ177" i="35"/>
  <c r="AR177" i="35"/>
  <c r="AR215" i="35"/>
  <c r="AR13" i="35"/>
  <c r="AR28" i="35"/>
  <c r="AQ60" i="35"/>
  <c r="AR60" i="35"/>
  <c r="AQ209" i="35"/>
  <c r="AR209" i="35"/>
  <c r="AQ286" i="35"/>
  <c r="AR219" i="35"/>
  <c r="AQ210" i="35"/>
  <c r="AR161" i="35"/>
  <c r="AR143" i="35"/>
  <c r="AR133" i="35"/>
  <c r="AR17" i="35"/>
  <c r="AR277" i="35"/>
  <c r="AR197" i="35"/>
  <c r="AQ144" i="35"/>
  <c r="AR150" i="35"/>
  <c r="AR256" i="35"/>
  <c r="AQ223" i="35"/>
  <c r="AQ183" i="35"/>
  <c r="AR156" i="35"/>
  <c r="AR229" i="35"/>
  <c r="AQ100" i="35"/>
  <c r="AR282" i="35"/>
  <c r="AR262" i="35"/>
  <c r="AR106" i="35"/>
  <c r="AR66" i="35"/>
  <c r="AR135" i="35"/>
  <c r="AI142" i="35"/>
  <c r="AR92" i="35"/>
  <c r="AQ22" i="35"/>
  <c r="AR164" i="35"/>
  <c r="AI33" i="35"/>
  <c r="AR167" i="35"/>
  <c r="AI216" i="35"/>
  <c r="AR31" i="35"/>
  <c r="AI99" i="35"/>
  <c r="AR226" i="35"/>
  <c r="AQ11" i="35"/>
  <c r="AQ160" i="35"/>
  <c r="AI154" i="35"/>
  <c r="AR103" i="35"/>
  <c r="AR210" i="35"/>
  <c r="AR175" i="35"/>
  <c r="AQ213" i="35"/>
  <c r="AR200" i="35"/>
  <c r="AR206" i="35"/>
  <c r="AR235" i="35"/>
  <c r="AR198" i="35"/>
  <c r="AR121" i="35"/>
  <c r="AR75" i="35"/>
  <c r="AI40" i="35"/>
  <c r="AS40" i="35" s="1"/>
  <c r="AQ219" i="35"/>
  <c r="AR283" i="35"/>
  <c r="AR118" i="35"/>
  <c r="AR39" i="35"/>
  <c r="AQ114" i="35"/>
  <c r="AQ131" i="35"/>
  <c r="AR264" i="35"/>
  <c r="AQ102" i="35"/>
  <c r="AQ184" i="35"/>
  <c r="AR180" i="35"/>
  <c r="AQ251" i="35"/>
  <c r="AR244" i="35"/>
  <c r="AI119" i="35"/>
  <c r="AR123" i="35"/>
  <c r="AQ154" i="35"/>
  <c r="AR287" i="35"/>
  <c r="AR100" i="35"/>
  <c r="AR204" i="35"/>
  <c r="AR140" i="35"/>
  <c r="AR127" i="35"/>
  <c r="AR284" i="35"/>
  <c r="AI126" i="35"/>
  <c r="AR4" i="35"/>
  <c r="AI235" i="35"/>
  <c r="AR67" i="35"/>
  <c r="AR63" i="35"/>
  <c r="AR245" i="35"/>
  <c r="AQ151" i="35"/>
  <c r="AR139" i="35"/>
  <c r="AR253" i="35"/>
  <c r="AR96" i="35"/>
  <c r="AR49" i="35"/>
  <c r="AI167" i="35"/>
  <c r="AR83" i="35"/>
  <c r="AR263" i="35"/>
  <c r="AR188" i="35"/>
  <c r="AR87" i="35"/>
  <c r="AR115" i="35"/>
  <c r="AR27" i="35"/>
  <c r="AR272" i="35"/>
  <c r="AR152" i="35"/>
  <c r="AR89" i="35"/>
  <c r="AQ245" i="35"/>
  <c r="AR285" i="35"/>
  <c r="AI207" i="35"/>
  <c r="AR58" i="35"/>
  <c r="AR191" i="35"/>
  <c r="AR265" i="35"/>
  <c r="AQ191" i="35"/>
  <c r="AR147" i="35"/>
  <c r="AR111" i="35"/>
  <c r="AR11" i="35"/>
  <c r="AR84" i="35"/>
  <c r="AR266" i="35"/>
  <c r="AI206" i="35"/>
  <c r="AS206" i="35" s="1"/>
  <c r="AQ227" i="35"/>
  <c r="AQ207" i="35"/>
  <c r="AI236" i="35"/>
  <c r="AR178" i="35"/>
  <c r="AR108" i="35"/>
  <c r="AR105" i="35"/>
  <c r="AQ21" i="35"/>
  <c r="AQ179" i="35"/>
  <c r="AI282" i="35"/>
  <c r="AI205" i="35"/>
  <c r="AI177" i="35"/>
  <c r="AI92" i="35"/>
  <c r="AI79" i="35"/>
  <c r="AI261" i="35"/>
  <c r="AI130" i="35"/>
  <c r="AI271" i="35"/>
  <c r="AR42" i="35"/>
  <c r="AI231" i="35"/>
  <c r="AI107" i="35"/>
  <c r="AR107" i="35"/>
  <c r="AI55" i="35"/>
  <c r="AR55" i="35"/>
  <c r="AI230" i="35"/>
  <c r="AI270" i="35"/>
  <c r="AS270" i="35" s="1"/>
  <c r="AR270" i="35"/>
  <c r="AI184" i="35"/>
  <c r="AR184" i="35"/>
  <c r="AI141" i="35"/>
  <c r="AI269" i="35"/>
  <c r="AI183" i="35"/>
  <c r="AI223" i="35"/>
  <c r="AI47" i="35"/>
  <c r="AR47" i="35"/>
  <c r="AI34" i="35"/>
  <c r="AR34" i="35"/>
  <c r="AR171" i="35"/>
  <c r="AI280" i="35"/>
  <c r="AR280" i="35"/>
  <c r="AI7" i="35"/>
  <c r="AI193" i="35"/>
  <c r="AR247" i="35"/>
  <c r="AI224" i="35"/>
  <c r="AR224" i="35"/>
  <c r="AI35" i="35"/>
  <c r="AR35" i="35"/>
  <c r="AQ228" i="35"/>
  <c r="AI221" i="35"/>
  <c r="AS221" i="35" s="1"/>
  <c r="AI45" i="35"/>
  <c r="AI32" i="35"/>
  <c r="AQ129" i="35"/>
  <c r="AI220" i="35"/>
  <c r="AR220" i="35"/>
  <c r="AI97" i="35"/>
  <c r="AI44" i="35"/>
  <c r="AR44" i="35"/>
  <c r="AR3" i="35"/>
  <c r="AI110" i="35"/>
  <c r="AI43" i="35"/>
  <c r="AI31" i="35"/>
  <c r="AI262" i="35"/>
  <c r="AI233" i="35"/>
  <c r="AI132" i="35"/>
  <c r="AS132" i="35" s="1"/>
  <c r="AI109" i="35"/>
  <c r="AI289" i="35"/>
  <c r="AR214" i="35"/>
  <c r="AQ262" i="35"/>
  <c r="AR125" i="35"/>
  <c r="AI288" i="35"/>
  <c r="AI175" i="35"/>
  <c r="AI148" i="35"/>
  <c r="AI51" i="35"/>
  <c r="AS51" i="35" s="1"/>
  <c r="AI26" i="35"/>
  <c r="AR213" i="35"/>
  <c r="AQ66" i="35"/>
  <c r="AR250" i="35"/>
  <c r="AR291" i="35"/>
  <c r="AI212" i="35"/>
  <c r="AR25" i="35"/>
  <c r="AQ153" i="35"/>
  <c r="AQ188" i="35"/>
  <c r="AQ147" i="35"/>
  <c r="AS165" i="35"/>
  <c r="AS69" i="35"/>
  <c r="AS188" i="35"/>
  <c r="AS49" i="35"/>
  <c r="AE180" i="35" a="1"/>
  <c r="AE180" i="35" s="1"/>
  <c r="AO180" i="35" s="1"/>
  <c r="AF141" i="35"/>
  <c r="V44" i="35"/>
  <c r="AG193" i="35"/>
  <c r="AG93" i="35"/>
  <c r="AQ93" i="35" s="1"/>
  <c r="V42" i="35"/>
  <c r="U42" i="35"/>
  <c r="R147" i="35" a="1"/>
  <c r="R147" i="35" s="1"/>
  <c r="AF147" i="35" s="1"/>
  <c r="AP147" i="35" s="1"/>
  <c r="AG182" i="35"/>
  <c r="Q169" i="35"/>
  <c r="R169" i="35" s="1" a="1"/>
  <c r="R169" i="35" s="1"/>
  <c r="R281" i="35" a="1"/>
  <c r="R281" i="35" s="1"/>
  <c r="AF281" i="35" s="1"/>
  <c r="AG270" i="35"/>
  <c r="L179" i="35"/>
  <c r="M179" i="35" s="1" a="1"/>
  <c r="M179" i="35" s="1"/>
  <c r="F179" i="35" s="1"/>
  <c r="U67" i="35"/>
  <c r="V21" i="35"/>
  <c r="AG139" i="35"/>
  <c r="R259" i="35" a="1"/>
  <c r="R259" i="35" s="1"/>
  <c r="AF259" i="35" s="1"/>
  <c r="AP259" i="35" s="1"/>
  <c r="M156" i="35" a="1"/>
  <c r="M156" i="35" s="1"/>
  <c r="F156" i="35" s="1"/>
  <c r="M268" i="35" a="1"/>
  <c r="M268" i="35" s="1"/>
  <c r="F268" i="35" s="1"/>
  <c r="M271" i="35" a="1"/>
  <c r="M271" i="35" s="1"/>
  <c r="F271" i="35" s="1"/>
  <c r="AG121" i="35"/>
  <c r="AQ121" i="35" s="1"/>
  <c r="AG211" i="35"/>
  <c r="U6" i="35"/>
  <c r="AG81" i="35"/>
  <c r="V107" i="35"/>
  <c r="U107" i="35"/>
  <c r="V18" i="35"/>
  <c r="V81" i="35"/>
  <c r="U81" i="35"/>
  <c r="AG271" i="35"/>
  <c r="AQ271" i="35" s="1"/>
  <c r="AG48" i="35"/>
  <c r="U130" i="35"/>
  <c r="U88" i="35"/>
  <c r="V88" i="35"/>
  <c r="U214" i="35"/>
  <c r="V218" i="35"/>
  <c r="AG224" i="35"/>
  <c r="AG237" i="35"/>
  <c r="V64" i="35"/>
  <c r="R242" i="35" a="1"/>
  <c r="R242" i="35" s="1"/>
  <c r="V169" i="35"/>
  <c r="AG247" i="35"/>
  <c r="AQ247" i="35" s="1"/>
  <c r="AG78" i="35"/>
  <c r="V173" i="35"/>
  <c r="AG273" i="35"/>
  <c r="V271" i="35"/>
  <c r="AG73" i="35"/>
  <c r="R87" i="35" a="1"/>
  <c r="R87" i="35" s="1"/>
  <c r="AF87" i="35" s="1"/>
  <c r="R261" i="35" a="1"/>
  <c r="R261" i="35" s="1"/>
  <c r="AF261" i="35" s="1"/>
  <c r="R83" i="35" a="1"/>
  <c r="R83" i="35" s="1"/>
  <c r="AF83" i="35" s="1"/>
  <c r="AP83" i="35" s="1"/>
  <c r="R192" i="35" a="1"/>
  <c r="R192" i="35" s="1"/>
  <c r="R76" i="35" a="1"/>
  <c r="R76" i="35" s="1"/>
  <c r="AF76" i="35" s="1"/>
  <c r="R75" i="35" a="1"/>
  <c r="R75" i="35" s="1"/>
  <c r="R32" i="35" a="1"/>
  <c r="R32" i="35" s="1"/>
  <c r="V220" i="35"/>
  <c r="V84" i="35"/>
  <c r="V247" i="35"/>
  <c r="U96" i="35"/>
  <c r="V163" i="35"/>
  <c r="V176" i="35"/>
  <c r="AG71" i="35"/>
  <c r="V152" i="35"/>
  <c r="AG68" i="35"/>
  <c r="U87" i="35"/>
  <c r="V99" i="35"/>
  <c r="R45" i="35" a="1"/>
  <c r="R45" i="35" s="1"/>
  <c r="AF45" i="35" s="1"/>
  <c r="R63" i="35" a="1"/>
  <c r="R63" i="35" s="1"/>
  <c r="AG67" i="35"/>
  <c r="AQ67" i="35" s="1"/>
  <c r="V112" i="35"/>
  <c r="U153" i="35"/>
  <c r="V118" i="35"/>
  <c r="V289" i="35"/>
  <c r="M252" i="35" a="1"/>
  <c r="M252" i="35" s="1"/>
  <c r="AE252" i="35" s="1" a="1"/>
  <c r="AE252" i="35" s="1"/>
  <c r="R283" i="35" a="1"/>
  <c r="R283" i="35" s="1"/>
  <c r="V146" i="35"/>
  <c r="U50" i="35"/>
  <c r="U254" i="35"/>
  <c r="AG99" i="35"/>
  <c r="AF191" i="35"/>
  <c r="U23" i="35"/>
  <c r="V23" i="35"/>
  <c r="V121" i="35"/>
  <c r="U187" i="35"/>
  <c r="V135" i="35"/>
  <c r="U135" i="35"/>
  <c r="R185" i="35" a="1"/>
  <c r="R185" i="35" s="1"/>
  <c r="M147" i="35" a="1"/>
  <c r="M147" i="35" s="1"/>
  <c r="F147" i="35" s="1"/>
  <c r="AG120" i="35"/>
  <c r="R49" i="35" a="1"/>
  <c r="R49" i="35" s="1"/>
  <c r="AG44" i="35"/>
  <c r="AG30" i="35"/>
  <c r="V43" i="35"/>
  <c r="U202" i="35"/>
  <c r="V14" i="35"/>
  <c r="V78" i="35"/>
  <c r="V79" i="35"/>
  <c r="U150" i="35"/>
  <c r="V181" i="35"/>
  <c r="V213" i="35"/>
  <c r="AG217" i="35"/>
  <c r="AG105" i="35"/>
  <c r="AQ105" i="35" s="1"/>
  <c r="AG152" i="35"/>
  <c r="AQ152" i="35" s="1"/>
  <c r="AG279" i="35"/>
  <c r="R26" i="35" a="1"/>
  <c r="R26" i="35" s="1"/>
  <c r="AF26" i="35" s="1"/>
  <c r="AP26" i="35" s="1"/>
  <c r="AG232" i="35"/>
  <c r="R207" i="35" a="1"/>
  <c r="R207" i="35" s="1"/>
  <c r="AF207" i="35" s="1"/>
  <c r="R197" i="35" a="1"/>
  <c r="R197" i="35" s="1"/>
  <c r="R118" i="35" a="1"/>
  <c r="R118" i="35" s="1"/>
  <c r="R175" i="35" a="1"/>
  <c r="R175" i="35" s="1"/>
  <c r="R126" i="35" a="1"/>
  <c r="R126" i="35" s="1"/>
  <c r="AF126" i="35" s="1"/>
  <c r="R225" i="35" a="1"/>
  <c r="R225" i="35" s="1"/>
  <c r="R250" i="35" a="1"/>
  <c r="R250" i="35" s="1"/>
  <c r="R189" i="35" a="1"/>
  <c r="R189" i="35" s="1"/>
  <c r="AF189" i="35" s="1"/>
  <c r="R93" i="35" a="1"/>
  <c r="R93" i="35" s="1"/>
  <c r="AF93" i="35" s="1"/>
  <c r="R260" i="35" a="1"/>
  <c r="R260" i="35" s="1"/>
  <c r="AF260" i="35" s="1"/>
  <c r="R86" i="35" a="1"/>
  <c r="R86" i="35" s="1"/>
  <c r="AF86" i="35" s="1"/>
  <c r="AP86" i="35" s="1"/>
  <c r="R124" i="35" a="1"/>
  <c r="R124" i="35" s="1"/>
  <c r="R114" i="35" a="1"/>
  <c r="R114" i="35" s="1"/>
  <c r="AF114" i="35" s="1"/>
  <c r="R277" i="35" a="1"/>
  <c r="R277" i="35" s="1"/>
  <c r="R214" i="35" a="1"/>
  <c r="R214" i="35" s="1"/>
  <c r="AF214" i="35" s="1"/>
  <c r="AP214" i="35" s="1"/>
  <c r="R240" i="35" a="1"/>
  <c r="R240" i="35" s="1"/>
  <c r="AF240" i="35" s="1"/>
  <c r="M76" i="35" a="1"/>
  <c r="M76" i="35" s="1"/>
  <c r="F76" i="35" s="1"/>
  <c r="M210" i="35" a="1"/>
  <c r="M210" i="35" s="1"/>
  <c r="F210" i="35" s="1"/>
  <c r="M218" i="35" a="1"/>
  <c r="M218" i="35" s="1"/>
  <c r="F218" i="35" s="1"/>
  <c r="M176" i="35" a="1"/>
  <c r="M176" i="35" s="1"/>
  <c r="F176" i="35" s="1"/>
  <c r="M189" i="35" a="1"/>
  <c r="M189" i="35" s="1"/>
  <c r="F189" i="35" s="1"/>
  <c r="M113" i="35" a="1"/>
  <c r="M113" i="35" s="1"/>
  <c r="F113" i="35" s="1"/>
  <c r="M54" i="35" a="1"/>
  <c r="M54" i="35" s="1"/>
  <c r="M22" i="35" a="1"/>
  <c r="M22" i="35" s="1"/>
  <c r="F22" i="35" s="1"/>
  <c r="R172" i="35" a="1"/>
  <c r="R172" i="35" s="1"/>
  <c r="U196" i="35"/>
  <c r="M38" i="35" a="1"/>
  <c r="M38" i="35" s="1"/>
  <c r="F38" i="35" s="1"/>
  <c r="AG40" i="35"/>
  <c r="AG104" i="35"/>
  <c r="U256" i="35"/>
  <c r="V256" i="35"/>
  <c r="M250" i="35" a="1"/>
  <c r="M250" i="35" s="1"/>
  <c r="F250" i="35" s="1"/>
  <c r="R7" i="35" a="1"/>
  <c r="R7" i="35" s="1"/>
  <c r="M35" i="35" a="1"/>
  <c r="M35" i="35" s="1"/>
  <c r="F35" i="35" s="1"/>
  <c r="AG10" i="35"/>
  <c r="M95" i="35" a="1"/>
  <c r="M95" i="35" s="1"/>
  <c r="F95" i="35" s="1"/>
  <c r="V134" i="35"/>
  <c r="U134" i="35"/>
  <c r="M152" i="35" a="1"/>
  <c r="M152" i="35" s="1"/>
  <c r="F152" i="35" s="1"/>
  <c r="V37" i="35"/>
  <c r="R65" i="35" a="1"/>
  <c r="R65" i="35" s="1"/>
  <c r="AF65" i="35" s="1"/>
  <c r="AP65" i="35" s="1"/>
  <c r="AG167" i="35"/>
  <c r="AQ167" i="35" s="1"/>
  <c r="M191" i="35" a="1"/>
  <c r="M191" i="35" s="1"/>
  <c r="F191" i="35" s="1"/>
  <c r="U249" i="35"/>
  <c r="M291" i="35" a="1"/>
  <c r="M291" i="35" s="1"/>
  <c r="F291" i="35" s="1"/>
  <c r="AG240" i="35"/>
  <c r="R25" i="35" a="1"/>
  <c r="R25" i="35" s="1"/>
  <c r="AG89" i="35"/>
  <c r="R105" i="35" a="1"/>
  <c r="R105" i="35" s="1"/>
  <c r="U142" i="35"/>
  <c r="AG146" i="35"/>
  <c r="U151" i="35"/>
  <c r="V151" i="35" s="1"/>
  <c r="U181" i="35"/>
  <c r="M37" i="35" a="1"/>
  <c r="M37" i="35" s="1"/>
  <c r="F37" i="35" s="1"/>
  <c r="AG69" i="35"/>
  <c r="R106" i="35" a="1"/>
  <c r="R106" i="35" s="1"/>
  <c r="AF106" i="35" s="1"/>
  <c r="AP106" i="35" s="1"/>
  <c r="U119" i="35"/>
  <c r="U174" i="35"/>
  <c r="V191" i="35"/>
  <c r="U191" i="35"/>
  <c r="M19" i="35" a="1"/>
  <c r="M19" i="35" s="1"/>
  <c r="F19" i="35" s="1"/>
  <c r="V161" i="35"/>
  <c r="U161" i="35"/>
  <c r="M36" i="35" a="1"/>
  <c r="M36" i="35" s="1"/>
  <c r="F36" i="35" s="1"/>
  <c r="M161" i="35" a="1"/>
  <c r="M161" i="35" s="1"/>
  <c r="F161" i="35" s="1"/>
  <c r="R107" i="35" a="1"/>
  <c r="R107" i="35" s="1"/>
  <c r="AF107" i="35" s="1"/>
  <c r="R200" i="35" a="1"/>
  <c r="R200" i="35" s="1"/>
  <c r="AF200" i="35" s="1"/>
  <c r="R24" i="35" a="1"/>
  <c r="R24" i="35" s="1"/>
  <c r="R66" i="35" a="1"/>
  <c r="R66" i="35" s="1"/>
  <c r="U114" i="35"/>
  <c r="M116" i="35" a="1"/>
  <c r="M116" i="35" s="1"/>
  <c r="F116" i="35" s="1"/>
  <c r="V269" i="35"/>
  <c r="V185" i="35"/>
  <c r="U185" i="35"/>
  <c r="M151" i="35" a="1"/>
  <c r="M151" i="35" s="1"/>
  <c r="F151" i="35" s="1"/>
  <c r="M241" i="35" a="1"/>
  <c r="M241" i="35" s="1"/>
  <c r="F241" i="35" s="1"/>
  <c r="M20" i="35" a="1"/>
  <c r="M20" i="35" s="1"/>
  <c r="V70" i="35"/>
  <c r="AG76" i="35"/>
  <c r="M117" i="35" a="1"/>
  <c r="M117" i="35" s="1"/>
  <c r="F117" i="35" s="1"/>
  <c r="M132" i="35" a="1"/>
  <c r="M132" i="35" s="1"/>
  <c r="F132" i="35" s="1"/>
  <c r="U146" i="35"/>
  <c r="AG263" i="35"/>
  <c r="AG288" i="35"/>
  <c r="AQ288" i="35" s="1"/>
  <c r="V102" i="35"/>
  <c r="U102" i="35"/>
  <c r="U20" i="35"/>
  <c r="V20" i="35"/>
  <c r="M211" i="35" a="1"/>
  <c r="M211" i="35" s="1"/>
  <c r="AE211" i="35" s="1" a="1"/>
  <c r="AE211" i="35" s="1"/>
  <c r="U59" i="35"/>
  <c r="V59" i="35"/>
  <c r="AG164" i="35"/>
  <c r="U217" i="35"/>
  <c r="R6" i="35" a="1"/>
  <c r="R6" i="35" s="1"/>
  <c r="AF6" i="35" s="1"/>
  <c r="AP6" i="35" s="1"/>
  <c r="V89" i="35"/>
  <c r="AG141" i="35"/>
  <c r="AQ141" i="35" s="1"/>
  <c r="AS152" i="35"/>
  <c r="U170" i="35"/>
  <c r="M276" i="35" a="1"/>
  <c r="M276" i="35" s="1"/>
  <c r="F276" i="35" s="1"/>
  <c r="R3" i="35" a="1"/>
  <c r="R3" i="35" s="1"/>
  <c r="R89" i="35" a="1"/>
  <c r="R89" i="35" s="1"/>
  <c r="AF89" i="35" s="1"/>
  <c r="AP89" i="35" s="1"/>
  <c r="R90" i="35" a="1"/>
  <c r="R90" i="35" s="1"/>
  <c r="AF90" i="35" s="1"/>
  <c r="AP90" i="35" s="1"/>
  <c r="AG7" i="35"/>
  <c r="U72" i="35"/>
  <c r="V116" i="35"/>
  <c r="V177" i="35"/>
  <c r="U177" i="35"/>
  <c r="AG220" i="35"/>
  <c r="AG230" i="35"/>
  <c r="AG242" i="35"/>
  <c r="V274" i="35"/>
  <c r="R85" i="35" a="1"/>
  <c r="R85" i="35" s="1"/>
  <c r="AG101" i="35"/>
  <c r="M115" i="35" a="1"/>
  <c r="M115" i="35" s="1"/>
  <c r="F115" i="35" s="1"/>
  <c r="M230" i="35" a="1"/>
  <c r="M230" i="35" s="1"/>
  <c r="F230" i="35" s="1"/>
  <c r="AG275" i="35"/>
  <c r="M96" i="35" a="1"/>
  <c r="M96" i="35" s="1"/>
  <c r="F96" i="35" s="1"/>
  <c r="M192" i="35" a="1"/>
  <c r="M192" i="35" s="1"/>
  <c r="F192" i="35" s="1"/>
  <c r="V210" i="35"/>
  <c r="M3" i="35" a="1"/>
  <c r="M3" i="35" s="1"/>
  <c r="F3" i="35" s="1"/>
  <c r="M4" i="35" a="1"/>
  <c r="M4" i="35" s="1"/>
  <c r="F4" i="35" s="1"/>
  <c r="AG18" i="35"/>
  <c r="M57" i="35" a="1"/>
  <c r="M57" i="35" s="1"/>
  <c r="F57" i="35" s="1"/>
  <c r="M77" i="35" a="1"/>
  <c r="M77" i="35" s="1"/>
  <c r="F77" i="35" s="1"/>
  <c r="AG218" i="35"/>
  <c r="U222" i="35"/>
  <c r="AG249" i="35"/>
  <c r="V265" i="35"/>
  <c r="M58" i="35" a="1"/>
  <c r="M58" i="35" s="1"/>
  <c r="F58" i="35" s="1"/>
  <c r="M170" i="35" a="1"/>
  <c r="M170" i="35" s="1"/>
  <c r="AE170" i="35" s="1" a="1"/>
  <c r="AE170" i="35" s="1"/>
  <c r="M175" i="35" a="1"/>
  <c r="M175" i="35" s="1"/>
  <c r="F175" i="35" s="1"/>
  <c r="AG194" i="35"/>
  <c r="AQ194" i="35" s="1"/>
  <c r="R9" i="35" a="1"/>
  <c r="R9" i="35" s="1"/>
  <c r="R48" i="35" a="1"/>
  <c r="R48" i="35" s="1"/>
  <c r="R10" i="35" a="1"/>
  <c r="R10" i="35" s="1"/>
  <c r="R28" i="35" a="1"/>
  <c r="R28" i="35" s="1"/>
  <c r="R11" i="35" a="1"/>
  <c r="R11" i="35" s="1"/>
  <c r="AF11" i="35" s="1"/>
  <c r="AP11" i="35" s="1"/>
  <c r="R29" i="35" a="1"/>
  <c r="R29" i="35" s="1"/>
  <c r="AF29" i="35" s="1"/>
  <c r="AP29" i="35" s="1"/>
  <c r="R30" i="35" a="1"/>
  <c r="R30" i="35" s="1"/>
  <c r="R31" i="35" a="1"/>
  <c r="R31" i="35" s="1"/>
  <c r="R4" i="35" a="1"/>
  <c r="R4" i="35" s="1"/>
  <c r="R280" i="35" a="1"/>
  <c r="R280" i="35" s="1"/>
  <c r="AF280" i="35" s="1"/>
  <c r="R5" i="35" a="1"/>
  <c r="R5" i="35" s="1"/>
  <c r="R34" i="35" a="1"/>
  <c r="R34" i="35" s="1"/>
  <c r="AF34" i="35" s="1"/>
  <c r="R8" i="35" a="1"/>
  <c r="R8" i="35" s="1"/>
  <c r="R46" i="35" a="1"/>
  <c r="R46" i="35" s="1"/>
  <c r="AF46" i="35" s="1"/>
  <c r="R51" i="35" a="1"/>
  <c r="R51" i="35" s="1"/>
  <c r="AF51" i="35" s="1"/>
  <c r="R268" i="35" a="1"/>
  <c r="R268" i="35" s="1"/>
  <c r="R77" i="35" a="1"/>
  <c r="R77" i="35" s="1"/>
  <c r="AF77" i="35" s="1"/>
  <c r="AP77" i="35" s="1"/>
  <c r="R249" i="35" a="1"/>
  <c r="R249" i="35" s="1"/>
  <c r="AF249" i="35" s="1"/>
  <c r="R27" i="35" a="1"/>
  <c r="R27" i="35" s="1"/>
  <c r="R266" i="35" a="1"/>
  <c r="R266" i="35" s="1"/>
  <c r="R267" i="35" a="1"/>
  <c r="R267" i="35" s="1"/>
  <c r="R287" i="35" a="1"/>
  <c r="R287" i="35" s="1"/>
  <c r="AF287" i="35" s="1"/>
  <c r="R186" i="35" a="1"/>
  <c r="R186" i="35" s="1"/>
  <c r="AF186" i="35" s="1"/>
  <c r="AP186" i="35" s="1"/>
  <c r="R163" i="35" a="1"/>
  <c r="R163" i="35" s="1"/>
  <c r="R181" i="35" a="1"/>
  <c r="R181" i="35" s="1"/>
  <c r="R69" i="35" a="1"/>
  <c r="R69" i="35" s="1"/>
  <c r="AF69" i="35" s="1"/>
  <c r="AP69" i="35" s="1"/>
  <c r="R70" i="35" a="1"/>
  <c r="R70" i="35" s="1"/>
  <c r="AF70" i="35" s="1"/>
  <c r="AP70" i="35" s="1"/>
  <c r="R144" i="35" a="1"/>
  <c r="R144" i="35" s="1"/>
  <c r="AF144" i="35" s="1"/>
  <c r="AP144" i="35" s="1"/>
  <c r="R68" i="35" a="1"/>
  <c r="R68" i="35" s="1"/>
  <c r="AF68" i="35" s="1"/>
  <c r="AP68" i="35" s="1"/>
  <c r="R201" i="35" a="1"/>
  <c r="R201" i="35" s="1"/>
  <c r="AF201" i="35" s="1"/>
  <c r="R71" i="35" a="1"/>
  <c r="R71" i="35" s="1"/>
  <c r="AF71" i="35" s="1"/>
  <c r="R262" i="35" a="1"/>
  <c r="R262" i="35" s="1"/>
  <c r="AF262" i="35" s="1"/>
  <c r="R284" i="35" a="1"/>
  <c r="R284" i="35" s="1"/>
  <c r="AF284" i="35" s="1"/>
  <c r="R263" i="35" a="1"/>
  <c r="R263" i="35" s="1"/>
  <c r="R160" i="35" a="1"/>
  <c r="R160" i="35" s="1"/>
  <c r="R184" i="35" a="1"/>
  <c r="R184" i="35" s="1"/>
  <c r="AF184" i="35" s="1"/>
  <c r="AP184" i="35" s="1"/>
  <c r="R221" i="35" a="1"/>
  <c r="R221" i="35" s="1"/>
  <c r="R153" i="35" a="1"/>
  <c r="R153" i="35" s="1"/>
  <c r="AF153" i="35" s="1"/>
  <c r="AP153" i="35" s="1"/>
  <c r="R202" i="35" a="1"/>
  <c r="R202" i="35" s="1"/>
  <c r="AF202" i="35" s="1"/>
  <c r="R161" i="35" a="1"/>
  <c r="R161" i="35" s="1"/>
  <c r="AF161" i="35" s="1"/>
  <c r="AP161" i="35" s="1"/>
  <c r="R173" i="35" a="1"/>
  <c r="R173" i="35" s="1"/>
  <c r="AF173" i="35" s="1"/>
  <c r="AP173" i="35" s="1"/>
  <c r="R241" i="35" a="1"/>
  <c r="R241" i="35" s="1"/>
  <c r="R128" i="35" a="1"/>
  <c r="R128" i="35" s="1"/>
  <c r="AF128" i="35" s="1"/>
  <c r="AP128" i="35" s="1"/>
  <c r="R166" i="35" a="1"/>
  <c r="R166" i="35" s="1"/>
  <c r="R112" i="35" a="1"/>
  <c r="R112" i="35" s="1"/>
  <c r="AF112" i="35" s="1"/>
  <c r="R141" i="35" a="1"/>
  <c r="R141" i="35" s="1"/>
  <c r="R222" i="35" a="1"/>
  <c r="R222" i="35" s="1"/>
  <c r="AF222" i="35" s="1"/>
  <c r="R96" i="35" a="1"/>
  <c r="R96" i="35" s="1"/>
  <c r="AF96" i="35" s="1"/>
  <c r="R125" i="35" a="1"/>
  <c r="R125" i="35" s="1"/>
  <c r="R203" i="35" a="1"/>
  <c r="R203" i="35" s="1"/>
  <c r="AF203" i="35" s="1"/>
  <c r="R239" i="35" a="1"/>
  <c r="R239" i="35" s="1"/>
  <c r="R245" i="35" a="1"/>
  <c r="R245" i="35" s="1"/>
  <c r="AF245" i="35" s="1"/>
  <c r="R84" i="35" a="1"/>
  <c r="R84" i="35" s="1"/>
  <c r="AF84" i="35" s="1"/>
  <c r="R91" i="35" a="1"/>
  <c r="R91" i="35" s="1"/>
  <c r="R129" i="35" a="1"/>
  <c r="R129" i="35" s="1"/>
  <c r="R230" i="35" a="1"/>
  <c r="R230" i="35" s="1"/>
  <c r="AF230" i="35" s="1"/>
  <c r="R104" i="35" a="1"/>
  <c r="R104" i="35" s="1"/>
  <c r="R149" i="35" a="1"/>
  <c r="R149" i="35" s="1"/>
  <c r="AF149" i="35" s="1"/>
  <c r="R167" i="35" a="1"/>
  <c r="R167" i="35" s="1"/>
  <c r="AF167" i="35" s="1"/>
  <c r="R148" i="35" a="1"/>
  <c r="R148" i="35" s="1"/>
  <c r="R286" i="35" a="1"/>
  <c r="R286" i="35" s="1"/>
  <c r="AF286" i="35" s="1"/>
  <c r="AP286" i="35" s="1"/>
  <c r="R92" i="35" a="1"/>
  <c r="R92" i="35" s="1"/>
  <c r="AF92" i="35" s="1"/>
  <c r="AP92" i="35" s="1"/>
  <c r="R35" i="35" a="1"/>
  <c r="R35" i="35" s="1"/>
  <c r="R47" i="35" a="1"/>
  <c r="R47" i="35" s="1"/>
  <c r="R14" i="35" a="1"/>
  <c r="R14" i="35" s="1"/>
  <c r="R53" i="35" a="1"/>
  <c r="R53" i="35" s="1"/>
  <c r="R123" i="35" a="1"/>
  <c r="R123" i="35" s="1"/>
  <c r="AF123" i="35" s="1"/>
  <c r="R139" i="35" a="1"/>
  <c r="R139" i="35" s="1"/>
  <c r="R64" i="35" a="1"/>
  <c r="R64" i="35" s="1"/>
  <c r="AF64" i="35" s="1"/>
  <c r="R134" i="35" a="1"/>
  <c r="R134" i="35" s="1"/>
  <c r="AF134" i="35" s="1"/>
  <c r="R229" i="35" a="1"/>
  <c r="R229" i="35" s="1"/>
  <c r="R210" i="35" a="1"/>
  <c r="R210" i="35" s="1"/>
  <c r="AF210" i="35" s="1"/>
  <c r="R113" i="35" a="1"/>
  <c r="R113" i="35" s="1"/>
  <c r="R44" i="35" a="1"/>
  <c r="R44" i="35" s="1"/>
  <c r="AF44" i="35" s="1"/>
  <c r="R199" i="35" a="1"/>
  <c r="R199" i="35" s="1"/>
  <c r="R179" i="35" a="1"/>
  <c r="R179" i="35" s="1"/>
  <c r="R279" i="35" a="1"/>
  <c r="R279" i="35" s="1"/>
  <c r="AF279" i="35" s="1"/>
  <c r="R288" i="35" a="1"/>
  <c r="R288" i="35" s="1"/>
  <c r="AF288" i="35" s="1"/>
  <c r="R78" i="35" a="1"/>
  <c r="R78" i="35" s="1"/>
  <c r="AF78" i="35" s="1"/>
  <c r="R142" i="35" a="1"/>
  <c r="R142" i="35" s="1"/>
  <c r="AF142" i="35" s="1"/>
  <c r="AP142" i="35" s="1"/>
  <c r="R162" i="35" a="1"/>
  <c r="R162" i="35" s="1"/>
  <c r="R223" i="35" a="1"/>
  <c r="R223" i="35" s="1"/>
  <c r="AF223" i="35" s="1"/>
  <c r="AP223" i="35" s="1"/>
  <c r="R204" i="35" a="1"/>
  <c r="R204" i="35" s="1"/>
  <c r="R108" i="35" a="1"/>
  <c r="R108" i="35" s="1"/>
  <c r="AF108" i="35" s="1"/>
  <c r="R224" i="35" a="1"/>
  <c r="R224" i="35" s="1"/>
  <c r="R264" i="35" a="1"/>
  <c r="R264" i="35" s="1"/>
  <c r="R180" i="35" a="1"/>
  <c r="R180" i="35" s="1"/>
  <c r="R205" i="35" a="1"/>
  <c r="R205" i="35" s="1"/>
  <c r="R255" i="35" a="1"/>
  <c r="R255" i="35" s="1"/>
  <c r="AF255" i="35" s="1"/>
  <c r="AP255" i="35" s="1"/>
  <c r="R164" i="35" a="1"/>
  <c r="R164" i="35" s="1"/>
  <c r="AF164" i="35" s="1"/>
  <c r="R182" i="35" a="1"/>
  <c r="R182" i="35" s="1"/>
  <c r="AF182" i="35" s="1"/>
  <c r="R244" i="35" a="1"/>
  <c r="R244" i="35" s="1"/>
  <c r="AF244" i="35" s="1"/>
  <c r="R269" i="35" a="1"/>
  <c r="R269" i="35" s="1"/>
  <c r="AF269" i="35" s="1"/>
  <c r="R289" i="35" a="1"/>
  <c r="R289" i="35" s="1"/>
  <c r="AF289" i="35" s="1"/>
  <c r="R127" i="35" a="1"/>
  <c r="R127" i="35" s="1"/>
  <c r="AF127" i="35" s="1"/>
  <c r="AP127" i="35" s="1"/>
  <c r="R140" i="35" a="1"/>
  <c r="R140" i="35" s="1"/>
  <c r="AF140" i="35" s="1"/>
  <c r="R165" i="35" a="1"/>
  <c r="R165" i="35" s="1"/>
  <c r="R183" i="35" a="1"/>
  <c r="R183" i="35" s="1"/>
  <c r="AF183" i="35" s="1"/>
  <c r="R228" i="35" a="1"/>
  <c r="R228" i="35" s="1"/>
  <c r="R282" i="35" a="1"/>
  <c r="R282" i="35" s="1"/>
  <c r="AF282" i="35" s="1"/>
  <c r="AP282" i="35" s="1"/>
  <c r="R88" i="35" a="1"/>
  <c r="R88" i="35" s="1"/>
  <c r="R145" i="35" a="1"/>
  <c r="R145" i="35" s="1"/>
  <c r="R159" i="35" a="1"/>
  <c r="R159" i="35" s="1"/>
  <c r="AF159" i="35" s="1"/>
  <c r="R270" i="35" a="1"/>
  <c r="R270" i="35" s="1"/>
  <c r="AF270" i="35" s="1"/>
  <c r="R37" i="35" a="1"/>
  <c r="R37" i="35" s="1"/>
  <c r="AF37" i="35" s="1"/>
  <c r="AP37" i="35" s="1"/>
  <c r="R58" i="35" a="1"/>
  <c r="R58" i="35" s="1"/>
  <c r="AF58" i="35" s="1"/>
  <c r="R19" i="35" a="1"/>
  <c r="R19" i="35" s="1"/>
  <c r="AF19" i="35" s="1"/>
  <c r="AP19" i="35" s="1"/>
  <c r="R20" i="35" a="1"/>
  <c r="R20" i="35" s="1"/>
  <c r="R36" i="35" a="1"/>
  <c r="R36" i="35" s="1"/>
  <c r="AF36" i="35" s="1"/>
  <c r="AP36" i="35" s="1"/>
  <c r="R57" i="35" a="1"/>
  <c r="R57" i="35" s="1"/>
  <c r="R13" i="35" a="1"/>
  <c r="R13" i="35" s="1"/>
  <c r="R38" i="35" a="1"/>
  <c r="R38" i="35" s="1"/>
  <c r="AF38" i="35" s="1"/>
  <c r="R39" i="35" a="1"/>
  <c r="R39" i="35" s="1"/>
  <c r="AF39" i="35" s="1"/>
  <c r="R59" i="35" a="1"/>
  <c r="R59" i="35" s="1"/>
  <c r="AF59" i="35" s="1"/>
  <c r="R52" i="35" a="1"/>
  <c r="R52" i="35" s="1"/>
  <c r="AF52" i="35" s="1"/>
  <c r="R67" i="35" a="1"/>
  <c r="R67" i="35" s="1"/>
  <c r="R103" i="35" a="1"/>
  <c r="R103" i="35" s="1"/>
  <c r="R278" i="35" a="1"/>
  <c r="R278" i="35" s="1"/>
  <c r="R177" i="35" a="1"/>
  <c r="R177" i="35" s="1"/>
  <c r="R40" i="35" a="1"/>
  <c r="R40" i="35" s="1"/>
  <c r="AF40" i="35" s="1"/>
  <c r="AP40" i="35" s="1"/>
  <c r="R135" i="35" a="1"/>
  <c r="R135" i="35" s="1"/>
  <c r="R154" i="35" a="1"/>
  <c r="R154" i="35" s="1"/>
  <c r="AF154" i="35" s="1"/>
  <c r="R60" i="35" a="1"/>
  <c r="R60" i="35" s="1"/>
  <c r="R235" i="35" a="1"/>
  <c r="R235" i="35" s="1"/>
  <c r="R256" i="35" a="1"/>
  <c r="R256" i="35" s="1"/>
  <c r="R21" i="35" a="1"/>
  <c r="R21" i="35" s="1"/>
  <c r="R41" i="35" a="1"/>
  <c r="R41" i="35" s="1"/>
  <c r="R79" i="35" a="1"/>
  <c r="R79" i="35" s="1"/>
  <c r="AF79" i="35" s="1"/>
  <c r="AP79" i="35" s="1"/>
  <c r="R97" i="35" a="1"/>
  <c r="R97" i="35" s="1"/>
  <c r="R61" i="35" a="1"/>
  <c r="R61" i="35" s="1"/>
  <c r="R271" i="35" a="1"/>
  <c r="R271" i="35" s="1"/>
  <c r="R15" i="35" a="1"/>
  <c r="R15" i="35" s="1"/>
  <c r="AF15" i="35" s="1"/>
  <c r="R42" i="35" a="1"/>
  <c r="R42" i="35" s="1"/>
  <c r="R198" i="35" a="1"/>
  <c r="R198" i="35" s="1"/>
  <c r="AF198" i="35" s="1"/>
  <c r="R211" i="35" a="1"/>
  <c r="R211" i="35" s="1"/>
  <c r="AF211" i="35" s="1"/>
  <c r="R251" i="35" a="1"/>
  <c r="R251" i="35" s="1"/>
  <c r="R170" i="35" a="1"/>
  <c r="R170" i="35" s="1"/>
  <c r="R215" i="35" a="1"/>
  <c r="R215" i="35" s="1"/>
  <c r="R236" i="35" a="1"/>
  <c r="R236" i="35" s="1"/>
  <c r="AF236" i="35" s="1"/>
  <c r="AP236" i="35" s="1"/>
  <c r="R257" i="35" a="1"/>
  <c r="R257" i="35" s="1"/>
  <c r="AF257" i="35" s="1"/>
  <c r="R16" i="35" a="1"/>
  <c r="R16" i="35" s="1"/>
  <c r="R62" i="35" a="1"/>
  <c r="R62" i="35" s="1"/>
  <c r="AF62" i="35" s="1"/>
  <c r="AP62" i="35" s="1"/>
  <c r="R156" i="35" a="1"/>
  <c r="R156" i="35" s="1"/>
  <c r="AF156" i="35" s="1"/>
  <c r="AP156" i="35" s="1"/>
  <c r="R216" i="35" a="1"/>
  <c r="R216" i="35" s="1"/>
  <c r="AF216" i="35" s="1"/>
  <c r="R237" i="35" a="1"/>
  <c r="R237" i="35" s="1"/>
  <c r="R252" i="35" a="1"/>
  <c r="R252" i="35" s="1"/>
  <c r="R290" i="35" a="1"/>
  <c r="R290" i="35" s="1"/>
  <c r="R22" i="35" a="1"/>
  <c r="R22" i="35" s="1"/>
  <c r="AF22" i="35" s="1"/>
  <c r="R193" i="35" a="1"/>
  <c r="R193" i="35" s="1"/>
  <c r="AF193" i="35" s="1"/>
  <c r="AP193" i="35" s="1"/>
  <c r="R246" i="35" a="1"/>
  <c r="R246" i="35" s="1"/>
  <c r="AF246" i="35" s="1"/>
  <c r="AP246" i="35" s="1"/>
  <c r="R115" i="35" a="1"/>
  <c r="R115" i="35" s="1"/>
  <c r="AF115" i="35" s="1"/>
  <c r="R138" i="35" a="1"/>
  <c r="R138" i="35" s="1"/>
  <c r="R151" i="35" a="1"/>
  <c r="R151" i="35" s="1"/>
  <c r="AF151" i="35" s="1"/>
  <c r="R176" i="35" a="1"/>
  <c r="R176" i="35" s="1"/>
  <c r="R217" i="35" a="1"/>
  <c r="R217" i="35" s="1"/>
  <c r="R231" i="35" a="1"/>
  <c r="R231" i="35" s="1"/>
  <c r="AF231" i="35" s="1"/>
  <c r="R232" i="35" a="1"/>
  <c r="R232" i="35" s="1"/>
  <c r="AF232" i="35" s="1"/>
  <c r="AP232" i="35" s="1"/>
  <c r="R238" i="35" a="1"/>
  <c r="R238" i="35" s="1"/>
  <c r="R273" i="35" a="1"/>
  <c r="R273" i="35" s="1"/>
  <c r="R116" i="35" a="1"/>
  <c r="R116" i="35" s="1"/>
  <c r="AF116" i="35" s="1"/>
  <c r="AP116" i="35" s="1"/>
  <c r="R132" i="35" a="1"/>
  <c r="R132" i="35" s="1"/>
  <c r="R157" i="35" a="1"/>
  <c r="R157" i="35" s="1"/>
  <c r="AF157" i="35" s="1"/>
  <c r="AP157" i="35" s="1"/>
  <c r="R258" i="35" a="1"/>
  <c r="R258" i="35" s="1"/>
  <c r="R82" i="35" a="1"/>
  <c r="R82" i="35" s="1"/>
  <c r="R95" i="35" a="1"/>
  <c r="R95" i="35" s="1"/>
  <c r="R102" i="35" a="1"/>
  <c r="R102" i="35" s="1"/>
  <c r="R152" i="35" a="1"/>
  <c r="R152" i="35" s="1"/>
  <c r="AF152" i="35" s="1"/>
  <c r="R194" i="35" a="1"/>
  <c r="R194" i="35" s="1"/>
  <c r="AF194" i="35" s="1"/>
  <c r="R212" i="35" a="1"/>
  <c r="R212" i="35" s="1"/>
  <c r="AF212" i="35" s="1"/>
  <c r="AP212" i="35" s="1"/>
  <c r="R111" i="35" a="1"/>
  <c r="R111" i="35" s="1"/>
  <c r="R133" i="35" a="1"/>
  <c r="R133" i="35" s="1"/>
  <c r="AF133" i="35" s="1"/>
  <c r="R158" i="35" a="1"/>
  <c r="R158" i="35" s="1"/>
  <c r="AF158" i="35" s="1"/>
  <c r="R187" i="35" a="1"/>
  <c r="R187" i="35" s="1"/>
  <c r="R218" i="35" a="1"/>
  <c r="R218" i="35" s="1"/>
  <c r="R117" i="35" a="1"/>
  <c r="R117" i="35" s="1"/>
  <c r="AF117" i="35" s="1"/>
  <c r="R146" i="35" a="1"/>
  <c r="R146" i="35" s="1"/>
  <c r="R171" i="35" a="1"/>
  <c r="R171" i="35" s="1"/>
  <c r="AF171" i="35" s="1"/>
  <c r="R195" i="35" a="1"/>
  <c r="R195" i="35" s="1"/>
  <c r="AF195" i="35" s="1"/>
  <c r="R206" i="35" a="1"/>
  <c r="R206" i="35" s="1"/>
  <c r="R188" i="35" a="1"/>
  <c r="R188" i="35" s="1"/>
  <c r="AF188" i="35" s="1"/>
  <c r="AP188" i="35" s="1"/>
  <c r="R54" i="35" a="1"/>
  <c r="R54" i="35" s="1"/>
  <c r="AF54" i="35" s="1"/>
  <c r="R72" i="35" a="1"/>
  <c r="R72" i="35" s="1"/>
  <c r="AF72" i="35" s="1"/>
  <c r="R98" i="35" a="1"/>
  <c r="R98" i="35" s="1"/>
  <c r="AF98" i="35" s="1"/>
  <c r="R99" i="35" a="1"/>
  <c r="R99" i="35" s="1"/>
  <c r="R213" i="35" a="1"/>
  <c r="R213" i="35" s="1"/>
  <c r="R253" i="35" a="1"/>
  <c r="R253" i="35" s="1"/>
  <c r="AF253" i="35" s="1"/>
  <c r="R23" i="35" a="1"/>
  <c r="R23" i="35" s="1"/>
  <c r="R43" i="35" a="1"/>
  <c r="R43" i="35" s="1"/>
  <c r="AF43" i="35" s="1"/>
  <c r="R81" i="35" a="1"/>
  <c r="R81" i="35" s="1"/>
  <c r="R109" i="35" a="1"/>
  <c r="R109" i="35" s="1"/>
  <c r="AF109" i="35" s="1"/>
  <c r="AP109" i="35" s="1"/>
  <c r="R119" i="35" a="1"/>
  <c r="R119" i="35" s="1"/>
  <c r="AF119" i="35" s="1"/>
  <c r="R168" i="35" a="1"/>
  <c r="R168" i="35" s="1"/>
  <c r="AF168" i="35" s="1"/>
  <c r="AP168" i="35" s="1"/>
  <c r="R247" i="35" a="1"/>
  <c r="R247" i="35" s="1"/>
  <c r="AF247" i="35" s="1"/>
  <c r="AP247" i="35" s="1"/>
  <c r="R275" i="35" a="1"/>
  <c r="R275" i="35" s="1"/>
  <c r="AF275" i="35" s="1"/>
  <c r="AP275" i="35" s="1"/>
  <c r="R50" i="35" a="1"/>
  <c r="R50" i="35" s="1"/>
  <c r="AF50" i="35" s="1"/>
  <c r="R80" i="35" a="1"/>
  <c r="R80" i="35" s="1"/>
  <c r="R130" i="35" a="1"/>
  <c r="R130" i="35" s="1"/>
  <c r="AF130" i="35" s="1"/>
  <c r="R136" i="35" a="1"/>
  <c r="R136" i="35" s="1"/>
  <c r="R150" i="35" a="1"/>
  <c r="R150" i="35" s="1"/>
  <c r="R155" i="35" a="1"/>
  <c r="R155" i="35" s="1"/>
  <c r="AF155" i="35" s="1"/>
  <c r="R190" i="35" a="1"/>
  <c r="R190" i="35" s="1"/>
  <c r="AF190" i="35" s="1"/>
  <c r="R226" i="35" a="1"/>
  <c r="R226" i="35" s="1"/>
  <c r="R233" i="35" a="1"/>
  <c r="R233" i="35" s="1"/>
  <c r="R243" i="35" a="1"/>
  <c r="R243" i="35" s="1"/>
  <c r="R254" i="35" a="1"/>
  <c r="R254" i="35" s="1"/>
  <c r="R265" i="35" a="1"/>
  <c r="R265" i="35" s="1"/>
  <c r="R276" i="35" a="1"/>
  <c r="R276" i="35" s="1"/>
  <c r="AF276" i="35" s="1"/>
  <c r="R285" i="35" a="1"/>
  <c r="R285" i="35" s="1"/>
  <c r="AF285" i="35" s="1"/>
  <c r="R291" i="35" a="1"/>
  <c r="R291" i="35" s="1"/>
  <c r="AF291" i="35" s="1"/>
  <c r="R12" i="35" a="1"/>
  <c r="R12" i="35" s="1"/>
  <c r="AF12" i="35" s="1"/>
  <c r="R17" i="35" a="1"/>
  <c r="R17" i="35" s="1"/>
  <c r="R55" i="35" a="1"/>
  <c r="R55" i="35" s="1"/>
  <c r="AF55" i="35" s="1"/>
  <c r="R100" i="35" a="1"/>
  <c r="R100" i="35" s="1"/>
  <c r="R178" i="35" a="1"/>
  <c r="R178" i="35" s="1"/>
  <c r="AF178" i="35" s="1"/>
  <c r="AP178" i="35" s="1"/>
  <c r="R208" i="35" a="1"/>
  <c r="R208" i="35" s="1"/>
  <c r="R227" i="35" a="1"/>
  <c r="R227" i="35" s="1"/>
  <c r="R33" i="35" a="1"/>
  <c r="R33" i="35" s="1"/>
  <c r="R56" i="35" a="1"/>
  <c r="R56" i="35" s="1"/>
  <c r="AF56" i="35" s="1"/>
  <c r="AP56" i="35" s="1"/>
  <c r="R94" i="35" a="1"/>
  <c r="R94" i="35" s="1"/>
  <c r="AF94" i="35" s="1"/>
  <c r="R121" i="35" a="1"/>
  <c r="R121" i="35" s="1"/>
  <c r="R174" i="35" a="1"/>
  <c r="R174" i="35" s="1"/>
  <c r="AF174" i="35" s="1"/>
  <c r="AP174" i="35" s="1"/>
  <c r="R196" i="35" a="1"/>
  <c r="R196" i="35" s="1"/>
  <c r="AF196" i="35" s="1"/>
  <c r="AP196" i="35" s="1"/>
  <c r="R18" i="35" a="1"/>
  <c r="R18" i="35" s="1"/>
  <c r="R73" i="35" a="1"/>
  <c r="R73" i="35" s="1"/>
  <c r="AF73" i="35" s="1"/>
  <c r="R74" i="35" a="1"/>
  <c r="R74" i="35" s="1"/>
  <c r="AF74" i="35" s="1"/>
  <c r="AP74" i="35" s="1"/>
  <c r="R101" i="35" a="1"/>
  <c r="R101" i="35" s="1"/>
  <c r="AF101" i="35" s="1"/>
  <c r="R110" i="35" a="1"/>
  <c r="R110" i="35" s="1"/>
  <c r="AF110" i="35" s="1"/>
  <c r="R122" i="35" a="1"/>
  <c r="R122" i="35" s="1"/>
  <c r="AF122" i="35" s="1"/>
  <c r="R131" i="35" a="1"/>
  <c r="R131" i="35" s="1"/>
  <c r="R137" i="35" a="1"/>
  <c r="R137" i="35" s="1"/>
  <c r="R143" i="35" a="1"/>
  <c r="R143" i="35" s="1"/>
  <c r="R209" i="35" a="1"/>
  <c r="R209" i="35" s="1"/>
  <c r="R220" i="35" a="1"/>
  <c r="R220" i="35" s="1"/>
  <c r="AF220" i="35" s="1"/>
  <c r="R234" i="35" a="1"/>
  <c r="R234" i="35" s="1"/>
  <c r="M39" i="35" a="1"/>
  <c r="M39" i="35" s="1"/>
  <c r="F39" i="35" s="1"/>
  <c r="M133" i="35" a="1"/>
  <c r="M133" i="35" s="1"/>
  <c r="F133" i="35" s="1"/>
  <c r="M275" i="35" a="1"/>
  <c r="M275" i="35" s="1"/>
  <c r="F275" i="35" s="1"/>
  <c r="M40" i="35" a="1"/>
  <c r="M40" i="35" s="1"/>
  <c r="F40" i="35" s="1"/>
  <c r="M235" i="35" a="1"/>
  <c r="M235" i="35" s="1"/>
  <c r="AE235" i="35" s="1" a="1"/>
  <c r="AE235" i="35" s="1"/>
  <c r="M59" i="35" a="1"/>
  <c r="M59" i="35" s="1"/>
  <c r="F59" i="35" s="1"/>
  <c r="M171" i="35" a="1"/>
  <c r="M171" i="35" s="1"/>
  <c r="F171" i="35" s="1"/>
  <c r="M15" i="35" a="1"/>
  <c r="M15" i="35" s="1"/>
  <c r="F15" i="35" s="1"/>
  <c r="M270" i="35" a="1"/>
  <c r="M270" i="35" s="1"/>
  <c r="F270" i="35" s="1"/>
  <c r="M237" i="35" a="1"/>
  <c r="M237" i="35" s="1"/>
  <c r="F237" i="35" s="1"/>
  <c r="M16" i="35" a="1"/>
  <c r="M16" i="35" s="1"/>
  <c r="F16" i="35" s="1"/>
  <c r="M172" i="35" a="1"/>
  <c r="M172" i="35" s="1"/>
  <c r="F172" i="35" s="1"/>
  <c r="M217" i="35" a="1"/>
  <c r="M217" i="35" s="1"/>
  <c r="F217" i="35" s="1"/>
  <c r="M251" i="35" a="1"/>
  <c r="M251" i="35" s="1"/>
  <c r="F251" i="35" s="1"/>
  <c r="M79" i="35" a="1"/>
  <c r="M79" i="35" s="1"/>
  <c r="F79" i="35" s="1"/>
  <c r="M135" i="35" a="1"/>
  <c r="M135" i="35" s="1"/>
  <c r="F135" i="35" s="1"/>
  <c r="M173" i="35" a="1"/>
  <c r="M173" i="35" s="1"/>
  <c r="M194" i="35" a="1"/>
  <c r="M194" i="35" s="1"/>
  <c r="F194" i="35" s="1"/>
  <c r="M231" i="35" a="1"/>
  <c r="M231" i="35" s="1"/>
  <c r="M232" i="35" a="1"/>
  <c r="M232" i="35" s="1"/>
  <c r="AE232" i="35" s="1" a="1"/>
  <c r="AE232" i="35" s="1"/>
  <c r="M238" i="35" a="1"/>
  <c r="M238" i="35" s="1"/>
  <c r="F238" i="35" s="1"/>
  <c r="M62" i="35" a="1"/>
  <c r="M62" i="35" s="1"/>
  <c r="F62" i="35" s="1"/>
  <c r="M97" i="35" a="1"/>
  <c r="M97" i="35" s="1"/>
  <c r="F97" i="35" s="1"/>
  <c r="M154" i="35" a="1"/>
  <c r="M154" i="35" s="1"/>
  <c r="F154" i="35" s="1"/>
  <c r="M177" i="35" a="1"/>
  <c r="M177" i="35" s="1"/>
  <c r="F177" i="35" s="1"/>
  <c r="M212" i="35" a="1"/>
  <c r="M212" i="35" s="1"/>
  <c r="F212" i="35" s="1"/>
  <c r="M257" i="35" a="1"/>
  <c r="M257" i="35" s="1"/>
  <c r="F257" i="35" s="1"/>
  <c r="M23" i="35" a="1"/>
  <c r="M23" i="35" s="1"/>
  <c r="F23" i="35" s="1"/>
  <c r="M43" i="35" a="1"/>
  <c r="M43" i="35" s="1"/>
  <c r="F43" i="35" s="1"/>
  <c r="M98" i="35" a="1"/>
  <c r="M98" i="35" s="1"/>
  <c r="F98" i="35" s="1"/>
  <c r="M99" i="35" a="1"/>
  <c r="M99" i="35" s="1"/>
  <c r="M195" i="35" a="1"/>
  <c r="M195" i="35" s="1"/>
  <c r="F195" i="35" s="1"/>
  <c r="M63" i="35" a="1"/>
  <c r="M63" i="35" s="1"/>
  <c r="F63" i="35" s="1"/>
  <c r="M81" i="35" a="1"/>
  <c r="M81" i="35" s="1"/>
  <c r="F81" i="35" s="1"/>
  <c r="M119" i="35" a="1"/>
  <c r="M119" i="35" s="1"/>
  <c r="M272" i="35" a="1"/>
  <c r="M272" i="35" s="1"/>
  <c r="F272" i="35" s="1"/>
  <c r="M17" i="35" a="1"/>
  <c r="M17" i="35" s="1"/>
  <c r="M80" i="35" a="1"/>
  <c r="M80" i="35" s="1"/>
  <c r="F80" i="35" s="1"/>
  <c r="M130" i="35" a="1"/>
  <c r="M130" i="35" s="1"/>
  <c r="F130" i="35" s="1"/>
  <c r="M136" i="35" a="1"/>
  <c r="M136" i="35" s="1"/>
  <c r="M150" i="35" a="1"/>
  <c r="M150" i="35" s="1"/>
  <c r="AE150" i="35" s="1" a="1"/>
  <c r="AE150" i="35" s="1"/>
  <c r="M155" i="35" a="1"/>
  <c r="M155" i="35" s="1"/>
  <c r="F155" i="35" s="1"/>
  <c r="M213" i="35" a="1"/>
  <c r="M213" i="35" s="1"/>
  <c r="F213" i="35" s="1"/>
  <c r="M55" i="35" a="1"/>
  <c r="M55" i="35" s="1"/>
  <c r="F55" i="35" s="1"/>
  <c r="M100" i="35" a="1"/>
  <c r="M100" i="35" s="1"/>
  <c r="F100" i="35" s="1"/>
  <c r="M18" i="35" a="1"/>
  <c r="M18" i="35" s="1"/>
  <c r="M56" i="35" a="1"/>
  <c r="M56" i="35" s="1"/>
  <c r="M75" i="35" a="1"/>
  <c r="M75" i="35" s="1"/>
  <c r="AE75" i="35" s="1" a="1"/>
  <c r="AE75" i="35" s="1"/>
  <c r="M174" i="35" a="1"/>
  <c r="M174" i="35" s="1"/>
  <c r="F174" i="35" s="1"/>
  <c r="M190" i="35" a="1"/>
  <c r="M190" i="35" s="1"/>
  <c r="F190" i="35" s="1"/>
  <c r="M233" i="35" a="1"/>
  <c r="M233" i="35" s="1"/>
  <c r="F233" i="35" s="1"/>
  <c r="M290" i="35" a="1"/>
  <c r="M290" i="35" s="1"/>
  <c r="M101" i="35" a="1"/>
  <c r="M101" i="35" s="1"/>
  <c r="F101" i="35" s="1"/>
  <c r="M120" i="35" a="1"/>
  <c r="M120" i="35" s="1"/>
  <c r="F120" i="35" s="1"/>
  <c r="M131" i="35" a="1"/>
  <c r="M131" i="35" s="1"/>
  <c r="F131" i="35" s="1"/>
  <c r="M284" i="35" a="1"/>
  <c r="M284" i="35" s="1"/>
  <c r="M240" i="35" a="1"/>
  <c r="M240" i="35" s="1"/>
  <c r="AE240" i="35" s="1" a="1"/>
  <c r="AE240" i="35" s="1"/>
  <c r="M259" i="35" a="1"/>
  <c r="M259" i="35" s="1"/>
  <c r="F259" i="35" s="1"/>
  <c r="M265" i="35" a="1"/>
  <c r="M265" i="35" s="1"/>
  <c r="F265" i="35" s="1"/>
  <c r="M277" i="35" a="1"/>
  <c r="M277" i="35" s="1"/>
  <c r="F277" i="35" s="1"/>
  <c r="M285" i="35" a="1"/>
  <c r="M285" i="35" s="1"/>
  <c r="F285" i="35" s="1"/>
  <c r="M221" i="35" a="1"/>
  <c r="M221" i="35" s="1"/>
  <c r="F221" i="35" s="1"/>
  <c r="M244" i="35" a="1"/>
  <c r="M244" i="35" s="1"/>
  <c r="F244" i="35" s="1"/>
  <c r="M84" i="35" a="1"/>
  <c r="M84" i="35" s="1"/>
  <c r="F84" i="35" s="1"/>
  <c r="M104" i="35" a="1"/>
  <c r="M104" i="35" s="1"/>
  <c r="F104" i="35" s="1"/>
  <c r="M112" i="35" a="1"/>
  <c r="M112" i="35" s="1"/>
  <c r="M255" i="35" a="1"/>
  <c r="M255" i="35" s="1"/>
  <c r="AE255" i="35" s="1" a="1"/>
  <c r="AE255" i="35" s="1"/>
  <c r="M260" i="35" a="1"/>
  <c r="M260" i="35" s="1"/>
  <c r="M9" i="35" a="1"/>
  <c r="M9" i="35" s="1"/>
  <c r="F9" i="35" s="1"/>
  <c r="M47" i="35" a="1"/>
  <c r="M47" i="35" s="1"/>
  <c r="F47" i="35" s="1"/>
  <c r="M118" i="35" a="1"/>
  <c r="M118" i="35" s="1"/>
  <c r="F118" i="35" s="1"/>
  <c r="M198" i="35" a="1"/>
  <c r="M198" i="35" s="1"/>
  <c r="F198" i="35" s="1"/>
  <c r="M203" i="35" a="1"/>
  <c r="M203" i="35" s="1"/>
  <c r="F203" i="35" s="1"/>
  <c r="M21" i="35" a="1"/>
  <c r="M21" i="35" s="1"/>
  <c r="M27" i="35" a="1"/>
  <c r="M27" i="35" s="1"/>
  <c r="F27" i="35" s="1"/>
  <c r="M48" i="35" a="1"/>
  <c r="M48" i="35" s="1"/>
  <c r="M215" i="35" a="1"/>
  <c r="M215" i="35" s="1"/>
  <c r="F215" i="35" s="1"/>
  <c r="M222" i="35" a="1"/>
  <c r="M222" i="35" s="1"/>
  <c r="F222" i="35" s="1"/>
  <c r="M278" i="35" a="1"/>
  <c r="M278" i="35" s="1"/>
  <c r="F278" i="35" s="1"/>
  <c r="M182" i="35" a="1"/>
  <c r="M182" i="35" s="1"/>
  <c r="F182" i="35" s="1"/>
  <c r="M193" i="35" a="1"/>
  <c r="M193" i="35" s="1"/>
  <c r="F193" i="35" s="1"/>
  <c r="M199" i="35" a="1"/>
  <c r="M199" i="35" s="1"/>
  <c r="F199" i="35" s="1"/>
  <c r="M216" i="35" a="1"/>
  <c r="M216" i="35" s="1"/>
  <c r="M236" i="35" a="1"/>
  <c r="M236" i="35" s="1"/>
  <c r="F236" i="35" s="1"/>
  <c r="M256" i="35" a="1"/>
  <c r="M256" i="35" s="1"/>
  <c r="F256" i="35" s="1"/>
  <c r="M249" i="35" a="1"/>
  <c r="M249" i="35" s="1"/>
  <c r="F249" i="35" s="1"/>
  <c r="M229" i="35" a="1"/>
  <c r="M229" i="35" s="1"/>
  <c r="F229" i="35" s="1"/>
  <c r="M266" i="35" a="1"/>
  <c r="M266" i="35" s="1"/>
  <c r="F266" i="35" s="1"/>
  <c r="M267" i="35" a="1"/>
  <c r="M267" i="35" s="1"/>
  <c r="F267" i="35" s="1"/>
  <c r="M187" i="35" a="1"/>
  <c r="M187" i="35" s="1"/>
  <c r="F187" i="35" s="1"/>
  <c r="M114" i="35" a="1"/>
  <c r="M114" i="35" s="1"/>
  <c r="F114" i="35" s="1"/>
  <c r="M204" i="35" a="1"/>
  <c r="M204" i="35" s="1"/>
  <c r="F204" i="35" s="1"/>
  <c r="M245" i="35" a="1"/>
  <c r="M245" i="35" s="1"/>
  <c r="F245" i="35" s="1"/>
  <c r="M68" i="35" a="1"/>
  <c r="M68" i="35" s="1"/>
  <c r="F68" i="35" s="1"/>
  <c r="M166" i="35" a="1"/>
  <c r="M166" i="35" s="1"/>
  <c r="F166" i="35" s="1"/>
  <c r="M183" i="35" a="1"/>
  <c r="M183" i="35" s="1"/>
  <c r="F183" i="35" s="1"/>
  <c r="M188" i="35" a="1"/>
  <c r="M188" i="35" s="1"/>
  <c r="F188" i="35" s="1"/>
  <c r="M269" i="35" a="1"/>
  <c r="M269" i="35" s="1"/>
  <c r="F269" i="35" s="1"/>
  <c r="M71" i="35" a="1"/>
  <c r="M71" i="35" s="1"/>
  <c r="M87" i="35" a="1"/>
  <c r="M87" i="35" s="1"/>
  <c r="AE87" i="35" s="1" a="1"/>
  <c r="AE87" i="35" s="1"/>
  <c r="M108" i="35" a="1"/>
  <c r="M108" i="35" s="1"/>
  <c r="F108" i="35" s="1"/>
  <c r="M129" i="35" a="1"/>
  <c r="M129" i="35" s="1"/>
  <c r="M148" i="35" a="1"/>
  <c r="M148" i="35" s="1"/>
  <c r="F148" i="35" s="1"/>
  <c r="M223" i="35" a="1"/>
  <c r="M223" i="35" s="1"/>
  <c r="AE223" i="35" s="1" a="1"/>
  <c r="AE223" i="35" s="1"/>
  <c r="M286" i="35" a="1"/>
  <c r="M286" i="35" s="1"/>
  <c r="F286" i="35" s="1"/>
  <c r="M50" i="35" a="1"/>
  <c r="M50" i="35" s="1"/>
  <c r="F50" i="35" s="1"/>
  <c r="M72" i="35" a="1"/>
  <c r="M72" i="35" s="1"/>
  <c r="AE72" i="35" s="1" a="1"/>
  <c r="AE72" i="35" s="1"/>
  <c r="M149" i="35" a="1"/>
  <c r="M149" i="35" s="1"/>
  <c r="F149" i="35" s="1"/>
  <c r="M167" i="35" a="1"/>
  <c r="M167" i="35" s="1"/>
  <c r="AE167" i="35" s="1" a="1"/>
  <c r="AE167" i="35" s="1"/>
  <c r="M184" i="35" a="1"/>
  <c r="M184" i="35" s="1"/>
  <c r="F184" i="35" s="1"/>
  <c r="M205" i="35" a="1"/>
  <c r="M205" i="35" s="1"/>
  <c r="F205" i="35" s="1"/>
  <c r="M12" i="35" a="1"/>
  <c r="M12" i="35" s="1"/>
  <c r="F12" i="35" s="1"/>
  <c r="M93" i="35" a="1"/>
  <c r="M93" i="35" s="1"/>
  <c r="F93" i="35" s="1"/>
  <c r="M109" i="35" a="1"/>
  <c r="M109" i="35" s="1"/>
  <c r="F109" i="35" s="1"/>
  <c r="M142" i="35" a="1"/>
  <c r="M142" i="35" s="1"/>
  <c r="AE142" i="35" s="1" a="1"/>
  <c r="AE142" i="35" s="1"/>
  <c r="M224" i="35" a="1"/>
  <c r="M224" i="35" s="1"/>
  <c r="F224" i="35" s="1"/>
  <c r="M261" i="35" a="1"/>
  <c r="M261" i="35" s="1"/>
  <c r="F261" i="35" s="1"/>
  <c r="M5" i="35" a="1"/>
  <c r="M5" i="35" s="1"/>
  <c r="F5" i="35" s="1"/>
  <c r="M33" i="35" a="1"/>
  <c r="M33" i="35" s="1"/>
  <c r="F33" i="35" s="1"/>
  <c r="M126" i="35" a="1"/>
  <c r="M126" i="35" s="1"/>
  <c r="AE126" i="35" s="1" a="1"/>
  <c r="AE126" i="35" s="1"/>
  <c r="M162" i="35" a="1"/>
  <c r="M162" i="35" s="1"/>
  <c r="F162" i="35" s="1"/>
  <c r="M168" i="35" a="1"/>
  <c r="M168" i="35" s="1"/>
  <c r="F168" i="35" s="1"/>
  <c r="M200" i="35" a="1"/>
  <c r="M200" i="35" s="1"/>
  <c r="F200" i="35" s="1"/>
  <c r="M206" i="35" a="1"/>
  <c r="M206" i="35" s="1"/>
  <c r="F206" i="35" s="1"/>
  <c r="M246" i="35" a="1"/>
  <c r="M246" i="35" s="1"/>
  <c r="F246" i="35" s="1"/>
  <c r="M279" i="35" a="1"/>
  <c r="M279" i="35" s="1"/>
  <c r="F279" i="35" s="1"/>
  <c r="M280" i="35" a="1"/>
  <c r="M280" i="35" s="1"/>
  <c r="F280" i="35" s="1"/>
  <c r="M288" i="35" a="1"/>
  <c r="M288" i="35" s="1"/>
  <c r="F288" i="35" s="1"/>
  <c r="M169" i="35" a="1"/>
  <c r="M169" i="35" s="1"/>
  <c r="M185" i="35" a="1"/>
  <c r="M185" i="35" s="1"/>
  <c r="F185" i="35" s="1"/>
  <c r="M262" i="35" a="1"/>
  <c r="M262" i="35" s="1"/>
  <c r="F262" i="35" s="1"/>
  <c r="M281" i="35" a="1"/>
  <c r="M281" i="35" s="1"/>
  <c r="F281" i="35" s="1"/>
  <c r="M287" i="35" a="1"/>
  <c r="M287" i="35" s="1"/>
  <c r="F287" i="35" s="1"/>
  <c r="M6" i="35" a="1"/>
  <c r="M6" i="35" s="1"/>
  <c r="AE6" i="35" s="1" a="1"/>
  <c r="AE6" i="35" s="1"/>
  <c r="M24" i="35" a="1"/>
  <c r="M24" i="35" s="1"/>
  <c r="F24" i="35" s="1"/>
  <c r="M25" i="35" a="1"/>
  <c r="M25" i="35" s="1"/>
  <c r="F25" i="35" s="1"/>
  <c r="M64" i="35" a="1"/>
  <c r="M64" i="35" s="1"/>
  <c r="F64" i="35" s="1"/>
  <c r="M94" i="35" a="1"/>
  <c r="M94" i="35" s="1"/>
  <c r="M121" i="35" a="1"/>
  <c r="M121" i="35" s="1"/>
  <c r="F121" i="35" s="1"/>
  <c r="M178" i="35" a="1"/>
  <c r="M178" i="35" s="1"/>
  <c r="F178" i="35" s="1"/>
  <c r="M225" i="35" a="1"/>
  <c r="M225" i="35" s="1"/>
  <c r="F225" i="35" s="1"/>
  <c r="M13" i="35" a="1"/>
  <c r="M13" i="35" s="1"/>
  <c r="F13" i="35" s="1"/>
  <c r="M51" i="35" a="1"/>
  <c r="M51" i="35" s="1"/>
  <c r="F51" i="35" s="1"/>
  <c r="M73" i="35" a="1"/>
  <c r="M73" i="35" s="1"/>
  <c r="F73" i="35" s="1"/>
  <c r="M74" i="35" a="1"/>
  <c r="M74" i="35" s="1"/>
  <c r="F74" i="35" s="1"/>
  <c r="M110" i="35" a="1"/>
  <c r="M110" i="35" s="1"/>
  <c r="F110" i="35" s="1"/>
  <c r="M122" i="35" a="1"/>
  <c r="M122" i="35" s="1"/>
  <c r="F122" i="35" s="1"/>
  <c r="M137" i="35" a="1"/>
  <c r="M137" i="35" s="1"/>
  <c r="F137" i="35" s="1"/>
  <c r="M143" i="35" a="1"/>
  <c r="M143" i="35" s="1"/>
  <c r="F143" i="35" s="1"/>
  <c r="M201" i="35" a="1"/>
  <c r="M201" i="35" s="1"/>
  <c r="F201" i="35" s="1"/>
  <c r="M207" i="35" a="1"/>
  <c r="M207" i="35" s="1"/>
  <c r="F207" i="35" s="1"/>
  <c r="M34" i="35" a="1"/>
  <c r="M34" i="35" s="1"/>
  <c r="F34" i="35" s="1"/>
  <c r="M44" i="35" a="1"/>
  <c r="M44" i="35" s="1"/>
  <c r="M82" i="35" a="1"/>
  <c r="M82" i="35" s="1"/>
  <c r="F82" i="35" s="1"/>
  <c r="M7" i="35" a="1"/>
  <c r="M7" i="35" s="1"/>
  <c r="F7" i="35" s="1"/>
  <c r="M26" i="35" a="1"/>
  <c r="M26" i="35" s="1"/>
  <c r="AE26" i="35" s="1" a="1"/>
  <c r="AE26" i="35" s="1"/>
  <c r="AO26" i="35" s="1"/>
  <c r="M102" i="35" a="1"/>
  <c r="M102" i="35" s="1"/>
  <c r="M144" i="35" a="1"/>
  <c r="M144" i="35" s="1"/>
  <c r="AE144" i="35" s="1" a="1"/>
  <c r="AE144" i="35" s="1"/>
  <c r="M163" i="35" a="1"/>
  <c r="M163" i="35" s="1"/>
  <c r="M8" i="35" a="1"/>
  <c r="M8" i="35" s="1"/>
  <c r="AE8" i="35" s="1" a="1"/>
  <c r="AE8" i="35" s="1"/>
  <c r="M65" i="35" a="1"/>
  <c r="M65" i="35" s="1"/>
  <c r="M83" i="35" a="1"/>
  <c r="M83" i="35" s="1"/>
  <c r="F83" i="35" s="1"/>
  <c r="M88" i="35" a="1"/>
  <c r="M88" i="35" s="1"/>
  <c r="F88" i="35" s="1"/>
  <c r="M111" i="35" a="1"/>
  <c r="M111" i="35" s="1"/>
  <c r="F111" i="35" s="1"/>
  <c r="M138" i="35" a="1"/>
  <c r="M138" i="35" s="1"/>
  <c r="F138" i="35" s="1"/>
  <c r="M14" i="35" a="1"/>
  <c r="M14" i="35" s="1"/>
  <c r="M45" i="35" a="1"/>
  <c r="M45" i="35" s="1"/>
  <c r="F45" i="35" s="1"/>
  <c r="M46" i="35" a="1"/>
  <c r="M46" i="35" s="1"/>
  <c r="AE46" i="35" s="1" a="1"/>
  <c r="AE46" i="35" s="1"/>
  <c r="M52" i="35" a="1"/>
  <c r="M52" i="35" s="1"/>
  <c r="F52" i="35" s="1"/>
  <c r="M66" i="35" a="1"/>
  <c r="M66" i="35" s="1"/>
  <c r="F66" i="35" s="1"/>
  <c r="M123" i="35" a="1"/>
  <c r="M123" i="35" s="1"/>
  <c r="F123" i="35" s="1"/>
  <c r="M157" i="35" a="1"/>
  <c r="M157" i="35" s="1"/>
  <c r="F157" i="35" s="1"/>
  <c r="M242" i="35" a="1"/>
  <c r="M242" i="35" s="1"/>
  <c r="F242" i="35" s="1"/>
  <c r="M41" i="35" a="1"/>
  <c r="M41" i="35" s="1"/>
  <c r="F41" i="35" s="1"/>
  <c r="M85" i="35" a="1"/>
  <c r="M85" i="35" s="1"/>
  <c r="M89" i="35" a="1"/>
  <c r="M89" i="35" s="1"/>
  <c r="F89" i="35" s="1"/>
  <c r="M90" i="35" a="1"/>
  <c r="M90" i="35" s="1"/>
  <c r="F90" i="35" s="1"/>
  <c r="M103" i="35" a="1"/>
  <c r="M103" i="35" s="1"/>
  <c r="F103" i="35" s="1"/>
  <c r="M124" i="35" a="1"/>
  <c r="M124" i="35" s="1"/>
  <c r="F124" i="35" s="1"/>
  <c r="M139" i="35" a="1"/>
  <c r="M139" i="35" s="1"/>
  <c r="F139" i="35" s="1"/>
  <c r="M164" i="35" a="1"/>
  <c r="M164" i="35" s="1"/>
  <c r="M196" i="35" a="1"/>
  <c r="M196" i="35" s="1"/>
  <c r="F196" i="35" s="1"/>
  <c r="M208" i="35" a="1"/>
  <c r="M208" i="35" s="1"/>
  <c r="F208" i="35" s="1"/>
  <c r="M226" i="35" a="1"/>
  <c r="M226" i="35" s="1"/>
  <c r="F226" i="35" s="1"/>
  <c r="M263" i="35" a="1"/>
  <c r="M263" i="35" s="1"/>
  <c r="F263" i="35" s="1"/>
  <c r="M289" i="35" a="1"/>
  <c r="M289" i="35" s="1"/>
  <c r="F289" i="35" s="1"/>
  <c r="M10" i="35" a="1"/>
  <c r="M10" i="35" s="1"/>
  <c r="F10" i="35" s="1"/>
  <c r="M60" i="35" a="1"/>
  <c r="M60" i="35" s="1"/>
  <c r="F60" i="35" s="1"/>
  <c r="M86" i="35" a="1"/>
  <c r="M86" i="35" s="1"/>
  <c r="F86" i="35" s="1"/>
  <c r="M105" i="35" a="1"/>
  <c r="M105" i="35" s="1"/>
  <c r="F105" i="35" s="1"/>
  <c r="M127" i="35" a="1"/>
  <c r="M127" i="35" s="1"/>
  <c r="F127" i="35" s="1"/>
  <c r="M140" i="35" a="1"/>
  <c r="M140" i="35" s="1"/>
  <c r="F140" i="35" s="1"/>
  <c r="M146" i="35" a="1"/>
  <c r="M146" i="35" s="1"/>
  <c r="F146" i="35" s="1"/>
  <c r="M158" i="35" a="1"/>
  <c r="M158" i="35" s="1"/>
  <c r="AE158" i="35" s="1" a="1"/>
  <c r="AE158" i="35" s="1"/>
  <c r="AO158" i="35" s="1"/>
  <c r="M219" i="35" a="1"/>
  <c r="M219" i="35" s="1"/>
  <c r="M227" i="35" a="1"/>
  <c r="M227" i="35" s="1"/>
  <c r="F227" i="35" s="1"/>
  <c r="M239" i="35" a="1"/>
  <c r="M239" i="35" s="1"/>
  <c r="M282" i="35" a="1"/>
  <c r="M282" i="35" s="1"/>
  <c r="F282" i="35" s="1"/>
  <c r="M11" i="35" a="1"/>
  <c r="M11" i="35" s="1"/>
  <c r="F11" i="35" s="1"/>
  <c r="M28" i="35" a="1"/>
  <c r="M28" i="35" s="1"/>
  <c r="M42" i="35" a="1"/>
  <c r="M42" i="35" s="1"/>
  <c r="F42" i="35" s="1"/>
  <c r="M49" i="35" a="1"/>
  <c r="M49" i="35" s="1"/>
  <c r="F49" i="35" s="1"/>
  <c r="M91" i="35" a="1"/>
  <c r="M91" i="35" s="1"/>
  <c r="M106" i="35" a="1"/>
  <c r="M106" i="35" s="1"/>
  <c r="F106" i="35" s="1"/>
  <c r="M145" i="35" a="1"/>
  <c r="M145" i="35" s="1"/>
  <c r="F145" i="35" s="1"/>
  <c r="M165" i="35" a="1"/>
  <c r="M165" i="35" s="1"/>
  <c r="F165" i="35" s="1"/>
  <c r="M197" i="35" a="1"/>
  <c r="M197" i="35" s="1"/>
  <c r="F197" i="35" s="1"/>
  <c r="M202" i="35" a="1"/>
  <c r="M202" i="35" s="1"/>
  <c r="F202" i="35" s="1"/>
  <c r="M209" i="35" a="1"/>
  <c r="M209" i="35" s="1"/>
  <c r="F209" i="35" s="1"/>
  <c r="M247" i="35" a="1"/>
  <c r="M247" i="35" s="1"/>
  <c r="M258" i="35" a="1"/>
  <c r="M258" i="35" s="1"/>
  <c r="F258" i="35" s="1"/>
  <c r="M29" i="35" a="1"/>
  <c r="M29" i="35" s="1"/>
  <c r="F29" i="35" s="1"/>
  <c r="M30" i="35" a="1"/>
  <c r="M30" i="35" s="1"/>
  <c r="F30" i="35" s="1"/>
  <c r="M31" i="35" a="1"/>
  <c r="M31" i="35" s="1"/>
  <c r="F31" i="35" s="1"/>
  <c r="M53" i="35" a="1"/>
  <c r="M53" i="35" s="1"/>
  <c r="F53" i="35" s="1"/>
  <c r="M67" i="35" a="1"/>
  <c r="M67" i="35" s="1"/>
  <c r="AE67" i="35" s="1" a="1"/>
  <c r="AE67" i="35" s="1"/>
  <c r="M78" i="35" a="1"/>
  <c r="M78" i="35" s="1"/>
  <c r="F78" i="35" s="1"/>
  <c r="M134" i="35" a="1"/>
  <c r="M134" i="35" s="1"/>
  <c r="M159" i="35" a="1"/>
  <c r="M159" i="35" s="1"/>
  <c r="F159" i="35" s="1"/>
  <c r="M186" i="35" a="1"/>
  <c r="M186" i="35" s="1"/>
  <c r="F186" i="35" s="1"/>
  <c r="M220" i="35" a="1"/>
  <c r="M220" i="35" s="1"/>
  <c r="F220" i="35" s="1"/>
  <c r="M234" i="35" a="1"/>
  <c r="M234" i="35" s="1"/>
  <c r="F234" i="35" s="1"/>
  <c r="M243" i="35" a="1"/>
  <c r="M243" i="35" s="1"/>
  <c r="F243" i="35" s="1"/>
  <c r="M253" i="35" a="1"/>
  <c r="M253" i="35" s="1"/>
  <c r="F253" i="35" s="1"/>
  <c r="M283" i="35" a="1"/>
  <c r="M283" i="35" s="1"/>
  <c r="F283" i="35" s="1"/>
  <c r="M61" i="35" a="1"/>
  <c r="M61" i="35" s="1"/>
  <c r="F61" i="35" s="1"/>
  <c r="M107" i="35" a="1"/>
  <c r="M107" i="35" s="1"/>
  <c r="F107" i="35" s="1"/>
  <c r="M125" i="35" a="1"/>
  <c r="M125" i="35" s="1"/>
  <c r="F125" i="35" s="1"/>
  <c r="M128" i="35" a="1"/>
  <c r="M128" i="35" s="1"/>
  <c r="F128" i="35" s="1"/>
  <c r="M160" i="35" a="1"/>
  <c r="M160" i="35" s="1"/>
  <c r="F160" i="35" s="1"/>
  <c r="M181" i="35" a="1"/>
  <c r="M181" i="35" s="1"/>
  <c r="M214" i="35" a="1"/>
  <c r="M214" i="35" s="1"/>
  <c r="F214" i="35" s="1"/>
  <c r="M228" i="35" a="1"/>
  <c r="M228" i="35" s="1"/>
  <c r="F228" i="35" s="1"/>
  <c r="M264" i="35" a="1"/>
  <c r="M264" i="35" s="1"/>
  <c r="F264" i="35" s="1"/>
  <c r="M32" i="35" a="1"/>
  <c r="M32" i="35" s="1"/>
  <c r="F32" i="35" s="1"/>
  <c r="M69" i="35" a="1"/>
  <c r="M69" i="35" s="1"/>
  <c r="F69" i="35" s="1"/>
  <c r="M70" i="35" a="1"/>
  <c r="M70" i="35" s="1"/>
  <c r="M92" i="35" a="1"/>
  <c r="M92" i="35" s="1"/>
  <c r="F92" i="35" s="1"/>
  <c r="M141" i="35" a="1"/>
  <c r="M141" i="35" s="1"/>
  <c r="F141" i="35" s="1"/>
  <c r="M153" i="35" a="1"/>
  <c r="M153" i="35" s="1"/>
  <c r="F153" i="35" s="1"/>
  <c r="M248" i="35" a="1"/>
  <c r="M248" i="35" s="1"/>
  <c r="F248" i="35" s="1"/>
  <c r="M254" i="35" a="1"/>
  <c r="M254" i="35" s="1"/>
  <c r="F254" i="35" s="1"/>
  <c r="M273" i="35" a="1"/>
  <c r="M273" i="35" s="1"/>
  <c r="F273" i="35" s="1"/>
  <c r="M274" i="35" a="1"/>
  <c r="M274" i="35" s="1"/>
  <c r="F274" i="35" s="1"/>
  <c r="V66" i="35"/>
  <c r="U66" i="35"/>
  <c r="AS157" i="35"/>
  <c r="V122" i="35"/>
  <c r="U122" i="35"/>
  <c r="U144" i="35"/>
  <c r="AG145" i="35"/>
  <c r="AG181" i="35"/>
  <c r="AQ181" i="35" s="1"/>
  <c r="AG285" i="35"/>
  <c r="AQ285" i="35" s="1"/>
  <c r="U38" i="35"/>
  <c r="V38" i="35" s="1"/>
  <c r="AG55" i="35"/>
  <c r="AQ55" i="35" s="1"/>
  <c r="V166" i="35"/>
  <c r="U166" i="35"/>
  <c r="V266" i="35"/>
  <c r="U266" i="35"/>
  <c r="AG19" i="35"/>
  <c r="U246" i="35"/>
  <c r="V246" i="35"/>
  <c r="AG257" i="35"/>
  <c r="U200" i="35"/>
  <c r="V200" i="35"/>
  <c r="V203" i="35"/>
  <c r="U203" i="35"/>
  <c r="U131" i="35"/>
  <c r="V131" i="35"/>
  <c r="AG175" i="35"/>
  <c r="V261" i="35"/>
  <c r="U261" i="35"/>
  <c r="AG282" i="35"/>
  <c r="AQ282" i="35" s="1"/>
  <c r="V52" i="35"/>
  <c r="U52" i="35"/>
  <c r="V58" i="35"/>
  <c r="U58" i="35"/>
  <c r="V209" i="35"/>
  <c r="U209" i="35"/>
  <c r="AG38" i="35"/>
  <c r="V68" i="35"/>
  <c r="U68" i="35"/>
  <c r="AS134" i="35"/>
  <c r="V156" i="35"/>
  <c r="U156" i="35"/>
  <c r="U7" i="35"/>
  <c r="V7" i="35"/>
  <c r="V56" i="35"/>
  <c r="U56" i="35"/>
  <c r="V100" i="35"/>
  <c r="U100" i="35"/>
  <c r="U30" i="35"/>
  <c r="V30" i="35" s="1"/>
  <c r="V71" i="35"/>
  <c r="U71" i="35"/>
  <c r="U252" i="35"/>
  <c r="AG274" i="35"/>
  <c r="V149" i="35"/>
  <c r="V162" i="35"/>
  <c r="U162" i="35"/>
  <c r="AG163" i="35"/>
  <c r="V205" i="35"/>
  <c r="U205" i="35"/>
  <c r="AS268" i="35"/>
  <c r="V239" i="35"/>
  <c r="U239" i="35"/>
  <c r="AS57" i="35"/>
  <c r="U48" i="35"/>
  <c r="V48" i="35"/>
  <c r="V154" i="35"/>
  <c r="U154" i="35"/>
  <c r="AF248" i="35"/>
  <c r="U276" i="35"/>
  <c r="V276" i="35"/>
  <c r="U117" i="35"/>
  <c r="V117" i="35"/>
  <c r="V250" i="35"/>
  <c r="U250" i="35"/>
  <c r="U28" i="35"/>
  <c r="V28" i="35"/>
  <c r="V281" i="35"/>
  <c r="AG291" i="35"/>
  <c r="AQ291" i="35" s="1"/>
  <c r="U65" i="35"/>
  <c r="AS116" i="35"/>
  <c r="AG133" i="35"/>
  <c r="AQ133" i="35" s="1"/>
  <c r="U193" i="35"/>
  <c r="V193" i="35" s="1"/>
  <c r="V207" i="35"/>
  <c r="U219" i="35"/>
  <c r="U290" i="35"/>
  <c r="V290" i="35" s="1"/>
  <c r="V41" i="35"/>
  <c r="U49" i="35"/>
  <c r="V93" i="35"/>
  <c r="U101" i="35"/>
  <c r="V120" i="35"/>
  <c r="U120" i="35"/>
  <c r="V147" i="35"/>
  <c r="U147" i="35"/>
  <c r="AG199" i="35"/>
  <c r="U225" i="35"/>
  <c r="U255" i="35"/>
  <c r="U35" i="35"/>
  <c r="V35" i="35"/>
  <c r="U139" i="35"/>
  <c r="V139" i="35" s="1"/>
  <c r="V186" i="35"/>
  <c r="U186" i="35"/>
  <c r="U190" i="35"/>
  <c r="V201" i="35"/>
  <c r="U201" i="35"/>
  <c r="V216" i="35"/>
  <c r="U216" i="35"/>
  <c r="U82" i="35"/>
  <c r="V82" i="35"/>
  <c r="V94" i="35"/>
  <c r="U94" i="35"/>
  <c r="AG125" i="35"/>
  <c r="AQ125" i="35" s="1"/>
  <c r="V143" i="35"/>
  <c r="AG202" i="35"/>
  <c r="U244" i="35"/>
  <c r="V244" i="35"/>
  <c r="U273" i="35"/>
  <c r="V273" i="35" s="1"/>
  <c r="AG110" i="35"/>
  <c r="U141" i="35"/>
  <c r="V141" i="35" s="1"/>
  <c r="U180" i="35"/>
  <c r="AG197" i="35"/>
  <c r="U248" i="35"/>
  <c r="V248" i="35"/>
  <c r="V260" i="35"/>
  <c r="U260" i="35"/>
  <c r="V231" i="35"/>
  <c r="V253" i="35"/>
  <c r="U253" i="35"/>
  <c r="V12" i="35"/>
  <c r="U12" i="35"/>
  <c r="AS42" i="35"/>
  <c r="U232" i="35"/>
  <c r="AG272" i="35"/>
  <c r="AQ272" i="35" s="1"/>
  <c r="U9" i="35"/>
  <c r="U76" i="35"/>
  <c r="U103" i="35"/>
  <c r="V103" i="35"/>
  <c r="U128" i="35"/>
  <c r="V128" i="35" s="1"/>
  <c r="U158" i="35"/>
  <c r="U167" i="35"/>
  <c r="AG267" i="35"/>
  <c r="AQ267" i="35" s="1"/>
  <c r="V27" i="35"/>
  <c r="V85" i="35"/>
  <c r="U85" i="35"/>
  <c r="AF145" i="35"/>
  <c r="AP145" i="35" s="1"/>
  <c r="V60" i="35"/>
  <c r="U60" i="35"/>
  <c r="AG85" i="35"/>
  <c r="V280" i="35"/>
  <c r="U280" i="35"/>
  <c r="AS195" i="35"/>
  <c r="V204" i="35"/>
  <c r="U204" i="35"/>
  <c r="AG33" i="35"/>
  <c r="V127" i="35"/>
  <c r="AG189" i="35"/>
  <c r="AQ189" i="35" s="1"/>
  <c r="V272" i="35"/>
  <c r="V15" i="35"/>
  <c r="U62" i="35"/>
  <c r="AG84" i="35"/>
  <c r="AS11" i="35"/>
  <c r="AG90" i="35"/>
  <c r="AQ90" i="35" s="1"/>
  <c r="V110" i="35"/>
  <c r="U113" i="35"/>
  <c r="V113" i="35" s="1"/>
  <c r="AG70" i="35"/>
  <c r="AQ70" i="35" s="1"/>
  <c r="AG143" i="35"/>
  <c r="V189" i="35"/>
  <c r="U198" i="35"/>
  <c r="V198" i="35"/>
  <c r="V270" i="35"/>
  <c r="V199" i="35"/>
  <c r="V138" i="35"/>
  <c r="AG212" i="35"/>
  <c r="V95" i="35"/>
  <c r="AG172" i="35"/>
  <c r="AQ172" i="35" s="1"/>
  <c r="AS234" i="35"/>
  <c r="AG277" i="35"/>
  <c r="U286" i="35"/>
  <c r="V286" i="35"/>
  <c r="AG287" i="35"/>
  <c r="AQ287" i="35" s="1"/>
  <c r="AG16" i="35"/>
  <c r="AQ16" i="35" s="1"/>
  <c r="AG168" i="35"/>
  <c r="AQ168" i="35" s="1"/>
  <c r="AG42" i="35"/>
  <c r="AQ42" i="35" s="1"/>
  <c r="AG108" i="35"/>
  <c r="AG39" i="35"/>
  <c r="AQ39" i="35" s="1"/>
  <c r="AG13" i="35"/>
  <c r="AG3" i="35"/>
  <c r="AG15" i="35"/>
  <c r="AG8" i="35"/>
  <c r="AQ8" i="35" s="1"/>
  <c r="AG29" i="35"/>
  <c r="AQ29" i="35" s="1"/>
  <c r="AG56" i="35"/>
  <c r="AS214" i="35"/>
  <c r="AG280" i="35"/>
  <c r="AG26" i="35"/>
  <c r="U33" i="35"/>
  <c r="V33" i="35" s="1"/>
  <c r="U53" i="35"/>
  <c r="V53" i="35" s="1"/>
  <c r="V74" i="35"/>
  <c r="AG250" i="35"/>
  <c r="U10" i="35"/>
  <c r="V10" i="35" s="1"/>
  <c r="AG28" i="35"/>
  <c r="U106" i="35"/>
  <c r="U236" i="35"/>
  <c r="V236" i="35"/>
  <c r="AG134" i="35"/>
  <c r="V36" i="35"/>
  <c r="AE36" i="35" s="1" a="1"/>
  <c r="AE36" i="35" s="1"/>
  <c r="AG86" i="35"/>
  <c r="AQ86" i="35" s="1"/>
  <c r="AF163" i="35"/>
  <c r="V57" i="35"/>
  <c r="AG174" i="35"/>
  <c r="AF3" i="35"/>
  <c r="AP3" i="35" s="1"/>
  <c r="U5" i="35"/>
  <c r="V5" i="35"/>
  <c r="AG58" i="35"/>
  <c r="AG196" i="35"/>
  <c r="U245" i="35"/>
  <c r="V245" i="35"/>
  <c r="AG290" i="35"/>
  <c r="AQ290" i="35" s="1"/>
  <c r="AG23" i="35"/>
  <c r="AG34" i="35"/>
  <c r="AQ34" i="35" s="1"/>
  <c r="AG46" i="35"/>
  <c r="AQ46" i="35" s="1"/>
  <c r="AG63" i="35"/>
  <c r="AG204" i="35"/>
  <c r="V148" i="35"/>
  <c r="U148" i="35"/>
  <c r="U32" i="35"/>
  <c r="V32" i="35" s="1"/>
  <c r="AG96" i="35"/>
  <c r="AG115" i="35"/>
  <c r="V22" i="35"/>
  <c r="U40" i="35"/>
  <c r="V40" i="35"/>
  <c r="U136" i="35"/>
  <c r="V136" i="35" s="1"/>
  <c r="AG225" i="35"/>
  <c r="AQ225" i="35" s="1"/>
  <c r="V47" i="35"/>
  <c r="U47" i="35"/>
  <c r="U228" i="35"/>
  <c r="V228" i="35"/>
  <c r="V61" i="35"/>
  <c r="U61" i="35"/>
  <c r="AG148" i="35"/>
  <c r="AQ148" i="35" s="1"/>
  <c r="U51" i="35"/>
  <c r="V51" i="35"/>
  <c r="U19" i="35"/>
  <c r="V19" i="35" s="1"/>
  <c r="V73" i="35"/>
  <c r="U98" i="35"/>
  <c r="U105" i="35"/>
  <c r="V105" i="35"/>
  <c r="AG256" i="35"/>
  <c r="V55" i="35"/>
  <c r="U55" i="35"/>
  <c r="AG62" i="35"/>
  <c r="AQ62" i="35" s="1"/>
  <c r="AG136" i="35"/>
  <c r="AG138" i="35"/>
  <c r="AQ138" i="35" s="1"/>
  <c r="V63" i="35"/>
  <c r="U63" i="35"/>
  <c r="U75" i="35"/>
  <c r="AG195" i="35"/>
  <c r="AQ195" i="35" s="1"/>
  <c r="U109" i="35"/>
  <c r="V109" i="35"/>
  <c r="AG156" i="35"/>
  <c r="AG20" i="35"/>
  <c r="U242" i="35"/>
  <c r="V242" i="35" s="1"/>
  <c r="AG14" i="35"/>
  <c r="AQ14" i="35" s="1"/>
  <c r="U25" i="35"/>
  <c r="V25" i="35" s="1"/>
  <c r="U133" i="35"/>
  <c r="V133" i="35"/>
  <c r="AG259" i="35"/>
  <c r="U4" i="35"/>
  <c r="V4" i="35" s="1"/>
  <c r="AG166" i="35"/>
  <c r="AG25" i="35"/>
  <c r="AQ25" i="35" s="1"/>
  <c r="U91" i="35"/>
  <c r="AG173" i="35"/>
  <c r="V34" i="35"/>
  <c r="U80" i="35"/>
  <c r="V80" i="35" s="1"/>
  <c r="U83" i="35"/>
  <c r="V83" i="35"/>
  <c r="U221" i="35"/>
  <c r="V221" i="35"/>
  <c r="AS250" i="35"/>
  <c r="U215" i="35"/>
  <c r="V215" i="35"/>
  <c r="AG235" i="35"/>
  <c r="U31" i="35"/>
  <c r="V31" i="35" s="1"/>
  <c r="AG36" i="35"/>
  <c r="U69" i="35"/>
  <c r="V69" i="35"/>
  <c r="AG80" i="35"/>
  <c r="U86" i="35"/>
  <c r="V86" i="35"/>
  <c r="V16" i="35"/>
  <c r="U16" i="35"/>
  <c r="U124" i="35"/>
  <c r="V124" i="35" s="1"/>
  <c r="AG216" i="35"/>
  <c r="V45" i="35"/>
  <c r="V90" i="35"/>
  <c r="U226" i="35"/>
  <c r="V226" i="35" s="1"/>
  <c r="U125" i="35"/>
  <c r="V125" i="35" s="1"/>
  <c r="U168" i="35"/>
  <c r="V168" i="35"/>
  <c r="U92" i="35"/>
  <c r="V92" i="35"/>
  <c r="AG103" i="35"/>
  <c r="V104" i="35"/>
  <c r="U104" i="35"/>
  <c r="AG116" i="35"/>
  <c r="AQ116" i="35" s="1"/>
  <c r="AG91" i="35"/>
  <c r="AQ91" i="35" s="1"/>
  <c r="AG106" i="35"/>
  <c r="V108" i="35"/>
  <c r="U108" i="35"/>
  <c r="V184" i="35"/>
  <c r="U184" i="35"/>
  <c r="V3" i="35"/>
  <c r="V29" i="35"/>
  <c r="U77" i="35"/>
  <c r="V77" i="35"/>
  <c r="AG79" i="35"/>
  <c r="V123" i="35"/>
  <c r="U178" i="35"/>
  <c r="V178" i="35" s="1"/>
  <c r="AF143" i="35"/>
  <c r="AG17" i="35"/>
  <c r="AQ17" i="35" s="1"/>
  <c r="AG74" i="35"/>
  <c r="AQ74" i="35" s="1"/>
  <c r="AG45" i="35"/>
  <c r="AG82" i="35"/>
  <c r="AQ82" i="35" s="1"/>
  <c r="AG190" i="35"/>
  <c r="AQ190" i="35" s="1"/>
  <c r="U212" i="35"/>
  <c r="V212" i="35"/>
  <c r="AG221" i="35"/>
  <c r="U238" i="35"/>
  <c r="V238" i="35" s="1"/>
  <c r="V208" i="35"/>
  <c r="U208" i="35"/>
  <c r="AG59" i="35"/>
  <c r="AQ59" i="35" s="1"/>
  <c r="V97" i="35"/>
  <c r="U97" i="35"/>
  <c r="U137" i="35"/>
  <c r="V137" i="35" s="1"/>
  <c r="AG159" i="35"/>
  <c r="AQ159" i="35" s="1"/>
  <c r="AG170" i="35"/>
  <c r="AQ170" i="35" s="1"/>
  <c r="AG201" i="35"/>
  <c r="U206" i="35"/>
  <c r="V206" i="35"/>
  <c r="AG187" i="35"/>
  <c r="U227" i="35"/>
  <c r="V227" i="35" s="1"/>
  <c r="AF274" i="35"/>
  <c r="U157" i="35"/>
  <c r="V157" i="35" s="1"/>
  <c r="AG186" i="35"/>
  <c r="U192" i="35"/>
  <c r="V192" i="35"/>
  <c r="V140" i="35"/>
  <c r="U159" i="35"/>
  <c r="V172" i="35"/>
  <c r="U172" i="35"/>
  <c r="AG200" i="35"/>
  <c r="AQ200" i="35" s="1"/>
  <c r="AG206" i="35"/>
  <c r="AQ206" i="35" s="1"/>
  <c r="AG215" i="35"/>
  <c r="AQ215" i="35" s="1"/>
  <c r="U237" i="35"/>
  <c r="V237" i="35" s="1"/>
  <c r="V39" i="35"/>
  <c r="U39" i="35"/>
  <c r="V111" i="35"/>
  <c r="U132" i="35"/>
  <c r="V132" i="35"/>
  <c r="U145" i="35"/>
  <c r="V145" i="35" s="1"/>
  <c r="U155" i="35"/>
  <c r="V155" i="35"/>
  <c r="AG162" i="35"/>
  <c r="V233" i="35"/>
  <c r="AG234" i="35"/>
  <c r="AQ234" i="35" s="1"/>
  <c r="V179" i="35"/>
  <c r="U179" i="35"/>
  <c r="AS186" i="35"/>
  <c r="AF219" i="35"/>
  <c r="AP219" i="35" s="1"/>
  <c r="AG265" i="35"/>
  <c r="V160" i="35"/>
  <c r="U188" i="35"/>
  <c r="V188" i="35" s="1"/>
  <c r="AG261" i="35"/>
  <c r="AG284" i="35"/>
  <c r="U288" i="35"/>
  <c r="V288" i="35"/>
  <c r="AG278" i="35"/>
  <c r="U284" i="35"/>
  <c r="V284" i="35"/>
  <c r="V165" i="35"/>
  <c r="U165" i="35"/>
  <c r="U195" i="35"/>
  <c r="V195" i="35" s="1"/>
  <c r="V259" i="35"/>
  <c r="U259" i="35"/>
  <c r="AG264" i="35"/>
  <c r="V115" i="35"/>
  <c r="AG203" i="35"/>
  <c r="U275" i="35"/>
  <c r="V275" i="35" s="1"/>
  <c r="U283" i="35"/>
  <c r="V283" i="35"/>
  <c r="AG254" i="35"/>
  <c r="AQ254" i="35" s="1"/>
  <c r="V171" i="35"/>
  <c r="U171" i="35"/>
  <c r="AG205" i="35"/>
  <c r="AQ205" i="35" s="1"/>
  <c r="AG229" i="35"/>
  <c r="AG258" i="35"/>
  <c r="AQ258" i="35" s="1"/>
  <c r="V282" i="35"/>
  <c r="U282" i="35"/>
  <c r="V175" i="35"/>
  <c r="U175" i="35"/>
  <c r="F180" i="35"/>
  <c r="U229" i="35"/>
  <c r="V229" i="35"/>
  <c r="V243" i="35"/>
  <c r="U243" i="35"/>
  <c r="AG255" i="35"/>
  <c r="V264" i="35"/>
  <c r="U264" i="35"/>
  <c r="V194" i="35"/>
  <c r="U194" i="35"/>
  <c r="U164" i="35"/>
  <c r="V164" i="35"/>
  <c r="AG185" i="35"/>
  <c r="AG276" i="35"/>
  <c r="V285" i="35"/>
  <c r="U285" i="35"/>
  <c r="V287" i="35"/>
  <c r="AG236" i="35"/>
  <c r="V241" i="35"/>
  <c r="V263" i="35"/>
  <c r="V267" i="35"/>
  <c r="U267" i="35"/>
  <c r="AG281" i="35"/>
  <c r="V279" i="35"/>
  <c r="U279" i="35"/>
  <c r="AG178" i="35"/>
  <c r="AQ178" i="35" s="1"/>
  <c r="U183" i="35"/>
  <c r="V183" i="35" s="1"/>
  <c r="V257" i="35"/>
  <c r="U257" i="35"/>
  <c r="V278" i="35"/>
  <c r="U278" i="35"/>
  <c r="U182" i="35"/>
  <c r="V182" i="35" s="1"/>
  <c r="U223" i="35"/>
  <c r="AF272" i="35"/>
  <c r="AG238" i="35"/>
  <c r="V258" i="35"/>
  <c r="U258" i="35"/>
  <c r="V230" i="35"/>
  <c r="V251" i="35"/>
  <c r="U224" i="35"/>
  <c r="V224" i="35" s="1"/>
  <c r="AG269" i="35"/>
  <c r="AQ269" i="35" s="1"/>
  <c r="V262" i="35"/>
  <c r="U262" i="35"/>
  <c r="AG231" i="35"/>
  <c r="AQ231" i="35" s="1"/>
  <c r="U234" i="35"/>
  <c r="V234" i="35" s="1"/>
  <c r="V291" i="35"/>
  <c r="AQ80" i="35" l="1"/>
  <c r="AQ3" i="35"/>
  <c r="AP101" i="35"/>
  <c r="AP253" i="35"/>
  <c r="AS207" i="35"/>
  <c r="AP159" i="35"/>
  <c r="AQ134" i="35"/>
  <c r="AO255" i="35"/>
  <c r="AE156" i="35" a="1"/>
  <c r="AE156" i="35" s="1"/>
  <c r="AO156" i="35" s="1"/>
  <c r="AP171" i="35"/>
  <c r="AQ45" i="35"/>
  <c r="AQ103" i="35"/>
  <c r="AQ204" i="35"/>
  <c r="AQ236" i="35"/>
  <c r="AQ23" i="35"/>
  <c r="AQ250" i="35"/>
  <c r="AQ84" i="35"/>
  <c r="AP140" i="35"/>
  <c r="AQ38" i="35"/>
  <c r="AP94" i="35"/>
  <c r="AP167" i="35"/>
  <c r="AP195" i="35"/>
  <c r="AP279" i="35"/>
  <c r="AP230" i="35"/>
  <c r="AP117" i="35"/>
  <c r="AQ19" i="35"/>
  <c r="AQ26" i="35"/>
  <c r="AP220" i="35"/>
  <c r="AP151" i="35"/>
  <c r="AP39" i="35"/>
  <c r="AP269" i="35"/>
  <c r="AQ44" i="35"/>
  <c r="AS177" i="35"/>
  <c r="AO46" i="35"/>
  <c r="AP54" i="35"/>
  <c r="AP257" i="35"/>
  <c r="AP288" i="35"/>
  <c r="AQ104" i="35"/>
  <c r="AQ40" i="35"/>
  <c r="AQ229" i="35"/>
  <c r="AQ261" i="35"/>
  <c r="AQ216" i="35"/>
  <c r="AQ280" i="35"/>
  <c r="AP55" i="35"/>
  <c r="AP210" i="35"/>
  <c r="AP190" i="35"/>
  <c r="AP202" i="35"/>
  <c r="AQ242" i="35"/>
  <c r="AQ173" i="35"/>
  <c r="AQ136" i="35"/>
  <c r="AQ212" i="35"/>
  <c r="AP183" i="35"/>
  <c r="AP149" i="35"/>
  <c r="AQ139" i="35"/>
  <c r="AP93" i="35"/>
  <c r="AP51" i="35"/>
  <c r="AQ249" i="35"/>
  <c r="AP189" i="35"/>
  <c r="AP107" i="35"/>
  <c r="AP76" i="35"/>
  <c r="AQ270" i="35"/>
  <c r="AS43" i="35"/>
  <c r="AQ218" i="35"/>
  <c r="AQ240" i="35"/>
  <c r="AP281" i="35"/>
  <c r="AS235" i="35"/>
  <c r="AP71" i="35"/>
  <c r="AQ7" i="35"/>
  <c r="AP203" i="35"/>
  <c r="AQ18" i="35"/>
  <c r="AQ199" i="35"/>
  <c r="AQ174" i="35"/>
  <c r="AP64" i="35"/>
  <c r="AQ73" i="35"/>
  <c r="AQ265" i="35"/>
  <c r="AP164" i="35"/>
  <c r="AQ256" i="35"/>
  <c r="AP285" i="35"/>
  <c r="AP43" i="35"/>
  <c r="AP194" i="35"/>
  <c r="AP22" i="35"/>
  <c r="AP96" i="35"/>
  <c r="AP207" i="35"/>
  <c r="AP45" i="35"/>
  <c r="AQ56" i="35"/>
  <c r="AP115" i="35"/>
  <c r="AQ76" i="35"/>
  <c r="AQ232" i="35"/>
  <c r="AP110" i="35"/>
  <c r="AP152" i="35"/>
  <c r="AQ96" i="35"/>
  <c r="AP58" i="35"/>
  <c r="AQ237" i="35"/>
  <c r="AP130" i="35"/>
  <c r="AQ110" i="35"/>
  <c r="AP231" i="35"/>
  <c r="AQ221" i="35"/>
  <c r="AQ106" i="35"/>
  <c r="AP59" i="35"/>
  <c r="AP200" i="35"/>
  <c r="AQ203" i="35"/>
  <c r="AP52" i="35"/>
  <c r="AP44" i="35"/>
  <c r="AQ33" i="35"/>
  <c r="AE162" i="35" a="1"/>
  <c r="AE162" i="35" s="1"/>
  <c r="AO162" i="35" s="1"/>
  <c r="AP84" i="35"/>
  <c r="AQ186" i="35"/>
  <c r="AP158" i="35"/>
  <c r="AP262" i="35"/>
  <c r="AQ166" i="35"/>
  <c r="AQ15" i="35"/>
  <c r="AQ163" i="35"/>
  <c r="AP198" i="35"/>
  <c r="AQ281" i="35"/>
  <c r="AQ36" i="35"/>
  <c r="AQ13" i="35"/>
  <c r="AP119" i="35"/>
  <c r="AP133" i="35"/>
  <c r="AP182" i="35"/>
  <c r="AQ263" i="35"/>
  <c r="AQ30" i="35"/>
  <c r="AP211" i="35"/>
  <c r="AP163" i="35"/>
  <c r="AQ264" i="35"/>
  <c r="AP274" i="35"/>
  <c r="AQ274" i="35"/>
  <c r="AP12" i="35"/>
  <c r="AP134" i="35"/>
  <c r="AP201" i="35"/>
  <c r="AP280" i="35"/>
  <c r="AP126" i="35"/>
  <c r="AQ235" i="35"/>
  <c r="AQ143" i="35"/>
  <c r="AP291" i="35"/>
  <c r="AS175" i="35"/>
  <c r="AP143" i="35"/>
  <c r="AP112" i="35"/>
  <c r="AP216" i="35"/>
  <c r="AP270" i="35"/>
  <c r="AP108" i="35"/>
  <c r="AQ275" i="35"/>
  <c r="AQ273" i="35"/>
  <c r="AP276" i="35"/>
  <c r="AP123" i="35"/>
  <c r="AQ279" i="35"/>
  <c r="AQ81" i="35"/>
  <c r="AQ230" i="35"/>
  <c r="AP122" i="35"/>
  <c r="AQ182" i="35"/>
  <c r="AQ278" i="35"/>
  <c r="AQ201" i="35"/>
  <c r="AQ145" i="35"/>
  <c r="AQ175" i="35"/>
  <c r="AP73" i="35"/>
  <c r="AQ238" i="35"/>
  <c r="AQ79" i="35"/>
  <c r="AP272" i="35"/>
  <c r="AQ276" i="35"/>
  <c r="AQ284" i="35"/>
  <c r="AQ277" i="35"/>
  <c r="AP154" i="35"/>
  <c r="AP240" i="35"/>
  <c r="AQ71" i="35"/>
  <c r="AQ211" i="35"/>
  <c r="AP141" i="35"/>
  <c r="AP261" i="35"/>
  <c r="AP87" i="35"/>
  <c r="AQ69" i="35"/>
  <c r="AS109" i="35"/>
  <c r="AQ68" i="35"/>
  <c r="AP249" i="35"/>
  <c r="AQ78" i="35"/>
  <c r="AQ193" i="35"/>
  <c r="AP50" i="35"/>
  <c r="AP114" i="35"/>
  <c r="AP191" i="35"/>
  <c r="AQ146" i="35"/>
  <c r="AQ99" i="35"/>
  <c r="AP289" i="35"/>
  <c r="AQ220" i="35"/>
  <c r="AE77" i="35" a="1"/>
  <c r="AE77" i="35" s="1"/>
  <c r="AO77" i="35" s="1"/>
  <c r="AE38" i="35" a="1"/>
  <c r="AE38" i="35" s="1"/>
  <c r="AO38" i="35" s="1"/>
  <c r="AQ85" i="35"/>
  <c r="AP15" i="35"/>
  <c r="AP38" i="35"/>
  <c r="AP244" i="35"/>
  <c r="AP284" i="35"/>
  <c r="AP260" i="35"/>
  <c r="AP34" i="35"/>
  <c r="AQ224" i="35"/>
  <c r="AE58" i="35" a="1"/>
  <c r="AE58" i="35" s="1"/>
  <c r="AO58" i="35" s="1"/>
  <c r="AO8" i="35"/>
  <c r="AS126" i="35"/>
  <c r="AE183" i="35" a="1"/>
  <c r="AE183" i="35" s="1"/>
  <c r="AO183" i="35" s="1"/>
  <c r="AO167" i="35"/>
  <c r="AE291" i="35" a="1"/>
  <c r="AE291" i="35" s="1"/>
  <c r="AO291" i="35" s="1"/>
  <c r="AS205" i="35"/>
  <c r="AE123" i="35" a="1"/>
  <c r="AE123" i="35" s="1"/>
  <c r="AO123" i="35" s="1"/>
  <c r="AE147" i="35" a="1"/>
  <c r="AE147" i="35" s="1"/>
  <c r="AO147" i="35" s="1"/>
  <c r="AE113" i="35" a="1"/>
  <c r="AE113" i="35" s="1"/>
  <c r="AO113" i="35" s="1"/>
  <c r="AE192" i="35" a="1"/>
  <c r="AE192" i="35" s="1"/>
  <c r="AO192" i="35" s="1"/>
  <c r="AE260" i="35" a="1"/>
  <c r="AE260" i="35" s="1"/>
  <c r="AE55" i="35" a="1"/>
  <c r="AE55" i="35" s="1"/>
  <c r="AO55" i="35" s="1"/>
  <c r="AE27" i="35" a="1"/>
  <c r="AE27" i="35" s="1"/>
  <c r="AO27" i="35" s="1"/>
  <c r="AP98" i="35"/>
  <c r="AI98" i="35"/>
  <c r="AI6" i="35"/>
  <c r="AP287" i="35"/>
  <c r="AI287" i="35"/>
  <c r="AP72" i="35"/>
  <c r="AI72" i="35"/>
  <c r="AP155" i="35"/>
  <c r="AI78" i="35"/>
  <c r="AP78" i="35"/>
  <c r="AI147" i="35"/>
  <c r="AI77" i="35"/>
  <c r="AI83" i="35"/>
  <c r="AI140" i="35"/>
  <c r="AI158" i="35"/>
  <c r="AE172" i="35" a="1"/>
  <c r="AE172" i="35" s="1"/>
  <c r="AO172" i="35" s="1"/>
  <c r="AI291" i="35"/>
  <c r="AI151" i="35"/>
  <c r="AI210" i="35"/>
  <c r="AP46" i="35"/>
  <c r="AI46" i="35"/>
  <c r="AI143" i="35"/>
  <c r="AI248" i="35"/>
  <c r="AP248" i="35"/>
  <c r="AE165" i="35" a="1"/>
  <c r="AE165" i="35" s="1"/>
  <c r="AO165" i="35" s="1"/>
  <c r="AE40" i="35" a="1"/>
  <c r="AE40" i="35" s="1"/>
  <c r="AO40" i="35" s="1"/>
  <c r="AP245" i="35"/>
  <c r="AI245" i="35"/>
  <c r="AI54" i="35"/>
  <c r="AI219" i="35"/>
  <c r="AI3" i="35"/>
  <c r="AI155" i="35"/>
  <c r="AS155" i="35" s="1"/>
  <c r="AI281" i="35"/>
  <c r="AI114" i="35"/>
  <c r="AI50" i="35"/>
  <c r="AI260" i="35"/>
  <c r="AP222" i="35"/>
  <c r="AI222" i="35"/>
  <c r="AI122" i="35"/>
  <c r="AI65" i="35"/>
  <c r="AI163" i="35"/>
  <c r="AI59" i="35"/>
  <c r="AI71" i="35"/>
  <c r="AI19" i="35"/>
  <c r="AI115" i="35"/>
  <c r="AQ115" i="35"/>
  <c r="AQ197" i="35"/>
  <c r="AI203" i="35"/>
  <c r="AQ187" i="35"/>
  <c r="AI190" i="35"/>
  <c r="AQ185" i="35"/>
  <c r="AI108" i="35"/>
  <c r="AQ108" i="35"/>
  <c r="AQ202" i="35"/>
  <c r="AI202" i="35"/>
  <c r="AQ28" i="35"/>
  <c r="AQ48" i="35"/>
  <c r="AI133" i="35"/>
  <c r="AI255" i="35"/>
  <c r="AQ255" i="35"/>
  <c r="AQ101" i="35"/>
  <c r="AI101" i="35"/>
  <c r="AQ20" i="35"/>
  <c r="AQ63" i="35"/>
  <c r="AQ164" i="35"/>
  <c r="AI164" i="35"/>
  <c r="AQ10" i="35"/>
  <c r="AQ196" i="35"/>
  <c r="AI196" i="35"/>
  <c r="AQ217" i="35"/>
  <c r="AI200" i="35"/>
  <c r="AI89" i="35"/>
  <c r="AQ89" i="35"/>
  <c r="AQ120" i="35"/>
  <c r="AQ156" i="35"/>
  <c r="AI156" i="35"/>
  <c r="AQ257" i="35"/>
  <c r="AI257" i="35"/>
  <c r="AI58" i="35"/>
  <c r="AQ58" i="35"/>
  <c r="AI259" i="35"/>
  <c r="AQ259" i="35"/>
  <c r="AQ162" i="35"/>
  <c r="AI74" i="35"/>
  <c r="AS34" i="35"/>
  <c r="AS224" i="35"/>
  <c r="AS26" i="35"/>
  <c r="AS37" i="35"/>
  <c r="AS96" i="35"/>
  <c r="AS30" i="35"/>
  <c r="AS184" i="35"/>
  <c r="AS199" i="35"/>
  <c r="AE85" i="35" a="1"/>
  <c r="AE85" i="35" s="1"/>
  <c r="AO85" i="35" s="1"/>
  <c r="AE244" i="35" a="1"/>
  <c r="AE244" i="35" s="1"/>
  <c r="AO244" i="35" s="1"/>
  <c r="AS66" i="35"/>
  <c r="AE145" i="35" a="1"/>
  <c r="AE145" i="35" s="1"/>
  <c r="AO145" i="35" s="1"/>
  <c r="AE286" i="35" a="1"/>
  <c r="AE286" i="35" s="1"/>
  <c r="AO286" i="35" s="1"/>
  <c r="AS141" i="35"/>
  <c r="AE264" i="35" a="1"/>
  <c r="AE264" i="35" s="1"/>
  <c r="AO264" i="35" s="1"/>
  <c r="AE233" i="35" a="1"/>
  <c r="AE233" i="35" s="1"/>
  <c r="AO233" i="35" s="1"/>
  <c r="AE195" i="35" a="1"/>
  <c r="AE195" i="35" s="1"/>
  <c r="AO195" i="35" s="1"/>
  <c r="AS128" i="35"/>
  <c r="AS246" i="35"/>
  <c r="AS183" i="35"/>
  <c r="AE16" i="35" a="1"/>
  <c r="AE16" i="35" s="1"/>
  <c r="AO16" i="35" s="1"/>
  <c r="AE164" i="35" a="1"/>
  <c r="AE164" i="35" s="1"/>
  <c r="AO164" i="35" s="1"/>
  <c r="AE209" i="35" a="1"/>
  <c r="AE209" i="35" s="1"/>
  <c r="AO209" i="35" s="1"/>
  <c r="AS86" i="35"/>
  <c r="AS87" i="35"/>
  <c r="AS236" i="35"/>
  <c r="AS285" i="35"/>
  <c r="AS232" i="35"/>
  <c r="AE127" i="35" a="1"/>
  <c r="AE127" i="35" s="1"/>
  <c r="AO127" i="35" s="1"/>
  <c r="AE128" i="35" a="1"/>
  <c r="AE128" i="35" s="1"/>
  <c r="AO128" i="35" s="1"/>
  <c r="AE84" i="35" a="1"/>
  <c r="AE84" i="35" s="1"/>
  <c r="AO84" i="35" s="1"/>
  <c r="AE218" i="35" a="1"/>
  <c r="AE218" i="35" s="1"/>
  <c r="AO218" i="35" s="1"/>
  <c r="AE272" i="35" a="1"/>
  <c r="AE272" i="35" s="1"/>
  <c r="AO272" i="35" s="1"/>
  <c r="AE207" i="35" a="1"/>
  <c r="AE207" i="35" s="1"/>
  <c r="AO207" i="35" s="1"/>
  <c r="AE52" i="35" a="1"/>
  <c r="AE52" i="35" s="1"/>
  <c r="AO52" i="35" s="1"/>
  <c r="AE99" i="35" a="1"/>
  <c r="AE99" i="35" s="1"/>
  <c r="AO99" i="35" s="1"/>
  <c r="AE47" i="35" a="1"/>
  <c r="AE47" i="35" s="1"/>
  <c r="AO47" i="35" s="1"/>
  <c r="AE136" i="35" a="1"/>
  <c r="AE136" i="35" s="1"/>
  <c r="AO136" i="35" s="1"/>
  <c r="AE247" i="35" a="1"/>
  <c r="AE247" i="35" s="1"/>
  <c r="AO247" i="35" s="1"/>
  <c r="AE205" i="35" a="1"/>
  <c r="AE205" i="35" s="1"/>
  <c r="AO205" i="35" s="1"/>
  <c r="AE12" i="35" a="1"/>
  <c r="AE12" i="35" s="1"/>
  <c r="AO12" i="35" s="1"/>
  <c r="AE118" i="35" a="1"/>
  <c r="AE118" i="35" s="1"/>
  <c r="AO118" i="35" s="1"/>
  <c r="AE220" i="35" a="1"/>
  <c r="AE220" i="35" s="1"/>
  <c r="AO220" i="35" s="1"/>
  <c r="AE282" i="35" a="1"/>
  <c r="AE282" i="35" s="1"/>
  <c r="AO282" i="35" s="1"/>
  <c r="AE108" i="35" a="1"/>
  <c r="AE108" i="35" s="1"/>
  <c r="AO108" i="35" s="1"/>
  <c r="AE86" i="35" a="1"/>
  <c r="AE86" i="35" s="1"/>
  <c r="AO86" i="35" s="1"/>
  <c r="AE5" i="35" a="1"/>
  <c r="AE5" i="35" s="1"/>
  <c r="AO5" i="35" s="1"/>
  <c r="AE4" i="35" a="1"/>
  <c r="AE4" i="35" s="1"/>
  <c r="AO4" i="35" s="1"/>
  <c r="AE285" i="35" a="1"/>
  <c r="AE285" i="35" s="1"/>
  <c r="AO285" i="35" s="1"/>
  <c r="AE70" i="35" a="1"/>
  <c r="AE70" i="35" s="1"/>
  <c r="AO70" i="35" s="1"/>
  <c r="AE217" i="35" a="1"/>
  <c r="AE217" i="35" s="1"/>
  <c r="AO217" i="35" s="1"/>
  <c r="AE133" i="35" a="1"/>
  <c r="AE133" i="35" s="1"/>
  <c r="AO133" i="35" s="1"/>
  <c r="AE105" i="35" a="1"/>
  <c r="AE105" i="35" s="1"/>
  <c r="AO105" i="35" s="1"/>
  <c r="AE57" i="35" a="1"/>
  <c r="AE57" i="35" s="1"/>
  <c r="AO57" i="35" s="1"/>
  <c r="AE48" i="35" a="1"/>
  <c r="AE48" i="35" s="1"/>
  <c r="AO48" i="35" s="1"/>
  <c r="AE14" i="35" a="1"/>
  <c r="AE14" i="35" s="1"/>
  <c r="AO14" i="35" s="1"/>
  <c r="AE56" i="35" a="1"/>
  <c r="AE56" i="35" s="1"/>
  <c r="AO56" i="35" s="1"/>
  <c r="AE21" i="35" a="1"/>
  <c r="AE21" i="35" s="1"/>
  <c r="AO21" i="35" s="1"/>
  <c r="AE20" i="35" a="1"/>
  <c r="AE20" i="35" s="1"/>
  <c r="AO20" i="35" s="1"/>
  <c r="AE213" i="35" a="1"/>
  <c r="AE213" i="35" s="1"/>
  <c r="AO213" i="35" s="1"/>
  <c r="AE81" i="35" a="1"/>
  <c r="AE81" i="35" s="1"/>
  <c r="AO81" i="35" s="1"/>
  <c r="AE114" i="35" a="1"/>
  <c r="AE114" i="35" s="1"/>
  <c r="AO114" i="35" s="1"/>
  <c r="AE115" i="35" a="1"/>
  <c r="AE115" i="35" s="1"/>
  <c r="AO115" i="35" s="1"/>
  <c r="AE97" i="35" a="1"/>
  <c r="AE97" i="35" s="1"/>
  <c r="AO97" i="35" s="1"/>
  <c r="AE109" i="35" a="1"/>
  <c r="AE109" i="35" s="1"/>
  <c r="AO109" i="35" s="1"/>
  <c r="AE198" i="35" a="1"/>
  <c r="AE198" i="35" s="1"/>
  <c r="AO198" i="35" s="1"/>
  <c r="AE193" i="35" a="1"/>
  <c r="AE193" i="35" s="1"/>
  <c r="AO193" i="35" s="1"/>
  <c r="AE154" i="35" a="1"/>
  <c r="AE154" i="35" s="1"/>
  <c r="AO154" i="35" s="1"/>
  <c r="AE177" i="35" a="1"/>
  <c r="AE177" i="35" s="1"/>
  <c r="AO177" i="35" s="1"/>
  <c r="AE181" i="35" a="1"/>
  <c r="AE181" i="35" s="1"/>
  <c r="AO181" i="35" s="1"/>
  <c r="AE206" i="35" a="1"/>
  <c r="AE206" i="35" s="1"/>
  <c r="AO206" i="35" s="1"/>
  <c r="AE104" i="35" a="1"/>
  <c r="AE104" i="35" s="1"/>
  <c r="AO104" i="35" s="1"/>
  <c r="AE120" i="35" a="1"/>
  <c r="AE120" i="35" s="1"/>
  <c r="AO120" i="35" s="1"/>
  <c r="AE168" i="35" a="1"/>
  <c r="AE168" i="35" s="1"/>
  <c r="AO168" i="35" s="1"/>
  <c r="AE199" i="35" a="1"/>
  <c r="AE199" i="35" s="1"/>
  <c r="AO199" i="35" s="1"/>
  <c r="AE248" i="35" a="1"/>
  <c r="AE248" i="35" s="1"/>
  <c r="AO248" i="35" s="1"/>
  <c r="AE151" i="35" a="1"/>
  <c r="AE151" i="35" s="1"/>
  <c r="AO151" i="35" s="1"/>
  <c r="AE231" i="35" a="1"/>
  <c r="AE231" i="35" s="1"/>
  <c r="AO231" i="35" s="1"/>
  <c r="AE275" i="35" a="1"/>
  <c r="AE275" i="35" s="1"/>
  <c r="AO275" i="35" s="1"/>
  <c r="AE51" i="35" a="1"/>
  <c r="AE51" i="35" s="1"/>
  <c r="AO51" i="35" s="1"/>
  <c r="AE236" i="35" a="1"/>
  <c r="AE236" i="35" s="1"/>
  <c r="AO236" i="35" s="1"/>
  <c r="AE139" i="35" a="1"/>
  <c r="AE139" i="35" s="1"/>
  <c r="AO139" i="35" s="1"/>
  <c r="AE238" i="35" a="1"/>
  <c r="AE238" i="35" s="1"/>
  <c r="AO238" i="35" s="1"/>
  <c r="AE179" i="35" a="1"/>
  <c r="AE179" i="35" s="1"/>
  <c r="AO179" i="35" s="1"/>
  <c r="AE263" i="35" a="1"/>
  <c r="AE263" i="35" s="1"/>
  <c r="AO263" i="35" s="1"/>
  <c r="AE208" i="35" a="1"/>
  <c r="AE208" i="35" s="1"/>
  <c r="AO208" i="35" s="1"/>
  <c r="AE53" i="35" a="1"/>
  <c r="AE53" i="35" s="1"/>
  <c r="AO53" i="35" s="1"/>
  <c r="AE281" i="35" a="1"/>
  <c r="AE281" i="35" s="1"/>
  <c r="AO281" i="35" s="1"/>
  <c r="AE203" i="35" a="1"/>
  <c r="AE203" i="35" s="1"/>
  <c r="AO203" i="35" s="1"/>
  <c r="AE146" i="35" a="1"/>
  <c r="AE146" i="35" s="1"/>
  <c r="AO146" i="35" s="1"/>
  <c r="AE176" i="35" a="1"/>
  <c r="AE176" i="35" s="1"/>
  <c r="AO176" i="35" s="1"/>
  <c r="AE169" i="35" a="1"/>
  <c r="AE169" i="35" s="1"/>
  <c r="AO169" i="35" s="1"/>
  <c r="AE96" i="35" a="1"/>
  <c r="AE96" i="35" s="1"/>
  <c r="AO96" i="35" s="1"/>
  <c r="AE88" i="35" a="1"/>
  <c r="AE88" i="35" s="1"/>
  <c r="AO88" i="35" s="1"/>
  <c r="AE62" i="35" a="1"/>
  <c r="AE62" i="35" s="1"/>
  <c r="AO62" i="35" s="1"/>
  <c r="AE39" i="35" a="1"/>
  <c r="AE39" i="35" s="1"/>
  <c r="AO39" i="35" s="1"/>
  <c r="AE148" i="35" a="1"/>
  <c r="AE148" i="35" s="1"/>
  <c r="AO148" i="35" s="1"/>
  <c r="AE265" i="35" a="1"/>
  <c r="AE265" i="35" s="1"/>
  <c r="AO265" i="35" s="1"/>
  <c r="AE15" i="35" a="1"/>
  <c r="AE15" i="35" s="1"/>
  <c r="AO15" i="35" s="1"/>
  <c r="AE221" i="35" a="1"/>
  <c r="AE221" i="35" s="1"/>
  <c r="AO221" i="35" s="1"/>
  <c r="AE83" i="35" a="1"/>
  <c r="AE83" i="35" s="1"/>
  <c r="AO83" i="35" s="1"/>
  <c r="AE152" i="35" a="1"/>
  <c r="AE152" i="35" s="1"/>
  <c r="AO152" i="35" s="1"/>
  <c r="AE175" i="35" a="1"/>
  <c r="AE175" i="35" s="1"/>
  <c r="AO175" i="35" s="1"/>
  <c r="AE155" i="35" a="1"/>
  <c r="AE155" i="35" s="1"/>
  <c r="AO155" i="35" s="1"/>
  <c r="AE204" i="35" a="1"/>
  <c r="AE204" i="35" s="1"/>
  <c r="AO204" i="35" s="1"/>
  <c r="AE200" i="35" a="1"/>
  <c r="AE200" i="35" s="1"/>
  <c r="AO200" i="35" s="1"/>
  <c r="AE66" i="35" a="1"/>
  <c r="AE66" i="35" s="1"/>
  <c r="AO66" i="35" s="1"/>
  <c r="AE210" i="35" a="1"/>
  <c r="AE210" i="35" s="1"/>
  <c r="AO210" i="35" s="1"/>
  <c r="AE161" i="35" a="1"/>
  <c r="AE161" i="35" s="1"/>
  <c r="AO161" i="35" s="1"/>
  <c r="AE163" i="35" a="1"/>
  <c r="AE163" i="35" s="1"/>
  <c r="AO163" i="35" s="1"/>
  <c r="AE237" i="35" a="1"/>
  <c r="AE237" i="35" s="1"/>
  <c r="AO237" i="35" s="1"/>
  <c r="AE137" i="35" a="1"/>
  <c r="AE137" i="35" s="1"/>
  <c r="AO137" i="35" s="1"/>
  <c r="AE270" i="35" a="1"/>
  <c r="AE270" i="35" s="1"/>
  <c r="AO270" i="35" s="1"/>
  <c r="AE121" i="35" a="1"/>
  <c r="AE121" i="35" s="1"/>
  <c r="AO121" i="35" s="1"/>
  <c r="AE23" i="35" a="1"/>
  <c r="AE23" i="35" s="1"/>
  <c r="AO23" i="35" s="1"/>
  <c r="AE18" i="35" a="1"/>
  <c r="AE18" i="35" s="1"/>
  <c r="AO18" i="35" s="1"/>
  <c r="AE249" i="35" a="1"/>
  <c r="AE249" i="35" s="1"/>
  <c r="AO249" i="35" s="1"/>
  <c r="AE61" i="35" a="1"/>
  <c r="AE61" i="35" s="1"/>
  <c r="AO61" i="35" s="1"/>
  <c r="AE243" i="35" a="1"/>
  <c r="AE243" i="35" s="1"/>
  <c r="AO243" i="35" s="1"/>
  <c r="AE226" i="35" a="1"/>
  <c r="AE226" i="35" s="1"/>
  <c r="AO226" i="35" s="1"/>
  <c r="AE3" i="35" a="1"/>
  <c r="AE3" i="35" s="1"/>
  <c r="AO3" i="35" s="1"/>
  <c r="AE100" i="35" a="1"/>
  <c r="AE100" i="35" s="1"/>
  <c r="AO100" i="35" s="1"/>
  <c r="AE42" i="35" a="1"/>
  <c r="AE42" i="35" s="1"/>
  <c r="AO42" i="35" s="1"/>
  <c r="AE80" i="35" a="1"/>
  <c r="AE80" i="35" s="1"/>
  <c r="AO80" i="35" s="1"/>
  <c r="AE228" i="35" a="1"/>
  <c r="AE228" i="35" s="1"/>
  <c r="AO228" i="35" s="1"/>
  <c r="AE49" i="35" a="1"/>
  <c r="AE49" i="35" s="1"/>
  <c r="AO49" i="35" s="1"/>
  <c r="AE241" i="35" a="1"/>
  <c r="AE241" i="35" s="1"/>
  <c r="AO241" i="35" s="1"/>
  <c r="AE140" i="35" a="1"/>
  <c r="AE140" i="35" s="1"/>
  <c r="AO140" i="35" s="1"/>
  <c r="AE63" i="35" a="1"/>
  <c r="AE63" i="35" s="1"/>
  <c r="AO63" i="35" s="1"/>
  <c r="AE74" i="35" a="1"/>
  <c r="AE74" i="35" s="1"/>
  <c r="AO74" i="35" s="1"/>
  <c r="AE7" i="35" a="1"/>
  <c r="AE7" i="35" s="1"/>
  <c r="AO7" i="35" s="1"/>
  <c r="AE44" i="35" a="1"/>
  <c r="AE44" i="35" s="1"/>
  <c r="AO44" i="35" s="1"/>
  <c r="AE246" i="35" a="1"/>
  <c r="AE246" i="35" s="1"/>
  <c r="AO246" i="35" s="1"/>
  <c r="AE250" i="35" a="1"/>
  <c r="AE250" i="35" s="1"/>
  <c r="AO250" i="35" s="1"/>
  <c r="AE153" i="35" a="1"/>
  <c r="AE153" i="35" s="1"/>
  <c r="AO153" i="35" s="1"/>
  <c r="AE129" i="35" a="1"/>
  <c r="AE129" i="35" s="1"/>
  <c r="AO129" i="35" s="1"/>
  <c r="AE196" i="35" a="1"/>
  <c r="AE196" i="35" s="1"/>
  <c r="AO196" i="35" s="1"/>
  <c r="AE22" i="35" a="1"/>
  <c r="AE22" i="35" s="1"/>
  <c r="AO22" i="35" s="1"/>
  <c r="AE111" i="35" a="1"/>
  <c r="AE111" i="35" s="1"/>
  <c r="AO111" i="35" s="1"/>
  <c r="AE112" i="35" a="1"/>
  <c r="AE112" i="35" s="1"/>
  <c r="AO112" i="35" s="1"/>
  <c r="AE188" i="35" a="1"/>
  <c r="AE188" i="35" s="1"/>
  <c r="AO188" i="35" s="1"/>
  <c r="AE92" i="35" a="1"/>
  <c r="AE92" i="35" s="1"/>
  <c r="AO92" i="35" s="1"/>
  <c r="AE73" i="35" a="1"/>
  <c r="AE73" i="35" s="1"/>
  <c r="AO73" i="35" s="1"/>
  <c r="AE32" i="35" a="1"/>
  <c r="AE32" i="35" s="1"/>
  <c r="AO32" i="35" s="1"/>
  <c r="AE41" i="35" a="1"/>
  <c r="AE41" i="35" s="1"/>
  <c r="AO41" i="35" s="1"/>
  <c r="AE276" i="35" a="1"/>
  <c r="AE276" i="35" s="1"/>
  <c r="AO276" i="35" s="1"/>
  <c r="AE274" i="35" a="1"/>
  <c r="AE274" i="35" s="1"/>
  <c r="AO274" i="35" s="1"/>
  <c r="AE185" i="35" a="1"/>
  <c r="AE185" i="35" s="1"/>
  <c r="AO185" i="35" s="1"/>
  <c r="AE43" i="35" a="1"/>
  <c r="AE43" i="35" s="1"/>
  <c r="AO43" i="35" s="1"/>
  <c r="AE280" i="35" a="1"/>
  <c r="AE280" i="35" s="1"/>
  <c r="AO280" i="35" s="1"/>
  <c r="AE64" i="35" a="1"/>
  <c r="AE64" i="35" s="1"/>
  <c r="AO64" i="35" s="1"/>
  <c r="AE110" i="35" a="1"/>
  <c r="AE110" i="35" s="1"/>
  <c r="AO110" i="35" s="1"/>
  <c r="AE194" i="35" a="1"/>
  <c r="AE194" i="35" s="1"/>
  <c r="AO194" i="35" s="1"/>
  <c r="AE283" i="35" a="1"/>
  <c r="AE283" i="35" s="1"/>
  <c r="AO283" i="35" s="1"/>
  <c r="AE160" i="35" a="1"/>
  <c r="AE160" i="35" s="1"/>
  <c r="AO160" i="35" s="1"/>
  <c r="AE178" i="35" a="1"/>
  <c r="AE178" i="35" s="1"/>
  <c r="AO178" i="35" s="1"/>
  <c r="AE215" i="35" a="1"/>
  <c r="AE215" i="35" s="1"/>
  <c r="AO215" i="35" s="1"/>
  <c r="AE242" i="35" a="1"/>
  <c r="AE242" i="35" s="1"/>
  <c r="AO242" i="35" s="1"/>
  <c r="AE138" i="35" a="1"/>
  <c r="AE138" i="35" s="1"/>
  <c r="AO138" i="35" s="1"/>
  <c r="AE216" i="35" a="1"/>
  <c r="AE216" i="35" s="1"/>
  <c r="AO216" i="35" s="1"/>
  <c r="AE290" i="35" a="1"/>
  <c r="AE290" i="35" s="1"/>
  <c r="AO290" i="35" s="1"/>
  <c r="AE166" i="35" a="1"/>
  <c r="AE166" i="35" s="1"/>
  <c r="AO166" i="35" s="1"/>
  <c r="AE94" i="35" a="1"/>
  <c r="AE94" i="35" s="1"/>
  <c r="AO94" i="35" s="1"/>
  <c r="AE269" i="35" a="1"/>
  <c r="AE269" i="35" s="1"/>
  <c r="AO269" i="35" s="1"/>
  <c r="AE135" i="35" a="1"/>
  <c r="AE135" i="35" s="1"/>
  <c r="AO135" i="35" s="1"/>
  <c r="AE19" i="35" a="1"/>
  <c r="AE19" i="35" s="1"/>
  <c r="AO19" i="35" s="1"/>
  <c r="AE234" i="35" a="1"/>
  <c r="AE234" i="35" s="1"/>
  <c r="AO234" i="35" s="1"/>
  <c r="AE278" i="35" a="1"/>
  <c r="AE278" i="35" s="1"/>
  <c r="AO278" i="35" s="1"/>
  <c r="AE257" i="35" a="1"/>
  <c r="AE257" i="35" s="1"/>
  <c r="AO257" i="35" s="1"/>
  <c r="AE202" i="35" a="1"/>
  <c r="AE202" i="35" s="1"/>
  <c r="AO202" i="35" s="1"/>
  <c r="AE184" i="35" a="1"/>
  <c r="AE184" i="35" s="1"/>
  <c r="AO184" i="35" s="1"/>
  <c r="AE125" i="35" a="1"/>
  <c r="AE125" i="35" s="1"/>
  <c r="AO125" i="35" s="1"/>
  <c r="AE224" i="35" a="1"/>
  <c r="AE224" i="35" s="1"/>
  <c r="AO224" i="35" s="1"/>
  <c r="AE174" i="35" a="1"/>
  <c r="AE174" i="35" s="1"/>
  <c r="AO174" i="35" s="1"/>
  <c r="AE29" i="35" a="1"/>
  <c r="AE29" i="35" s="1"/>
  <c r="AO29" i="35" s="1"/>
  <c r="AE261" i="35" a="1"/>
  <c r="AE261" i="35" s="1"/>
  <c r="AO261" i="35" s="1"/>
  <c r="F119" i="35"/>
  <c r="AE119" i="35" a="1"/>
  <c r="AE119" i="35" s="1"/>
  <c r="AO119" i="35" s="1"/>
  <c r="AE116" i="35" a="1"/>
  <c r="AE116" i="35" s="1"/>
  <c r="AO116" i="35" s="1"/>
  <c r="AE256" i="35" a="1"/>
  <c r="AE256" i="35" s="1"/>
  <c r="AO256" i="35" s="1"/>
  <c r="AE271" i="35" a="1"/>
  <c r="AE271" i="35" s="1"/>
  <c r="AO271" i="35" s="1"/>
  <c r="AE288" i="35" a="1"/>
  <c r="AE288" i="35" s="1"/>
  <c r="AO288" i="35" s="1"/>
  <c r="AE229" i="35" a="1"/>
  <c r="AE229" i="35" s="1"/>
  <c r="AO229" i="35" s="1"/>
  <c r="AE90" i="35" a="1"/>
  <c r="AE90" i="35" s="1"/>
  <c r="AO90" i="35" s="1"/>
  <c r="AE141" i="35" a="1"/>
  <c r="AE141" i="35" s="1"/>
  <c r="AO141" i="35" s="1"/>
  <c r="AE102" i="35" a="1"/>
  <c r="AE102" i="35" s="1"/>
  <c r="AO102" i="35" s="1"/>
  <c r="AE79" i="35" a="1"/>
  <c r="AE79" i="35" s="1"/>
  <c r="AO79" i="35" s="1"/>
  <c r="AE107" i="35" a="1"/>
  <c r="AE107" i="35" s="1"/>
  <c r="AO107" i="35" s="1"/>
  <c r="AE245" i="35" a="1"/>
  <c r="AE245" i="35" s="1"/>
  <c r="AO245" i="35" s="1"/>
  <c r="AE50" i="35" a="1"/>
  <c r="AE50" i="35" s="1"/>
  <c r="AO50" i="35" s="1"/>
  <c r="AE267" i="35" a="1"/>
  <c r="AE267" i="35" s="1"/>
  <c r="AO267" i="35" s="1"/>
  <c r="AE268" i="35" a="1"/>
  <c r="AE268" i="35" s="1"/>
  <c r="AO268" i="35" s="1"/>
  <c r="AE259" i="35" a="1"/>
  <c r="AE259" i="35" s="1"/>
  <c r="AO259" i="35" s="1"/>
  <c r="AE10" i="35" a="1"/>
  <c r="AE10" i="35" s="1"/>
  <c r="AO10" i="35" s="1"/>
  <c r="AE131" i="35" a="1"/>
  <c r="AE131" i="35" s="1"/>
  <c r="AO131" i="35" s="1"/>
  <c r="AE173" i="35" a="1"/>
  <c r="AE173" i="35" s="1"/>
  <c r="AO173" i="35" s="1"/>
  <c r="AE197" i="35" a="1"/>
  <c r="AE197" i="35" s="1"/>
  <c r="AO197" i="35" s="1"/>
  <c r="AE34" i="35" a="1"/>
  <c r="AE34" i="35" s="1"/>
  <c r="AO34" i="35" s="1"/>
  <c r="AE273" i="35" a="1"/>
  <c r="AE273" i="35" s="1"/>
  <c r="AO273" i="35" s="1"/>
  <c r="AE122" i="35" a="1"/>
  <c r="AE122" i="35" s="1"/>
  <c r="AO122" i="35" s="1"/>
  <c r="AE225" i="35" a="1"/>
  <c r="AE225" i="35" s="1"/>
  <c r="AO225" i="35" s="1"/>
  <c r="AE101" i="35" a="1"/>
  <c r="AE101" i="35" s="1"/>
  <c r="AO101" i="35" s="1"/>
  <c r="AE35" i="35" a="1"/>
  <c r="AE35" i="35" s="1"/>
  <c r="AO35" i="35" s="1"/>
  <c r="F219" i="35"/>
  <c r="AE219" i="35" a="1"/>
  <c r="AE219" i="35" s="1"/>
  <c r="AO219" i="35" s="1"/>
  <c r="F17" i="35"/>
  <c r="AE17" i="35" a="1"/>
  <c r="AE17" i="35" s="1"/>
  <c r="AO17" i="35" s="1"/>
  <c r="AE187" i="35" a="1"/>
  <c r="AE187" i="35" s="1"/>
  <c r="AO187" i="35" s="1"/>
  <c r="AE78" i="35" a="1"/>
  <c r="AE78" i="35" s="1"/>
  <c r="AO78" i="35" s="1"/>
  <c r="AE9" i="35" a="1"/>
  <c r="AE9" i="35" s="1"/>
  <c r="AO9" i="35" s="1"/>
  <c r="AE251" i="35" a="1"/>
  <c r="AE251" i="35" s="1"/>
  <c r="AO251" i="35" s="1"/>
  <c r="AE124" i="35" a="1"/>
  <c r="AE124" i="35" s="1"/>
  <c r="AO124" i="35" s="1"/>
  <c r="AE239" i="35" a="1"/>
  <c r="AE239" i="35" s="1"/>
  <c r="AO239" i="35" s="1"/>
  <c r="AE33" i="35" a="1"/>
  <c r="AE33" i="35" s="1"/>
  <c r="AO33" i="35" s="1"/>
  <c r="AE69" i="35" a="1"/>
  <c r="AE69" i="35" s="1"/>
  <c r="AO69" i="35" s="1"/>
  <c r="F54" i="35"/>
  <c r="AE54" i="35" a="1"/>
  <c r="AE54" i="35" s="1"/>
  <c r="AO54" i="35" s="1"/>
  <c r="AE287" i="35" a="1"/>
  <c r="AE287" i="35" s="1"/>
  <c r="AO287" i="35" s="1"/>
  <c r="AE254" i="35" a="1"/>
  <c r="AE254" i="35" s="1"/>
  <c r="AO254" i="35" s="1"/>
  <c r="AE227" i="35" a="1"/>
  <c r="AE227" i="35" s="1"/>
  <c r="AO227" i="35" s="1"/>
  <c r="AE89" i="35" a="1"/>
  <c r="AE89" i="35" s="1"/>
  <c r="AO89" i="35" s="1"/>
  <c r="AE258" i="35" a="1"/>
  <c r="AE258" i="35" s="1"/>
  <c r="AO258" i="35" s="1"/>
  <c r="AE76" i="35" a="1"/>
  <c r="AE76" i="35" s="1"/>
  <c r="AO76" i="35" s="1"/>
  <c r="AE59" i="35" a="1"/>
  <c r="AE59" i="35" s="1"/>
  <c r="AO59" i="35" s="1"/>
  <c r="AE171" i="35" a="1"/>
  <c r="AE171" i="35" s="1"/>
  <c r="AO171" i="35" s="1"/>
  <c r="AE95" i="35" a="1"/>
  <c r="AE95" i="35" s="1"/>
  <c r="AO95" i="35" s="1"/>
  <c r="AE253" i="35" a="1"/>
  <c r="AE253" i="35" s="1"/>
  <c r="AO253" i="35" s="1"/>
  <c r="AE82" i="35" a="1"/>
  <c r="AE82" i="35" s="1"/>
  <c r="AO82" i="35" s="1"/>
  <c r="AE93" i="35" a="1"/>
  <c r="AE93" i="35" s="1"/>
  <c r="AO93" i="35" s="1"/>
  <c r="AE117" i="35" a="1"/>
  <c r="AE117" i="35" s="1"/>
  <c r="AO117" i="35" s="1"/>
  <c r="F65" i="35"/>
  <c r="AE65" i="35" a="1"/>
  <c r="AE65" i="35" s="1"/>
  <c r="AO65" i="35" s="1"/>
  <c r="AE277" i="35" a="1"/>
  <c r="AE277" i="35" s="1"/>
  <c r="AO277" i="35" s="1"/>
  <c r="AE30" i="35" a="1"/>
  <c r="AE30" i="35" s="1"/>
  <c r="AO30" i="35" s="1"/>
  <c r="AE106" i="35" a="1"/>
  <c r="AE106" i="35" s="1"/>
  <c r="AO106" i="35" s="1"/>
  <c r="AE11" i="35" a="1"/>
  <c r="AE11" i="35" s="1"/>
  <c r="AO11" i="35" s="1"/>
  <c r="AE182" i="35" a="1"/>
  <c r="AE182" i="35" s="1"/>
  <c r="AO182" i="35" s="1"/>
  <c r="AE201" i="35" a="1"/>
  <c r="AE201" i="35" s="1"/>
  <c r="AO201" i="35" s="1"/>
  <c r="AE71" i="35" a="1"/>
  <c r="AE71" i="35" s="1"/>
  <c r="AO71" i="35" s="1"/>
  <c r="AE143" i="35" a="1"/>
  <c r="AE143" i="35" s="1"/>
  <c r="AO143" i="35" s="1"/>
  <c r="AE284" i="35" a="1"/>
  <c r="AE284" i="35" s="1"/>
  <c r="AO284" i="35" s="1"/>
  <c r="AE212" i="35" a="1"/>
  <c r="AE212" i="35" s="1"/>
  <c r="AO212" i="35" s="1"/>
  <c r="AE222" i="35" a="1"/>
  <c r="AE222" i="35" s="1"/>
  <c r="AO222" i="35" s="1"/>
  <c r="AE103" i="35" a="1"/>
  <c r="AE103" i="35" s="1"/>
  <c r="AO103" i="35" s="1"/>
  <c r="AE132" i="35" a="1"/>
  <c r="AE132" i="35" s="1"/>
  <c r="AO132" i="35" s="1"/>
  <c r="AE98" i="35" a="1"/>
  <c r="AE98" i="35" s="1"/>
  <c r="AO98" i="35" s="1"/>
  <c r="AE279" i="35" a="1"/>
  <c r="AE279" i="35" s="1"/>
  <c r="AO279" i="35" s="1"/>
  <c r="AE68" i="35" a="1"/>
  <c r="AE68" i="35" s="1"/>
  <c r="AO68" i="35" s="1"/>
  <c r="AE45" i="35" a="1"/>
  <c r="AE45" i="35" s="1"/>
  <c r="AO45" i="35" s="1"/>
  <c r="AE157" i="35" a="1"/>
  <c r="AE157" i="35" s="1"/>
  <c r="AO157" i="35" s="1"/>
  <c r="AE28" i="35" a="1"/>
  <c r="AE28" i="35" s="1"/>
  <c r="AO28" i="35" s="1"/>
  <c r="AE191" i="35" a="1"/>
  <c r="AE191" i="35" s="1"/>
  <c r="AO191" i="35" s="1"/>
  <c r="AE289" i="35" a="1"/>
  <c r="AE289" i="35" s="1"/>
  <c r="AO289" i="35" s="1"/>
  <c r="AE214" i="35" a="1"/>
  <c r="AE214" i="35" s="1"/>
  <c r="AO214" i="35" s="1"/>
  <c r="AE130" i="35" a="1"/>
  <c r="AE130" i="35" s="1"/>
  <c r="AO130" i="35" s="1"/>
  <c r="F91" i="35"/>
  <c r="AE91" i="35" a="1"/>
  <c r="AE91" i="35" s="1"/>
  <c r="AO91" i="35" s="1"/>
  <c r="AE24" i="35" a="1"/>
  <c r="AE24" i="35" s="1"/>
  <c r="AO24" i="35" s="1"/>
  <c r="AE189" i="35" a="1"/>
  <c r="AE189" i="35" s="1"/>
  <c r="AO189" i="35" s="1"/>
  <c r="AE186" i="35" a="1"/>
  <c r="AE186" i="35" s="1"/>
  <c r="AO186" i="35" s="1"/>
  <c r="AE37" i="35" a="1"/>
  <c r="AE37" i="35" s="1"/>
  <c r="AO37" i="35" s="1"/>
  <c r="AE31" i="35" a="1"/>
  <c r="AE31" i="35" s="1"/>
  <c r="AO31" i="35" s="1"/>
  <c r="AE25" i="35" a="1"/>
  <c r="AE25" i="35" s="1"/>
  <c r="AO25" i="35" s="1"/>
  <c r="AE60" i="35" a="1"/>
  <c r="AE60" i="35" s="1"/>
  <c r="AO60" i="35" s="1"/>
  <c r="AE149" i="35" a="1"/>
  <c r="AE149" i="35" s="1"/>
  <c r="AO149" i="35" s="1"/>
  <c r="AE266" i="35" a="1"/>
  <c r="AE266" i="35" s="1"/>
  <c r="AO266" i="35" s="1"/>
  <c r="AE262" i="35" a="1"/>
  <c r="AE262" i="35" s="1"/>
  <c r="AO262" i="35" s="1"/>
  <c r="AE230" i="35" a="1"/>
  <c r="AE230" i="35" s="1"/>
  <c r="AO230" i="35" s="1"/>
  <c r="AE13" i="35" a="1"/>
  <c r="AE13" i="35" s="1"/>
  <c r="AO13" i="35" s="1"/>
  <c r="AE134" i="35" a="1"/>
  <c r="AE134" i="35" s="1"/>
  <c r="AO134" i="35" s="1"/>
  <c r="AE159" i="35" a="1"/>
  <c r="AE159" i="35" s="1"/>
  <c r="AO159" i="35" s="1"/>
  <c r="AE190" i="35" a="1"/>
  <c r="AE190" i="35" s="1"/>
  <c r="AO190" i="35" s="1"/>
  <c r="AS110" i="35"/>
  <c r="AS91" i="35"/>
  <c r="AS149" i="35"/>
  <c r="AS9" i="35"/>
  <c r="AS266" i="35"/>
  <c r="AS244" i="35"/>
  <c r="AO6" i="35"/>
  <c r="AO67" i="35"/>
  <c r="AO150" i="35"/>
  <c r="AO72" i="35"/>
  <c r="AO235" i="35"/>
  <c r="AO232" i="35"/>
  <c r="AO211" i="35"/>
  <c r="AO170" i="35"/>
  <c r="AO142" i="35"/>
  <c r="AO75" i="35"/>
  <c r="F170" i="35"/>
  <c r="AF75" i="35"/>
  <c r="AF169" i="35"/>
  <c r="AF63" i="35"/>
  <c r="AP63" i="35" s="1"/>
  <c r="AF242" i="35"/>
  <c r="AF192" i="35"/>
  <c r="AF32" i="35"/>
  <c r="AP32" i="35" s="1"/>
  <c r="AF225" i="35"/>
  <c r="AP225" i="35" s="1"/>
  <c r="AF283" i="35"/>
  <c r="AF172" i="35"/>
  <c r="AP172" i="35" s="1"/>
  <c r="AF105" i="35"/>
  <c r="AP105" i="35" s="1"/>
  <c r="AF175" i="35"/>
  <c r="AP175" i="35" s="1"/>
  <c r="AF49" i="35"/>
  <c r="AP49" i="35" s="1"/>
  <c r="AF185" i="35"/>
  <c r="AP185" i="35" s="1"/>
  <c r="F252" i="35"/>
  <c r="AO252" i="35"/>
  <c r="AF118" i="35"/>
  <c r="AP118" i="35" s="1"/>
  <c r="AF250" i="35"/>
  <c r="AP250" i="35" s="1"/>
  <c r="AF48" i="35"/>
  <c r="AP48" i="35" s="1"/>
  <c r="AF197" i="35"/>
  <c r="AP197" i="35" s="1"/>
  <c r="AF241" i="35"/>
  <c r="AP241" i="35" s="1"/>
  <c r="AF181" i="35"/>
  <c r="AP181" i="35" s="1"/>
  <c r="AF124" i="35"/>
  <c r="AF277" i="35"/>
  <c r="AP277" i="35" s="1"/>
  <c r="AF267" i="35"/>
  <c r="AP267" i="35" s="1"/>
  <c r="AF148" i="35"/>
  <c r="AP148" i="35" s="1"/>
  <c r="AF10" i="35"/>
  <c r="AP10" i="35" s="1"/>
  <c r="AF28" i="35"/>
  <c r="AP28" i="35" s="1"/>
  <c r="AF166" i="35"/>
  <c r="AP166" i="35" s="1"/>
  <c r="AF30" i="35"/>
  <c r="AP30" i="35" s="1"/>
  <c r="F99" i="35"/>
  <c r="AO36" i="35"/>
  <c r="F163" i="35"/>
  <c r="F211" i="35"/>
  <c r="AF85" i="35"/>
  <c r="AF7" i="35"/>
  <c r="AP7" i="35" s="1"/>
  <c r="F20" i="35"/>
  <c r="AF66" i="35"/>
  <c r="AP66" i="35" s="1"/>
  <c r="AF25" i="35"/>
  <c r="AP25" i="35" s="1"/>
  <c r="AF24" i="35"/>
  <c r="F216" i="35"/>
  <c r="AF9" i="35"/>
  <c r="AP9" i="35" s="1"/>
  <c r="F231" i="35"/>
  <c r="AO260" i="35"/>
  <c r="AF217" i="35"/>
  <c r="AP217" i="35" s="1"/>
  <c r="AF104" i="35"/>
  <c r="AP104" i="35" s="1"/>
  <c r="AF218" i="35"/>
  <c r="AP218" i="35" s="1"/>
  <c r="AF165" i="35"/>
  <c r="AP165" i="35" s="1"/>
  <c r="AF4" i="35"/>
  <c r="AF5" i="35"/>
  <c r="AF8" i="35"/>
  <c r="AP8" i="35" s="1"/>
  <c r="AF31" i="35"/>
  <c r="AP31" i="35" s="1"/>
  <c r="AF268" i="35"/>
  <c r="AP268" i="35" s="1"/>
  <c r="AF20" i="35"/>
  <c r="AP20" i="35" s="1"/>
  <c r="AF215" i="35"/>
  <c r="AF233" i="35"/>
  <c r="AP233" i="35" s="1"/>
  <c r="AF103" i="35"/>
  <c r="AP103" i="35" s="1"/>
  <c r="AF131" i="35"/>
  <c r="AF57" i="35"/>
  <c r="AP57" i="35" s="1"/>
  <c r="AF14" i="35"/>
  <c r="AP14" i="35" s="1"/>
  <c r="AF13" i="35"/>
  <c r="AP13" i="35" s="1"/>
  <c r="AF27" i="35"/>
  <c r="AF239" i="35"/>
  <c r="AF160" i="35"/>
  <c r="AP160" i="35" s="1"/>
  <c r="AF221" i="35"/>
  <c r="AP221" i="35" s="1"/>
  <c r="AF229" i="35"/>
  <c r="AP229" i="35" s="1"/>
  <c r="AF187" i="35"/>
  <c r="AP187" i="35" s="1"/>
  <c r="AF199" i="35"/>
  <c r="AP199" i="35" s="1"/>
  <c r="AF91" i="35"/>
  <c r="AP91" i="35" s="1"/>
  <c r="AF125" i="35"/>
  <c r="AP125" i="35" s="1"/>
  <c r="AF266" i="35"/>
  <c r="AP266" i="35" s="1"/>
  <c r="AF113" i="35"/>
  <c r="AF263" i="35"/>
  <c r="AP263" i="35" s="1"/>
  <c r="AF179" i="35"/>
  <c r="AP179" i="35" s="1"/>
  <c r="AF129" i="35"/>
  <c r="AP129" i="35" s="1"/>
  <c r="AF23" i="35"/>
  <c r="AP23" i="35" s="1"/>
  <c r="AF53" i="35"/>
  <c r="AP53" i="35" s="1"/>
  <c r="AF61" i="35"/>
  <c r="AP61" i="35" s="1"/>
  <c r="AF47" i="35"/>
  <c r="AP47" i="35" s="1"/>
  <c r="AF228" i="35"/>
  <c r="AP228" i="35" s="1"/>
  <c r="AF95" i="35"/>
  <c r="AP95" i="35" s="1"/>
  <c r="AF226" i="35"/>
  <c r="AP226" i="35" s="1"/>
  <c r="AF102" i="35"/>
  <c r="AP102" i="35" s="1"/>
  <c r="AF234" i="35"/>
  <c r="AP234" i="35" s="1"/>
  <c r="AF256" i="35"/>
  <c r="AP256" i="35" s="1"/>
  <c r="AF139" i="35"/>
  <c r="AP139" i="35" s="1"/>
  <c r="AF252" i="35"/>
  <c r="AF67" i="35"/>
  <c r="AP67" i="35" s="1"/>
  <c r="AF42" i="35"/>
  <c r="AP42" i="35" s="1"/>
  <c r="AF35" i="35"/>
  <c r="AP35" i="35" s="1"/>
  <c r="AF18" i="35"/>
  <c r="AP18" i="35" s="1"/>
  <c r="AF21" i="35"/>
  <c r="AP21" i="35" s="1"/>
  <c r="AF88" i="35"/>
  <c r="AP88" i="35" s="1"/>
  <c r="AF162" i="35"/>
  <c r="AP162" i="35" s="1"/>
  <c r="AF204" i="35"/>
  <c r="AP204" i="35" s="1"/>
  <c r="AF41" i="35"/>
  <c r="AP41" i="35" s="1"/>
  <c r="AF120" i="35"/>
  <c r="AP120" i="35" s="1"/>
  <c r="AF209" i="35"/>
  <c r="AP209" i="35" s="1"/>
  <c r="AF100" i="35"/>
  <c r="AF82" i="35"/>
  <c r="AP82" i="35" s="1"/>
  <c r="AF273" i="35"/>
  <c r="AP273" i="35" s="1"/>
  <c r="AF227" i="35"/>
  <c r="AF150" i="35"/>
  <c r="AP150" i="35" s="1"/>
  <c r="AF258" i="35"/>
  <c r="AP258" i="35" s="1"/>
  <c r="AF132" i="35"/>
  <c r="AP132" i="35" s="1"/>
  <c r="AF264" i="35"/>
  <c r="AP264" i="35" s="1"/>
  <c r="AF206" i="35"/>
  <c r="AP206" i="35" s="1"/>
  <c r="AF205" i="35"/>
  <c r="AP205" i="35" s="1"/>
  <c r="AF136" i="35"/>
  <c r="AP136" i="35" s="1"/>
  <c r="AF180" i="35"/>
  <c r="AF135" i="35"/>
  <c r="AF271" i="35"/>
  <c r="AP271" i="35" s="1"/>
  <c r="AF224" i="35"/>
  <c r="AP224" i="35" s="1"/>
  <c r="AF251" i="35"/>
  <c r="AF254" i="35"/>
  <c r="AF237" i="35"/>
  <c r="AP237" i="35" s="1"/>
  <c r="AF278" i="35"/>
  <c r="AP278" i="35" s="1"/>
  <c r="AF80" i="35"/>
  <c r="AP80" i="35" s="1"/>
  <c r="AF146" i="35"/>
  <c r="AF238" i="35"/>
  <c r="AP238" i="35" s="1"/>
  <c r="AF17" i="35"/>
  <c r="AP17" i="35" s="1"/>
  <c r="AF16" i="35"/>
  <c r="AF60" i="35"/>
  <c r="AF33" i="35"/>
  <c r="AP33" i="35" s="1"/>
  <c r="AF265" i="35"/>
  <c r="AP265" i="35" s="1"/>
  <c r="AF111" i="35"/>
  <c r="AF97" i="35"/>
  <c r="AP97" i="35" s="1"/>
  <c r="AF99" i="35"/>
  <c r="AP99" i="35" s="1"/>
  <c r="AF176" i="35"/>
  <c r="AF290" i="35"/>
  <c r="AP290" i="35" s="1"/>
  <c r="AF121" i="35"/>
  <c r="AP121" i="35" s="1"/>
  <c r="AF213" i="35"/>
  <c r="AP213" i="35" s="1"/>
  <c r="AF81" i="35"/>
  <c r="AP81" i="35" s="1"/>
  <c r="AF177" i="35"/>
  <c r="AP177" i="35" s="1"/>
  <c r="AF243" i="35"/>
  <c r="AF138" i="35"/>
  <c r="AP138" i="35" s="1"/>
  <c r="AF208" i="35"/>
  <c r="AF137" i="35"/>
  <c r="AP137" i="35" s="1"/>
  <c r="AF235" i="35"/>
  <c r="AP235" i="35" s="1"/>
  <c r="AF170" i="35"/>
  <c r="AP170" i="35" s="1"/>
  <c r="F260" i="35"/>
  <c r="F56" i="35"/>
  <c r="F255" i="35"/>
  <c r="F235" i="35"/>
  <c r="F46" i="35"/>
  <c r="F284" i="35"/>
  <c r="F290" i="35"/>
  <c r="F18" i="35"/>
  <c r="F150" i="35"/>
  <c r="F136" i="35"/>
  <c r="F173" i="35"/>
  <c r="F6" i="35"/>
  <c r="F142" i="35"/>
  <c r="F48" i="35"/>
  <c r="F21" i="35"/>
  <c r="F232" i="35"/>
  <c r="F75" i="35"/>
  <c r="F72" i="35"/>
  <c r="F223" i="35"/>
  <c r="AO223" i="35"/>
  <c r="F28" i="35"/>
  <c r="F8" i="35"/>
  <c r="F70" i="35"/>
  <c r="AO126" i="35"/>
  <c r="F126" i="35"/>
  <c r="AO144" i="35"/>
  <c r="F144" i="35"/>
  <c r="F102" i="35"/>
  <c r="AO87" i="35"/>
  <c r="F87" i="35"/>
  <c r="F94" i="35"/>
  <c r="F26" i="35"/>
  <c r="F85" i="35"/>
  <c r="F158" i="35"/>
  <c r="F181" i="35"/>
  <c r="F240" i="35"/>
  <c r="AO240" i="35"/>
  <c r="F134" i="35"/>
  <c r="F247" i="35"/>
  <c r="F44" i="35"/>
  <c r="F239" i="35"/>
  <c r="F129" i="35"/>
  <c r="F112" i="35"/>
  <c r="F71" i="35"/>
  <c r="F14" i="35"/>
  <c r="F169" i="35"/>
  <c r="F164" i="35"/>
  <c r="F67" i="35"/>
  <c r="F167" i="35"/>
  <c r="AI14" i="35" l="1"/>
  <c r="AS14" i="35" s="1"/>
  <c r="AI187" i="35"/>
  <c r="AS187" i="35" s="1"/>
  <c r="AI10" i="35"/>
  <c r="AI63" i="35"/>
  <c r="AS63" i="35" s="1"/>
  <c r="AI20" i="35"/>
  <c r="AS245" i="35"/>
  <c r="AP208" i="35"/>
  <c r="AI208" i="35"/>
  <c r="AS208" i="35" s="1"/>
  <c r="AI197" i="35"/>
  <c r="AI120" i="35"/>
  <c r="AP146" i="35"/>
  <c r="AI146" i="35"/>
  <c r="AI254" i="35"/>
  <c r="AP254" i="35"/>
  <c r="AP215" i="35"/>
  <c r="AI215" i="35"/>
  <c r="AS215" i="35" s="1"/>
  <c r="AP27" i="35"/>
  <c r="AI27" i="35"/>
  <c r="AP131" i="35"/>
  <c r="AI131" i="35"/>
  <c r="AS131" i="35" s="1"/>
  <c r="AP251" i="35"/>
  <c r="AI251" i="35"/>
  <c r="AP113" i="35"/>
  <c r="AI113" i="35"/>
  <c r="AI48" i="35"/>
  <c r="AS48" i="35" s="1"/>
  <c r="AP239" i="35"/>
  <c r="AI239" i="35"/>
  <c r="AP243" i="35"/>
  <c r="AI243" i="35"/>
  <c r="AP135" i="35"/>
  <c r="AI135" i="35"/>
  <c r="AI217" i="35"/>
  <c r="AI170" i="35"/>
  <c r="AI60" i="35"/>
  <c r="AP60" i="35"/>
  <c r="AP16" i="35"/>
  <c r="AI16" i="35"/>
  <c r="AP180" i="35"/>
  <c r="AI180" i="35"/>
  <c r="AP111" i="35"/>
  <c r="AI111" i="35"/>
  <c r="AI185" i="35"/>
  <c r="AI227" i="35"/>
  <c r="AP227" i="35"/>
  <c r="AP5" i="35"/>
  <c r="AI5" i="35"/>
  <c r="AP176" i="35"/>
  <c r="AI176" i="35"/>
  <c r="AP4" i="35"/>
  <c r="AI4" i="35"/>
  <c r="AP169" i="35"/>
  <c r="AI169" i="35"/>
  <c r="AS169" i="35" s="1"/>
  <c r="AI28" i="35"/>
  <c r="AP100" i="35"/>
  <c r="AI100" i="35"/>
  <c r="AS100" i="35" s="1"/>
  <c r="AP283" i="35"/>
  <c r="AI283" i="35"/>
  <c r="AS283" i="35" s="1"/>
  <c r="AP192" i="35"/>
  <c r="AI192" i="35"/>
  <c r="AP75" i="35"/>
  <c r="AI75" i="35"/>
  <c r="AI162" i="35"/>
  <c r="AP85" i="35"/>
  <c r="AI85" i="35"/>
  <c r="AP252" i="35"/>
  <c r="AI252" i="35"/>
  <c r="AP24" i="35"/>
  <c r="AI24" i="35"/>
  <c r="AP124" i="35"/>
  <c r="AI124" i="35"/>
  <c r="AI242" i="35"/>
  <c r="AP242" i="35"/>
  <c r="AS142" i="35"/>
  <c r="AS58" i="35"/>
  <c r="AS73" i="35"/>
  <c r="AS194" i="35"/>
  <c r="AS64" i="35"/>
  <c r="AS50" i="35"/>
  <c r="AS284" i="35"/>
  <c r="AS282" i="35"/>
  <c r="AS223" i="35"/>
  <c r="AS108" i="35"/>
  <c r="AS144" i="35"/>
  <c r="AS154" i="35"/>
  <c r="AS107" i="35"/>
  <c r="AS173" i="35"/>
  <c r="AS219" i="35"/>
  <c r="AS196" i="35"/>
  <c r="AS74" i="35"/>
  <c r="AS178" i="35"/>
  <c r="AS17" i="35"/>
  <c r="AS83" i="35"/>
  <c r="AS209" i="35"/>
  <c r="AS280" i="35"/>
  <c r="AS262" i="35"/>
  <c r="AS81" i="35"/>
  <c r="AS273" i="35"/>
  <c r="AS122" i="35"/>
  <c r="AS45" i="35"/>
  <c r="AS8" i="35"/>
  <c r="AS226" i="35"/>
  <c r="AS6" i="35"/>
  <c r="AS101" i="35"/>
  <c r="AS159" i="35"/>
  <c r="AS130" i="35"/>
  <c r="AS286" i="35"/>
  <c r="AS253" i="35"/>
  <c r="AS211" i="35"/>
  <c r="AS102" i="35"/>
  <c r="AS77" i="35"/>
  <c r="AS137" i="35"/>
  <c r="AS220" i="35"/>
  <c r="AS167" i="35"/>
  <c r="AS38" i="35"/>
  <c r="AS213" i="35"/>
  <c r="AS147" i="35"/>
  <c r="AS229" i="35"/>
  <c r="AS7" i="35"/>
  <c r="AS218" i="35"/>
  <c r="AS153" i="35"/>
  <c r="AS255" i="35"/>
  <c r="AS118" i="35"/>
  <c r="AS212" i="35"/>
  <c r="AS35" i="35"/>
  <c r="AS46" i="35"/>
  <c r="AS166" i="35"/>
  <c r="AS257" i="35"/>
  <c r="AS105" i="35"/>
  <c r="AS70" i="35"/>
  <c r="AS203" i="35"/>
  <c r="AS12" i="35"/>
  <c r="AS78" i="35"/>
  <c r="AS204" i="35"/>
  <c r="AS233" i="35"/>
  <c r="AS172" i="35"/>
  <c r="AS265" i="35"/>
  <c r="AS125" i="35"/>
  <c r="AS90" i="35"/>
  <c r="AS56" i="35"/>
  <c r="AS67" i="35"/>
  <c r="AS138" i="35"/>
  <c r="AS65" i="35"/>
  <c r="AS258" i="35"/>
  <c r="AS98" i="35"/>
  <c r="AS18" i="35"/>
  <c r="AS261" i="35"/>
  <c r="AS150" i="35"/>
  <c r="AS158" i="35"/>
  <c r="AS263" i="35"/>
  <c r="AS281" i="35"/>
  <c r="AS148" i="35"/>
  <c r="AS89" i="35"/>
  <c r="AS95" i="35"/>
  <c r="AS171" i="35"/>
  <c r="AS145" i="35"/>
  <c r="AS259" i="35"/>
  <c r="AS80" i="35"/>
  <c r="AS249" i="35"/>
  <c r="AS106" i="35"/>
  <c r="AS210" i="35"/>
  <c r="AS202" i="35"/>
  <c r="AS238" i="35"/>
  <c r="AS114" i="35"/>
  <c r="AS271" i="35"/>
  <c r="AS55" i="35"/>
  <c r="AS33" i="35"/>
  <c r="AS22" i="35"/>
  <c r="AS230" i="35"/>
  <c r="AS289" i="35"/>
  <c r="AS121" i="35"/>
  <c r="AS68" i="35"/>
  <c r="AS260" i="35"/>
  <c r="AS163" i="35"/>
  <c r="AS127" i="35"/>
  <c r="AS193" i="35"/>
  <c r="AS272" i="35"/>
  <c r="AS61" i="35"/>
  <c r="AS225" i="35"/>
  <c r="AS182" i="35"/>
  <c r="AS123" i="35"/>
  <c r="AS44" i="35"/>
  <c r="AS15" i="35"/>
  <c r="AS264" i="35"/>
  <c r="AS82" i="35"/>
  <c r="AS231" i="35"/>
  <c r="AS290" i="35"/>
  <c r="AS143" i="35"/>
  <c r="AS277" i="35"/>
  <c r="AS115" i="35"/>
  <c r="AS41" i="35"/>
  <c r="AS190" i="35"/>
  <c r="AS248" i="35"/>
  <c r="AS174" i="35"/>
  <c r="AS79" i="35"/>
  <c r="AS97" i="35"/>
  <c r="AS151" i="35"/>
  <c r="AS21" i="35"/>
  <c r="AS32" i="35"/>
  <c r="AS29" i="35"/>
  <c r="AS276" i="35"/>
  <c r="AS291" i="35"/>
  <c r="AS201" i="35"/>
  <c r="AS52" i="35"/>
  <c r="AS160" i="35"/>
  <c r="AS156" i="35"/>
  <c r="AS179" i="35"/>
  <c r="AS200" i="35"/>
  <c r="AS278" i="35"/>
  <c r="AS168" i="35"/>
  <c r="AS103" i="35"/>
  <c r="AS104" i="35"/>
  <c r="AS88" i="35"/>
  <c r="AS99" i="35"/>
  <c r="AS133" i="35"/>
  <c r="AS287" i="35"/>
  <c r="AS76" i="35"/>
  <c r="AS25" i="35"/>
  <c r="AS140" i="35"/>
  <c r="AS256" i="35"/>
  <c r="AS36" i="35"/>
  <c r="AS23" i="35"/>
  <c r="AS275" i="35"/>
  <c r="AS19" i="35"/>
  <c r="AS54" i="35"/>
  <c r="AS216" i="35"/>
  <c r="AS71" i="35"/>
  <c r="AS93" i="35"/>
  <c r="AS269" i="35"/>
  <c r="AS164" i="35"/>
  <c r="AS228" i="35"/>
  <c r="AS39" i="35"/>
  <c r="AS222" i="35"/>
  <c r="AS274" i="35"/>
  <c r="AS59" i="35"/>
  <c r="AS53" i="35"/>
  <c r="AS31" i="35"/>
  <c r="AS47" i="35"/>
  <c r="AS191" i="35"/>
  <c r="AS161" i="35"/>
  <c r="AS288" i="35"/>
  <c r="AS129" i="35"/>
  <c r="AS119" i="35"/>
  <c r="AS240" i="35"/>
  <c r="AS198" i="35"/>
  <c r="AS189" i="35"/>
  <c r="AS72" i="35"/>
  <c r="AS112" i="35"/>
  <c r="AS267" i="35"/>
  <c r="AS92" i="35"/>
  <c r="AS3" i="35"/>
  <c r="AS62" i="35"/>
  <c r="AS113" i="35" l="1"/>
  <c r="AS254" i="35"/>
  <c r="AS252" i="35"/>
  <c r="AS85" i="35"/>
  <c r="AS120" i="35"/>
  <c r="AS243" i="35"/>
  <c r="AS217" i="35"/>
  <c r="AS4" i="35"/>
  <c r="AS146" i="35"/>
  <c r="AS27" i="35"/>
  <c r="AS5" i="35"/>
  <c r="AS10" i="35"/>
  <c r="AS75" i="35"/>
  <c r="AS124" i="35"/>
  <c r="AS28" i="35"/>
  <c r="AS111" i="35"/>
  <c r="AS135" i="35"/>
  <c r="AS20" i="35"/>
  <c r="AS170" i="35"/>
  <c r="AS185" i="35"/>
  <c r="AS242" i="35"/>
  <c r="AS16" i="35"/>
  <c r="AS251" i="35"/>
  <c r="AS60" i="35"/>
  <c r="AS197" i="35"/>
  <c r="AS180" i="35"/>
  <c r="AS162" i="35"/>
  <c r="AS24" i="35"/>
  <c r="AS192" i="35"/>
  <c r="AS239" i="35"/>
  <c r="AS227" i="35"/>
  <c r="AS176"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<sst xmlns="http://schemas.openxmlformats.org/spreadsheetml/2006/main" count="4316" uniqueCount="1012">
  <si>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</si>
  <si>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</si>
  <si>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</si>
  <si>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</si>
  <si>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</si>
  <si>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</si>
  <si>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</si>
  <si>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</si>
  <si>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</si>
  <si>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</si>
  <si>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</si>
  <si>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</si>
  <si>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</si>
  <si>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</si>
  <si>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</si>
  <si>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</si>
  <si>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</si>
  <si>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</si>
  <si>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</si>
  <si>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Tumor involves inked margin in anterior aspect of specimen</t>
  </si>
  <si>
    <t>no</t>
  </si>
  <si>
    <t>No</t>
  </si>
  <si>
    <t>yes</t>
  </si>
  <si>
    <t>MX</t>
  </si>
  <si>
    <t>N0</t>
  </si>
  <si>
    <t>T2</t>
  </si>
  <si>
    <t>Absent</t>
  </si>
  <si>
    <t>negative</t>
  </si>
  <si>
    <t>Margins uninvolved by carcinoma</t>
  </si>
  <si>
    <t>M1</t>
  </si>
  <si>
    <t>2.8cm</t>
  </si>
  <si>
    <t>Present</t>
  </si>
  <si>
    <t>Margin(s) involved by carcinoma</t>
  </si>
  <si>
    <t>follicular variant</t>
  </si>
  <si>
    <t>1.3cm</t>
  </si>
  <si>
    <t>N1a</t>
  </si>
  <si>
    <t>T3</t>
  </si>
  <si>
    <t>6cm</t>
  </si>
  <si>
    <t>2.5cm</t>
  </si>
  <si>
    <t>Not identified</t>
  </si>
  <si>
    <t>positive</t>
  </si>
  <si>
    <t>T1</t>
  </si>
  <si>
    <t>Nx</t>
  </si>
  <si>
    <t>0.7cm</t>
  </si>
  <si>
    <t>Papillary carcinoma, follicular variant</t>
  </si>
  <si>
    <t>Negative</t>
  </si>
  <si>
    <t>1.0cm</t>
  </si>
  <si>
    <t>T1b</t>
  </si>
  <si>
    <t>Not Identified</t>
  </si>
  <si>
    <t>present</t>
  </si>
  <si>
    <t>Free of tumor</t>
  </si>
  <si>
    <t>T1a</t>
  </si>
  <si>
    <t>papillary</t>
  </si>
  <si>
    <t>2.1cm</t>
  </si>
  <si>
    <t>Tumor is present at inked anterior margin</t>
  </si>
  <si>
    <t>Focal</t>
  </si>
  <si>
    <t>2cm</t>
  </si>
  <si>
    <t>Focal Invasion</t>
  </si>
  <si>
    <t>multifocal</t>
  </si>
  <si>
    <t>TCGA-EM-A22O</t>
  </si>
  <si>
    <t>focal extent (less than 4 vessels)</t>
  </si>
  <si>
    <t>4cm</t>
  </si>
  <si>
    <t>TCGA-FY-A40N</t>
  </si>
  <si>
    <t>Extensive (4 or more vessels)</t>
  </si>
  <si>
    <t>Classical (usual)</t>
  </si>
  <si>
    <t>Focal (less than 4 vessels)</t>
  </si>
  <si>
    <t>Present, minimal</t>
  </si>
  <si>
    <t>I</t>
  </si>
  <si>
    <t>not identified</t>
  </si>
  <si>
    <t>Focal invasion</t>
  </si>
  <si>
    <t>Present, extent widely invasive</t>
  </si>
  <si>
    <t>uninvolved by carcinoma</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</si>
  <si>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</si>
  <si>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</si>
  <si>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</si>
  <si>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</si>
  <si>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</si>
  <si>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</si>
  <si>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</si>
  <si>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</si>
  <si>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</si>
  <si>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</si>
  <si>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</si>
  <si>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</si>
  <si>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</si>
  <si>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</si>
  <si>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</si>
  <si>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</si>
  <si>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</si>
  <si>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</si>
  <si>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</si>
  <si>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</si>
  <si>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</si>
  <si>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</si>
  <si>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</si>
  <si>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</si>
  <si>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</si>
  <si>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Present, extensive</t>
  </si>
  <si>
    <t>pT2</t>
  </si>
  <si>
    <t>3.5 cm</t>
  </si>
  <si>
    <t>Yes</t>
  </si>
  <si>
    <t>NX</t>
  </si>
  <si>
    <t>2.8 cm</t>
  </si>
  <si>
    <t>HRAS codon 61 mutation</t>
  </si>
  <si>
    <t>pT1</t>
  </si>
  <si>
    <t>pN0</t>
  </si>
  <si>
    <t>Mx</t>
  </si>
  <si>
    <t>1.3 cm</t>
  </si>
  <si>
    <t>pT3</t>
  </si>
  <si>
    <t>pN1a</t>
  </si>
  <si>
    <t>6.0 cm</t>
  </si>
  <si>
    <t>2.4 cm</t>
  </si>
  <si>
    <t>pNX</t>
  </si>
  <si>
    <t>2.5 cm</t>
  </si>
  <si>
    <t>0.7 cm</t>
  </si>
  <si>
    <t>Papillary carcinoma, encapsulated follicular variant</t>
  </si>
  <si>
    <t>Tall cell variant</t>
  </si>
  <si>
    <t>3 cm</t>
  </si>
  <si>
    <t>1.0 cm</t>
  </si>
  <si>
    <t>pT1b</t>
  </si>
  <si>
    <t>1.5 cm</t>
  </si>
  <si>
    <t>3.2 cm</t>
  </si>
  <si>
    <t>not applicable</t>
  </si>
  <si>
    <t>3.1 cm</t>
  </si>
  <si>
    <t>Not mentioned</t>
  </si>
  <si>
    <t>Not applicable</t>
  </si>
  <si>
    <t>2.2 cm</t>
  </si>
  <si>
    <t>Partially surrounded</t>
  </si>
  <si>
    <t>3.0 cm</t>
  </si>
  <si>
    <t>0.6 cm</t>
  </si>
  <si>
    <t>None Identified</t>
  </si>
  <si>
    <t>0.8cm</t>
  </si>
  <si>
    <t>0.8 cm</t>
  </si>
  <si>
    <t>2.1 cm</t>
  </si>
  <si>
    <t>2.0 cm</t>
  </si>
  <si>
    <t>1.2 cm</t>
  </si>
  <si>
    <t>2 cm</t>
  </si>
  <si>
    <t>0.5 cm</t>
  </si>
  <si>
    <t>Papillary thyroid carcinoma</t>
  </si>
  <si>
    <t>1.8 cm</t>
  </si>
  <si>
    <t>1 cm</t>
  </si>
  <si>
    <t>pN1 b</t>
  </si>
  <si>
    <t>Papillary carcinoma, classical (usual)</t>
  </si>
  <si>
    <t>Present, extent minimal</t>
  </si>
  <si>
    <t>4.0 cm</t>
  </si>
  <si>
    <t>pN1b</t>
  </si>
  <si>
    <t>1.7 cm</t>
  </si>
  <si>
    <t>Multifocal</t>
  </si>
  <si>
    <t>Papillary carcinoma, Classical (usual)</t>
  </si>
  <si>
    <t>Present: Focal (less than 4 vessels)</t>
  </si>
  <si>
    <t>pT4a</t>
  </si>
  <si>
    <t>Cannot be assessed</t>
  </si>
  <si>
    <t>EXTRACTED INFORMATION FOR RISK CLASSIFCATION</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</si>
  <si>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</si>
  <si>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</si>
  <si>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</si>
  <si>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</si>
  <si>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</si>
  <si>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</si>
  <si>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</si>
  <si>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</si>
  <si>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</si>
  <si>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</si>
  <si>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</si>
  <si>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</si>
  <si>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</si>
  <si>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</si>
  <si>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</si>
  <si>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</si>
  <si>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</si>
  <si>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</si>
  <si>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</si>
  <si>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</si>
  <si>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</si>
  <si>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Follicular variant</t>
  </si>
  <si>
    <t>pT1a</t>
  </si>
  <si>
    <t>None</t>
  </si>
  <si>
    <t>2.6 cm</t>
  </si>
  <si>
    <t>3.6 cm</t>
  </si>
  <si>
    <t>0.3 cm</t>
  </si>
  <si>
    <t>4.4 cm</t>
  </si>
  <si>
    <t>No capsular invasion is seen</t>
  </si>
  <si>
    <t>Identified</t>
  </si>
  <si>
    <t>N1</t>
  </si>
  <si>
    <t>Left Lobe</t>
  </si>
  <si>
    <t>Uninvolved</t>
  </si>
  <si>
    <t>1 mm</t>
  </si>
  <si>
    <t>Positive</t>
  </si>
  <si>
    <t>uninvolved</t>
  </si>
  <si>
    <t>extensive</t>
  </si>
  <si>
    <t>1.4 cm</t>
  </si>
  <si>
    <t>T4</t>
  </si>
  <si>
    <t>Two foci</t>
  </si>
  <si>
    <t>Uninvolved by carcinoma</t>
  </si>
  <si>
    <t>Classical</t>
  </si>
  <si>
    <t>Right lobe</t>
  </si>
  <si>
    <t>Partial encapsulated</t>
  </si>
  <si>
    <t>left paratracheal</t>
  </si>
  <si>
    <t>BRAFV600E</t>
  </si>
  <si>
    <t>3.2 CM</t>
  </si>
  <si>
    <t>BRAF p.V600E mutation</t>
  </si>
  <si>
    <t>3.4 cm</t>
  </si>
  <si>
    <t>4.5 cm</t>
  </si>
  <si>
    <t>RET/PTC1 rearrangement</t>
  </si>
  <si>
    <t>5.0 cm</t>
  </si>
  <si>
    <t>Conventional</t>
  </si>
  <si>
    <t>NRAS codon 61 mutation</t>
  </si>
  <si>
    <t>BRAF mutation</t>
  </si>
  <si>
    <t>3.3 cm</t>
  </si>
  <si>
    <t>HRAS mutation</t>
  </si>
  <si>
    <t>right</t>
  </si>
  <si>
    <t>2.3 cm</t>
  </si>
  <si>
    <t>No capsular invasion</t>
  </si>
  <si>
    <t>0.2 cm</t>
  </si>
  <si>
    <t>BRAF p.V600E</t>
  </si>
  <si>
    <t>3.8 cm</t>
  </si>
  <si>
    <t>2.9 cm</t>
  </si>
  <si>
    <t>4.2 cm</t>
  </si>
  <si>
    <t>Present, multifocal</t>
  </si>
  <si>
    <t>Negative but close to black inked posterior (&lt;1 mm)</t>
  </si>
  <si>
    <t>right neck level 3</t>
  </si>
  <si>
    <t>7mm</t>
  </si>
  <si>
    <t>not encapsulated</t>
  </si>
  <si>
    <t>No definite extrathyroidal extension is noted</t>
  </si>
  <si>
    <t>1.1 cm</t>
  </si>
  <si>
    <t>5 cm</t>
  </si>
  <si>
    <t>Invades perithyroid fibroadipose tissue</t>
  </si>
  <si>
    <t>Extensive Invasion</t>
  </si>
  <si>
    <t>0.2cm</t>
  </si>
  <si>
    <t>0.3cm</t>
  </si>
  <si>
    <t>No identified</t>
  </si>
  <si>
    <t>No definite capsular invasion is noted</t>
  </si>
  <si>
    <t>4.9 cm</t>
  </si>
  <si>
    <t>0.55 cm</t>
  </si>
  <si>
    <t>4 cm</t>
  </si>
  <si>
    <t>invades : fibroadipose tissue</t>
  </si>
  <si>
    <t>0.9 cm</t>
  </si>
  <si>
    <t>0.9cm</t>
  </si>
  <si>
    <t>Areas suggestive but not diagnostic</t>
  </si>
  <si>
    <t>Invades the extrathyroidal fibroadipose tissue</t>
  </si>
  <si>
    <t>left side</t>
  </si>
  <si>
    <t>Positive for tumor</t>
  </si>
  <si>
    <t>Right neck level three, Right neck level four, Central compartment neck</t>
  </si>
  <si>
    <t>5.2 cm</t>
  </si>
  <si>
    <t>Delphian nodes, Right para-tracheal lymph node, Pre-tracheal tissue midline</t>
  </si>
  <si>
    <t>Focal extrathyroidal extension into the fibroadipose tissue of papillary microcarcinoma (left lobe, 0.8 cm)</t>
  </si>
  <si>
    <t>1.8 x 1.2 cm</t>
  </si>
  <si>
    <t>2.1 x 1.9 cm</t>
  </si>
  <si>
    <t>2.5x2x1cm</t>
  </si>
  <si>
    <t>Bilateral, level VI</t>
  </si>
  <si>
    <t>Present, extending into fibroadipose tissue and abutting skeletal muscle</t>
  </si>
  <si>
    <t>Tumor abut resection margin</t>
  </si>
  <si>
    <t>Present, extending into skeletal muscle</t>
  </si>
  <si>
    <t>Present, extending into fibroadipose tissue</t>
  </si>
  <si>
    <t>3.7 cm</t>
  </si>
  <si>
    <t>oncocytic or oxyphilic variant</t>
  </si>
  <si>
    <t>Present- extent minimal</t>
  </si>
  <si>
    <t>Present, focal extent (less than 4 vessels)</t>
  </si>
  <si>
    <t>cervical nodes</t>
  </si>
  <si>
    <t>Unifocal</t>
  </si>
  <si>
    <t>level VI (pretracheal, paratracheal, and prelaryngeal/Delphian) nodes</t>
  </si>
  <si>
    <t>left inferior pole</t>
  </si>
  <si>
    <t>Level VI (pretracheal, paratracheal, and prelaryngeal/Delphian) nodes</t>
  </si>
  <si>
    <t>immediately adjacent to thyroid</t>
  </si>
  <si>
    <t>N1A</t>
  </si>
  <si>
    <t>9.4 cm</t>
  </si>
  <si>
    <t>4.5 x 3.0 x 3.0 cm</t>
  </si>
  <si>
    <t>&lt;1 mm</t>
  </si>
  <si>
    <t>Partially encapsulated</t>
  </si>
  <si>
    <t>Focal capsular invasion</t>
  </si>
  <si>
    <t>Negative for neoplasm</t>
  </si>
  <si>
    <t>Present, widely invaded</t>
  </si>
  <si>
    <t>Left side</t>
  </si>
  <si>
    <t>3.1 x 1.5 x 1.1 cm</t>
  </si>
  <si>
    <t>Less than 4 vessels</t>
  </si>
  <si>
    <t>3.5 mm</t>
  </si>
  <si>
    <t>Extremely close, less than 0.5 mm</t>
  </si>
  <si>
    <t>2.7 cm</t>
  </si>
  <si>
    <t>Not definitively identified</t>
  </si>
  <si>
    <t>Focally present at the inked resection margins</t>
  </si>
  <si>
    <t>6.8 cm</t>
  </si>
  <si>
    <t>1.9 cm</t>
  </si>
  <si>
    <t>Present (to soft tissue, minimal extent)</t>
  </si>
  <si>
    <t>Totally encapsulated</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</si>
  <si>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</si>
  <si>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</si>
  <si>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</si>
  <si>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</si>
  <si>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</si>
  <si>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</si>
  <si>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</si>
  <si>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</si>
  <si>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</si>
  <si>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</si>
  <si>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</si>
  <si>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</si>
  <si>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</si>
  <si>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</si>
  <si>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</si>
  <si>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</si>
  <si>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</si>
  <si>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</si>
  <si>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</si>
  <si>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</si>
  <si>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</si>
  <si>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</si>
  <si>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</si>
  <si>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</si>
  <si>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</si>
  <si>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</si>
  <si>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</si>
  <si>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</si>
  <si>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</si>
  <si>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</si>
  <si>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</si>
  <si>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</si>
  <si>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</si>
  <si>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</si>
  <si>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</si>
  <si>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</si>
  <si>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</si>
  <si>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</si>
  <si>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</si>
  <si>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</si>
  <si>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</si>
  <si>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</si>
  <si>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</si>
  <si>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</si>
  <si>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</si>
  <si>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</si>
  <si>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</si>
  <si>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</si>
  <si>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</si>
  <si>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</si>
  <si>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</si>
  <si>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</si>
  <si>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</si>
  <si>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</si>
  <si>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</si>
  <si>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</si>
  <si>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</si>
  <si>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</si>
  <si>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</si>
  <si>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</si>
  <si>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</si>
  <si>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</si>
  <si>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</si>
  <si>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</si>
  <si>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</si>
  <si>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</si>
  <si>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</si>
  <si>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</si>
  <si>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</si>
  <si>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</si>
  <si>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</si>
  <si>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</si>
  <si>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</si>
  <si>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</si>
  <si>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</si>
  <si>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</si>
  <si>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</si>
  <si>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</si>
  <si>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</si>
  <si>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</si>
  <si>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</si>
  <si>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</si>
  <si>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</si>
  <si>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</si>
  <si>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</si>
  <si>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</si>
  <si>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</si>
  <si>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</si>
  <si>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</si>
  <si>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</si>
  <si>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</si>
  <si>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</si>
  <si>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</si>
  <si>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</si>
  <si>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</si>
  <si>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</si>
  <si>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</si>
  <si>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</si>
  <si>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</si>
  <si>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</si>
  <si>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</si>
  <si>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</si>
  <si>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</si>
  <si>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</si>
  <si>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</si>
  <si>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</si>
  <si>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</si>
  <si>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</si>
  <si>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</si>
  <si>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</si>
  <si>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</si>
  <si>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</si>
  <si>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</si>
  <si>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</si>
  <si>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</si>
  <si>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</si>
  <si>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</si>
  <si>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</si>
  <si>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</si>
  <si>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</si>
  <si>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</si>
  <si>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</si>
  <si>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</si>
  <si>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</si>
  <si>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</si>
  <si>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</si>
  <si>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</si>
  <si>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</si>
  <si>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</si>
  <si>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</si>
  <si>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</si>
  <si>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</si>
  <si>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</si>
  <si>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</si>
  <si>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</si>
  <si>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</si>
  <si>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</si>
  <si>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</si>
  <si>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</si>
  <si>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</si>
  <si>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</si>
  <si>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</si>
  <si>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</si>
  <si>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</si>
  <si>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</si>
  <si>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</si>
  <si>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</si>
  <si>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</si>
  <si>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</si>
  <si>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</si>
  <si>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</si>
  <si>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</si>
  <si>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</si>
  <si>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</si>
  <si>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</si>
  <si>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</si>
  <si>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</si>
  <si>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</si>
  <si>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</si>
  <si>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</si>
  <si>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</si>
  <si>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</si>
  <si>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</si>
  <si>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</si>
  <si>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</si>
  <si>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</si>
  <si>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</si>
  <si>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</si>
  <si>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</si>
  <si>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</si>
  <si>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</si>
  <si>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</si>
  <si>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</si>
  <si>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</si>
  <si>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</si>
  <si>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</si>
  <si>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</si>
  <si>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</si>
  <si>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</si>
  <si>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</si>
  <si>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</si>
  <si>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</si>
  <si>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</si>
  <si>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</si>
  <si>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</si>
  <si>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</si>
  <si>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</si>
  <si>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</si>
  <si>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</si>
  <si>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</si>
  <si>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</si>
  <si>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</si>
  <si>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</si>
  <si>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</si>
  <si>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</si>
  <si>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</si>
  <si>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</si>
  <si>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</si>
  <si>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</si>
  <si>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</si>
  <si>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</si>
  <si>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</si>
  <si>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</si>
  <si>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</si>
  <si>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</si>
  <si>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</si>
  <si>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</si>
  <si>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</si>
  <si>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</si>
  <si>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</si>
  <si>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</si>
  <si>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</si>
  <si>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</si>
  <si>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</si>
  <si>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</si>
  <si>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</si>
  <si>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</si>
  <si>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</si>
  <si>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</si>
  <si>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</si>
  <si>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</si>
  <si>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</si>
  <si>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</si>
  <si>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</si>
  <si>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</si>
  <si>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</si>
  <si>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</si>
  <si>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</si>
  <si>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</si>
  <si>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</si>
  <si>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</si>
  <si>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</si>
  <si>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</si>
  <si>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</si>
  <si>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</si>
  <si>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</si>
  <si>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</si>
  <si>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</si>
  <si>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</si>
  <si>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</si>
  <si>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</si>
  <si>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</si>
  <si>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</si>
  <si>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</si>
  <si>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</si>
  <si>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</si>
  <si>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</si>
  <si>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</si>
  <si>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</si>
  <si>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</si>
  <si>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</si>
  <si>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</si>
  <si>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</si>
  <si>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</si>
  <si>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</si>
  <si>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</si>
  <si>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</si>
  <si>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</si>
  <si>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</si>
  <si>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</si>
  <si>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</si>
  <si>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</si>
  <si>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</si>
  <si>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</si>
  <si>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</si>
  <si>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</si>
  <si>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</si>
  <si>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</si>
  <si>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</si>
  <si>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</si>
  <si>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</si>
  <si>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</si>
  <si>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</si>
  <si>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</si>
  <si>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</si>
  <si>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</si>
  <si>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</si>
  <si>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</si>
  <si>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</si>
  <si>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</si>
  <si>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</si>
  <si>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</si>
  <si>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</si>
  <si>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</si>
  <si>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</si>
  <si>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</si>
  <si>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Papillary Carcinoma</t>
  </si>
  <si>
    <t>DRAF mutation</t>
  </si>
  <si>
    <t>Tumor Is close to anterior margin (&lt; 1 mm)</t>
  </si>
  <si>
    <t>Focal invasion for the classical type</t>
  </si>
  <si>
    <t>Tumor Is present less than 0.5 mm from surgical margin</t>
  </si>
  <si>
    <t>Partially surrounded for the largest tumor focus</t>
  </si>
  <si>
    <t>Present, Minimal</t>
  </si>
  <si>
    <t>Papillary carcinoma; classical (usual)</t>
  </si>
  <si>
    <t>with hobnail cell change</t>
  </si>
  <si>
    <t>Papillary carcinoma, Warthin-like variant</t>
  </si>
  <si>
    <t>Involved by invasive carcinoma (deep margin)</t>
  </si>
  <si>
    <t>Present, minimal extent</t>
  </si>
  <si>
    <t>Focally Present</t>
  </si>
  <si>
    <t>papillary carcinoma of thyroid</t>
  </si>
  <si>
    <t>mixed follicular and papillary variants</t>
  </si>
  <si>
    <t>focally to 1 mm of the anterior and posterior margins of the right superior pole</t>
  </si>
  <si>
    <t>Papillary carcinoma, follicular variant with oncocytic features</t>
  </si>
  <si>
    <t>Papillary microcarcinoma</t>
  </si>
  <si>
    <t>Very focal extra-thyroid extension Into adipose tissue by the Isthmic microcarcinoma</t>
  </si>
  <si>
    <t>No capsular invasion in the encapsulated nodule.</t>
  </si>
  <si>
    <t>Encapsulated, Locally invasive</t>
  </si>
  <si>
    <t>Negative for carcinoma</t>
  </si>
  <si>
    <t>Margins uninvolved by invasive carcinoma</t>
  </si>
  <si>
    <t>1.5 x 2.2 x 5.0 cm</t>
  </si>
  <si>
    <t>Level VI</t>
  </si>
  <si>
    <t>Diffuse sclerosing variant, Classical (papillary), Follicular, Tall cell</t>
  </si>
  <si>
    <t>Extensive invasion of tumor capsule by the classical type.</t>
  </si>
  <si>
    <t>Involved by tumor</t>
  </si>
  <si>
    <t>5x3x3 cm</t>
  </si>
  <si>
    <t>2.5x2x2</t>
  </si>
  <si>
    <t>6.2 cm</t>
  </si>
  <si>
    <t>Present, extent widely Invasive</t>
  </si>
  <si>
    <t>Present, extent widely invasive.</t>
  </si>
  <si>
    <t>Present extent minimal</t>
  </si>
  <si>
    <t>Present: Multiple foci</t>
  </si>
  <si>
    <t>Posterior resection margin (inked red) involved by tumor.</t>
  </si>
  <si>
    <t>BRAF, NRAS61, HRAS61, KRAS12/13, RET/PTC rearrangement</t>
  </si>
  <si>
    <t>LEVELS 2 AND 4</t>
  </si>
  <si>
    <t>No capsular or angiolymphatic invasion</t>
  </si>
  <si>
    <t>BRAF codon 600 mutation, NRAS61, HRAS61, KRAS12/13 and RET/PTC1 and RET/PTC3 rearrangements</t>
  </si>
  <si>
    <t>p.V600E, C,1799T&gt;A</t>
  </si>
  <si>
    <t>n/a</t>
  </si>
  <si>
    <t>negative but close; carcinoma &lt;0.1 cm from the black inked posterior and blue inked anterior resection margins</t>
  </si>
  <si>
    <t>Delphian node, Left low jugular node</t>
  </si>
  <si>
    <t>No angiolymphatic invasion is identified.</t>
  </si>
  <si>
    <t>No involvement of the surgical margin by the carcinoma is identified.</t>
  </si>
  <si>
    <t>Right and central, neck</t>
  </si>
  <si>
    <t>left paratracheal, left neck level four</t>
  </si>
  <si>
    <t>BRCA1 mutation</t>
  </si>
  <si>
    <t>2.5 CM</t>
  </si>
  <si>
    <t>Central Neck Contents, Isthmus</t>
  </si>
  <si>
    <t>CLASSICAL VARIANT</t>
  </si>
  <si>
    <t>6.6 cm</t>
  </si>
  <si>
    <t>Neoplasm is focally present at the inked margin in part B (slide B3)</t>
  </si>
  <si>
    <t>Papillary carcinoma, Follicular variant</t>
  </si>
  <si>
    <t>6.3 cm</t>
  </si>
  <si>
    <t>4.8 cm</t>
  </si>
  <si>
    <t>N/A</t>
  </si>
  <si>
    <t>R0, negative</t>
  </si>
  <si>
    <t>Tumor is present focally at black inked anterior margin</t>
  </si>
  <si>
    <t>Right Lobe, Left Lobe</t>
  </si>
  <si>
    <t>Single focus</t>
  </si>
  <si>
    <t>4.1 cm</t>
  </si>
  <si>
    <t>R1</t>
  </si>
  <si>
    <t>Papillary thyroid carcinoma, follicular variant</t>
  </si>
  <si>
    <t>Tall cell features</t>
  </si>
  <si>
    <t>negative but close (&lt;1 mm to anterior (A11), 1 mm to posterior (A8-A10))</t>
  </si>
  <si>
    <t>right neck level 2B, central compartment right neck</t>
  </si>
  <si>
    <t>Papillary carcinoma, diffuse sclerosing variant</t>
  </si>
  <si>
    <t>LYMPH-VASCULAR INVASION: Present</t>
  </si>
  <si>
    <t>Oncocytic</t>
  </si>
  <si>
    <t>BRAF, NRAS61, HRAS61, KRAS12/13, RET/PTC1, RET/PTC3 and PAX8/PPARg rearrangements</t>
  </si>
  <si>
    <t>No tumor capsule invasion is identified</t>
  </si>
  <si>
    <t>BRAF, NRAS61, KRAS12/13 (INDETERMINATE), HRAS61 (NOT identified)</t>
  </si>
  <si>
    <t>Present and tumor focally extends to within 1 mm of resection margin</t>
  </si>
  <si>
    <t>RET/PTC1 rearrangement, BRAF, NRAS61, HRAS61, KRAS12/13, RET/PTC3 rearrangements</t>
  </si>
  <si>
    <t>EXTENSIVE VASCULAR INVASION IS IDENTIFIED.</t>
  </si>
  <si>
    <t>MULTIPLE FOCI OF CAPSULAR AND VASCULAR INVASION ARE IDENTIFIED.</t>
  </si>
  <si>
    <t>NRAS codon 61, BRAF, HRAS61, KRAS12/13, RET/PTC1 and RET/PTC3 rearrangements</t>
  </si>
  <si>
    <t>BRAF, NRAS61, HRAS61, KRAS12/13, and RET/PTC1, RET/PTC3 and PAX8/PPARg rearrangements NOT identified</t>
  </si>
  <si>
    <t>C</t>
  </si>
  <si>
    <t>HRAS codon 61 mutation, BRAF, NRAS61, KRAS12/13 and RET/PTC1 and RET/PTC3 rearrangements</t>
  </si>
  <si>
    <t>LYMPHOVASCULAR INVASION IDENTIFIED</t>
  </si>
  <si>
    <t>No (tumoral-) capsular or true angiolymphatic invasion</t>
  </si>
  <si>
    <t>PNX</t>
  </si>
  <si>
    <t>BRAF, NRAS6I, HRAS61, KRAS12/13, RET/PTC1, RET/PTC3</t>
  </si>
  <si>
    <t>Focally positive anterior margin; &lt;1mm to posterior margin</t>
  </si>
  <si>
    <t>-</t>
  </si>
  <si>
    <t>pretracheal, peritracheal</t>
  </si>
  <si>
    <t>2.5 cm, 1.7 cm</t>
  </si>
  <si>
    <t>free of tumor</t>
  </si>
  <si>
    <t>Focal lymphovascular invasion</t>
  </si>
  <si>
    <t>single focus of extrathyroid vascular invasion in small vessel</t>
  </si>
  <si>
    <t>7.0cm</t>
  </si>
  <si>
    <t>T4b</t>
  </si>
  <si>
    <t>Blood Vessel Invasion: Not identified</t>
  </si>
  <si>
    <t>Tumor Encapsulation: None Identified</t>
  </si>
  <si>
    <t>3 foci, including a focus in the extrathyroidal tissue</t>
  </si>
  <si>
    <t>N2</t>
  </si>
  <si>
    <t>N3a</t>
  </si>
  <si>
    <t>0.9 cm, 0.1 cm</t>
  </si>
  <si>
    <t>unifocal</t>
  </si>
  <si>
    <t>invades in capsule or vessel or benign tissue</t>
  </si>
  <si>
    <t>Bilateral, Multifocal</t>
  </si>
  <si>
    <t>Absence</t>
  </si>
  <si>
    <t>Unencapsulated, Non-invasive</t>
  </si>
  <si>
    <t>Papillary carcinoma, mixed solid and follicular variant with oncocytic change</t>
  </si>
  <si>
    <t>Papillary carcinoma, follicular variant; Papillary carcinoma, oncocytic or oxyphilic variant</t>
  </si>
  <si>
    <t>pN1 a</t>
  </si>
  <si>
    <t>5.4 cm</t>
  </si>
  <si>
    <t>right jugular, right posterior triangle, level 5A lymph nodes</t>
  </si>
  <si>
    <t>Papillary carcinoma, follicular variant; Papillary carcinoma, classical (usual)</t>
  </si>
  <si>
    <t>9.6 cm</t>
  </si>
  <si>
    <t>left central paratracheal nodes, right paratracheal nodes</t>
  </si>
  <si>
    <t>right posterior triangle, apex right posterior triangle, left neck content stitch marked apex double superior single posterior</t>
  </si>
  <si>
    <t>Follicular variant, Macrofollicular variant, Oncocytic or oxyphilic variant</t>
  </si>
  <si>
    <t>Classical, Follicular variant</t>
  </si>
  <si>
    <t>Right neck, Left neck</t>
  </si>
  <si>
    <t>3.5 x 3 x 2.2 cm</t>
  </si>
  <si>
    <t>Unencapsulated, Locally invasive</t>
  </si>
  <si>
    <t>3.5 cm x 2.6 cm x 1.4 cm</t>
  </si>
  <si>
    <t>right paratracheal, left paratracheal</t>
  </si>
  <si>
    <t>4.7 cm</t>
  </si>
  <si>
    <t>Papillary carcinoma, follicular variant; Papillary carcinoma, other variant with oncocytic change</t>
  </si>
  <si>
    <t>5.1 cm</t>
  </si>
  <si>
    <t>tall cell features</t>
  </si>
  <si>
    <t>2.5 cm (left lobe), 0.2 cm (right lobe)</t>
  </si>
  <si>
    <t>5.5 cm (isthmus and left thyroid lobe)</t>
  </si>
  <si>
    <t>multifocal intrathyroidal psammoma bodies</t>
  </si>
  <si>
    <t>Tumor extends close to resections margins. Distance of invasive carcinoma from nearest margin: less than 1.0 mm.</t>
  </si>
  <si>
    <t>0.03 cm from the posterior left lobe margin</t>
  </si>
  <si>
    <t>Uninvolved (within 1 mm)</t>
  </si>
  <si>
    <t>Narrowly excised</t>
  </si>
  <si>
    <t>central neck</t>
  </si>
  <si>
    <t>R0</t>
  </si>
  <si>
    <t>Nb</t>
  </si>
  <si>
    <t>pretracheal, central cervical</t>
  </si>
  <si>
    <t>1.5 cm, 3.5 mm, 1 mm</t>
  </si>
  <si>
    <t>central cervical lymph nodes</t>
  </si>
  <si>
    <t>PT3</t>
  </si>
  <si>
    <t>PMx</t>
  </si>
  <si>
    <t>Right Lobe</t>
  </si>
  <si>
    <t>Uninvolved by carcinoma (tumor closely approaches but is not present at inked margin)</t>
  </si>
  <si>
    <t>PATIENT UNDER 45 YEARS</t>
  </si>
  <si>
    <t>PAPILLARY THYROID CARCINOMA</t>
  </si>
  <si>
    <t>LYMPHOVASCULAR INVASION: PRESENT</t>
  </si>
  <si>
    <t>EXTENT: FOCAL</t>
  </si>
  <si>
    <t>TUMOR CAPSULAR INVASION: PRESENT</t>
  </si>
  <si>
    <t>MARGINS: NEGATIVE FOR TUMOR</t>
  </si>
  <si>
    <t>2.8 cm (right lobe) and 1.5 cm (left lobe)</t>
  </si>
  <si>
    <t>Molecular testing was previously performed</t>
  </si>
  <si>
    <t>MARGINS UNINVOLVED BY CARCINOMA</t>
  </si>
  <si>
    <t>5 mm diameter</t>
  </si>
  <si>
    <t>Two microscopic foci</t>
  </si>
  <si>
    <t>Delphian lymph node</t>
  </si>
  <si>
    <t>left lower neck, left neck level 6, left tracheoesophageal node</t>
  </si>
  <si>
    <t>Follicular variant, Classical (usual), Papillary with focal hobnail cell change</t>
  </si>
  <si>
    <t>1.6 x 0.9 x 0.6 cm</t>
  </si>
  <si>
    <t>No lymphovascular invasion identified</t>
  </si>
  <si>
    <t>Right recurrent nerve, Left upper and mediastinal node paratracheal</t>
  </si>
  <si>
    <t>1.5 cm, 1.3 cm</t>
  </si>
  <si>
    <t>Isthmus, Right Central neck, Left Central neck</t>
  </si>
  <si>
    <t>CLASSIFICATION RESULT</t>
  </si>
  <si>
    <t>PERFORMANCE</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</si>
  <si>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</si>
  <si>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</si>
  <si>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</si>
  <si>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</si>
  <si>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</si>
  <si>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tall cell variant</t>
  </si>
  <si>
    <t>encapsulated follicular variant</t>
  </si>
  <si>
    <t>low</t>
  </si>
  <si>
    <t>intermediate</t>
  </si>
  <si>
    <t>columnar cell variant</t>
  </si>
  <si>
    <t>T3a</t>
  </si>
  <si>
    <t>central compartment</t>
  </si>
  <si>
    <t>Intermediate</t>
  </si>
  <si>
    <t>conventional</t>
  </si>
  <si>
    <t>level 6, left cervical</t>
  </si>
  <si>
    <t>follicular variant, encapsulated</t>
  </si>
  <si>
    <t>Follicular</t>
  </si>
  <si>
    <t>perithyroidal fibroadipose tissue</t>
  </si>
  <si>
    <t>classical (usual)</t>
  </si>
  <si>
    <t>microcarcinoma</t>
  </si>
  <si>
    <t>oncocytic</t>
  </si>
  <si>
    <t>Warthin-like variant with focal follicular growth</t>
  </si>
  <si>
    <t>classical</t>
  </si>
  <si>
    <t>level IV</t>
  </si>
  <si>
    <t>perineural and angiolymphatic invasion</t>
  </si>
  <si>
    <t>FOLLICULAR VARIANT</t>
  </si>
  <si>
    <t>RET/PTC1 Probe: NOT rearranged for the RET/PTC region</t>
  </si>
  <si>
    <t>BRAFV600E, NRAS61, HRAS61, KRAS12/13, RET/PTC1, RET/PTC3, PAXB/PPARg</t>
  </si>
  <si>
    <t>RIGHT LOBE</t>
  </si>
  <si>
    <t>BRAF, NRAS61, HRAS61, KRAS12/13 NOT Identified; RET/PTC rearrangement NOT identified</t>
  </si>
  <si>
    <t>RET/PTC rearrangement NOT identified</t>
  </si>
  <si>
    <t>encapsulateo follicular variant</t>
  </si>
  <si>
    <t>molecular addendum</t>
  </si>
  <si>
    <t>conventional, with tall cell features</t>
  </si>
  <si>
    <t>EXTRANODAL EXTENSION: Present. Extent: Minimal</t>
  </si>
  <si>
    <t>MARGINS: Margin(s) involved by carcinoma</t>
  </si>
  <si>
    <t>LEFT PERITHYROIDAL, AND 1 - ISTHMIC</t>
  </si>
  <si>
    <t>Papillary carcinoma, columnar cell variant</t>
  </si>
  <si>
    <t>CONVENTIONAL TYPE</t>
  </si>
  <si>
    <t>perithyroidal fibradipose tissue</t>
  </si>
  <si>
    <t>Lymph Node 13</t>
  </si>
  <si>
    <t>Bourne</t>
  </si>
  <si>
    <t>Perithyroidal skeletal muscle and extends to margin</t>
  </si>
  <si>
    <t>BRAF V600E, NRAS61, HRAS61, KRAS12/13</t>
  </si>
  <si>
    <t>Involved by carcinoma</t>
  </si>
  <si>
    <t>oncocytic, encapsulated with oncolytic features</t>
  </si>
  <si>
    <t>ABSENT</t>
  </si>
  <si>
    <t>BRAF, NRAS61, HRAS61, KRAS12/13 and RET/PTC1 and RETIPTC3 rearrangements NOT identified</t>
  </si>
  <si>
    <t>No capsular or angiolymphatic invasion present</t>
  </si>
  <si>
    <t>isthmic, right lateral neck</t>
  </si>
  <si>
    <t>Present, Extensive</t>
  </si>
  <si>
    <t>perithyroidal soft tissue</t>
  </si>
  <si>
    <t>PERI-THROIDAL SOFT TISSUE, CARCINOMA FOCALLY INVOLVES THE SKELETAL MUSCLE</t>
  </si>
  <si>
    <t>oncocytic/warthin-like variant</t>
  </si>
  <si>
    <t>BRAF, NRAS61, HRAS61, KRAS12/13 and RET/PTC1 and RET/PTC3 rearrangements</t>
  </si>
  <si>
    <t>NOT identified</t>
  </si>
  <si>
    <t>p.V600E (c.1798T&gt;A), p.V600E (c.1799T&gt;A)</t>
  </si>
  <si>
    <t>Present, to resection margin</t>
  </si>
  <si>
    <t>BRAF (p.V600E, c.099T&gt;A), NRAS6I, HRAS61, KRAS12/13, RET/PTC1 and RET/PTC3 rearrangements NOT identified</t>
  </si>
  <si>
    <t>p.V600E</t>
  </si>
  <si>
    <t>not involved (closest approach is to &lt;1 mm in block B3)</t>
  </si>
  <si>
    <t>superior thyroid pole, level not specified</t>
  </si>
  <si>
    <t>perithyroidal soft tissues (C4)</t>
  </si>
  <si>
    <t>focally abuts the black inked posterior margin</t>
  </si>
  <si>
    <t>usual, oncocytic cytoplasmic features</t>
  </si>
  <si>
    <t>adipose tissue</t>
  </si>
  <si>
    <t>perithyroidal fibradipose tissue, skeletal muscle, subcutaneous soft tissues</t>
  </si>
  <si>
    <t>classical, tall cell features</t>
  </si>
  <si>
    <t>level 1-7, delphian, right paratracheal, left paratracheal</t>
  </si>
  <si>
    <t>extrathyroidal fibroadipose tissue</t>
  </si>
  <si>
    <t>&lt;0.2 mm</t>
  </si>
  <si>
    <t>Classical, Follicular variant, Microcarcinoma</t>
  </si>
  <si>
    <t>1.8 cm (right lobe), 1.1 cm (right lobe), 0.5 cm (right lobe), and 0.1 cm (left lobe)</t>
  </si>
  <si>
    <t>For the largest tumor focus</t>
  </si>
  <si>
    <t>level delphian, left paratrachea</t>
  </si>
  <si>
    <t>papillary carcinoma</t>
  </si>
  <si>
    <t>perithyroidal fibroadipose tissue, skeletal muscle</t>
  </si>
  <si>
    <t>posterior</t>
  </si>
  <si>
    <t>microcarcinoma, classical, follicular variant</t>
  </si>
  <si>
    <t>1.5 cm; 1.2 cm; 0.1 cm</t>
  </si>
  <si>
    <t>extrathyroidal adipose tissue</t>
  </si>
  <si>
    <t>present at the inked anterior margin</t>
  </si>
  <si>
    <t>Classical, Microcarcinoma</t>
  </si>
  <si>
    <t>3 cm (left lobe and isthmus), 1.2 cm (right lobe), 0.4 cm (microcarcinoma)</t>
  </si>
  <si>
    <t>Three foci</t>
  </si>
  <si>
    <t>Perithyroidal adipose tissue</t>
  </si>
  <si>
    <t>level not specified, size: 2.4cm</t>
  </si>
  <si>
    <t>extrathyroidal adipose tissue, focal</t>
  </si>
  <si>
    <t>classical, tall and microcarcinoma variants</t>
  </si>
  <si>
    <t>Free of tumor, Tumor is less than 1 mm from the inked margin.</t>
  </si>
  <si>
    <t>N3</t>
  </si>
  <si>
    <t>4.6 cm, 3.5 cm</t>
  </si>
  <si>
    <t>level 1, right paratracheal</t>
  </si>
  <si>
    <t>Classical, with tall cell features</t>
  </si>
  <si>
    <t>No definite vascular invasion is noted</t>
  </si>
  <si>
    <t>Perithyroidal soft tissue</t>
  </si>
  <si>
    <t>extrathyroidal adipose tissue, Focal</t>
  </si>
  <si>
    <t>classical, oncocytic features</t>
  </si>
  <si>
    <t>Right tracheo-esophageal grove and pre-tracheal, Left tracheo-esophageal groove, Right neck nodes levels three and four</t>
  </si>
  <si>
    <t>level 2, perithyroidal soft tissue and focally skeletal muscle</t>
  </si>
  <si>
    <t>perithyroidal soft tissue and focally skeletal muscle</t>
  </si>
  <si>
    <t>level two, level three, level four and five-B</t>
  </si>
  <si>
    <t>classical, microcarcinoma</t>
  </si>
  <si>
    <t>Tumor is noted very close (&lt; one high power field) from the inked margin, Surgical Margins: Free of tumor</t>
  </si>
  <si>
    <t>level six and seven</t>
  </si>
  <si>
    <t>extrathyroidal fibrous tissue, Focal</t>
  </si>
  <si>
    <t>focally at the inked anterior margin</t>
  </si>
  <si>
    <t>Papillary carcinoma, follicular variant; Papillary, microcarcinoma (occult sclerosing) variant</t>
  </si>
  <si>
    <t>microcarcinoma, follicular variant; microcarcinoma (occult sclerosing)</t>
  </si>
  <si>
    <t>peril-thyroid fibroadipose tissue</t>
  </si>
  <si>
    <t>level 2, level 3, level 4</t>
  </si>
  <si>
    <t>0.5 cm, 2 cm</t>
  </si>
  <si>
    <t>Follicular variant with oncocytic features, Microcarcinomas</t>
  </si>
  <si>
    <t>focally at the cauterized margin</t>
  </si>
  <si>
    <t>classical, with tall cell features</t>
  </si>
  <si>
    <t>right level three and four, left neck level three and four</t>
  </si>
  <si>
    <t>perithyroid fibroadipose tissue</t>
  </si>
  <si>
    <t>left paratracheal, left superior mediastinal, right paratracheal</t>
  </si>
  <si>
    <t>tall cell, columnar cell</t>
  </si>
  <si>
    <t>pretracheal and superior mediastinal, delphian node, right paratracheal node</t>
  </si>
  <si>
    <t>microcarcinoma (tall cell features)</t>
  </si>
  <si>
    <t>peritracheal fibroadipose tissue</t>
  </si>
  <si>
    <t>Microcarcinoma</t>
  </si>
  <si>
    <t>perithyroidal adipose tissue and parathyroid gland</t>
  </si>
  <si>
    <t>parathyroid fibroadipose tissue</t>
  </si>
  <si>
    <t>right paratracheal, right superior mediastinal, lateral to the right RLN, levels 3 and 4 lymph nodes in neck</t>
  </si>
  <si>
    <t>anterior margin</t>
  </si>
  <si>
    <t>level 2, peri-thyroid fibroadipose tissue</t>
  </si>
  <si>
    <t>0.5cm</t>
  </si>
  <si>
    <t>level six, level three and four</t>
  </si>
  <si>
    <t>diffuse sclerosing</t>
  </si>
  <si>
    <t>fibroadipose tissue</t>
  </si>
  <si>
    <t>Tumor is present at the inked and cauterized margin.</t>
  </si>
  <si>
    <t>level 5A, level 5-B, level 4, levels 2-A and level 3, right paratracheal, left paratracheal</t>
  </si>
  <si>
    <t>perithyroidal adipose tissue</t>
  </si>
  <si>
    <t>right paratracheal, left neck dissection level 3, left neck dissection level 4, delphian, central compartment neck nodes</t>
  </si>
  <si>
    <t>posterior margin</t>
  </si>
  <si>
    <t>N2b</t>
  </si>
  <si>
    <t>Delphian, central compartment, right para-esophageal</t>
  </si>
  <si>
    <t>Perithyroidal tissue</t>
  </si>
  <si>
    <t>Posterior margin</t>
  </si>
  <si>
    <t>central, level 2-4</t>
  </si>
  <si>
    <t>Classical, Follicular (microcarcinoma)</t>
  </si>
  <si>
    <t>1x0.7x0.7 cm</t>
  </si>
  <si>
    <t>Capsule or vessel or benign tissue or muscle</t>
  </si>
  <si>
    <t>skeletal muscle</t>
  </si>
  <si>
    <t>2.5x2x1cm (right), 1.5x1x1cm (left)</t>
  </si>
  <si>
    <t>1 x 1 x 0.5 cm</t>
  </si>
  <si>
    <t>Tumor invades in capsule or vessel or benign tissue.</t>
  </si>
  <si>
    <t>Level II, Level III, Level IV</t>
  </si>
  <si>
    <t>Oncocytic and follicular components</t>
  </si>
  <si>
    <t>Perithyroidal fibroadipose tissue</t>
  </si>
  <si>
    <t>right central neck</t>
  </si>
  <si>
    <t>Level IV, Level III</t>
  </si>
  <si>
    <t>left paratracheal node, bilateral central neck dissection</t>
  </si>
  <si>
    <t>Higher-grade insular areas and necrosis</t>
  </si>
  <si>
    <t>Favor into fibrous tissue</t>
  </si>
  <si>
    <t>Level VI (pretracheal, paratracheal and prelaryngeal/Delphian)</t>
  </si>
  <si>
    <t>Encapsulated, Widely invasive</t>
  </si>
  <si>
    <t>Perithyroidal fibradipose tissue</t>
  </si>
  <si>
    <t>follicular variant, papillary carcinoma, oncocytic or oxyphilic variant, papillary carcinoma, solid variant</t>
  </si>
  <si>
    <t>level 6 neck, level 2-5 left</t>
  </si>
  <si>
    <t>classical, columnar cell variant, follicular variant, microcarcinoma</t>
  </si>
  <si>
    <t>Follicular variant, Macrofollicular variant, Follicular architecture, Classical cytomorphology</t>
  </si>
  <si>
    <t>columnar cell variant, follicular variant, other variant (focal tall cell change and Warthin-like component)</t>
  </si>
  <si>
    <t>Level VI (pretracheal, paratracheal and prelaryngeal /Delphian )</t>
  </si>
  <si>
    <t>Classical, Angioinvasive and widely invasive, Tall cell change, Focal dedifferentiation</t>
  </si>
  <si>
    <t>Focal extent (less than 4 vessels)</t>
  </si>
  <si>
    <t>Perithyroidal fibradipose tissue, larynx, trachea, esophagus, recurrent laryngeal nerve (RLN)</t>
  </si>
  <si>
    <t>level II, level III, level IV</t>
  </si>
  <si>
    <t>Margins uninvolved by carcinoma for the dominant tumor; Margin(s) involved by carcinoma for the second tumor</t>
  </si>
  <si>
    <t>Follicular variant, classical cytomorphology</t>
  </si>
  <si>
    <t>Follicular, Classical</t>
  </si>
  <si>
    <t>Follicular variant, microcarcinoma (occult, small or microscopic) variant</t>
  </si>
  <si>
    <t>left level II, left level VI</t>
  </si>
  <si>
    <t>Poorly differentiated thyroid carcinomas, including insular carcinoma</t>
  </si>
  <si>
    <t>Angioinvasive poorly differentiated papillary carcinoma</t>
  </si>
  <si>
    <t>Level VI (pretracheal, paratracheal and prelaryngeal /Delphian)</t>
  </si>
  <si>
    <t>clear cell variant, diffuse sclerosing architecture</t>
  </si>
  <si>
    <t>Oncocytic or oxyphilic variant, microcarcinoma (occult, small or microscopic) variant</t>
  </si>
  <si>
    <t>right neck and central paratracheal nodes</t>
  </si>
  <si>
    <t>classical (usual), focal tall cell change (&lt;5%)</t>
  </si>
  <si>
    <t>level 6, level 7, right level 3 and 4</t>
  </si>
  <si>
    <t>Papillary carcinoma, follicular variant
Papillary carcinoma, solid variant
Papillary carcinoma, other variant: trabecular Pet
Follicular architecture
Solid architecture
Other architecture: trabecular</t>
  </si>
  <si>
    <t>Classical cytomorphology</t>
  </si>
  <si>
    <t>classical, follicular variant</t>
  </si>
  <si>
    <t>Follicular variant, classical cytomorphology, oncocytic or oxyphilic cytomorphology</t>
  </si>
  <si>
    <t>Involved</t>
  </si>
  <si>
    <t>right neck level II, right neck level IV</t>
  </si>
  <si>
    <t>classical, follicular variant, microcarcinoma (occult, small or microscopic) variant</t>
  </si>
  <si>
    <t>Level VI (pretracheal, paratracheal and Prelaryngeal/Delphian)</t>
  </si>
  <si>
    <t>right jugular, apex level 5</t>
  </si>
  <si>
    <t>follicular variant, oncocytic or oxyphilic variant</t>
  </si>
  <si>
    <t>right paratracheal, Delphian, superior third, middle third, lower third, posterior cervical triangle</t>
  </si>
  <si>
    <t>classical, tall cell change, follicular variant</t>
  </si>
  <si>
    <t>Classical (usual), Tall cell, Hobnail cell, Columnar cell, Clear cell change, Follicular variant</t>
  </si>
  <si>
    <t>right upper posterior triangle, right lower posterior triangle, right jugular chain of nodes - stitch marks apex, pre-tracheal node, right paratracheal node</t>
  </si>
  <si>
    <t>Cribriform-morular variant</t>
  </si>
  <si>
    <t>Classical, other variant with focal Warthin-like and hobnail cell change, and cribriform-morular architecture</t>
  </si>
  <si>
    <t>Follicular architecture, Classical cytomorphology, Oncocytic or oxyphilic cytomorphology</t>
  </si>
  <si>
    <t>Oncocytic or oxyphilic variant</t>
  </si>
  <si>
    <t>follicular variant, trabecular, oncocytic</t>
  </si>
  <si>
    <t>Follicular architecture, Classical cytomorphology</t>
  </si>
  <si>
    <t>Classical, Warthin-like variant, Tall cell, Hobnail cell change</t>
  </si>
  <si>
    <t>follicular variant, papillary microcarcinoma, oncocytic or oxyphilic variant</t>
  </si>
  <si>
    <t>right neck, right paratracheal</t>
  </si>
  <si>
    <t>Classical, Follicular variant, Tall cell change (10%)</t>
  </si>
  <si>
    <t>Minimal, Present in left lobe</t>
  </si>
  <si>
    <t>Classical, Follicular variant, Other variant with focal tall cell change (&lt;5%)</t>
  </si>
  <si>
    <t>classical, tall cell change, microcarcinoma, Warthin-like change</t>
  </si>
  <si>
    <t>right neck posterior triangle, right neck jugular, right paratracheal, left paratracheal</t>
  </si>
  <si>
    <t>Follicular variant, Classical (usual), Oncocytic</t>
  </si>
  <si>
    <t>Level VI (pretracheal, paratracheal and prelaryngeal/Deiphian)</t>
  </si>
  <si>
    <t>Cribriform without morules, Follicular architecture</t>
  </si>
  <si>
    <t>Follicular architecture, classical cytomorphology</t>
  </si>
  <si>
    <t>left inferior pole parathyroid gland</t>
  </si>
  <si>
    <t>posterior surgical margin</t>
  </si>
  <si>
    <t>level 6</t>
  </si>
  <si>
    <t>level 1-7, lateral neck</t>
  </si>
  <si>
    <t>3 additional papillary microcarcinomas (each 0.1 cm) in addition to the primary tumor</t>
  </si>
  <si>
    <t>levels and immunostains for cytokeratin highlight individual metastatic carcinoma cells in association with psammomatous calcifications, levels 6</t>
  </si>
  <si>
    <t>Encapsulated</t>
  </si>
  <si>
    <t>Right side and superior central, level 1-7</t>
  </si>
  <si>
    <t>Level 6</t>
  </si>
  <si>
    <t>Tumor Capsular Invasion: Present, minimal for the second and third tumors; Not identified for the dominant tumor</t>
  </si>
  <si>
    <t>Present, minimal for the third tumor; Not identified for the dominant and second tumors</t>
  </si>
  <si>
    <t>right paratracheal level 6</t>
  </si>
  <si>
    <t>right paratracheal nodes, level 6</t>
  </si>
  <si>
    <t>2.0 cm, 3 mm</t>
  </si>
  <si>
    <t>Perithyroidal adipose tissue, minimal</t>
  </si>
  <si>
    <t>Perithyroidal adipose tissue and skeletal muscle</t>
  </si>
  <si>
    <t>right paratracheal lymph node level 6</t>
  </si>
  <si>
    <t>No lymph vascular invasion identified</t>
  </si>
  <si>
    <t>0.9 cm, 0.5 cm</t>
  </si>
  <si>
    <t>Multiple foci, up to 1.0 cm in greatest dimension</t>
  </si>
  <si>
    <t>level 2-4</t>
  </si>
  <si>
    <t>Papillary carcinoma, papillary and follicular variant</t>
  </si>
  <si>
    <t>perithyroidal fat</t>
  </si>
  <si>
    <t>free</t>
  </si>
  <si>
    <t>pretracheal lymph nodes</t>
  </si>
  <si>
    <t>3 CM</t>
  </si>
  <si>
    <t>Negative for tumor</t>
  </si>
  <si>
    <t>Level VI, Right inferior level, Right anterior paratracheal mass, Right superior parathyroid</t>
  </si>
  <si>
    <t>Minimal, Present in the second tumor</t>
  </si>
  <si>
    <t>Uninvolved by carcinoma for the dominant tumor, Involved by carcinoma for the second tumor</t>
  </si>
  <si>
    <t>Classical (usual), Follicular variant, Tall cell</t>
  </si>
  <si>
    <t>Perithyroidal extension is present</t>
  </si>
  <si>
    <t>Margins uninvolved by carcinoma, but it is within 1 mm (A23)</t>
  </si>
  <si>
    <t>Level II, Level I</t>
  </si>
  <si>
    <t>Classical, Diffuse sclerosing variant, Tall cell variant</t>
  </si>
  <si>
    <t>Minimal, perithyroid soft tissues</t>
  </si>
  <si>
    <t>central compartment, left lateral jugular</t>
  </si>
  <si>
    <t>Level I, II, III, IV, V, VII</t>
  </si>
  <si>
    <t>Anterior mediastinum, right paratracheal lymph nodes</t>
  </si>
  <si>
    <t>Minimal, Present</t>
  </si>
  <si>
    <t>perithyroidal, cervical (Levels I-III, IV, V)</t>
  </si>
  <si>
    <t>Central</t>
  </si>
  <si>
    <t>Level VI and perithyroidal</t>
  </si>
  <si>
    <t>Right III, Right VI</t>
  </si>
  <si>
    <t>3.5cm</t>
  </si>
  <si>
    <t>Present, to perithyroidal soft tissue and sternothyroid muscle</t>
  </si>
  <si>
    <t>pN1B</t>
  </si>
  <si>
    <t>right parotid, right paratracheal neck, left paratracheal neck, right radial neck, pretracheal</t>
  </si>
  <si>
    <t>8.7 cm</t>
  </si>
  <si>
    <t>less than 45 years old</t>
  </si>
  <si>
    <t>lymphovascular invasion negative</t>
  </si>
  <si>
    <t>Follicular variant, Classical</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</si>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</sst>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0" fontId="5" fillId="0" borderId="2" xfId="0" applyFont="1" applyBorder="1" applyAlignment="1">
      <alignment horizontal="center"/>
    </xf>
    <xf numFmtId="164" fontId="0" fillId="0" borderId="0" xfId="5" applyNumberFormat="1" applyFont="1" applyFill="1" applyBorder="1" applyAlignment="1">
      <alignment horizontal="center"/>
    </xf>
    <xf numFmtId="14" fontId="0" fillId="0" borderId="0" xfId="0" applyNumberFormat="1"/>
    <xf numFmtId="0" fontId="5" fillId="0" borderId="0" xfId="0" applyFont="1" applyAlignment="1">
      <alignment horizontal="center"/>
    </xf>
    <xf numFmtId="0" fontId="5" fillId="0" borderId="1" xfId="0" applyFont="1" applyBorder="1" applyAlignment="1">
      <alignment horizontal="center"/>
    </xf>
    <xf numFmtId="0" fontId="0" fillId="0" borderId="1" xfId="0" applyBorder="1" applyAlignment="1">
      <alignment horizontal="center" vertical="center"/>
    </xf>
    <xf numFmtId="0" fontId="5" fillId="0" borderId="3" xfId="0" applyFont="1" applyBorder="1" applyAlignment="1">
      <alignment horizontal="center"/>
    </xf>
    <xf numFmtId="0" fontId="5" fillId="0" borderId="0" xfId="0" applyFont="1"/>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xf numFmtId="0" fontId="0" fillId="0" borderId="14" xfId="0" applyBorder="1"/>
    <xf numFmtId="0" fontId="5" fillId="0" borderId="4" xfId="0" applyFont="1" applyBorder="1" applyAlignment="1">
      <alignment horizontal="center"/>
    </xf>
    <xf numFmtId="0" fontId="5" fillId="0" borderId="14" xfId="0" applyFont="1" applyBorder="1" applyAlignment="1">
      <alignment horizontal="center"/>
    </xf>
    <xf numFmtId="1" fontId="7" fillId="0" borderId="14" xfId="0" applyNumberFormat="1" applyFont="1" applyBorder="1" applyAlignment="1">
      <alignment horizontal="center" vertical="center"/>
    </xf>
    <xf numFmtId="1" fontId="7" fillId="0" borderId="3" xfId="0" applyNumberFormat="1" applyFont="1" applyBorder="1" applyAlignment="1">
      <alignment horizontal="center" vertical="center"/>
    </xf>
    <xf numFmtId="0" fontId="5" fillId="0" borderId="0" xfId="0" applyFont="1" applyAlignment="1">
      <alignment horizontal="left"/>
    </xf>
    <xf numFmtId="164" fontId="0" fillId="0" borderId="0" xfId="5" applyNumberFormat="1" applyFont="1"/>
    <xf numFmtId="0" fontId="0" fillId="0" borderId="0" xfId="0" applyAlignment="1">
      <alignment wrapText="1"/>
    </xf>
    <xf numFmtId="0" fontId="0" fillId="0" borderId="0" xfId="0" applyAlignment="1">
      <alignment horizontal="center" vertical="center"/>
    </xf>
    <xf numFmtId="0" fontId="5" fillId="0" borderId="16" xfId="0" applyFont="1" applyBorder="1" applyAlignment="1">
      <alignment horizontal="center"/>
    </xf>
    <xf numFmtId="0" fontId="0" fillId="0" borderId="16" xfId="0" applyBorder="1"/>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6" xfId="0" applyFont="1" applyFill="1" applyBorder="1" applyAlignment="1">
      <alignment horizontal="center"/>
    </xf>
    <xf numFmtId="0" fontId="5" fillId="0" borderId="0" xfId="0" applyFont="1" applyFill="1" applyAlignment="1">
      <alignment horizontal="center"/>
    </xf>
    <xf numFmtId="0" fontId="5" fillId="0" borderId="4"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FDAC-3F22-4942-9045-99C823E0271A}">
  <dimension ref="A1:AT300"/>
  <sheetViews>
    <sheetView tabSelected="1" zoomScale="70" zoomScaleNormal="70" workbookViewId="0">
      <pane xSplit="1" topLeftCell="AA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8.53125" hidden="1" customWidth="1"/>
    <col min="12" max="12" width="28.33203125" hidden="1" customWidth="1"/>
    <col min="13" max="13" width="11.33203125" customWidth="1"/>
    <col min="14" max="14" width="17.46484375" bestFit="1" customWidth="1"/>
    <col min="15" max="15" width="62.33203125" bestFit="1" customWidth="1"/>
    <col min="16" max="16" width="87.265625" hidden="1" customWidth="1"/>
    <col min="17" max="17" width="50.796875" hidden="1" customWidth="1"/>
    <col min="18" max="18" width="10.9296875" customWidth="1"/>
    <col min="19" max="19" width="7.59765625" bestFit="1" customWidth="1"/>
    <col min="20" max="20" width="17.53125" bestFit="1" customWidth="1"/>
    <col min="21" max="21" width="29.86328125" customWidth="1"/>
    <col min="22" max="22" width="20.66406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4.06640625" customWidth="1"/>
    <col min="40" max="40" width="11.796875" customWidth="1"/>
    <col min="41" max="41" width="12.1328125" customWidth="1"/>
    <col min="42" max="45" width="9" customWidth="1"/>
  </cols>
  <sheetData>
    <row r="1" spans="1:46">
      <c r="A1" s="36" t="s">
        <v>152</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2"/>
      <c r="AE1" s="37" t="s">
        <v>732</v>
      </c>
      <c r="AF1" s="38"/>
      <c r="AG1" s="38"/>
      <c r="AH1" s="38"/>
      <c r="AI1" s="38"/>
      <c r="AJ1" s="37" t="s">
        <v>153</v>
      </c>
      <c r="AK1" s="38"/>
      <c r="AL1" s="38"/>
      <c r="AM1" s="38"/>
      <c r="AN1" s="38"/>
      <c r="AO1" s="37" t="s">
        <v>733</v>
      </c>
      <c r="AP1" s="38"/>
      <c r="AQ1" s="38"/>
      <c r="AR1" s="38"/>
      <c r="AS1" s="39"/>
    </row>
    <row r="2" spans="1:46" ht="28.15">
      <c r="A2" s="3" t="s">
        <v>154</v>
      </c>
      <c r="B2" s="51" t="s">
        <v>155</v>
      </c>
      <c r="C2" s="3" t="s">
        <v>156</v>
      </c>
      <c r="D2" s="3" t="s">
        <v>157</v>
      </c>
      <c r="E2" s="3" t="s">
        <v>158</v>
      </c>
      <c r="F2" s="3" t="s">
        <v>0</v>
      </c>
      <c r="G2" s="3" t="s">
        <v>159</v>
      </c>
      <c r="H2" s="3" t="s">
        <v>1</v>
      </c>
      <c r="I2" s="3" t="s">
        <v>2</v>
      </c>
      <c r="J2" s="3" t="s">
        <v>3</v>
      </c>
      <c r="K2" s="3" t="s">
        <v>160</v>
      </c>
      <c r="L2" s="3" t="s">
        <v>736</v>
      </c>
      <c r="M2" s="20" t="s">
        <v>737</v>
      </c>
      <c r="N2" s="3" t="s">
        <v>4</v>
      </c>
      <c r="O2" s="3" t="s">
        <v>5</v>
      </c>
      <c r="P2" s="3" t="s">
        <v>161</v>
      </c>
      <c r="Q2" s="4" t="s">
        <v>734</v>
      </c>
      <c r="R2" s="20" t="s">
        <v>735</v>
      </c>
      <c r="S2" s="3" t="s">
        <v>6</v>
      </c>
      <c r="T2" s="3" t="s">
        <v>162</v>
      </c>
      <c r="U2" s="3" t="s">
        <v>7</v>
      </c>
      <c r="V2" s="4" t="s">
        <v>163</v>
      </c>
      <c r="W2" s="3" t="s">
        <v>8</v>
      </c>
      <c r="X2" s="3" t="s">
        <v>169</v>
      </c>
      <c r="Y2" s="3" t="s">
        <v>9</v>
      </c>
      <c r="Z2" s="3" t="s">
        <v>10</v>
      </c>
      <c r="AA2" s="3" t="s">
        <v>164</v>
      </c>
      <c r="AB2" s="3" t="s">
        <v>11</v>
      </c>
      <c r="AC2" s="3" t="s">
        <v>170</v>
      </c>
      <c r="AD2" s="5"/>
      <c r="AE2" s="7" t="s">
        <v>165</v>
      </c>
      <c r="AF2" s="10" t="s">
        <v>166</v>
      </c>
      <c r="AG2" s="6" t="s">
        <v>167</v>
      </c>
      <c r="AH2" s="6" t="s">
        <v>12</v>
      </c>
      <c r="AI2" s="10" t="s">
        <v>168</v>
      </c>
      <c r="AJ2" s="7" t="s">
        <v>165</v>
      </c>
      <c r="AK2" s="10" t="s">
        <v>166</v>
      </c>
      <c r="AL2" s="10" t="s">
        <v>167</v>
      </c>
      <c r="AM2" s="10" t="s">
        <v>12</v>
      </c>
      <c r="AN2" s="10" t="s">
        <v>168</v>
      </c>
      <c r="AO2" s="29" t="s">
        <v>165</v>
      </c>
      <c r="AP2" s="6" t="s">
        <v>166</v>
      </c>
      <c r="AQ2" s="6" t="s">
        <v>167</v>
      </c>
      <c r="AR2" s="6" t="s">
        <v>12</v>
      </c>
      <c r="AS2" s="28" t="s">
        <v>168</v>
      </c>
      <c r="AT2" s="11"/>
    </row>
    <row r="3" spans="1:46">
      <c r="A3" t="str">
        <f>'Model output'!A2</f>
        <v>TCGA-4C-A93U</v>
      </c>
      <c r="B3" s="52">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
      </c>
      <c r="F3" t="str">
        <f t="shared" ref="F3:F44" si="0">IF(OR(G3&lt;&gt;"",AND(J3&lt;&gt;"",ISNUMBER(J3),J3&gt;0),AND(M3&lt;&gt;"",M3&gt;0)),"positive","negative")</f>
        <v>positive</v>
      </c>
      <c r="G3" s="35"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output'!G2)),AND(ISNUMBER(SEARCH("3",'Model output'!G2)),NOT(ISNUMBER(SEARCH("N3",'Model output'!G2)))),ISNUMBER(SEARCH("IV",'Model output'!G2)),ISNUMBER(SEARCH("four",'Model output'!G2)),ISNUMBER(SEARCH("4",'Model output'!G2)),ISNUMBER(SEARCH("V ",'Model output'!G2)),ISNUMBER(SEARCH("five",'Model output'!G2)),ISNUMBER(SEARCH("5",'Model output'!G2))))), "lateral", "central"))</f>
        <v>lateral</v>
      </c>
      <c r="H3" t="str">
        <f>IF('Model output'!H2="","negative", IF('Model output'!H2=" ", "negative", IF('Model output'!H2="[]", "negative", IF(ISNUMBER(SEARCH("lymph node",'Model output'!H2)),"negative", IF(ISNUMBER(SEARCH("adipose tissue",'Model output'!H2)), "negative", IF(ISNUMBER(SEARCH("neck dissection",'Model output'!H2)),"negative","positive"))))))</f>
        <v>negative</v>
      </c>
      <c r="I3">
        <f>IF('Model output'!I2="","",IF(ISNUMBER('Model output'!I2),'Model output'!I2,1))</f>
        <v>23</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LOWER(SUBSTITUTE(SUBSTITUTE(SUBSTITUTE(SUBSTITUTE(SUBSTITUTE(SUBSTITUTE(SUBSTITUTE(SUBSTITUTE(SUBSTITUTE(SUBSTITUTE(SUBSTITUTE(SUBSTITUTE(SUBSTITUTE(SUBSTITUTE(SUBSTITUTE(SUBSTITUTE(SUBSTITUTE(K3,"cm.","cm"), "gross examination", ""), "Level IV", ""), "paratracheal", ""), "tissue", ""), "diameter", ""), "right", ""), "up to", ""), "to", ","), "by", ""), "x", ","), "'", ""), "[",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 carcinoma</v>
      </c>
      <c r="O3" t="str">
        <f>IF('Model output'!M2="","",'Model output'!M2)</f>
        <v/>
      </c>
      <c r="P3" t="str">
        <f>IF('Model output'!N2="","",'Model output'!N2)</f>
        <v>6.5 cm</v>
      </c>
      <c r="Q3" t="str">
        <f t="shared" ref="Q3:Q61" si="1">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P3)), ISNUMBER(SEARCH("mm", P3))), SUBSTITUTE(P3, "cm", "mm"), P3),"cm.","cm"),"cm;","cm,"),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output'!P2="",'Model output'!P2="C",ISNUMBER(SEARCH("Not identified", 'Model output'!P2)),ISNUMBER(SEARCH("Absent",'Model output'!P2)),ISNUMBER(SEARCH("Absence",'Model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9" t="str">
        <f>IF('Model output'!S2="","",'Model output'!S2)</f>
        <v>Present, extensive</v>
      </c>
      <c r="Y3" t="str">
        <f>IF(OR('Model output'!S2="",ISNUMBER(SEARCH("No extension",'Model output'!S2)),ISNUMBER(SEARCH("Absent",'Model output'!S2)),ISNUMBER(SEARCH("Absence",'Model output'!S2)),AND(ISNUMBER(SEARCH("Not identified",'Model output'!S2)),NOT(ISNUMBER(SEARCH("Present, minimal",'Model output'!S2)))),AND(ISNUMBER(SEARCH("No",'Model output'!S2)),NOT(ISNUMBER(SEARCH("carcinoma",'Model output'!S2))),NOT(ISNUMBER(SEARCH("Present, minimal",'Model output'!S2)))),ISNUMBER(SEARCH("negative",'Model output'!S2))),"negative",IF(Z3="positive","gETE", "positive"))</f>
        <v>gETE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muscle",X3)),ISNUMBER(SEARCH("larynx",X3)),AND(ISNUMBER(SEARCH("trachea",X3)),NOT(ISNUMBER(SEARCH("peritracheal fibroadipose tissue",X3)))),ISNUMBER(SEARCH("esophagus",X3)),ISNUMBER(SEARCH("recurrent laryngeal nerve",X3))),"positive","negative"))</f>
        <v>positive</v>
      </c>
      <c r="AA3" t="str">
        <f>IF('Model output'!T2="","",IF('Model output'!T2="Not mentioned", "No", "Yes"))</f>
        <v/>
      </c>
      <c r="AB3" t="str">
        <f>IF(AA3&lt;&gt;"Yes","",IF(OR('Model output'!U2="",ISNUMBER(SEARCH("Not identified",'Model output'!U2))),"",'Model output'!U2))</f>
        <v/>
      </c>
      <c r="AC3" s="33" t="str">
        <f>IF(OR('Model output'!V2="", AND(ISERROR(SEARCH("Positive",'Model output'!V2)), ISNUMBER(SEARCH("Negative",'Model output'!V2))), ISNUMBER(SEARCH("Cannot be assessed",'Model output'!V2)), AND(ISNUMBER(SEARCH("Uninvolved",'Model output'!V2)),NOT(ISNUMBER(SEARCH("margin(s) involved",'Model output'!V2))),NOT(ISNUMBER(SEARCH("Involved by carcinoma for the second tumor",'Model output'!V2)))), ISNUMBER(SEARCH("No involvement",'Model output'!V2)), AND(NOT(ISNUMBER(SEARCH("focal",'Model output'!V2))),ISNUMBER(SEARCH("Free",'Model output'!V2))), ISNUMBER(SEARCH("narrowly excised",'Model output'!V2)), ISNUMBER(SEARCH("none",'Model output'!V2)), ISNUMBER(SEARCH("R0",'Model output'!V2)), ISNUMBER(SEARCH("&lt;0.2 mm",'Model output'!V2)), ISNUMBER(SEARCH("1 mm",'Model output'!V2)), ISNUMBER(SEARCH("0.1 CM",'Model output'!V2)), ISNUMBER(SEARCH("less than 0.2 mm",'Model output'!V2)), ISNUMBER(SEARCH("less than 1.0 mm",'Model output'!V2)), ISNUMBER(SEARCH("less than 0.5 mm",'Model output'!V2)), ISNUMBER(SEARCH("abut",'Model output'!V2))), "negative", "positive")</f>
        <v>positive</v>
      </c>
      <c r="AE3" s="40"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OR(ISNUMBER(SEARCH("papillary",N3,1)),ISNUMBER(SEARCH("papillary carcinoma",O3,1))),S3="positive"),AND(AND(ISNUMBER(J3),J3&gt;=5),M3=""),AND(AND(ISNUMBER(J3),J3&gt;=5),AND(ISNUMBER(M3),M3&gt;=1)),AND(ISNUMBER(SERACH("papillary",N3)),OR(Y3="positive",Z3="positive"), ISNUMBER(SEARCH("BRAF",AB3)))),"intermediate","low"))</f>
        <v>high</v>
      </c>
      <c r="AF3" s="41" t="str">
        <f t="shared" ref="AF3:AF66"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3b</v>
      </c>
      <c r="AG3" s="41" t="str">
        <f t="shared" ref="AG3:AG66" si="3">IF(AND(ISNUMBER(J3),J3&gt;0),
IF(G3="lateral", "1b","1a"), "0")</f>
        <v>1b</v>
      </c>
      <c r="AH3" s="42" t="str">
        <f>IF(OR(H3="unknown"),"x",IF(H3="negative","0","1"))</f>
        <v>0</v>
      </c>
      <c r="AI3" s="43" t="str">
        <f>IF(AND(B3&lt;55,AH3="0"),"I",
IF(AND(B3&lt;55,AH3="1"),"II",
IF(AH3="1","IVB",
IF(AND(AF3="4b",AH3="0"),"IVA",
IF(AND(AF3="4a",AH3="0"),"III",
IF(AND(OR(AF3="3a",AF3="3b",AF3="3"),AH3="0"),"II",
IF(AND(AF3="2",OR(AG3="1",AG3="1a",AG3="1b"),AH3="0"),"II",
IF(AND(OR(AF3="1a",AF3="1b",AF3="1"),OR(AG3="1",AG3="1a",AG3="1b"),AH3="0"),"II","I"
))))))))</f>
        <v>II</v>
      </c>
      <c r="AJ3" s="40" t="s">
        <v>738</v>
      </c>
      <c r="AK3" s="44" t="s">
        <v>1001</v>
      </c>
      <c r="AL3" s="44" t="s">
        <v>1002</v>
      </c>
      <c r="AM3" s="44" t="s">
        <v>1003</v>
      </c>
      <c r="AN3" s="45" t="s">
        <v>1004</v>
      </c>
      <c r="AO3" s="12">
        <f>IF(AE3=AJ3,1,0)</f>
        <v>1</v>
      </c>
      <c r="AP3" s="34">
        <f>IF(AF3=AK3, 1, IF(AND(AF3="x", AK3="0"), 1, IF(AND(AF3="0", AK3="x"), 1, 0)))</f>
        <v>1</v>
      </c>
      <c r="AQ3" s="34">
        <f>IF(AG3=AL3, 1, IF(AND(AG3="x", AL3="0"), 1, IF(AND(AG3="0", AL3="x"), 1, 0)))</f>
        <v>1</v>
      </c>
      <c r="AR3" s="34">
        <f>IF(AH3=AM3, 1, IF(AND(AH3="x", AM3="0"), 1, IF(AND(AH3="0", AM3="x"), 1, 0)))</f>
        <v>1</v>
      </c>
      <c r="AS3" s="26">
        <f t="shared" ref="AS3:AS66" si="4">IF(AI3=AN3,1,0)</f>
        <v>1</v>
      </c>
      <c r="AT3" s="1"/>
    </row>
    <row r="4" spans="1:46">
      <c r="A4" t="str">
        <f>'Model output'!A3</f>
        <v>TCGA-BJ-A0Z9</v>
      </c>
      <c r="B4" s="52">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0</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output'!G3)),AND(ISNUMBER(SEARCH("3",'Model output'!G3)),NOT(ISNUMBER(SEARCH("N3",'Model output'!G3)))),ISNUMBER(SEARCH("IV",'Model output'!G3)),ISNUMBER(SEARCH("four",'Model output'!G3)),ISNUMBER(SEARCH("4",'Model output'!G3)),ISNUMBER(SEARCH("V ",'Model output'!G3)),ISNUMBER(SEARCH("five",'Model output'!G3)),ISNUMBER(SEARCH("5",'Model output'!G3))))), "lateral", "central"))</f>
        <v/>
      </c>
      <c r="H4" t="str">
        <f>IF('Model output'!H3="","negative", IF('Model output'!H3=" ", "negative", IF('Model output'!H3="[]", "negative", IF(ISNUMBER(SEARCH("lymph node",'Model output'!H3)),"negative", IF(ISNUMBER(SEARCH("adipose tissue",'Model output'!H3)), "negative", IF(ISNUMBER(SEARCH("neck dissection",'Model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5">LOWER(SUBSTITUTE(SUBSTITUTE(SUBSTITUTE(SUBSTITUTE(SUBSTITUTE(SUBSTITUTE(SUBSTITUTE(SUBSTITUTE(SUBSTITUTE(SUBSTITUTE(SUBSTITUTE(SUBSTITUTE(SUBSTITUTE(SUBSTITUTE(SUBSTITUTE(SUBSTITUTE(SUBSTITUTE(K4,"cm.","cm"), "gross examination", ""), "Level IV", ""), "paratracheal", ""), "tissue", ""), "diameter", ""), "right", ""), "up to", ""), "to", ","), "by", ""), "x", ","), "'", ""), "[",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 carcinoma</v>
      </c>
      <c r="O4" t="str">
        <f>IF('Model output'!M3="","",'Model output'!M3)</f>
        <v>tall cell variant</v>
      </c>
      <c r="P4" t="str">
        <f>IF('Model output'!N3="","",'Model output'!N3)</f>
        <v>2.8 cm</v>
      </c>
      <c r="Q4" t="str">
        <f t="shared" si="1"/>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output'!P3="",'Model output'!P3="C",ISNUMBER(SEARCH("Not identified", 'Model output'!P3)),ISNUMBER(SEARCH("Absent",'Model output'!P3)),ISNUMBER(SEARCH("Absence",'Model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negative</v>
      </c>
      <c r="X4" s="19" t="str">
        <f>IF('Model output'!S3="","",'Model output'!S3)</f>
        <v>perineural and angiolymphatic invasion</v>
      </c>
      <c r="Y4" t="str">
        <f>IF(OR('Model output'!S3="",ISNUMBER(SEARCH("No extension",'Model output'!S3)),ISNUMBER(SEARCH("Absent",'Model output'!S3)),ISNUMBER(SEARCH("Absence",'Model output'!S3)),AND(ISNUMBER(SEARCH("Not identified",'Model output'!S3)),NOT(ISNUMBER(SEARCH("Present, minimal",'Model output'!S3)))),AND(ISNUMBER(SEARCH("No",'Model output'!S3)),NOT(ISNUMBER(SEARCH("carcinoma",'Model output'!S3))),NOT(ISNUMBER(SEARCH("Present, minimal",'Model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muscle",X4)),ISNUMBER(SEARCH("larynx",X4)),AND(ISNUMBER(SEARCH("trachea",X4)),NOT(ISNUMBER(SEARCH("peritracheal fibroadipose tissue",X4)))),ISNUMBER(SEARCH("esophagus",X4)),ISNUMBER(SEARCH("recurrent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33" t="str">
        <f>IF(OR('Model output'!V3="", AND(ISERROR(SEARCH("Positive",'Model output'!V3)), ISNUMBER(SEARCH("Negative",'Model output'!V3))), ISNUMBER(SEARCH("Cannot be assessed",'Model output'!V3)), AND(ISNUMBER(SEARCH("Uninvolved",'Model output'!V3)),NOT(ISNUMBER(SEARCH("margin(s) involved",'Model output'!V3))),NOT(ISNUMBER(SEARCH("Involved by carcinoma for the second tumor",'Model output'!V3)))), ISNUMBER(SEARCH("No involvement",'Model output'!V3)), AND(NOT(ISNUMBER(SEARCH("focal",'Model output'!V3))),ISNUMBER(SEARCH("Free",'Model output'!V3))), ISNUMBER(SEARCH("narrowly excised",'Model output'!V3)), ISNUMBER(SEARCH("none",'Model output'!V3)), ISNUMBER(SEARCH("R0",'Model output'!V3)), ISNUMBER(SEARCH("&lt;0.2 mm",'Model output'!V3)), ISNUMBER(SEARCH("1 mm",'Model output'!V3)), ISNUMBER(SEARCH("0.1 CM",'Model output'!V3)), ISNUMBER(SEARCH("less than 0.2 mm",'Model output'!V3)), ISNUMBER(SEARCH("less than 1.0 mm",'Model output'!V3)), ISNUMBER(SEARCH("less than 0.5 mm",'Model output'!V3)), ISNUMBER(SEARCH("abut",'Model output'!V3))), "negative", "positive")</f>
        <v>positive</v>
      </c>
      <c r="AE4" s="40"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OR(ISNUMBER(SEARCH("papillary",N4,1)),ISNUMBER(SEARCH("papillary carcinoma",O4,1))),S4="positive"),AND(AND(ISNUMBER(J4),J4&gt;=5),M4=""),AND(AND(ISNUMBER(J4),J4&gt;=5),AND(ISNUMBER(M4),M4&gt;=1)),AND(ISNUMBER(SERACH("papillary",N4)),OR(Y4="positive",Z4="positive"), ISNUMBER(SEARCH("BRAF",AB4)))),"intermediate","low"))</f>
        <v>high</v>
      </c>
      <c r="AF4" s="41" t="str">
        <f t="shared" si="2"/>
        <v>2</v>
      </c>
      <c r="AG4" s="41" t="str">
        <f t="shared" si="3"/>
        <v>0</v>
      </c>
      <c r="AH4" s="41" t="str">
        <f t="shared" ref="AH4:AH67" si="6">IF(OR(H4="unknown"),"x",IF(H4="negative","0","1"))</f>
        <v>0</v>
      </c>
      <c r="AI4" s="46" t="str">
        <f t="shared" ref="AI4:AI67" si="7">IF(AND(B4&lt;55,AH4="0"),"I",
IF(AND(B4&lt;55,AH4="1"),"II",
IF(AH4="1","IVB",
IF(AND(AF4="4b",AH4="0"),"IVA",
IF(AND(AF4="4a",AH4="0"),"III",
IF(AND(OR(AF4="3a",AF4="3b",AF4="3"),AH4="0"),"II",
IF(AND(AF4="2",OR(AG4="1",AG4="1a",AG4="1b"),AH4="0"),"II",
IF(AND(OR(AF4="1a",AF4="1b",AF4="1"),OR(AG4="1",AG4="1a",AG4="1b"),AH4="0"),"II","I"
))))))))</f>
        <v>I</v>
      </c>
      <c r="AJ4" s="40" t="s">
        <v>738</v>
      </c>
      <c r="AK4" s="45" t="s">
        <v>1005</v>
      </c>
      <c r="AL4" s="45" t="s">
        <v>1003</v>
      </c>
      <c r="AM4" s="45" t="s">
        <v>1006</v>
      </c>
      <c r="AN4" s="45" t="s">
        <v>67</v>
      </c>
      <c r="AO4" s="12">
        <f t="shared" ref="AO4:AO67" si="8">IF(AE4=AJ4,1,0)</f>
        <v>1</v>
      </c>
      <c r="AP4" s="15">
        <f t="shared" ref="AP4:AP67" si="9">IF(AF4=AK4, 1, IF(AND(AF4="x", AK4="0"), 1, IF(AND(AF4="0", AK4="x"), 1, 0)))</f>
        <v>1</v>
      </c>
      <c r="AQ4" s="15">
        <f t="shared" ref="AQ4:AQ67" si="10">IF(AG4=AL4, 1, IF(AND(AG4="x", AL4="0"), 1, IF(AND(AG4="0", AL4="x"), 1, 0)))</f>
        <v>1</v>
      </c>
      <c r="AR4" s="15">
        <f t="shared" ref="AR4:AR67" si="11">IF(AH4=AM4, 1, IF(AND(AH4="x", AM4="0"), 1, IF(AND(AH4="0", AM4="x"), 1, 0)))</f>
        <v>1</v>
      </c>
      <c r="AS4" s="26">
        <f t="shared" si="4"/>
        <v>1</v>
      </c>
      <c r="AT4" s="1"/>
    </row>
    <row r="5" spans="1:46">
      <c r="A5" t="str">
        <f>'Model output'!A4</f>
        <v>TCGA-BJ-A0ZA</v>
      </c>
      <c r="B5" s="52">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0</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output'!G4)),AND(ISNUMBER(SEARCH("3",'Model output'!G4)),NOT(ISNUMBER(SEARCH("N3",'Model output'!G4)))),ISNUMBER(SEARCH("IV",'Model output'!G4)),ISNUMBER(SEARCH("four",'Model output'!G4)),ISNUMBER(SEARCH("4",'Model output'!G4)),ISNUMBER(SEARCH("V ",'Model output'!G4)),ISNUMBER(SEARCH("five",'Model output'!G4)),ISNUMBER(SEARCH("5",'Model output'!G4))))), "lateral", "central"))</f>
        <v/>
      </c>
      <c r="H5" t="str">
        <f>IF('Model output'!H4="","negative", IF('Model output'!H4=" ", "negative", IF('Model output'!H4="[]", "negative", IF(ISNUMBER(SEARCH("lymph node",'Model output'!H4)),"negative", IF(ISNUMBER(SEARCH("adipose tissue",'Model output'!H4)), "negative", IF(ISNUMBER(SEARCH("neck dissection",'Model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5"/>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follicular variant</v>
      </c>
      <c r="P5" t="str">
        <f>IF('Model output'!N4="","",'Model output'!N4)</f>
        <v>3 cm</v>
      </c>
      <c r="Q5" t="str">
        <f t="shared" si="1"/>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output'!P4="",'Model output'!P4="C",ISNUMBER(SEARCH("Not identified", 'Model output'!P4)),ISNUMBER(SEARCH("Absent",'Model output'!P4)),ISNUMBER(SEARCH("Absence",'Model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9" t="str">
        <f>IF('Model output'!S4="","",'Model output'!S4)</f>
        <v/>
      </c>
      <c r="Y5" t="str">
        <f>IF(OR('Model output'!S4="",ISNUMBER(SEARCH("No extension",'Model output'!S4)),ISNUMBER(SEARCH("Absent",'Model output'!S4)),ISNUMBER(SEARCH("Absence",'Model output'!S4)),AND(ISNUMBER(SEARCH("Not identified",'Model output'!S4)),NOT(ISNUMBER(SEARCH("Present, minimal",'Model output'!S4)))),AND(ISNUMBER(SEARCH("No",'Model output'!S4)),NOT(ISNUMBER(SEARCH("carcinoma",'Model output'!S4))),NOT(ISNUMBER(SEARCH("Present, minimal",'Model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muscle",X5)),ISNUMBER(SEARCH("larynx",X5)),AND(ISNUMBER(SEARCH("trachea",X5)),NOT(ISNUMBER(SEARCH("peritracheal fibroadipose tissue",X5)))),ISNUMBER(SEARCH("esophagus",X5)),ISNUMBER(SEARCH("recurrent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33" t="str">
        <f>IF(OR('Model output'!V4="", AND(ISERROR(SEARCH("Positive",'Model output'!V4)), ISNUMBER(SEARCH("Negative",'Model output'!V4))), ISNUMBER(SEARCH("Cannot be assessed",'Model output'!V4)), AND(ISNUMBER(SEARCH("Uninvolved",'Model output'!V4)),NOT(ISNUMBER(SEARCH("margin(s) involved",'Model output'!V4))),NOT(ISNUMBER(SEARCH("Involved by carcinoma for the second tumor",'Model output'!V4)))), ISNUMBER(SEARCH("No involvement",'Model output'!V4)), AND(NOT(ISNUMBER(SEARCH("focal",'Model output'!V4))),ISNUMBER(SEARCH("Free",'Model output'!V4))), ISNUMBER(SEARCH("narrowly excised",'Model output'!V4)), ISNUMBER(SEARCH("none",'Model output'!V4)), ISNUMBER(SEARCH("R0",'Model output'!V4)), ISNUMBER(SEARCH("&lt;0.2 mm",'Model output'!V4)), ISNUMBER(SEARCH("1 mm",'Model output'!V4)), ISNUMBER(SEARCH("0.1 CM",'Model output'!V4)), ISNUMBER(SEARCH("less than 0.2 mm",'Model output'!V4)), ISNUMBER(SEARCH("less than 1.0 mm",'Model output'!V4)), ISNUMBER(SEARCH("less than 0.5 mm",'Model output'!V4)), ISNUMBER(SEARCH("abut",'Model output'!V4))), "negative", "positive")</f>
        <v>negative</v>
      </c>
      <c r="AE5" s="40"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OR(ISNUMBER(SEARCH("papillary",N5,1)),ISNUMBER(SEARCH("papillary carcinoma",O5,1))),S5="positive"),AND(AND(ISNUMBER(J5),J5&gt;=5),M5=""),AND(AND(ISNUMBER(J5),J5&gt;=5),AND(ISNUMBER(M5),M5&gt;=1)),AND(ISNUMBER(SERACH("papillary",N5)),OR(Y5="positive",Z5="positive"), ISNUMBER(SEARCH("BRAF",AB5)))),"intermediate","low"))</f>
        <v>low</v>
      </c>
      <c r="AF5" s="41" t="str">
        <f t="shared" si="2"/>
        <v>2</v>
      </c>
      <c r="AG5" s="41" t="str">
        <f t="shared" si="3"/>
        <v>0</v>
      </c>
      <c r="AH5" s="41" t="str">
        <f t="shared" si="6"/>
        <v>0</v>
      </c>
      <c r="AI5" s="46" t="str">
        <f t="shared" si="7"/>
        <v>I</v>
      </c>
      <c r="AJ5" s="40" t="s">
        <v>741</v>
      </c>
      <c r="AK5" s="45" t="s">
        <v>1005</v>
      </c>
      <c r="AL5" s="45" t="s">
        <v>1003</v>
      </c>
      <c r="AM5" s="45" t="s">
        <v>1006</v>
      </c>
      <c r="AN5" s="45" t="s">
        <v>67</v>
      </c>
      <c r="AO5" s="12">
        <f t="shared" ca="1" si="8"/>
        <v>1</v>
      </c>
      <c r="AP5" s="15">
        <f t="shared" si="9"/>
        <v>1</v>
      </c>
      <c r="AQ5" s="15">
        <f t="shared" si="10"/>
        <v>1</v>
      </c>
      <c r="AR5" s="15">
        <f t="shared" si="11"/>
        <v>1</v>
      </c>
      <c r="AS5" s="26">
        <f t="shared" si="4"/>
        <v>1</v>
      </c>
      <c r="AT5" s="1"/>
    </row>
    <row r="6" spans="1:46">
      <c r="A6" t="str">
        <f>'Model output'!A5</f>
        <v>TCGA-BJ-A0ZC</v>
      </c>
      <c r="B6" s="52">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output'!G5)),AND(ISNUMBER(SEARCH("3",'Model output'!G5)),NOT(ISNUMBER(SEARCH("N3",'Model output'!G5)))),ISNUMBER(SEARCH("IV",'Model output'!G5)),ISNUMBER(SEARCH("four",'Model output'!G5)),ISNUMBER(SEARCH("4",'Model output'!G5)),ISNUMBER(SEARCH("V ",'Model output'!G5)),ISNUMBER(SEARCH("five",'Model output'!G5)),ISNUMBER(SEARCH("5",'Model output'!G5))))), "lateral", "central"))</f>
        <v/>
      </c>
      <c r="H6" t="str">
        <f>IF('Model output'!H5="","negative", IF('Model output'!H5=" ", "negative", IF('Model output'!H5="[]", "negative", IF(ISNUMBER(SEARCH("lymph node",'Model output'!H5)),"negative", IF(ISNUMBER(SEARCH("adipose tissue",'Model output'!H5)), "negative", IF(ISNUMBER(SEARCH("neck dissection",'Model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5"/>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 carcinoma</v>
      </c>
      <c r="O6" t="str">
        <f>IF('Model output'!M5="","",'Model output'!M5)</f>
        <v>FOLLICULAR VARIANT</v>
      </c>
      <c r="P6" t="str">
        <f>IF('Model output'!N5="","",'Model output'!N5)</f>
        <v>0.4 cm</v>
      </c>
      <c r="Q6" t="str">
        <f t="shared" si="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output'!P5="",'Model output'!P5="C",ISNUMBER(SEARCH("Not identified", 'Model output'!P5)),ISNUMBER(SEARCH("Absent",'Model output'!P5)),ISNUMBER(SEARCH("Absence",'Model output'!P5)),AND(ISNUMBER(SEARCH("No",'Model output'!P5)),NOT(ISNUMBER(SEARCH("diagnostic",'Model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9" t="str">
        <f>IF('Model output'!S5="","",'Model output'!S5)</f>
        <v/>
      </c>
      <c r="Y6" t="str">
        <f>IF(OR('Model output'!S5="",ISNUMBER(SEARCH("No extension",'Model output'!S5)),ISNUMBER(SEARCH("Absent",'Model output'!S5)),ISNUMBER(SEARCH("Absence",'Model output'!S5)),AND(ISNUMBER(SEARCH("Not identified",'Model output'!S5)),NOT(ISNUMBER(SEARCH("Present, minimal",'Model output'!S5)))),AND(ISNUMBER(SEARCH("No",'Model output'!S5)),NOT(ISNUMBER(SEARCH("carcinoma",'Model output'!S5))),NOT(ISNUMBER(SEARCH("Present, minimal",'Model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muscle",X6)),ISNUMBER(SEARCH("larynx",X6)),AND(ISNUMBER(SEARCH("trachea",X6)),NOT(ISNUMBER(SEARCH("peritracheal fibroadipose tissue",X6)))),ISNUMBER(SEARCH("esophagus",X6)),ISNUMBER(SEARCH("recurrent laryngeal nerve",X6))),"positive","negative"))</f>
        <v>negative</v>
      </c>
      <c r="AA6" t="str">
        <f>IF('Model output'!T5="","",IF('Model output'!T5="Not mentioned", "No", "Yes"))</f>
        <v>Yes</v>
      </c>
      <c r="AB6" t="str">
        <f>IF(AA6&lt;&gt;"Yes","",IF(OR('Model output'!U5="",ISNUMBER(SEARCH("Not identified",'Model output'!U5))),"",'Model output'!U5))</f>
        <v>RET/PTC1 Probe: NOT rearranged for the RET/PTC region</v>
      </c>
      <c r="AC6" s="33" t="str">
        <f>IF(OR('Model output'!V5="", AND(ISERROR(SEARCH("Positive",'Model output'!V5)), ISNUMBER(SEARCH("Negative",'Model output'!V5))), ISNUMBER(SEARCH("Cannot be assessed",'Model output'!V5)), AND(ISNUMBER(SEARCH("Uninvolved",'Model output'!V5)),NOT(ISNUMBER(SEARCH("margin(s) involved",'Model output'!V5))),NOT(ISNUMBER(SEARCH("Involved by carcinoma for the second tumor",'Model output'!V5)))), ISNUMBER(SEARCH("No involvement",'Model output'!V5)), AND(NOT(ISNUMBER(SEARCH("focal",'Model output'!V5))),ISNUMBER(SEARCH("Free",'Model output'!V5))), ISNUMBER(SEARCH("narrowly excised",'Model output'!V5)), ISNUMBER(SEARCH("none",'Model output'!V5)), ISNUMBER(SEARCH("R0",'Model output'!V5)), ISNUMBER(SEARCH("&lt;0.2 mm",'Model output'!V5)), ISNUMBER(SEARCH("1 mm",'Model output'!V5)), ISNUMBER(SEARCH("0.1 CM",'Model output'!V5)), ISNUMBER(SEARCH("less than 0.2 mm",'Model output'!V5)), ISNUMBER(SEARCH("less than 1.0 mm",'Model output'!V5)), ISNUMBER(SEARCH("less than 0.5 mm",'Model output'!V5)), ISNUMBER(SEARCH("abut",'Model output'!V5))), "negative", "positive")</f>
        <v>negative</v>
      </c>
      <c r="AE6" s="40"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OR(ISNUMBER(SEARCH("papillary",N6,1)),ISNUMBER(SEARCH("papillary carcinoma",O6,1))),S6="positive"),AND(AND(ISNUMBER(J6),J6&gt;=5),M6=""),AND(AND(ISNUMBER(J6),J6&gt;=5),AND(ISNUMBER(M6),M6&gt;=1)),AND(ISNUMBER(SERACH("papillary",N6)),OR(Y6="positive",Z6="positive"), ISNUMBER(SEARCH("BRAF",AB6)))),"intermediate","low"))</f>
        <v>low</v>
      </c>
      <c r="AF6" s="41" t="str">
        <f t="shared" si="2"/>
        <v>1a</v>
      </c>
      <c r="AG6" s="41" t="str">
        <f t="shared" si="3"/>
        <v>0</v>
      </c>
      <c r="AH6" s="41" t="str">
        <f t="shared" si="6"/>
        <v>0</v>
      </c>
      <c r="AI6" s="46" t="str">
        <f t="shared" si="7"/>
        <v>I</v>
      </c>
      <c r="AJ6" s="40" t="s">
        <v>741</v>
      </c>
      <c r="AK6" s="45" t="s">
        <v>1007</v>
      </c>
      <c r="AL6" s="45" t="s">
        <v>1006</v>
      </c>
      <c r="AM6" s="45" t="s">
        <v>1006</v>
      </c>
      <c r="AN6" s="45" t="s">
        <v>67</v>
      </c>
      <c r="AO6" s="12">
        <f t="shared" ca="1" si="8"/>
        <v>1</v>
      </c>
      <c r="AP6" s="15">
        <f t="shared" si="9"/>
        <v>1</v>
      </c>
      <c r="AQ6" s="15">
        <f t="shared" si="10"/>
        <v>1</v>
      </c>
      <c r="AR6" s="15">
        <f t="shared" si="11"/>
        <v>1</v>
      </c>
      <c r="AS6" s="26">
        <f t="shared" si="4"/>
        <v>1</v>
      </c>
      <c r="AT6" s="1"/>
    </row>
    <row r="7" spans="1:46">
      <c r="A7" t="str">
        <f>'Model output'!A6</f>
        <v>TCGA-BJ-A0ZH</v>
      </c>
      <c r="B7" s="52">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output'!G6)),AND(ISNUMBER(SEARCH("3",'Model output'!G6)),NOT(ISNUMBER(SEARCH("N3",'Model output'!G6)))),ISNUMBER(SEARCH("IV",'Model output'!G6)),ISNUMBER(SEARCH("four",'Model output'!G6)),ISNUMBER(SEARCH("4",'Model output'!G6)),ISNUMBER(SEARCH("V ",'Model output'!G6)),ISNUMBER(SEARCH("five",'Model output'!G6)),ISNUMBER(SEARCH("5",'Model output'!G6))))), "lateral", "central"))</f>
        <v>central</v>
      </c>
      <c r="H7" t="str">
        <f>IF('Model output'!H6="","negative", IF('Model output'!H6=" ", "negative", IF('Model output'!H6="[]", "negative", IF(ISNUMBER(SEARCH("lymph node",'Model output'!H6)),"negative", IF(ISNUMBER(SEARCH("adipose tissue",'Model output'!H6)), "negative", IF(ISNUMBER(SEARCH("neck dissection",'Model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5"/>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 carcinoma</v>
      </c>
      <c r="O7" t="str">
        <f>IF('Model output'!M6="","",'Model output'!M6)</f>
        <v>tall cell variant</v>
      </c>
      <c r="P7" t="str">
        <f>IF('Model output'!N6="","",'Model output'!N6)</f>
        <v>2.1 cm</v>
      </c>
      <c r="Q7" t="str">
        <f t="shared" si="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output'!P6="",'Model output'!P6="C",ISNUMBER(SEARCH("Not identified", 'Model output'!P6)),ISNUMBER(SEARCH("Absent",'Model output'!P6)),ISNUMBER(SEARCH("Absence",'Model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9" t="str">
        <f>IF('Model output'!S6="","",'Model output'!S6)</f>
        <v>Not identified</v>
      </c>
      <c r="Y7" t="str">
        <f>IF(OR('Model output'!S6="",ISNUMBER(SEARCH("No extension",'Model output'!S6)),ISNUMBER(SEARCH("Absent",'Model output'!S6)),ISNUMBER(SEARCH("Absence",'Model output'!S6)),AND(ISNUMBER(SEARCH("Not identified",'Model output'!S6)),NOT(ISNUMBER(SEARCH("Present, minimal",'Model output'!S6)))),AND(ISNUMBER(SEARCH("No",'Model output'!S6)),NOT(ISNUMBER(SEARCH("carcinoma",'Model output'!S6))),NOT(ISNUMBER(SEARCH("Present, minimal",'Model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muscle",X7)),ISNUMBER(SEARCH("larynx",X7)),AND(ISNUMBER(SEARCH("trachea",X7)),NOT(ISNUMBER(SEARCH("peritracheal fibroadipose tissue",X7)))),ISNUMBER(SEARCH("esophagus",X7)),ISNUMBER(SEARCH("recurrent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BRAFV600E</v>
      </c>
      <c r="AC7" s="33" t="str">
        <f>IF(OR('Model output'!V6="", AND(ISERROR(SEARCH("Positive",'Model output'!V6)), ISNUMBER(SEARCH("Negative",'Model output'!V6))), ISNUMBER(SEARCH("Cannot be assessed",'Model output'!V6)), AND(ISNUMBER(SEARCH("Uninvolved",'Model output'!V6)),NOT(ISNUMBER(SEARCH("margin(s) involved",'Model output'!V6))),NOT(ISNUMBER(SEARCH("Involved by carcinoma for the second tumor",'Model output'!V6)))), ISNUMBER(SEARCH("No involvement",'Model output'!V6)), AND(NOT(ISNUMBER(SEARCH("focal",'Model output'!V6))),ISNUMBER(SEARCH("Free",'Model output'!V6))), ISNUMBER(SEARCH("narrowly excised",'Model output'!V6)), ISNUMBER(SEARCH("none",'Model output'!V6)), ISNUMBER(SEARCH("R0",'Model output'!V6)), ISNUMBER(SEARCH("&lt;0.2 mm",'Model output'!V6)), ISNUMBER(SEARCH("1 mm",'Model output'!V6)), ISNUMBER(SEARCH("0.1 CM",'Model output'!V6)), ISNUMBER(SEARCH("less than 0.2 mm",'Model output'!V6)), ISNUMBER(SEARCH("less than 1.0 mm",'Model output'!V6)), ISNUMBER(SEARCH("less than 0.5 mm",'Model output'!V6)), ISNUMBER(SEARCH("abut",'Model output'!V6))), "negative", "positive")</f>
        <v>negative</v>
      </c>
      <c r="AE7" s="40"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OR(ISNUMBER(SEARCH("papillary",N7,1)),ISNUMBER(SEARCH("papillary carcinoma",O7,1))),S7="positive"),AND(AND(ISNUMBER(J7),J7&gt;=5),M7=""),AND(AND(ISNUMBER(J7),J7&gt;=5),AND(ISNUMBER(M7),M7&gt;=1)),AND(ISNUMBER(SERACH("papillary",N7)),OR(Y7="positive",Z7="positive"), ISNUMBER(SEARCH("BRAF",AB7)))),"intermediate","low"))</f>
        <v>intermediate</v>
      </c>
      <c r="AF7" s="41" t="str">
        <f t="shared" si="2"/>
        <v>2</v>
      </c>
      <c r="AG7" s="41" t="str">
        <f t="shared" si="3"/>
        <v>1a</v>
      </c>
      <c r="AH7" s="41" t="str">
        <f t="shared" si="6"/>
        <v>0</v>
      </c>
      <c r="AI7" s="46" t="str">
        <f t="shared" si="7"/>
        <v>I</v>
      </c>
      <c r="AJ7" s="40" t="s">
        <v>742</v>
      </c>
      <c r="AK7" s="45" t="s">
        <v>1005</v>
      </c>
      <c r="AL7" s="45" t="s">
        <v>1007</v>
      </c>
      <c r="AM7" s="45" t="s">
        <v>1006</v>
      </c>
      <c r="AN7" s="45" t="s">
        <v>67</v>
      </c>
      <c r="AO7" s="12">
        <f t="shared" ca="1" si="8"/>
        <v>1</v>
      </c>
      <c r="AP7" s="15">
        <f t="shared" si="9"/>
        <v>1</v>
      </c>
      <c r="AQ7" s="15">
        <f t="shared" si="10"/>
        <v>1</v>
      </c>
      <c r="AR7" s="15">
        <f t="shared" si="11"/>
        <v>1</v>
      </c>
      <c r="AS7" s="26">
        <f t="shared" si="4"/>
        <v>1</v>
      </c>
      <c r="AT7" s="1"/>
    </row>
    <row r="8" spans="1:46">
      <c r="A8" t="str">
        <f>'Model output'!A7</f>
        <v>TCGA-BJ-A0ZJ</v>
      </c>
      <c r="B8" s="52">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output'!G7)),AND(ISNUMBER(SEARCH("3",'Model output'!G7)),NOT(ISNUMBER(SEARCH("N3",'Model output'!G7)))),ISNUMBER(SEARCH("IV",'Model output'!G7)),ISNUMBER(SEARCH("four",'Model output'!G7)),ISNUMBER(SEARCH("4",'Model output'!G7)),ISNUMBER(SEARCH("V ",'Model output'!G7)),ISNUMBER(SEARCH("five",'Model output'!G7)),ISNUMBER(SEARCH("5",'Model output'!G7))))), "lateral", "central"))</f>
        <v>central</v>
      </c>
      <c r="H8" t="str">
        <f>IF('Model output'!H7="","negative", IF('Model output'!H7=" ", "negative", IF('Model output'!H7="[]", "negative", IF(ISNUMBER(SEARCH("lymph node",'Model output'!H7)),"negative", IF(ISNUMBER(SEARCH("adipose tissue",'Model output'!H7)), "negative", IF(ISNUMBER(SEARCH("neck dissection",'Model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2.5 cm</v>
      </c>
      <c r="L8" s="8" t="str">
        <f t="shared" si="5"/>
        <v>2.5cm</v>
      </c>
      <c r="M8" cm="1">
        <f t="array" ref="M8">IF(L8="","",IF(ISNUMBER(SEARCH("cm",L8)),MAX(VALUE(SUBSTITUTE(_xlfn.FILTERXML("&lt;t&gt;&lt;s&gt;"&amp;SUBSTITUTE(L8,",","&lt;/s&gt;&lt;s&gt;")&amp;"&lt;/s&gt;&lt;/t&gt;","//s"),"cm",""))),MAX(VALUE(SUBSTITUTE(_xlfn.FILTERXML("&lt;t&gt;&lt;s&gt;"&amp;SUBSTITUTE(L8,",","&lt;/s&gt;&lt;s&gt;")&amp;"&lt;/s&gt;&lt;/t&gt;","//s"),"mm","")))/10))</f>
        <v>2.5</v>
      </c>
      <c r="N8" t="str">
        <f>IF('Model output'!L7="","",'Model output'!L7)</f>
        <v>Papillary carcinoma, encapsulated follicular variant</v>
      </c>
      <c r="O8" t="str">
        <f>IF('Model output'!M7="","",'Model output'!M7)</f>
        <v>follicular variant</v>
      </c>
      <c r="P8" t="str">
        <f>IF('Model output'!N7="","",'Model output'!N7)</f>
        <v>2.5 cm</v>
      </c>
      <c r="Q8" t="str">
        <f t="shared" si="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output'!P7="",'Model output'!P7="C",ISNUMBER(SEARCH("Not identified", 'Model output'!P7)),ISNUMBER(SEARCH("Absent",'Model output'!P7)),ISNUMBER(SEARCH("Absence",'Model output'!P7)),AND(ISNUMBER(SEARCH("No",'Model output'!P7)),NOT(ISNUMBER(SEARCH("diagnostic",'Model output'!P7)))),ISNUMBER(SEARCH("Negative",'Model output'!P7))),"negative","positive")</f>
        <v>positive</v>
      </c>
      <c r="T8">
        <f>IF('Model output'!O7="","",'Model output'!O7)</f>
        <v>2</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9" t="str">
        <f>IF('Model output'!S7="","",'Model output'!S7)</f>
        <v/>
      </c>
      <c r="Y8" t="str">
        <f>IF(OR('Model output'!S7="",ISNUMBER(SEARCH("No extension",'Model output'!S7)),ISNUMBER(SEARCH("Absent",'Model output'!S7)),ISNUMBER(SEARCH("Absence",'Model output'!S7)),AND(ISNUMBER(SEARCH("Not identified",'Model output'!S7)),NOT(ISNUMBER(SEARCH("Present, minimal",'Model output'!S7)))),AND(ISNUMBER(SEARCH("No",'Model output'!S7)),NOT(ISNUMBER(SEARCH("carcinoma",'Model output'!S7))),NOT(ISNUMBER(SEARCH("Present, minimal",'Model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muscle",X8)),ISNUMBER(SEARCH("larynx",X8)),AND(ISNUMBER(SEARCH("trachea",X8)),NOT(ISNUMBER(SEARCH("peritracheal fibroadipose tissue",X8)))),ISNUMBER(SEARCH("esophagus",X8)),ISNUMBER(SEARCH("recurrent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33" t="str">
        <f>IF(OR('Model output'!V7="", AND(ISERROR(SEARCH("Positive",'Model output'!V7)), ISNUMBER(SEARCH("Negative",'Model output'!V7))), ISNUMBER(SEARCH("Cannot be assessed",'Model output'!V7)), AND(ISNUMBER(SEARCH("Uninvolved",'Model output'!V7)),NOT(ISNUMBER(SEARCH("margin(s) involved",'Model output'!V7))),NOT(ISNUMBER(SEARCH("Involved by carcinoma for the second tumor",'Model output'!V7)))), ISNUMBER(SEARCH("No involvement",'Model output'!V7)), AND(NOT(ISNUMBER(SEARCH("focal",'Model output'!V7))),ISNUMBER(SEARCH("Free",'Model output'!V7))), ISNUMBER(SEARCH("narrowly excised",'Model output'!V7)), ISNUMBER(SEARCH("none",'Model output'!V7)), ISNUMBER(SEARCH("R0",'Model output'!V7)), ISNUMBER(SEARCH("&lt;0.2 mm",'Model output'!V7)), ISNUMBER(SEARCH("1 mm",'Model output'!V7)), ISNUMBER(SEARCH("0.1 CM",'Model output'!V7)), ISNUMBER(SEARCH("less than 0.2 mm",'Model output'!V7)), ISNUMBER(SEARCH("less than 1.0 mm",'Model output'!V7)), ISNUMBER(SEARCH("less than 0.5 mm",'Model output'!V7)), ISNUMBER(SEARCH("abut",'Model output'!V7))), "negative", "positive")</f>
        <v>positive</v>
      </c>
      <c r="AE8" s="40"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OR(ISNUMBER(SEARCH("papillary",N8,1)),ISNUMBER(SEARCH("papillary carcinoma",O8,1))),S8="positive"),AND(AND(ISNUMBER(J8),J8&gt;=5),M8=""),AND(AND(ISNUMBER(J8),J8&gt;=5),AND(ISNUMBER(M8),M8&gt;=1)),AND(ISNUMBER(SERACH("papillary",N8)),OR(Y8="positive",Z8="positive"), ISNUMBER(SEARCH("BRAF",AB8)))),"intermediate","low"))</f>
        <v>high</v>
      </c>
      <c r="AF8" s="41" t="str">
        <f t="shared" si="2"/>
        <v>2</v>
      </c>
      <c r="AG8" s="41" t="str">
        <f t="shared" si="3"/>
        <v>1a</v>
      </c>
      <c r="AH8" s="41" t="str">
        <f t="shared" si="6"/>
        <v>0</v>
      </c>
      <c r="AI8" s="46" t="str">
        <f t="shared" si="7"/>
        <v>I</v>
      </c>
      <c r="AJ8" s="40" t="s">
        <v>738</v>
      </c>
      <c r="AK8" s="45" t="s">
        <v>1005</v>
      </c>
      <c r="AL8" s="45" t="s">
        <v>1007</v>
      </c>
      <c r="AM8" s="45" t="s">
        <v>1006</v>
      </c>
      <c r="AN8" s="45" t="s">
        <v>67</v>
      </c>
      <c r="AO8" s="12">
        <f t="shared" si="8"/>
        <v>1</v>
      </c>
      <c r="AP8" s="15">
        <f t="shared" si="9"/>
        <v>1</v>
      </c>
      <c r="AQ8" s="15">
        <f t="shared" si="10"/>
        <v>1</v>
      </c>
      <c r="AR8" s="15">
        <f t="shared" si="11"/>
        <v>1</v>
      </c>
      <c r="AS8" s="26">
        <f t="shared" si="4"/>
        <v>1</v>
      </c>
      <c r="AT8" s="1"/>
    </row>
    <row r="9" spans="1:46">
      <c r="A9" t="str">
        <f>'Model output'!A8</f>
        <v>TCGA-BJ-A18Y</v>
      </c>
      <c r="B9" s="52">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output'!G8)),AND(ISNUMBER(SEARCH("3",'Model output'!G8)),NOT(ISNUMBER(SEARCH("N3",'Model output'!G8)))),ISNUMBER(SEARCH("IV",'Model output'!G8)),ISNUMBER(SEARCH("four",'Model output'!G8)),ISNUMBER(SEARCH("4",'Model output'!G8)),ISNUMBER(SEARCH("V ",'Model output'!G8)),ISNUMBER(SEARCH("five",'Model output'!G8)),ISNUMBER(SEARCH("5",'Model output'!G8))))), "lateral", "central"))</f>
        <v/>
      </c>
      <c r="H9" t="str">
        <f>IF('Model output'!H8="","negative", IF('Model output'!H8=" ", "negative", IF('Model output'!H8="[]", "negative", IF(ISNUMBER(SEARCH("lymph node",'Model output'!H8)),"negative", IF(ISNUMBER(SEARCH("adipose tissue",'Model output'!H8)), "negative", IF(ISNUMBER(SEARCH("neck dissection",'Model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8" t="str">
        <f t="shared" si="5"/>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 carcinoma, encapsulated follicular variant</v>
      </c>
      <c r="O9" t="str">
        <f>IF('Model output'!M8="","",'Model output'!M8)</f>
        <v>encapsulateo follicular variant</v>
      </c>
      <c r="P9" t="str">
        <f>IF('Model output'!N8="","",'Model output'!N8)</f>
        <v>1.4 cm</v>
      </c>
      <c r="Q9" t="str">
        <f t="shared" si="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output'!P8="",'Model output'!P8="C",ISNUMBER(SEARCH("Not identified", 'Model output'!P8)),ISNUMBER(SEARCH("Absent",'Model output'!P8)),ISNUMBER(SEARCH("Absence",'Model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9" t="str">
        <f>IF('Model output'!S8="","",'Model output'!S8)</f>
        <v>Not identified</v>
      </c>
      <c r="Y9" t="str">
        <f>IF(OR('Model output'!S8="",ISNUMBER(SEARCH("No extension",'Model output'!S8)),ISNUMBER(SEARCH("Absent",'Model output'!S8)),ISNUMBER(SEARCH("Absence",'Model output'!S8)),AND(ISNUMBER(SEARCH("Not identified",'Model output'!S8)),NOT(ISNUMBER(SEARCH("Present, minimal",'Model output'!S8)))),AND(ISNUMBER(SEARCH("No",'Model output'!S8)),NOT(ISNUMBER(SEARCH("carcinoma",'Model output'!S8))),NOT(ISNUMBER(SEARCH("Present, minimal",'Model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muscle",X9)),ISNUMBER(SEARCH("larynx",X9)),AND(ISNUMBER(SEARCH("trachea",X9)),NOT(ISNUMBER(SEARCH("peritracheal fibroadipose tissue",X9)))),ISNUMBER(SEARCH("esophagus",X9)),ISNUMBER(SEARCH("recurrent laryngeal nerve",X9))),"positive","negative"))</f>
        <v>negative</v>
      </c>
      <c r="AA9" t="str">
        <f>IF('Model output'!T8="","",IF('Model output'!T8="Not mentioned", "No", "Yes"))</f>
        <v>Yes</v>
      </c>
      <c r="AB9" t="str">
        <f>IF(AA9&lt;&gt;"Yes","",IF(OR('Model output'!U8="",ISNUMBER(SEARCH("Not identified",'Model output'!U8))),"",'Model output'!U8))</f>
        <v>molecular addendum</v>
      </c>
      <c r="AC9" s="33" t="str">
        <f>IF(OR('Model output'!V8="", AND(ISERROR(SEARCH("Positive",'Model output'!V8)), ISNUMBER(SEARCH("Negative",'Model output'!V8))), ISNUMBER(SEARCH("Cannot be assessed",'Model output'!V8)), AND(ISNUMBER(SEARCH("Uninvolved",'Model output'!V8)),NOT(ISNUMBER(SEARCH("margin(s) involved",'Model output'!V8))),NOT(ISNUMBER(SEARCH("Involved by carcinoma for the second tumor",'Model output'!V8)))), ISNUMBER(SEARCH("No involvement",'Model output'!V8)), AND(NOT(ISNUMBER(SEARCH("focal",'Model output'!V8))),ISNUMBER(SEARCH("Free",'Model output'!V8))), ISNUMBER(SEARCH("narrowly excised",'Model output'!V8)), ISNUMBER(SEARCH("none",'Model output'!V8)), ISNUMBER(SEARCH("R0",'Model output'!V8)), ISNUMBER(SEARCH("&lt;0.2 mm",'Model output'!V8)), ISNUMBER(SEARCH("1 mm",'Model output'!V8)), ISNUMBER(SEARCH("0.1 CM",'Model output'!V8)), ISNUMBER(SEARCH("less than 0.2 mm",'Model output'!V8)), ISNUMBER(SEARCH("less than 1.0 mm",'Model output'!V8)), ISNUMBER(SEARCH("less than 0.5 mm",'Model output'!V8)), ISNUMBER(SEARCH("abut",'Model output'!V8))), "negative", "positive")</f>
        <v>negative</v>
      </c>
      <c r="AE9" s="40"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OR(ISNUMBER(SEARCH("papillary",N9,1)),ISNUMBER(SEARCH("papillary carcinoma",O9,1))),S9="positive"),AND(AND(ISNUMBER(J9),J9&gt;=5),M9=""),AND(AND(ISNUMBER(J9),J9&gt;=5),AND(ISNUMBER(M9),M9&gt;=1)),AND(ISNUMBER(SERACH("papillary",N9)),OR(Y9="positive",Z9="positive"), ISNUMBER(SEARCH("BRAF",AB9)))),"intermediate","low"))</f>
        <v>low</v>
      </c>
      <c r="AF9" s="41" t="str">
        <f t="shared" si="2"/>
        <v>1b</v>
      </c>
      <c r="AG9" s="41" t="str">
        <f t="shared" si="3"/>
        <v>0</v>
      </c>
      <c r="AH9" s="41" t="str">
        <f t="shared" si="6"/>
        <v>0</v>
      </c>
      <c r="AI9" s="46" t="str">
        <f t="shared" si="7"/>
        <v>I</v>
      </c>
      <c r="AJ9" s="40" t="s">
        <v>741</v>
      </c>
      <c r="AK9" s="45" t="s">
        <v>1002</v>
      </c>
      <c r="AL9" s="45" t="s">
        <v>1003</v>
      </c>
      <c r="AM9" s="45" t="s">
        <v>1006</v>
      </c>
      <c r="AN9" s="45" t="s">
        <v>67</v>
      </c>
      <c r="AO9" s="12">
        <f t="shared" ca="1" si="8"/>
        <v>1</v>
      </c>
      <c r="AP9" s="15">
        <f t="shared" si="9"/>
        <v>1</v>
      </c>
      <c r="AQ9" s="15">
        <f t="shared" si="10"/>
        <v>1</v>
      </c>
      <c r="AR9" s="15">
        <f t="shared" si="11"/>
        <v>1</v>
      </c>
      <c r="AS9" s="26">
        <f t="shared" si="4"/>
        <v>1</v>
      </c>
      <c r="AT9" s="1"/>
    </row>
    <row r="10" spans="1:46">
      <c r="A10" t="str">
        <f>'Model output'!A9</f>
        <v>TCGA-BJ-A18Z</v>
      </c>
      <c r="B10" s="52">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output'!G9)),AND(ISNUMBER(SEARCH("3",'Model output'!G9)),NOT(ISNUMBER(SEARCH("N3",'Model output'!G9)))),ISNUMBER(SEARCH("IV",'Model output'!G9)),ISNUMBER(SEARCH("four",'Model output'!G9)),ISNUMBER(SEARCH("4",'Model output'!G9)),ISNUMBER(SEARCH("V ",'Model output'!G9)),ISNUMBER(SEARCH("five",'Model output'!G9)),ISNUMBER(SEARCH("5",'Model output'!G9))))), "lateral", "central"))</f>
        <v>lateral</v>
      </c>
      <c r="H10" t="str">
        <f>IF('Model output'!H9="","negative", IF('Model output'!H9=" ", "negative", IF('Model output'!H9="[]", "negative", IF(ISNUMBER(SEARCH("lymph node",'Model output'!H9)),"negative", IF(ISNUMBER(SEARCH("adipose tissue",'Model output'!H9)), "negative", IF(ISNUMBER(SEARCH("neck dissection",'Model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5"/>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 carcinoma</v>
      </c>
      <c r="O10" t="str">
        <f>IF('Model output'!M9="","",'Model output'!M9)</f>
        <v>conventional, with tall cell features</v>
      </c>
      <c r="P10" t="str">
        <f>IF('Model output'!N9="","",'Model output'!N9)</f>
        <v>3.6 cm</v>
      </c>
      <c r="Q10" t="str">
        <f t="shared" si="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output'!P9="",'Model output'!P9="C",ISNUMBER(SEARCH("Not identified", 'Model output'!P9)),ISNUMBER(SEARCH("Absent",'Model output'!P9)),ISNUMBER(SEARCH("Absence",'Model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9" t="str">
        <f>IF('Model output'!S9="","",'Model output'!S9)</f>
        <v>EXTRANODAL EXTENSION: Present. Extent: Minimal</v>
      </c>
      <c r="Y10" t="str">
        <f>IF(OR('Model output'!S9="",ISNUMBER(SEARCH("No extension",'Model output'!S9)),ISNUMBER(SEARCH("Absent",'Model output'!S9)),ISNUMBER(SEARCH("Absence",'Model output'!S9)),AND(ISNUMBER(SEARCH("Not identified",'Model output'!S9)),NOT(ISNUMBER(SEARCH("Present, minimal",'Model output'!S9)))),AND(ISNUMBER(SEARCH("No",'Model output'!S9)),NOT(ISNUMBER(SEARCH("carcinoma",'Model output'!S9))),NOT(ISNUMBER(SEARCH("Present, minimal",'Model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muscle",X10)),ISNUMBER(SEARCH("larynx",X10)),AND(ISNUMBER(SEARCH("trachea",X10)),NOT(ISNUMBER(SEARCH("peritracheal fibroadipose tissue",X10)))),ISNUMBER(SEARCH("esophagus",X10)),ISNUMBER(SEARCH("recurrent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33" t="str">
        <f>IF(OR('Model output'!V9="", AND(ISERROR(SEARCH("Positive",'Model output'!V9)), ISNUMBER(SEARCH("Negative",'Model output'!V9))), ISNUMBER(SEARCH("Cannot be assessed",'Model output'!V9)), AND(ISNUMBER(SEARCH("Uninvolved",'Model output'!V9)),NOT(ISNUMBER(SEARCH("margin(s) involved",'Model output'!V9))),NOT(ISNUMBER(SEARCH("Involved by carcinoma for the second tumor",'Model output'!V9)))), ISNUMBER(SEARCH("No involvement",'Model output'!V9)), AND(NOT(ISNUMBER(SEARCH("focal",'Model output'!V9))),ISNUMBER(SEARCH("Free",'Model output'!V9))), ISNUMBER(SEARCH("narrowly excised",'Model output'!V9)), ISNUMBER(SEARCH("none",'Model output'!V9)), ISNUMBER(SEARCH("R0",'Model output'!V9)), ISNUMBER(SEARCH("&lt;0.2 mm",'Model output'!V9)), ISNUMBER(SEARCH("1 mm",'Model output'!V9)), ISNUMBER(SEARCH("0.1 CM",'Model output'!V9)), ISNUMBER(SEARCH("less than 0.2 mm",'Model output'!V9)), ISNUMBER(SEARCH("less than 1.0 mm",'Model output'!V9)), ISNUMBER(SEARCH("less than 0.5 mm",'Model output'!V9)), ISNUMBER(SEARCH("abut",'Model output'!V9))), "negative", "positive")</f>
        <v>positive</v>
      </c>
      <c r="AE10" s="40"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OR(ISNUMBER(SEARCH("papillary",N10,1)),ISNUMBER(SEARCH("papillary carcinoma",O10,1))),S10="positive"),AND(AND(ISNUMBER(J10),J10&gt;=5),M10=""),AND(AND(ISNUMBER(J10),J10&gt;=5),AND(ISNUMBER(M10),M10&gt;=1)),AND(ISNUMBER(SERACH("papillary",N10)),OR(Y10="positive",Z10="positive"), ISNUMBER(SEARCH("BRAF",AB10)))),"intermediate","low"))</f>
        <v>high</v>
      </c>
      <c r="AF10" s="41" t="str">
        <f t="shared" si="2"/>
        <v>2</v>
      </c>
      <c r="AG10" s="41" t="str">
        <f t="shared" si="3"/>
        <v>1b</v>
      </c>
      <c r="AH10" s="41" t="str">
        <f t="shared" si="6"/>
        <v>0</v>
      </c>
      <c r="AI10" s="46" t="str">
        <f t="shared" si="7"/>
        <v>II</v>
      </c>
      <c r="AJ10" s="40" t="s">
        <v>738</v>
      </c>
      <c r="AK10" s="45" t="s">
        <v>1005</v>
      </c>
      <c r="AL10" s="45" t="s">
        <v>1002</v>
      </c>
      <c r="AM10" s="45" t="s">
        <v>1006</v>
      </c>
      <c r="AN10" s="45" t="s">
        <v>1004</v>
      </c>
      <c r="AO10" s="12">
        <f t="shared" si="8"/>
        <v>1</v>
      </c>
      <c r="AP10" s="15">
        <f t="shared" si="9"/>
        <v>1</v>
      </c>
      <c r="AQ10" s="15">
        <f t="shared" si="10"/>
        <v>1</v>
      </c>
      <c r="AR10" s="15">
        <f t="shared" si="11"/>
        <v>1</v>
      </c>
      <c r="AS10" s="26">
        <f t="shared" si="4"/>
        <v>1</v>
      </c>
      <c r="AT10" s="1"/>
    </row>
    <row r="11" spans="1:46">
      <c r="A11" t="str">
        <f>'Model output'!A10</f>
        <v>TCGA-BJ-A191</v>
      </c>
      <c r="B11" s="52">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output'!G10)),AND(ISNUMBER(SEARCH("3",'Model output'!G10)),NOT(ISNUMBER(SEARCH("N3",'Model output'!G10)))),ISNUMBER(SEARCH("IV",'Model output'!G10)),ISNUMBER(SEARCH("four",'Model output'!G10)),ISNUMBER(SEARCH("4",'Model output'!G10)),ISNUMBER(SEARCH("V ",'Model output'!G10)),ISNUMBER(SEARCH("five",'Model output'!G10)),ISNUMBER(SEARCH("5",'Model output'!G10))))), "lateral", "central"))</f>
        <v/>
      </c>
      <c r="H11" t="str">
        <f>IF('Model output'!H10="","negative", IF('Model output'!H10=" ", "negative", IF('Model output'!H10="[]", "negative", IF(ISNUMBER(SEARCH("lymph node",'Model output'!H10)),"negative", IF(ISNUMBER(SEARCH("adipose tissue",'Model output'!H10)), "negative", IF(ISNUMBER(SEARCH("neck dissection",'Model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5"/>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columnar cell variant</v>
      </c>
      <c r="O11" t="str">
        <f>IF('Model output'!M10="","",'Model output'!M10)</f>
        <v>columnar cell variant</v>
      </c>
      <c r="P11" t="str">
        <f>IF('Model output'!N10="","",'Model output'!N10)</f>
        <v>2 cm</v>
      </c>
      <c r="Q11" t="str">
        <f t="shared" si="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output'!P10="",'Model output'!P10="C",ISNUMBER(SEARCH("Not identified", 'Model output'!P10)),ISNUMBER(SEARCH("Absent",'Model output'!P10)),ISNUMBER(SEARCH("Absence",'Model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9" t="str">
        <f>IF('Model output'!S10="","",'Model output'!S10)</f>
        <v/>
      </c>
      <c r="Y11" t="str">
        <f>IF(OR('Model output'!S10="",ISNUMBER(SEARCH("No extension",'Model output'!S10)),ISNUMBER(SEARCH("Absent",'Model output'!S10)),ISNUMBER(SEARCH("Absence",'Model output'!S10)),AND(ISNUMBER(SEARCH("Not identified",'Model output'!S10)),NOT(ISNUMBER(SEARCH("Present, minimal",'Model output'!S10)))),AND(ISNUMBER(SEARCH("No",'Model output'!S10)),NOT(ISNUMBER(SEARCH("carcinoma",'Model output'!S10))),NOT(ISNUMBER(SEARCH("Present, minimal",'Model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muscle",X11)),ISNUMBER(SEARCH("larynx",X11)),AND(ISNUMBER(SEARCH("trachea",X11)),NOT(ISNUMBER(SEARCH("peritracheal fibroadipose tissue",X11)))),ISNUMBER(SEARCH("esophagus",X11)),ISNUMBER(SEARCH("recurrent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33" t="str">
        <f>IF(OR('Model output'!V10="", AND(ISERROR(SEARCH("Positive",'Model output'!V10)), ISNUMBER(SEARCH("Negative",'Model output'!V10))), ISNUMBER(SEARCH("Cannot be assessed",'Model output'!V10)), AND(ISNUMBER(SEARCH("Uninvolved",'Model output'!V10)),NOT(ISNUMBER(SEARCH("margin(s) involved",'Model output'!V10))),NOT(ISNUMBER(SEARCH("Involved by carcinoma for the second tumor",'Model output'!V10)))), ISNUMBER(SEARCH("No involvement",'Model output'!V10)), AND(NOT(ISNUMBER(SEARCH("focal",'Model output'!V10))),ISNUMBER(SEARCH("Free",'Model output'!V10))), ISNUMBER(SEARCH("narrowly excised",'Model output'!V10)), ISNUMBER(SEARCH("none",'Model output'!V10)), ISNUMBER(SEARCH("R0",'Model output'!V10)), ISNUMBER(SEARCH("&lt;0.2 mm",'Model output'!V10)), ISNUMBER(SEARCH("1 mm",'Model output'!V10)), ISNUMBER(SEARCH("0.1 CM",'Model output'!V10)), ISNUMBER(SEARCH("less than 0.2 mm",'Model output'!V10)), ISNUMBER(SEARCH("less than 1.0 mm",'Model output'!V10)), ISNUMBER(SEARCH("less than 0.5 mm",'Model output'!V10)), ISNUMBER(SEARCH("abut",'Model output'!V10))), "negative", "positive")</f>
        <v>negative</v>
      </c>
      <c r="AE11" s="40"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OR(ISNUMBER(SEARCH("papillary",N11,1)),ISNUMBER(SEARCH("papillary carcinoma",O11,1))),S11="positive"),AND(AND(ISNUMBER(J11),J11&gt;=5),M11=""),AND(AND(ISNUMBER(J11),J11&gt;=5),AND(ISNUMBER(M11),M11&gt;=1)),AND(ISNUMBER(SERACH("papillary",N11)),OR(Y11="positive",Z11="positive"), ISNUMBER(SEARCH("BRAF",AB11)))),"intermediate","low"))</f>
        <v>intermediate</v>
      </c>
      <c r="AF11" s="41" t="str">
        <f t="shared" si="2"/>
        <v>1b</v>
      </c>
      <c r="AG11" s="41" t="str">
        <f t="shared" si="3"/>
        <v>0</v>
      </c>
      <c r="AH11" s="41" t="str">
        <f t="shared" si="6"/>
        <v>0</v>
      </c>
      <c r="AI11" s="46" t="str">
        <f t="shared" si="7"/>
        <v>I</v>
      </c>
      <c r="AJ11" s="40" t="s">
        <v>742</v>
      </c>
      <c r="AK11" s="45" t="s">
        <v>1002</v>
      </c>
      <c r="AL11" s="45" t="s">
        <v>1003</v>
      </c>
      <c r="AM11" s="45" t="s">
        <v>1006</v>
      </c>
      <c r="AN11" s="45" t="s">
        <v>67</v>
      </c>
      <c r="AO11" s="12">
        <f t="shared" ca="1" si="8"/>
        <v>1</v>
      </c>
      <c r="AP11" s="15">
        <f t="shared" si="9"/>
        <v>1</v>
      </c>
      <c r="AQ11" s="15">
        <f t="shared" si="10"/>
        <v>1</v>
      </c>
      <c r="AR11" s="15">
        <f t="shared" si="11"/>
        <v>1</v>
      </c>
      <c r="AS11" s="26">
        <f t="shared" si="4"/>
        <v>1</v>
      </c>
      <c r="AT11" s="1"/>
    </row>
    <row r="12" spans="1:46">
      <c r="A12" t="str">
        <f>'Model output'!A11</f>
        <v>TCGA-BJ-A192</v>
      </c>
      <c r="B12" s="52">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output'!G11)),AND(ISNUMBER(SEARCH("3",'Model output'!G11)),NOT(ISNUMBER(SEARCH("N3",'Model output'!G11)))),ISNUMBER(SEARCH("IV",'Model output'!G11)),ISNUMBER(SEARCH("four",'Model output'!G11)),ISNUMBER(SEARCH("4",'Model output'!G11)),ISNUMBER(SEARCH("V ",'Model output'!G11)),ISNUMBER(SEARCH("five",'Model output'!G11)),ISNUMBER(SEARCH("5",'Model output'!G11))))), "lateral", "central"))</f>
        <v/>
      </c>
      <c r="H12" t="str">
        <f>IF('Model output'!H11="","negative", IF('Model output'!H11=" ", "negative", IF('Model output'!H11="[]", "negative", IF(ISNUMBER(SEARCH("lymph node",'Model output'!H11)),"negative", IF(ISNUMBER(SEARCH("adipose tissue",'Model output'!H11)), "negative", IF(ISNUMBER(SEARCH("neck dissection",'Model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5"/>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output'!P11="",'Model output'!P11="C",ISNUMBER(SEARCH("Not identified", 'Model output'!P11)),ISNUMBER(SEARCH("Absent",'Model output'!P11)),ISNUMBER(SEARCH("Absence",'Model output'!P11)),AND(ISNUMBER(SEARCH("No",'Model output'!P11)),NOT(ISNUMBER(SEARCH("diagnostic",'Model output'!P11)))),ISNUMBER(SEARCH("Negative",'Model output'!P11))),"negative","positive")</f>
        <v>negative</v>
      </c>
      <c r="T12">
        <f>IF('Model output'!O11="","",'Model output'!O11)</f>
        <v>1</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9" t="str">
        <f>IF('Model output'!S11="","",'Model output'!S11)</f>
        <v/>
      </c>
      <c r="Y12" t="str">
        <f>IF(OR('Model output'!S11="",ISNUMBER(SEARCH("No extension",'Model output'!S11)),ISNUMBER(SEARCH("Absent",'Model output'!S11)),ISNUMBER(SEARCH("Absence",'Model output'!S11)),AND(ISNUMBER(SEARCH("Not identified",'Model output'!S11)),NOT(ISNUMBER(SEARCH("Present, minimal",'Model output'!S11)))),AND(ISNUMBER(SEARCH("No",'Model output'!S11)),NOT(ISNUMBER(SEARCH("carcinoma",'Model output'!S11))),NOT(ISNUMBER(SEARCH("Present, minimal",'Model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muscle",X12)),ISNUMBER(SEARCH("larynx",X12)),AND(ISNUMBER(SEARCH("trachea",X12)),NOT(ISNUMBER(SEARCH("peritracheal fibroadipose tissue",X12)))),ISNUMBER(SEARCH("esophagus",X12)),ISNUMBER(SEARCH("recurrent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33" t="str">
        <f>IF(OR('Model output'!V11="", AND(ISERROR(SEARCH("Positive",'Model output'!V11)), ISNUMBER(SEARCH("Negative",'Model output'!V11))), ISNUMBER(SEARCH("Cannot be assessed",'Model output'!V11)), AND(ISNUMBER(SEARCH("Uninvolved",'Model output'!V11)),NOT(ISNUMBER(SEARCH("margin(s) involved",'Model output'!V11))),NOT(ISNUMBER(SEARCH("Involved by carcinoma for the second tumor",'Model output'!V11)))), ISNUMBER(SEARCH("No involvement",'Model output'!V11)), AND(NOT(ISNUMBER(SEARCH("focal",'Model output'!V11))),ISNUMBER(SEARCH("Free",'Model output'!V11))), ISNUMBER(SEARCH("narrowly excised",'Model output'!V11)), ISNUMBER(SEARCH("none",'Model output'!V11)), ISNUMBER(SEARCH("R0",'Model output'!V11)), ISNUMBER(SEARCH("&lt;0.2 mm",'Model output'!V11)), ISNUMBER(SEARCH("1 mm",'Model output'!V11)), ISNUMBER(SEARCH("0.1 CM",'Model output'!V11)), ISNUMBER(SEARCH("less than 0.2 mm",'Model output'!V11)), ISNUMBER(SEARCH("less than 1.0 mm",'Model output'!V11)), ISNUMBER(SEARCH("less than 0.5 mm",'Model output'!V11)), ISNUMBER(SEARCH("abut",'Model output'!V11))), "negative", "positive")</f>
        <v>negative</v>
      </c>
      <c r="AE12" s="40"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OR(ISNUMBER(SEARCH("papillary",N12,1)),ISNUMBER(SEARCH("papillary carcinoma",O12,1))),S12="positive"),AND(AND(ISNUMBER(J12),J12&gt;=5),M12=""),AND(AND(ISNUMBER(J12),J12&gt;=5),AND(ISNUMBER(M12),M12&gt;=1)),AND(ISNUMBER(SERACH("papillary",N12)),OR(Y12="positive",Z12="positive"), ISNUMBER(SEARCH("BRAF",AB12)))),"intermediate","low"))</f>
        <v>low</v>
      </c>
      <c r="AF12" s="41" t="str">
        <f t="shared" si="2"/>
        <v>3a</v>
      </c>
      <c r="AG12" s="41" t="str">
        <f t="shared" si="3"/>
        <v>0</v>
      </c>
      <c r="AH12" s="41" t="str">
        <f t="shared" si="6"/>
        <v>0</v>
      </c>
      <c r="AI12" s="46" t="str">
        <f t="shared" si="7"/>
        <v>I</v>
      </c>
      <c r="AJ12" s="40" t="s">
        <v>741</v>
      </c>
      <c r="AK12" s="45" t="s">
        <v>1008</v>
      </c>
      <c r="AL12" s="45" t="s">
        <v>1006</v>
      </c>
      <c r="AM12" s="45" t="s">
        <v>1006</v>
      </c>
      <c r="AN12" s="45" t="s">
        <v>67</v>
      </c>
      <c r="AO12" s="12">
        <f t="shared" ca="1" si="8"/>
        <v>1</v>
      </c>
      <c r="AP12" s="15">
        <f t="shared" si="9"/>
        <v>1</v>
      </c>
      <c r="AQ12" s="15">
        <f t="shared" si="10"/>
        <v>1</v>
      </c>
      <c r="AR12" s="15">
        <f t="shared" si="11"/>
        <v>1</v>
      </c>
      <c r="AS12" s="26">
        <f t="shared" si="4"/>
        <v>1</v>
      </c>
      <c r="AT12" s="1"/>
    </row>
    <row r="13" spans="1:46">
      <c r="A13" t="str">
        <f>'Model output'!A12</f>
        <v>TCGA-BJ-A28R</v>
      </c>
      <c r="B13" s="52">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output'!G12)),AND(ISNUMBER(SEARCH("3",'Model output'!G12)),NOT(ISNUMBER(SEARCH("N3",'Model output'!G12)))),ISNUMBER(SEARCH("IV",'Model output'!G12)),ISNUMBER(SEARCH("four",'Model output'!G12)),ISNUMBER(SEARCH("4",'Model output'!G12)),ISNUMBER(SEARCH("V ",'Model output'!G12)),ISNUMBER(SEARCH("five",'Model output'!G12)),ISNUMBER(SEARCH("5",'Model output'!G12))))), "lateral", "central"))</f>
        <v/>
      </c>
      <c r="H13" t="str">
        <f>IF('Model output'!H12="","negative", IF('Model output'!H12=" ", "negative", IF('Model output'!H12="[]", "negative", IF(ISNUMBER(SEARCH("lymph node",'Model output'!H12)),"negative", IF(ISNUMBER(SEARCH("adipose tissue",'Model output'!H12)), "negative", IF(ISNUMBER(SEARCH("neck dissection",'Model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5"/>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 carcinoma</v>
      </c>
      <c r="O13" t="str">
        <f>IF('Model output'!M12="","",'Model output'!M12)</f>
        <v>CONVENTIONAL TYPE</v>
      </c>
      <c r="P13" t="str">
        <f>IF('Model output'!N12="","",'Model output'!N12)</f>
        <v>1.5 cm</v>
      </c>
      <c r="Q13" t="str">
        <f t="shared" si="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output'!P12="",'Model output'!P12="C",ISNUMBER(SEARCH("Not identified", 'Model output'!P12)),ISNUMBER(SEARCH("Absent",'Model output'!P12)),ISNUMBER(SEARCH("Absence",'Model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9" t="str">
        <f>IF('Model output'!S12="","",'Model output'!S12)</f>
        <v/>
      </c>
      <c r="Y13" t="str">
        <f>IF(OR('Model output'!S12="",ISNUMBER(SEARCH("No extension",'Model output'!S12)),ISNUMBER(SEARCH("Absent",'Model output'!S12)),ISNUMBER(SEARCH("Absence",'Model output'!S12)),AND(ISNUMBER(SEARCH("Not identified",'Model output'!S12)),NOT(ISNUMBER(SEARCH("Present, minimal",'Model output'!S12)))),AND(ISNUMBER(SEARCH("No",'Model output'!S12)),NOT(ISNUMBER(SEARCH("carcinoma",'Model output'!S12))),NOT(ISNUMBER(SEARCH("Present, minimal",'Model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muscle",X13)),ISNUMBER(SEARCH("larynx",X13)),AND(ISNUMBER(SEARCH("trachea",X13)),NOT(ISNUMBER(SEARCH("peritracheal fibroadipose tissue",X13)))),ISNUMBER(SEARCH("esophagus",X13)),ISNUMBER(SEARCH("recurrent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33" t="str">
        <f>IF(OR('Model output'!V12="", AND(ISERROR(SEARCH("Positive",'Model output'!V12)), ISNUMBER(SEARCH("Negative",'Model output'!V12))), ISNUMBER(SEARCH("Cannot be assessed",'Model output'!V12)), AND(ISNUMBER(SEARCH("Uninvolved",'Model output'!V12)),NOT(ISNUMBER(SEARCH("margin(s) involved",'Model output'!V12))),NOT(ISNUMBER(SEARCH("Involved by carcinoma for the second tumor",'Model output'!V12)))), ISNUMBER(SEARCH("No involvement",'Model output'!V12)), AND(NOT(ISNUMBER(SEARCH("focal",'Model output'!V12))),ISNUMBER(SEARCH("Free",'Model output'!V12))), ISNUMBER(SEARCH("narrowly excised",'Model output'!V12)), ISNUMBER(SEARCH("none",'Model output'!V12)), ISNUMBER(SEARCH("R0",'Model output'!V12)), ISNUMBER(SEARCH("&lt;0.2 mm",'Model output'!V12)), ISNUMBER(SEARCH("1 mm",'Model output'!V12)), ISNUMBER(SEARCH("0.1 CM",'Model output'!V12)), ISNUMBER(SEARCH("less than 0.2 mm",'Model output'!V12)), ISNUMBER(SEARCH("less than 1.0 mm",'Model output'!V12)), ISNUMBER(SEARCH("less than 0.5 mm",'Model output'!V12)), ISNUMBER(SEARCH("abut",'Model output'!V12))), "negative", "positive")</f>
        <v>negative</v>
      </c>
      <c r="AE13" s="40"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OR(ISNUMBER(SEARCH("papillary",N13,1)),ISNUMBER(SEARCH("papillary carcinoma",O13,1))),S13="positive"),AND(AND(ISNUMBER(J13),J13&gt;=5),M13=""),AND(AND(ISNUMBER(J13),J13&gt;=5),AND(ISNUMBER(M13),M13&gt;=1)),AND(ISNUMBER(SERACH("papillary",N13)),OR(Y13="positive",Z13="positive"), ISNUMBER(SEARCH("BRAF",AB13)))),"intermediate","low"))</f>
        <v>intermediate</v>
      </c>
      <c r="AF13" s="41" t="str">
        <f t="shared" si="2"/>
        <v>1b</v>
      </c>
      <c r="AG13" s="41" t="str">
        <f t="shared" si="3"/>
        <v>0</v>
      </c>
      <c r="AH13" s="41" t="str">
        <f t="shared" si="6"/>
        <v>0</v>
      </c>
      <c r="AI13" s="46" t="str">
        <f t="shared" si="7"/>
        <v>I</v>
      </c>
      <c r="AJ13" s="40" t="s">
        <v>742</v>
      </c>
      <c r="AK13" s="45" t="s">
        <v>1002</v>
      </c>
      <c r="AL13" s="45" t="s">
        <v>1003</v>
      </c>
      <c r="AM13" s="45" t="s">
        <v>1006</v>
      </c>
      <c r="AN13" s="45" t="s">
        <v>67</v>
      </c>
      <c r="AO13" s="12">
        <f t="shared" ca="1" si="8"/>
        <v>1</v>
      </c>
      <c r="AP13" s="15">
        <f t="shared" si="9"/>
        <v>1</v>
      </c>
      <c r="AQ13" s="15">
        <f t="shared" si="10"/>
        <v>1</v>
      </c>
      <c r="AR13" s="15">
        <f t="shared" si="11"/>
        <v>1</v>
      </c>
      <c r="AS13" s="26">
        <f t="shared" si="4"/>
        <v>1</v>
      </c>
      <c r="AT13" s="1"/>
    </row>
    <row r="14" spans="1:46">
      <c r="A14" t="str">
        <f>'Model output'!A13</f>
        <v>TCGA-BJ-A28S</v>
      </c>
      <c r="B14" s="52">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output'!G13)),AND(ISNUMBER(SEARCH("3",'Model output'!G13)),NOT(ISNUMBER(SEARCH("N3",'Model output'!G13)))),ISNUMBER(SEARCH("IV",'Model output'!G13)),ISNUMBER(SEARCH("four",'Model output'!G13)),ISNUMBER(SEARCH("4",'Model output'!G13)),ISNUMBER(SEARCH("V ",'Model output'!G13)),ISNUMBER(SEARCH("five",'Model output'!G13)),ISNUMBER(SEARCH("5",'Model output'!G13))))), "lateral", "central"))</f>
        <v/>
      </c>
      <c r="H14" t="str">
        <f>IF('Model output'!H13="","negative", IF('Model output'!H13=" ", "negative", IF('Model output'!H13="[]", "negative", IF(ISNUMBER(SEARCH("lymph node",'Model output'!H13)),"negative", IF(ISNUMBER(SEARCH("adipose tissue",'Model output'!H13)), "negative", IF(ISNUMBER(SEARCH("neck dissection",'Model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5"/>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 carcinoma</v>
      </c>
      <c r="O14" t="str">
        <f>IF('Model output'!M13="","",'Model output'!M13)</f>
        <v>encapsulated follicular variant</v>
      </c>
      <c r="P14" t="str">
        <f>IF('Model output'!N13="","",'Model output'!N13)</f>
        <v>3.4 cm</v>
      </c>
      <c r="Q14" t="str">
        <f t="shared" si="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output'!P13="",'Model output'!P13="C",ISNUMBER(SEARCH("Not identified", 'Model output'!P13)),ISNUMBER(SEARCH("Absent",'Model output'!P13)),ISNUMBER(SEARCH("Absence",'Model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9" t="str">
        <f>IF('Model output'!S13="","",'Model output'!S13)</f>
        <v>Not identified</v>
      </c>
      <c r="Y14" t="str">
        <f>IF(OR('Model output'!S13="",ISNUMBER(SEARCH("No extension",'Model output'!S13)),ISNUMBER(SEARCH("Absent",'Model output'!S13)),ISNUMBER(SEARCH("Absence",'Model output'!S13)),AND(ISNUMBER(SEARCH("Not identified",'Model output'!S13)),NOT(ISNUMBER(SEARCH("Present, minimal",'Model output'!S13)))),AND(ISNUMBER(SEARCH("No",'Model output'!S13)),NOT(ISNUMBER(SEARCH("carcinoma",'Model output'!S13))),NOT(ISNUMBER(SEARCH("Present, minimal",'Model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muscle",X14)),ISNUMBER(SEARCH("larynx",X14)),AND(ISNUMBER(SEARCH("trachea",X14)),NOT(ISNUMBER(SEARCH("peritracheal fibroadipose tissue",X14)))),ISNUMBER(SEARCH("esophagus",X14)),ISNUMBER(SEARCH("recurrent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
      </c>
      <c r="AC14" s="33" t="str">
        <f>IF(OR('Model output'!V13="", AND(ISERROR(SEARCH("Positive",'Model output'!V13)), ISNUMBER(SEARCH("Negative",'Model output'!V13))), ISNUMBER(SEARCH("Cannot be assessed",'Model output'!V13)), AND(ISNUMBER(SEARCH("Uninvolved",'Model output'!V13)),NOT(ISNUMBER(SEARCH("margin(s) involved",'Model output'!V13))),NOT(ISNUMBER(SEARCH("Involved by carcinoma for the second tumor",'Model output'!V13)))), ISNUMBER(SEARCH("No involvement",'Model output'!V13)), AND(NOT(ISNUMBER(SEARCH("focal",'Model output'!V13))),ISNUMBER(SEARCH("Free",'Model output'!V13))), ISNUMBER(SEARCH("narrowly excised",'Model output'!V13)), ISNUMBER(SEARCH("none",'Model output'!V13)), ISNUMBER(SEARCH("R0",'Model output'!V13)), ISNUMBER(SEARCH("&lt;0.2 mm",'Model output'!V13)), ISNUMBER(SEARCH("1 mm",'Model output'!V13)), ISNUMBER(SEARCH("0.1 CM",'Model output'!V13)), ISNUMBER(SEARCH("less than 0.2 mm",'Model output'!V13)), ISNUMBER(SEARCH("less than 1.0 mm",'Model output'!V13)), ISNUMBER(SEARCH("less than 0.5 mm",'Model output'!V13)), ISNUMBER(SEARCH("abut",'Model output'!V13))), "negative", "positive")</f>
        <v>negative</v>
      </c>
      <c r="AE14" s="40"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OR(ISNUMBER(SEARCH("papillary",N14,1)),ISNUMBER(SEARCH("papillary carcinoma",O14,1))),S14="positive"),AND(AND(ISNUMBER(J14),J14&gt;=5),M14=""),AND(AND(ISNUMBER(J14),J14&gt;=5),AND(ISNUMBER(M14),M14&gt;=1)),AND(ISNUMBER(SERACH("papillary",N14)),OR(Y14="positive",Z14="positive"), ISNUMBER(SEARCH("BRAF",AB14)))),"intermediate","low"))</f>
        <v>low</v>
      </c>
      <c r="AF14" s="41" t="str">
        <f t="shared" si="2"/>
        <v>2</v>
      </c>
      <c r="AG14" s="41" t="str">
        <f t="shared" si="3"/>
        <v>0</v>
      </c>
      <c r="AH14" s="41" t="str">
        <f t="shared" si="6"/>
        <v>0</v>
      </c>
      <c r="AI14" s="46" t="str">
        <f t="shared" si="7"/>
        <v>I</v>
      </c>
      <c r="AJ14" s="40" t="s">
        <v>741</v>
      </c>
      <c r="AK14" s="45" t="s">
        <v>1005</v>
      </c>
      <c r="AL14" s="45" t="s">
        <v>1006</v>
      </c>
      <c r="AM14" s="45" t="s">
        <v>1006</v>
      </c>
      <c r="AN14" s="45" t="s">
        <v>67</v>
      </c>
      <c r="AO14" s="12">
        <f t="shared" ca="1" si="8"/>
        <v>1</v>
      </c>
      <c r="AP14" s="15">
        <f t="shared" si="9"/>
        <v>1</v>
      </c>
      <c r="AQ14" s="15">
        <f t="shared" si="10"/>
        <v>1</v>
      </c>
      <c r="AR14" s="15">
        <f t="shared" si="11"/>
        <v>1</v>
      </c>
      <c r="AS14" s="26">
        <f t="shared" si="4"/>
        <v>1</v>
      </c>
      <c r="AT14" s="1"/>
    </row>
    <row r="15" spans="1:46">
      <c r="A15" t="str">
        <f>'Model output'!A14</f>
        <v>TCGA-BJ-A28T</v>
      </c>
      <c r="B15" s="52">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output'!G14)),AND(ISNUMBER(SEARCH("3",'Model output'!G14)),NOT(ISNUMBER(SEARCH("N3",'Model output'!G14)))),ISNUMBER(SEARCH("IV",'Model output'!G14)),ISNUMBER(SEARCH("four",'Model output'!G14)),ISNUMBER(SEARCH("4",'Model output'!G14)),ISNUMBER(SEARCH("V ",'Model output'!G14)),ISNUMBER(SEARCH("five",'Model output'!G14)),ISNUMBER(SEARCH("5",'Model output'!G14))))), "lateral", "central"))</f>
        <v>central</v>
      </c>
      <c r="H15" t="str">
        <f>IF('Model output'!H14="","negative", IF('Model output'!H14=" ", "negative", IF('Model output'!H14="[]", "negative", IF(ISNUMBER(SEARCH("lymph node",'Model output'!H14)),"negative", IF(ISNUMBER(SEARCH("adipose tissue",'Model output'!H14)), "negative", IF(ISNUMBER(SEARCH("neck dissection",'Model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5"/>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 carcinoma</v>
      </c>
      <c r="O15" t="str">
        <f>IF('Model output'!M14="","",'Model output'!M14)</f>
        <v>conventional</v>
      </c>
      <c r="P15" t="str">
        <f>IF('Model output'!N14="","",'Model output'!N14)</f>
        <v>1.3 cm</v>
      </c>
      <c r="Q15" t="str">
        <f t="shared" si="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output'!P14="",'Model output'!P14="C",ISNUMBER(SEARCH("Not identified", 'Model output'!P14)),ISNUMBER(SEARCH("Absent",'Model output'!P14)),ISNUMBER(SEARCH("Absence",'Model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9" t="str">
        <f>IF('Model output'!S14="","",'Model output'!S14)</f>
        <v/>
      </c>
      <c r="Y15" t="str">
        <f>IF(OR('Model output'!S14="",ISNUMBER(SEARCH("No extension",'Model output'!S14)),ISNUMBER(SEARCH("Absent",'Model output'!S14)),ISNUMBER(SEARCH("Absence",'Model output'!S14)),AND(ISNUMBER(SEARCH("Not identified",'Model output'!S14)),NOT(ISNUMBER(SEARCH("Present, minimal",'Model output'!S14)))),AND(ISNUMBER(SEARCH("No",'Model output'!S14)),NOT(ISNUMBER(SEARCH("carcinoma",'Model output'!S14))),NOT(ISNUMBER(SEARCH("Present, minimal",'Model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muscle",X15)),ISNUMBER(SEARCH("larynx",X15)),AND(ISNUMBER(SEARCH("trachea",X15)),NOT(ISNUMBER(SEARCH("peritracheal fibroadipose tissue",X15)))),ISNUMBER(SEARCH("esophagus",X15)),ISNUMBER(SEARCH("recurrent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33" t="str">
        <f>IF(OR('Model output'!V14="", AND(ISERROR(SEARCH("Positive",'Model output'!V14)), ISNUMBER(SEARCH("Negative",'Model output'!V14))), ISNUMBER(SEARCH("Cannot be assessed",'Model output'!V14)), AND(ISNUMBER(SEARCH("Uninvolved",'Model output'!V14)),NOT(ISNUMBER(SEARCH("margin(s) involved",'Model output'!V14))),NOT(ISNUMBER(SEARCH("Involved by carcinoma for the second tumor",'Model output'!V14)))), ISNUMBER(SEARCH("No involvement",'Model output'!V14)), AND(NOT(ISNUMBER(SEARCH("focal",'Model output'!V14))),ISNUMBER(SEARCH("Free",'Model output'!V14))), ISNUMBER(SEARCH("narrowly excised",'Model output'!V14)), ISNUMBER(SEARCH("none",'Model output'!V14)), ISNUMBER(SEARCH("R0",'Model output'!V14)), ISNUMBER(SEARCH("&lt;0.2 mm",'Model output'!V14)), ISNUMBER(SEARCH("1 mm",'Model output'!V14)), ISNUMBER(SEARCH("0.1 CM",'Model output'!V14)), ISNUMBER(SEARCH("less than 0.2 mm",'Model output'!V14)), ISNUMBER(SEARCH("less than 1.0 mm",'Model output'!V14)), ISNUMBER(SEARCH("less than 0.5 mm",'Model output'!V14)), ISNUMBER(SEARCH("abut",'Model output'!V14))), "negative", "positive")</f>
        <v>negative</v>
      </c>
      <c r="AE15" s="40"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OR(ISNUMBER(SEARCH("papillary",N15,1)),ISNUMBER(SEARCH("papillary carcinoma",O15,1))),S15="positive"),AND(AND(ISNUMBER(J15),J15&gt;=5),M15=""),AND(AND(ISNUMBER(J15),J15&gt;=5),AND(ISNUMBER(M15),M15&gt;=1)),AND(ISNUMBER(SERACH("papillary",N15)),OR(Y15="positive",Z15="positive"), ISNUMBER(SEARCH("BRAF",AB15)))),"intermediate","low"))</f>
        <v>intermediate</v>
      </c>
      <c r="AF15" s="41" t="str">
        <f t="shared" si="2"/>
        <v>1b</v>
      </c>
      <c r="AG15" s="41" t="str">
        <f t="shared" si="3"/>
        <v>1a</v>
      </c>
      <c r="AH15" s="41" t="str">
        <f t="shared" si="6"/>
        <v>0</v>
      </c>
      <c r="AI15" s="46" t="str">
        <f t="shared" si="7"/>
        <v>I</v>
      </c>
      <c r="AJ15" s="40" t="s">
        <v>746</v>
      </c>
      <c r="AK15" s="45" t="s">
        <v>1002</v>
      </c>
      <c r="AL15" s="45" t="s">
        <v>1007</v>
      </c>
      <c r="AM15" s="45" t="s">
        <v>1006</v>
      </c>
      <c r="AN15" s="45" t="s">
        <v>67</v>
      </c>
      <c r="AO15" s="12">
        <f t="shared" ca="1" si="8"/>
        <v>1</v>
      </c>
      <c r="AP15" s="15">
        <f t="shared" si="9"/>
        <v>1</v>
      </c>
      <c r="AQ15" s="15">
        <f t="shared" si="10"/>
        <v>1</v>
      </c>
      <c r="AR15" s="15">
        <f t="shared" si="11"/>
        <v>1</v>
      </c>
      <c r="AS15" s="26">
        <f t="shared" si="4"/>
        <v>1</v>
      </c>
      <c r="AT15" s="1"/>
    </row>
    <row r="16" spans="1:46">
      <c r="A16" t="str">
        <f>'Model output'!A15</f>
        <v>TCGA-BJ-A28V</v>
      </c>
      <c r="B16" s="52">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output'!G15)),AND(ISNUMBER(SEARCH("3",'Model output'!G15)),NOT(ISNUMBER(SEARCH("N3",'Model output'!G15)))),ISNUMBER(SEARCH("IV",'Model output'!G15)),ISNUMBER(SEARCH("four",'Model output'!G15)),ISNUMBER(SEARCH("4",'Model output'!G15)),ISNUMBER(SEARCH("V ",'Model output'!G15)),ISNUMBER(SEARCH("five",'Model output'!G15)),ISNUMBER(SEARCH("5",'Model output'!G15))))), "lateral", "central"))</f>
        <v/>
      </c>
      <c r="H16" t="str">
        <f>IF('Model output'!H15="","negative", IF('Model output'!H15=" ", "negative", IF('Model output'!H15="[]", "negative", IF(ISNUMBER(SEARCH("lymph node",'Model output'!H15)),"negative", IF(ISNUMBER(SEARCH("adipose tissue",'Model output'!H15)), "negative", IF(ISNUMBER(SEARCH("neck dissection",'Model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5"/>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 carcinoma</v>
      </c>
      <c r="O16" t="str">
        <f>IF('Model output'!M15="","",'Model output'!M15)</f>
        <v>encapsulated follicular variant</v>
      </c>
      <c r="P16" t="str">
        <f>IF('Model output'!N15="","",'Model output'!N15)</f>
        <v>4.5 cm</v>
      </c>
      <c r="Q16" t="str">
        <f t="shared" si="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output'!P15="",'Model output'!P15="C",ISNUMBER(SEARCH("Not identified", 'Model output'!P15)),ISNUMBER(SEARCH("Absent",'Model output'!P15)),ISNUMBER(SEARCH("Absence",'Model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9" t="str">
        <f>IF('Model output'!S15="","",'Model output'!S15)</f>
        <v>Not identified</v>
      </c>
      <c r="Y16" t="str">
        <f>IF(OR('Model output'!S15="",ISNUMBER(SEARCH("No extension",'Model output'!S15)),ISNUMBER(SEARCH("Absent",'Model output'!S15)),ISNUMBER(SEARCH("Absence",'Model output'!S15)),AND(ISNUMBER(SEARCH("Not identified",'Model output'!S15)),NOT(ISNUMBER(SEARCH("Present, minimal",'Model output'!S15)))),AND(ISNUMBER(SEARCH("No",'Model output'!S15)),NOT(ISNUMBER(SEARCH("carcinoma",'Model output'!S15))),NOT(ISNUMBER(SEARCH("Present, minimal",'Model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muscle",X16)),ISNUMBER(SEARCH("larynx",X16)),AND(ISNUMBER(SEARCH("trachea",X16)),NOT(ISNUMBER(SEARCH("peritracheal fibroadipose tissue",X16)))),ISNUMBER(SEARCH("esophagus",X16)),ISNUMBER(SEARCH("recurrent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33" t="str">
        <f>IF(OR('Model output'!V15="", AND(ISERROR(SEARCH("Positive",'Model output'!V15)), ISNUMBER(SEARCH("Negative",'Model output'!V15))), ISNUMBER(SEARCH("Cannot be assessed",'Model output'!V15)), AND(ISNUMBER(SEARCH("Uninvolved",'Model output'!V15)),NOT(ISNUMBER(SEARCH("margin(s) involved",'Model output'!V15))),NOT(ISNUMBER(SEARCH("Involved by carcinoma for the second tumor",'Model output'!V15)))), ISNUMBER(SEARCH("No involvement",'Model output'!V15)), AND(NOT(ISNUMBER(SEARCH("focal",'Model output'!V15))),ISNUMBER(SEARCH("Free",'Model output'!V15))), ISNUMBER(SEARCH("narrowly excised",'Model output'!V15)), ISNUMBER(SEARCH("none",'Model output'!V15)), ISNUMBER(SEARCH("R0",'Model output'!V15)), ISNUMBER(SEARCH("&lt;0.2 mm",'Model output'!V15)), ISNUMBER(SEARCH("1 mm",'Model output'!V15)), ISNUMBER(SEARCH("0.1 CM",'Model output'!V15)), ISNUMBER(SEARCH("less than 0.2 mm",'Model output'!V15)), ISNUMBER(SEARCH("less than 1.0 mm",'Model output'!V15)), ISNUMBER(SEARCH("less than 0.5 mm",'Model output'!V15)), ISNUMBER(SEARCH("abut",'Model output'!V15))), "negative", "positive")</f>
        <v>negative</v>
      </c>
      <c r="AE16" s="40"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OR(ISNUMBER(SEARCH("papillary",N16,1)),ISNUMBER(SEARCH("papillary carcinoma",O16,1))),S16="positive"),AND(AND(ISNUMBER(J16),J16&gt;=5),M16=""),AND(AND(ISNUMBER(J16),J16&gt;=5),AND(ISNUMBER(M16),M16&gt;=1)),AND(ISNUMBER(SERACH("papillary",N16)),OR(Y16="positive",Z16="positive"), ISNUMBER(SEARCH("BRAF",AB16)))),"intermediate","low"))</f>
        <v>low</v>
      </c>
      <c r="AF16" s="41" t="str">
        <f t="shared" si="2"/>
        <v>3a</v>
      </c>
      <c r="AG16" s="41" t="str">
        <f t="shared" si="3"/>
        <v>0</v>
      </c>
      <c r="AH16" s="41" t="str">
        <f t="shared" si="6"/>
        <v>0</v>
      </c>
      <c r="AI16" s="46" t="str">
        <f t="shared" si="7"/>
        <v>II</v>
      </c>
      <c r="AJ16" s="40" t="s">
        <v>741</v>
      </c>
      <c r="AK16" s="45" t="s">
        <v>1008</v>
      </c>
      <c r="AL16" s="45" t="s">
        <v>1003</v>
      </c>
      <c r="AM16" s="45" t="s">
        <v>1006</v>
      </c>
      <c r="AN16" s="45" t="s">
        <v>1004</v>
      </c>
      <c r="AO16" s="12">
        <f t="shared" ca="1" si="8"/>
        <v>1</v>
      </c>
      <c r="AP16" s="15">
        <f t="shared" si="9"/>
        <v>1</v>
      </c>
      <c r="AQ16" s="15">
        <f t="shared" si="10"/>
        <v>1</v>
      </c>
      <c r="AR16" s="15">
        <f t="shared" si="11"/>
        <v>1</v>
      </c>
      <c r="AS16" s="26">
        <f t="shared" si="4"/>
        <v>1</v>
      </c>
      <c r="AT16" s="1"/>
    </row>
    <row r="17" spans="1:46">
      <c r="A17" t="str">
        <f>'Model output'!A16</f>
        <v>TCGA-BJ-A28X</v>
      </c>
      <c r="B17" s="52">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3a</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output'!G16)),AND(ISNUMBER(SEARCH("3",'Model output'!G16)),NOT(ISNUMBER(SEARCH("N3",'Model output'!G16)))),ISNUMBER(SEARCH("IV",'Model output'!G16)),ISNUMBER(SEARCH("four",'Model output'!G16)),ISNUMBER(SEARCH("4",'Model output'!G16)),ISNUMBER(SEARCH("V ",'Model output'!G16)),ISNUMBER(SEARCH("five",'Model output'!G16)),ISNUMBER(SEARCH("5",'Model output'!G16))))), "lateral", "central"))</f>
        <v>central</v>
      </c>
      <c r="H17" t="str">
        <f>IF('Model output'!H16="","negative", IF('Model output'!H16=" ", "negative", IF('Model output'!H16="[]", "negative", IF(ISNUMBER(SEARCH("lymph node",'Model output'!H16)),"negative", IF(ISNUMBER(SEARCH("adipose tissue",'Model output'!H16)), "negative", IF(ISNUMBER(SEARCH("neck dissection",'Model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5"/>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 carcinoma</v>
      </c>
      <c r="O17" t="str">
        <f>IF('Model output'!M16="","",'Model output'!M16)</f>
        <v>tall cell variant</v>
      </c>
      <c r="P17" t="str">
        <f>IF('Model output'!N16="","",'Model output'!N16)</f>
        <v>1.2 cm</v>
      </c>
      <c r="Q17" t="str">
        <f t="shared" si="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output'!P16="",'Model output'!P16="C",ISNUMBER(SEARCH("Not identified", 'Model output'!P16)),ISNUMBER(SEARCH("Absent",'Model output'!P16)),ISNUMBER(SEARCH("Absence",'Model output'!P16)),AND(ISNUMBER(SEARCH("No",'Model output'!P16)),NOT(ISNUMBER(SEARCH("diagnostic",'Model output'!P16)))),ISNUMBER(SEARCH("Negative",'Model output'!P16))),"negative","positive")</f>
        <v>positive</v>
      </c>
      <c r="T17">
        <f>IF('Model output'!O16="","",'Model output'!O16)</f>
        <v>2</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9" t="str">
        <f>IF('Model output'!S16="","",'Model output'!S16)</f>
        <v>perithyroidal fibradipose tissue</v>
      </c>
      <c r="Y17" t="str">
        <f>IF(OR('Model output'!S16="",ISNUMBER(SEARCH("No extension",'Model output'!S16)),ISNUMBER(SEARCH("Absent",'Model output'!S16)),ISNUMBER(SEARCH("Absence",'Model output'!S16)),AND(ISNUMBER(SEARCH("Not identified",'Model output'!S16)),NOT(ISNUMBER(SEARCH("Present, minimal",'Model output'!S16)))),AND(ISNUMBER(SEARCH("No",'Model output'!S16)),NOT(ISNUMBER(SEARCH("carcinoma",'Model output'!S16))),NOT(ISNUMBER(SEARCH("Present, minimal",'Model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muscle",X17)),ISNUMBER(SEARCH("larynx",X17)),AND(ISNUMBER(SEARCH("trachea",X17)),NOT(ISNUMBER(SEARCH("peritracheal fibroadipose tissue",X17)))),ISNUMBER(SEARCH("esophagus",X17)),ISNUMBER(SEARCH("recurrent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33" t="str">
        <f>IF(OR('Model output'!V16="", AND(ISERROR(SEARCH("Positive",'Model output'!V16)), ISNUMBER(SEARCH("Negative",'Model output'!V16))), ISNUMBER(SEARCH("Cannot be assessed",'Model output'!V16)), AND(ISNUMBER(SEARCH("Uninvolved",'Model output'!V16)),NOT(ISNUMBER(SEARCH("margin(s) involved",'Model output'!V16))),NOT(ISNUMBER(SEARCH("Involved by carcinoma for the second tumor",'Model output'!V16)))), ISNUMBER(SEARCH("No involvement",'Model output'!V16)), AND(NOT(ISNUMBER(SEARCH("focal",'Model output'!V16))),ISNUMBER(SEARCH("Free",'Model output'!V16))), ISNUMBER(SEARCH("narrowly excised",'Model output'!V16)), ISNUMBER(SEARCH("none",'Model output'!V16)), ISNUMBER(SEARCH("R0",'Model output'!V16)), ISNUMBER(SEARCH("&lt;0.2 mm",'Model output'!V16)), ISNUMBER(SEARCH("1 mm",'Model output'!V16)), ISNUMBER(SEARCH("0.1 CM",'Model output'!V16)), ISNUMBER(SEARCH("less than 0.2 mm",'Model output'!V16)), ISNUMBER(SEARCH("less than 1.0 mm",'Model output'!V16)), ISNUMBER(SEARCH("less than 0.5 mm",'Model output'!V16)), ISNUMBER(SEARCH("abut",'Model output'!V16))), "negative", "positive")</f>
        <v>negative</v>
      </c>
      <c r="AE17" s="40"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OR(ISNUMBER(SEARCH("papillary",N17,1)),ISNUMBER(SEARCH("papillary carcinoma",O17,1))),S17="positive"),AND(AND(ISNUMBER(J17),J17&gt;=5),M17=""),AND(AND(ISNUMBER(J17),J17&gt;=5),AND(ISNUMBER(M17),M17&gt;=1)),AND(ISNUMBER(SERACH("papillary",N17)),OR(Y17="positive",Z17="positive"), ISNUMBER(SEARCH("BRAF",AB17)))),"intermediate","low"))</f>
        <v>intermediate</v>
      </c>
      <c r="AF17" s="41" t="str">
        <f t="shared" si="2"/>
        <v>1b</v>
      </c>
      <c r="AG17" s="41" t="str">
        <f t="shared" si="3"/>
        <v>1a</v>
      </c>
      <c r="AH17" s="41" t="str">
        <f t="shared" si="6"/>
        <v>0</v>
      </c>
      <c r="AI17" s="46" t="str">
        <f t="shared" si="7"/>
        <v>I</v>
      </c>
      <c r="AJ17" s="40" t="s">
        <v>742</v>
      </c>
      <c r="AK17" s="45" t="s">
        <v>1002</v>
      </c>
      <c r="AL17" s="45" t="s">
        <v>1007</v>
      </c>
      <c r="AM17" s="45" t="s">
        <v>1006</v>
      </c>
      <c r="AN17" s="45" t="s">
        <v>67</v>
      </c>
      <c r="AO17" s="12">
        <f t="shared" ca="1" si="8"/>
        <v>1</v>
      </c>
      <c r="AP17" s="15">
        <f t="shared" si="9"/>
        <v>1</v>
      </c>
      <c r="AQ17" s="15">
        <f t="shared" si="10"/>
        <v>1</v>
      </c>
      <c r="AR17" s="15">
        <f t="shared" si="11"/>
        <v>1</v>
      </c>
      <c r="AS17" s="26">
        <f t="shared" si="4"/>
        <v>1</v>
      </c>
      <c r="AT17" s="1"/>
    </row>
    <row r="18" spans="1:46">
      <c r="A18" t="str">
        <f>'Model output'!A17</f>
        <v>TCGA-BJ-A28Z</v>
      </c>
      <c r="B18" s="52">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output'!G17)),AND(ISNUMBER(SEARCH("3",'Model output'!G17)),NOT(ISNUMBER(SEARCH("N3",'Model output'!G17)))),ISNUMBER(SEARCH("IV",'Model output'!G17)),ISNUMBER(SEARCH("four",'Model output'!G17)),ISNUMBER(SEARCH("4",'Model output'!G17)),ISNUMBER(SEARCH("V ",'Model output'!G17)),ISNUMBER(SEARCH("five",'Model output'!G17)),ISNUMBER(SEARCH("5",'Model output'!G17))))), "lateral", "central"))</f>
        <v>central</v>
      </c>
      <c r="H18" t="str">
        <f>IF('Model output'!H17="","negative", IF('Model output'!H17=" ", "negative", IF('Model output'!H17="[]", "negative", IF(ISNUMBER(SEARCH("lymph node",'Model output'!H17)),"negative", IF(ISNUMBER(SEARCH("adipose tissue",'Model output'!H17)), "negative", IF(ISNUMBER(SEARCH("neck dissection",'Model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5"/>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 carcinoma</v>
      </c>
      <c r="O18" t="str">
        <f>IF('Model output'!M17="","",'Model output'!M17)</f>
        <v/>
      </c>
      <c r="P18" t="str">
        <f>IF('Model output'!N17="","",'Model output'!N17)</f>
        <v>1 cm</v>
      </c>
      <c r="Q18" t="str">
        <f t="shared" si="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output'!P17="",'Model output'!P17="C",ISNUMBER(SEARCH("Not identified", 'Model output'!P17)),ISNUMBER(SEARCH("Absent",'Model output'!P17)),ISNUMBER(SEARCH("Absence",'Model output'!P17)),AND(ISNUMBER(SEARCH("No",'Model output'!P17)),NOT(ISNUMBER(SEARCH("diagnostic",'Model output'!P17)))),ISNUMBER(SEARCH("Negative",'Model output'!P17))),"negative","positive")</f>
        <v>negative</v>
      </c>
      <c r="T18">
        <f>IF('Model output'!O17="","",'Model output'!O17)</f>
        <v>3</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9" t="str">
        <f>IF('Model output'!S17="","",'Model output'!S17)</f>
        <v>Present and tumor focally extends to within 1 mm of resection margin</v>
      </c>
      <c r="Y18" t="str">
        <f>IF(OR('Model output'!S17="",ISNUMBER(SEARCH("No extension",'Model output'!S17)),ISNUMBER(SEARCH("Absent",'Model output'!S17)),ISNUMBER(SEARCH("Absence",'Model output'!S17)),AND(ISNUMBER(SEARCH("Not identified",'Model output'!S17)),NOT(ISNUMBER(SEARCH("Present, minimal",'Model output'!S17)))),AND(ISNUMBER(SEARCH("No",'Model output'!S17)),NOT(ISNUMBER(SEARCH("carcinoma",'Model output'!S17))),NOT(ISNUMBER(SEARCH("Present, minimal",'Model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muscle",X18)),ISNUMBER(SEARCH("larynx",X18)),AND(ISNUMBER(SEARCH("trachea",X18)),NOT(ISNUMBER(SEARCH("peritracheal fibroadipose tissue",X18)))),ISNUMBER(SEARCH("esophagus",X18)),ISNUMBER(SEARCH("recurrent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v>
      </c>
      <c r="AC18" s="33" t="str">
        <f>IF(OR('Model output'!V17="", AND(ISERROR(SEARCH("Positive",'Model output'!V17)), ISNUMBER(SEARCH("Negative",'Model output'!V17))), ISNUMBER(SEARCH("Cannot be assessed",'Model output'!V17)), AND(ISNUMBER(SEARCH("Uninvolved",'Model output'!V17)),NOT(ISNUMBER(SEARCH("margin(s) involved",'Model output'!V17))),NOT(ISNUMBER(SEARCH("Involved by carcinoma for the second tumor",'Model output'!V17)))), ISNUMBER(SEARCH("No involvement",'Model output'!V17)), AND(NOT(ISNUMBER(SEARCH("focal",'Model output'!V17))),ISNUMBER(SEARCH("Free",'Model output'!V17))), ISNUMBER(SEARCH("narrowly excised",'Model output'!V17)), ISNUMBER(SEARCH("none",'Model output'!V17)), ISNUMBER(SEARCH("R0",'Model output'!V17)), ISNUMBER(SEARCH("&lt;0.2 mm",'Model output'!V17)), ISNUMBER(SEARCH("1 mm",'Model output'!V17)), ISNUMBER(SEARCH("0.1 CM",'Model output'!V17)), ISNUMBER(SEARCH("less than 0.2 mm",'Model output'!V17)), ISNUMBER(SEARCH("less than 1.0 mm",'Model output'!V17)), ISNUMBER(SEARCH("less than 0.5 mm",'Model output'!V17)), ISNUMBER(SEARCH("abut",'Model output'!V17))), "negative", "positive")</f>
        <v>negative</v>
      </c>
      <c r="AE18" s="40"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OR(ISNUMBER(SEARCH("papillary",N18,1)),ISNUMBER(SEARCH("papillary carcinoma",O18,1))),S18="positive"),AND(AND(ISNUMBER(J18),J18&gt;=5),M18=""),AND(AND(ISNUMBER(J18),J18&gt;=5),AND(ISNUMBER(M18),M18&gt;=1)),AND(ISNUMBER(SERACH("papillary",N18)),OR(Y18="positive",Z18="positive"), ISNUMBER(SEARCH("BRAF",AB18)))),"intermediate","low"))</f>
        <v>intermediate</v>
      </c>
      <c r="AF18" s="41" t="str">
        <f t="shared" si="2"/>
        <v>1a</v>
      </c>
      <c r="AG18" s="41" t="str">
        <f t="shared" si="3"/>
        <v>1a</v>
      </c>
      <c r="AH18" s="41" t="str">
        <f t="shared" si="6"/>
        <v>0</v>
      </c>
      <c r="AI18" s="46" t="str">
        <f t="shared" si="7"/>
        <v>I</v>
      </c>
      <c r="AJ18" s="40" t="s">
        <v>742</v>
      </c>
      <c r="AK18" s="45" t="s">
        <v>1007</v>
      </c>
      <c r="AL18" s="45" t="s">
        <v>1007</v>
      </c>
      <c r="AM18" s="45" t="s">
        <v>1006</v>
      </c>
      <c r="AN18" s="45" t="s">
        <v>67</v>
      </c>
      <c r="AO18" s="12">
        <f t="shared" ca="1" si="8"/>
        <v>1</v>
      </c>
      <c r="AP18" s="15">
        <f t="shared" si="9"/>
        <v>1</v>
      </c>
      <c r="AQ18" s="15">
        <f t="shared" si="10"/>
        <v>1</v>
      </c>
      <c r="AR18" s="15">
        <f t="shared" si="11"/>
        <v>1</v>
      </c>
      <c r="AS18" s="26">
        <f t="shared" si="4"/>
        <v>1</v>
      </c>
      <c r="AT18" s="1"/>
    </row>
    <row r="19" spans="1:46">
      <c r="A19" t="str">
        <f>'Model output'!A18</f>
        <v>TCGA-BJ-A290</v>
      </c>
      <c r="B19" s="52">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output'!G18)),AND(ISNUMBER(SEARCH("3",'Model output'!G18)),NOT(ISNUMBER(SEARCH("N3",'Model output'!G18)))),ISNUMBER(SEARCH("IV",'Model output'!G18)),ISNUMBER(SEARCH("four",'Model output'!G18)),ISNUMBER(SEARCH("4",'Model output'!G18)),ISNUMBER(SEARCH("V ",'Model output'!G18)),ISNUMBER(SEARCH("five",'Model output'!G18)),ISNUMBER(SEARCH("5",'Model output'!G18))))), "lateral", "central"))</f>
        <v/>
      </c>
      <c r="H19" t="str">
        <f>IF('Model output'!H18="","negative", IF('Model output'!H18=" ", "negative", IF('Model output'!H18="[]", "negative", IF(ISNUMBER(SEARCH("lymph node",'Model output'!H18)),"negative", IF(ISNUMBER(SEARCH("adipose tissue",'Model output'!H18)), "negative", IF(ISNUMBER(SEARCH("neck dissection",'Model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5"/>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 carcinoma</v>
      </c>
      <c r="O19" t="str">
        <f>IF('Model output'!M18="","",'Model output'!M18)</f>
        <v>Tall cell features</v>
      </c>
      <c r="P19" t="str">
        <f>IF('Model output'!N18="","",'Model output'!N18)</f>
        <v>4.5 cm</v>
      </c>
      <c r="Q19" t="str">
        <f t="shared" si="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output'!P18="",'Model output'!P18="C",ISNUMBER(SEARCH("Not identified", 'Model output'!P18)),ISNUMBER(SEARCH("Absent",'Model output'!P18)),ISNUMBER(SEARCH("Absence",'Model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9" t="str">
        <f>IF('Model output'!S18="","",'Model output'!S18)</f>
        <v>Perithyroidal skeletal muscle and extends to margin</v>
      </c>
      <c r="Y19" t="str">
        <f>IF(OR('Model output'!S18="",ISNUMBER(SEARCH("No extension",'Model output'!S18)),ISNUMBER(SEARCH("Absent",'Model output'!S18)),ISNUMBER(SEARCH("Absence",'Model output'!S18)),AND(ISNUMBER(SEARCH("Not identified",'Model output'!S18)),NOT(ISNUMBER(SEARCH("Present, minimal",'Model output'!S18)))),AND(ISNUMBER(SEARCH("No",'Model output'!S18)),NOT(ISNUMBER(SEARCH("carcinoma",'Model output'!S18))),NOT(ISNUMBER(SEARCH("Present, minimal",'Model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muscle",X19)),ISNUMBER(SEARCH("larynx",X19)),AND(ISNUMBER(SEARCH("trachea",X19)),NOT(ISNUMBER(SEARCH("peritracheal fibroadipose tissue",X19)))),ISNUMBER(SEARCH("esophagus",X19)),ISNUMBER(SEARCH("recurrent laryngeal nerve",X19))),"positive","negative"))</f>
        <v>positive</v>
      </c>
      <c r="AA19" t="str">
        <f>IF('Model output'!T18="","",IF('Model output'!T18="Not mentioned", "No", "Yes"))</f>
        <v>Yes</v>
      </c>
      <c r="AB19" t="str">
        <f>IF(AA19&lt;&gt;"Yes","",IF(OR('Model output'!U18="",ISNUMBER(SEARCH("Not identified",'Model output'!U18))),"",'Model output'!U18))</f>
        <v>BRAF V600E, NRAS61, HRAS61, KRAS12/13</v>
      </c>
      <c r="AC19" s="33" t="str">
        <f>IF(OR('Model output'!V18="", AND(ISERROR(SEARCH("Positive",'Model output'!V18)), ISNUMBER(SEARCH("Negative",'Model output'!V18))), ISNUMBER(SEARCH("Cannot be assessed",'Model output'!V18)), AND(ISNUMBER(SEARCH("Uninvolved",'Model output'!V18)),NOT(ISNUMBER(SEARCH("margin(s) involved",'Model output'!V18))),NOT(ISNUMBER(SEARCH("Involved by carcinoma for the second tumor",'Model output'!V18)))), ISNUMBER(SEARCH("No involvement",'Model output'!V18)), AND(NOT(ISNUMBER(SEARCH("focal",'Model output'!V18))),ISNUMBER(SEARCH("Free",'Model output'!V18))), ISNUMBER(SEARCH("narrowly excised",'Model output'!V18)), ISNUMBER(SEARCH("none",'Model output'!V18)), ISNUMBER(SEARCH("R0",'Model output'!V18)), ISNUMBER(SEARCH("&lt;0.2 mm",'Model output'!V18)), ISNUMBER(SEARCH("1 mm",'Model output'!V18)), ISNUMBER(SEARCH("0.1 CM",'Model output'!V18)), ISNUMBER(SEARCH("less than 0.2 mm",'Model output'!V18)), ISNUMBER(SEARCH("less than 1.0 mm",'Model output'!V18)), ISNUMBER(SEARCH("less than 0.5 mm",'Model output'!V18)), ISNUMBER(SEARCH("abut",'Model output'!V18))), "negative", "positive")</f>
        <v>positive</v>
      </c>
      <c r="AE19" s="40"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OR(ISNUMBER(SEARCH("papillary",N19,1)),ISNUMBER(SEARCH("papillary carcinoma",O19,1))),S19="positive"),AND(AND(ISNUMBER(J19),J19&gt;=5),M19=""),AND(AND(ISNUMBER(J19),J19&gt;=5),AND(ISNUMBER(M19),M19&gt;=1)),AND(ISNUMBER(SERACH("papillary",N19)),OR(Y19="positive",Z19="positive"), ISNUMBER(SEARCH("BRAF",AB19)))),"intermediate","low"))</f>
        <v>high</v>
      </c>
      <c r="AF19" s="41" t="str">
        <f t="shared" si="2"/>
        <v>3b</v>
      </c>
      <c r="AG19" s="41" t="str">
        <f t="shared" si="3"/>
        <v>1a</v>
      </c>
      <c r="AH19" s="41" t="str">
        <f t="shared" si="6"/>
        <v>0</v>
      </c>
      <c r="AI19" s="46" t="str">
        <f t="shared" si="7"/>
        <v>II</v>
      </c>
      <c r="AJ19" s="40" t="s">
        <v>738</v>
      </c>
      <c r="AK19" s="45" t="s">
        <v>1001</v>
      </c>
      <c r="AL19" s="45" t="s">
        <v>1007</v>
      </c>
      <c r="AM19" s="45" t="s">
        <v>1006</v>
      </c>
      <c r="AN19" s="45" t="s">
        <v>1004</v>
      </c>
      <c r="AO19" s="12">
        <f t="shared" si="8"/>
        <v>1</v>
      </c>
      <c r="AP19" s="15">
        <f t="shared" si="9"/>
        <v>1</v>
      </c>
      <c r="AQ19" s="15">
        <f t="shared" si="10"/>
        <v>1</v>
      </c>
      <c r="AR19" s="15">
        <f t="shared" si="11"/>
        <v>1</v>
      </c>
      <c r="AS19" s="26">
        <f t="shared" si="4"/>
        <v>1</v>
      </c>
      <c r="AT19" s="1"/>
    </row>
    <row r="20" spans="1:46">
      <c r="A20" t="str">
        <f>'Model output'!A19</f>
        <v>TCGA-BJ-A291</v>
      </c>
      <c r="B20" s="52">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output'!G19)),AND(ISNUMBER(SEARCH("3",'Model output'!G19)),NOT(ISNUMBER(SEARCH("N3",'Model output'!G19)))),ISNUMBER(SEARCH("IV",'Model output'!G19)),ISNUMBER(SEARCH("four",'Model output'!G19)),ISNUMBER(SEARCH("4",'Model output'!G19)),ISNUMBER(SEARCH("V ",'Model output'!G19)),ISNUMBER(SEARCH("five",'Model output'!G19)),ISNUMBER(SEARCH("5",'Model output'!G19))))), "lateral", "central"))</f>
        <v/>
      </c>
      <c r="H20" t="str">
        <f>IF('Model output'!H19="","negative", IF('Model output'!H19=" ", "negative", IF('Model output'!H19="[]", "negative", IF(ISNUMBER(SEARCH("lymph node",'Model output'!H19)),"negative", IF(ISNUMBER(SEARCH("adipose tissue",'Model output'!H19)), "negative", IF(ISNUMBER(SEARCH("neck dissection",'Model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5"/>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 carcinoma</v>
      </c>
      <c r="O20" t="str">
        <f>IF('Model output'!M19="","",'Model output'!M19)</f>
        <v>oncocytic, encapsulated with oncolytic features</v>
      </c>
      <c r="P20" t="str">
        <f>IF('Model output'!N19="","",'Model output'!N19)</f>
        <v>1.5 cm</v>
      </c>
      <c r="Q20" t="str">
        <f t="shared" si="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output'!P19="",'Model output'!P19="C",ISNUMBER(SEARCH("Not identified", 'Model output'!P19)),ISNUMBER(SEARCH("Absent",'Model output'!P19)),ISNUMBER(SEARCH("Absence",'Model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9" t="str">
        <f>IF('Model output'!S19="","",'Model output'!S19)</f>
        <v/>
      </c>
      <c r="Y20" t="str">
        <f>IF(OR('Model output'!S19="",ISNUMBER(SEARCH("No extension",'Model output'!S19)),ISNUMBER(SEARCH("Absent",'Model output'!S19)),ISNUMBER(SEARCH("Absence",'Model output'!S19)),AND(ISNUMBER(SEARCH("Not identified",'Model output'!S19)),NOT(ISNUMBER(SEARCH("Present, minimal",'Model output'!S19)))),AND(ISNUMBER(SEARCH("No",'Model output'!S19)),NOT(ISNUMBER(SEARCH("carcinoma",'Model output'!S19))),NOT(ISNUMBER(SEARCH("Present, minimal",'Model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muscle",X20)),ISNUMBER(SEARCH("larynx",X20)),AND(ISNUMBER(SEARCH("trachea",X20)),NOT(ISNUMBER(SEARCH("peritracheal fibroadipose tissue",X20)))),ISNUMBER(SEARCH("esophagus",X20)),ISNUMBER(SEARCH("recurrent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33" t="str">
        <f>IF(OR('Model output'!V19="", AND(ISERROR(SEARCH("Positive",'Model output'!V19)), ISNUMBER(SEARCH("Negative",'Model output'!V19))), ISNUMBER(SEARCH("Cannot be assessed",'Model output'!V19)), AND(ISNUMBER(SEARCH("Uninvolved",'Model output'!V19)),NOT(ISNUMBER(SEARCH("margin(s) involved",'Model output'!V19))),NOT(ISNUMBER(SEARCH("Involved by carcinoma for the second tumor",'Model output'!V19)))), ISNUMBER(SEARCH("No involvement",'Model output'!V19)), AND(NOT(ISNUMBER(SEARCH("focal",'Model output'!V19))),ISNUMBER(SEARCH("Free",'Model output'!V19))), ISNUMBER(SEARCH("narrowly excised",'Model output'!V19)), ISNUMBER(SEARCH("none",'Model output'!V19)), ISNUMBER(SEARCH("R0",'Model output'!V19)), ISNUMBER(SEARCH("&lt;0.2 mm",'Model output'!V19)), ISNUMBER(SEARCH("1 mm",'Model output'!V19)), ISNUMBER(SEARCH("0.1 CM",'Model output'!V19)), ISNUMBER(SEARCH("less than 0.2 mm",'Model output'!V19)), ISNUMBER(SEARCH("less than 1.0 mm",'Model output'!V19)), ISNUMBER(SEARCH("less than 0.5 mm",'Model output'!V19)), ISNUMBER(SEARCH("abut",'Model output'!V19))), "negative", "positive")</f>
        <v>negative</v>
      </c>
      <c r="AE20" s="40"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OR(ISNUMBER(SEARCH("papillary",N20,1)),ISNUMBER(SEARCH("papillary carcinoma",O20,1))),S20="positive"),AND(AND(ISNUMBER(J20),J20&gt;=5),M20=""),AND(AND(ISNUMBER(J20),J20&gt;=5),AND(ISNUMBER(M20),M20&gt;=1)),AND(ISNUMBER(SERACH("papillary",N20)),OR(Y20="positive",Z20="positive"), ISNUMBER(SEARCH("BRAF",AB20)))),"intermediate","low"))</f>
        <v>low</v>
      </c>
      <c r="AF20" s="41" t="str">
        <f t="shared" si="2"/>
        <v>1b</v>
      </c>
      <c r="AG20" s="41" t="str">
        <f t="shared" si="3"/>
        <v>0</v>
      </c>
      <c r="AH20" s="41" t="str">
        <f t="shared" si="6"/>
        <v>0</v>
      </c>
      <c r="AI20" s="46" t="str">
        <f t="shared" si="7"/>
        <v>I</v>
      </c>
      <c r="AJ20" s="40" t="s">
        <v>741</v>
      </c>
      <c r="AK20" s="45" t="s">
        <v>1002</v>
      </c>
      <c r="AL20" s="45" t="s">
        <v>1003</v>
      </c>
      <c r="AM20" s="45" t="s">
        <v>1006</v>
      </c>
      <c r="AN20" s="45" t="s">
        <v>67</v>
      </c>
      <c r="AO20" s="12">
        <f t="shared" ca="1" si="8"/>
        <v>1</v>
      </c>
      <c r="AP20" s="15">
        <f t="shared" si="9"/>
        <v>1</v>
      </c>
      <c r="AQ20" s="15">
        <f t="shared" si="10"/>
        <v>1</v>
      </c>
      <c r="AR20" s="15">
        <f t="shared" si="11"/>
        <v>1</v>
      </c>
      <c r="AS20" s="26">
        <f t="shared" si="4"/>
        <v>1</v>
      </c>
      <c r="AT20" s="1"/>
    </row>
    <row r="21" spans="1:46">
      <c r="A21" t="str">
        <f>'Model output'!A20</f>
        <v>TCGA-BJ-A2N7</v>
      </c>
      <c r="B21" s="52">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output'!G20)),AND(ISNUMBER(SEARCH("3",'Model output'!G20)),NOT(ISNUMBER(SEARCH("N3",'Model output'!G20)))),ISNUMBER(SEARCH("IV",'Model output'!G20)),ISNUMBER(SEARCH("four",'Model output'!G20)),ISNUMBER(SEARCH("4",'Model output'!G20)),ISNUMBER(SEARCH("V ",'Model output'!G20)),ISNUMBER(SEARCH("five",'Model output'!G20)),ISNUMBER(SEARCH("5",'Model output'!G20))))), "lateral", "central"))</f>
        <v/>
      </c>
      <c r="H21" t="str">
        <f>IF('Model output'!H20="","negative", IF('Model output'!H20=" ", "negative", IF('Model output'!H20="[]", "negative", IF(ISNUMBER(SEARCH("lymph node",'Model output'!H20)),"negative", IF(ISNUMBER(SEARCH("adipose tissue",'Model output'!H20)), "negative", IF(ISNUMBER(SEARCH("neck dissection",'Model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5"/>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 carcinoma</v>
      </c>
      <c r="O21" t="str">
        <f>IF('Model output'!M20="","",'Model output'!M20)</f>
        <v/>
      </c>
      <c r="P21" t="str">
        <f>IF('Model output'!N20="","",'Model output'!N20)</f>
        <v>5.0 cm</v>
      </c>
      <c r="Q21" t="str">
        <f t="shared" si="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output'!P20="",'Model output'!P20="C",ISNUMBER(SEARCH("Not identified", 'Model output'!P20)),ISNUMBER(SEARCH("Absent",'Model output'!P20)),ISNUMBER(SEARCH("Absence",'Model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EXTENSIVE VASCULAR INVASION IS IDENTIFIED.</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extensive</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9" t="str">
        <f>IF('Model output'!S20="","",'Model output'!S20)</f>
        <v>ABSENT</v>
      </c>
      <c r="Y21" t="str">
        <f>IF(OR('Model output'!S20="",ISNUMBER(SEARCH("No extension",'Model output'!S20)),ISNUMBER(SEARCH("Absent",'Model output'!S20)),ISNUMBER(SEARCH("Absence",'Model output'!S20)),AND(ISNUMBER(SEARCH("Not identified",'Model output'!S20)),NOT(ISNUMBER(SEARCH("Present, minimal",'Model output'!S20)))),AND(ISNUMBER(SEARCH("No",'Model output'!S20)),NOT(ISNUMBER(SEARCH("carcinoma",'Model output'!S20))),NOT(ISNUMBER(SEARCH("Present, minimal",'Model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muscle",X21)),ISNUMBER(SEARCH("larynx",X21)),AND(ISNUMBER(SEARCH("trachea",X21)),NOT(ISNUMBER(SEARCH("peritracheal fibroadipose tissue",X21)))),ISNUMBER(SEARCH("esophagus",X21)),ISNUMBER(SEARCH("recurrent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33" t="str">
        <f>IF(OR('Model output'!V20="", AND(ISERROR(SEARCH("Positive",'Model output'!V20)), ISNUMBER(SEARCH("Negative",'Model output'!V20))), ISNUMBER(SEARCH("Cannot be assessed",'Model output'!V20)), AND(ISNUMBER(SEARCH("Uninvolved",'Model output'!V20)),NOT(ISNUMBER(SEARCH("margin(s) involved",'Model output'!V20))),NOT(ISNUMBER(SEARCH("Involved by carcinoma for the second tumor",'Model output'!V20)))), ISNUMBER(SEARCH("No involvement",'Model output'!V20)), AND(NOT(ISNUMBER(SEARCH("focal",'Model output'!V20))),ISNUMBER(SEARCH("Free",'Model output'!V20))), ISNUMBER(SEARCH("narrowly excised",'Model output'!V20)), ISNUMBER(SEARCH("none",'Model output'!V20)), ISNUMBER(SEARCH("R0",'Model output'!V20)), ISNUMBER(SEARCH("&lt;0.2 mm",'Model output'!V20)), ISNUMBER(SEARCH("1 mm",'Model output'!V20)), ISNUMBER(SEARCH("0.1 CM",'Model output'!V20)), ISNUMBER(SEARCH("less than 0.2 mm",'Model output'!V20)), ISNUMBER(SEARCH("less than 1.0 mm",'Model output'!V20)), ISNUMBER(SEARCH("less than 0.5 mm",'Model output'!V20)), ISNUMBER(SEARCH("abut",'Model output'!V20))), "negative", "positive")</f>
        <v>negative</v>
      </c>
      <c r="AE21" s="40"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OR(ISNUMBER(SEARCH("papillary",N21,1)),ISNUMBER(SEARCH("papillary carcinoma",O21,1))),S21="positive"),AND(AND(ISNUMBER(J21),J21&gt;=5),M21=""),AND(AND(ISNUMBER(J21),J21&gt;=5),AND(ISNUMBER(M21),M21&gt;=1)),AND(ISNUMBER(SERACH("papillary",N21)),OR(Y21="positive",Z21="positive"), ISNUMBER(SEARCH("BRAF",AB21)))),"intermediate","low"))</f>
        <v>intermediate</v>
      </c>
      <c r="AF21" s="41" t="str">
        <f t="shared" si="2"/>
        <v>3a</v>
      </c>
      <c r="AG21" s="41" t="str">
        <f t="shared" si="3"/>
        <v>0</v>
      </c>
      <c r="AH21" s="41" t="str">
        <f t="shared" si="6"/>
        <v>0</v>
      </c>
      <c r="AI21" s="46" t="str">
        <f t="shared" si="7"/>
        <v>I</v>
      </c>
      <c r="AJ21" s="40" t="s">
        <v>742</v>
      </c>
      <c r="AK21" s="45" t="s">
        <v>1008</v>
      </c>
      <c r="AL21" s="45" t="s">
        <v>1006</v>
      </c>
      <c r="AM21" s="45" t="s">
        <v>1006</v>
      </c>
      <c r="AN21" s="45" t="s">
        <v>67</v>
      </c>
      <c r="AO21" s="12">
        <f t="shared" ca="1" si="8"/>
        <v>1</v>
      </c>
      <c r="AP21" s="15">
        <f t="shared" si="9"/>
        <v>1</v>
      </c>
      <c r="AQ21" s="15">
        <f t="shared" si="10"/>
        <v>1</v>
      </c>
      <c r="AR21" s="15">
        <f t="shared" si="11"/>
        <v>1</v>
      </c>
      <c r="AS21" s="26">
        <f t="shared" si="4"/>
        <v>1</v>
      </c>
      <c r="AT21" s="1"/>
    </row>
    <row r="22" spans="1:46">
      <c r="A22" t="str">
        <f>'Model output'!A21</f>
        <v>TCGA-BJ-A2N8</v>
      </c>
      <c r="B22" s="52">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output'!G21)),AND(ISNUMBER(SEARCH("3",'Model output'!G21)),NOT(ISNUMBER(SEARCH("N3",'Model output'!G21)))),ISNUMBER(SEARCH("IV",'Model output'!G21)),ISNUMBER(SEARCH("four",'Model output'!G21)),ISNUMBER(SEARCH("4",'Model output'!G21)),ISNUMBER(SEARCH("V ",'Model output'!G21)),ISNUMBER(SEARCH("five",'Model output'!G21)),ISNUMBER(SEARCH("5",'Model output'!G21))))), "lateral", "central"))</f>
        <v/>
      </c>
      <c r="H22" t="str">
        <f>IF('Model output'!H21="","negative", IF('Model output'!H21=" ", "negative", IF('Model output'!H21="[]", "negative", IF(ISNUMBER(SEARCH("lymph node",'Model output'!H21)),"negative", IF(ISNUMBER(SEARCH("adipose tissue",'Model output'!H21)), "negative", IF(ISNUMBER(SEARCH("neck dissection",'Model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5"/>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 carcinoma</v>
      </c>
      <c r="O22" t="str">
        <f>IF('Model output'!M21="","",'Model output'!M21)</f>
        <v>conventional</v>
      </c>
      <c r="P22" t="str">
        <f>IF('Model output'!N21="","",'Model output'!N21)</f>
        <v>1.4 cm</v>
      </c>
      <c r="Q22" t="str">
        <f t="shared" si="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output'!P21="",'Model output'!P21="C",ISNUMBER(SEARCH("Not identified", 'Model output'!P21)),ISNUMBER(SEARCH("Absent",'Model output'!P21)),ISNUMBER(SEARCH("Absence",'Model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9" t="str">
        <f>IF('Model output'!S21="","",'Model output'!S21)</f>
        <v>Not identified</v>
      </c>
      <c r="Y22" t="str">
        <f>IF(OR('Model output'!S21="",ISNUMBER(SEARCH("No extension",'Model output'!S21)),ISNUMBER(SEARCH("Absent",'Model output'!S21)),ISNUMBER(SEARCH("Absence",'Model output'!S21)),AND(ISNUMBER(SEARCH("Not identified",'Model output'!S21)),NOT(ISNUMBER(SEARCH("Present, minimal",'Model output'!S21)))),AND(ISNUMBER(SEARCH("No",'Model output'!S21)),NOT(ISNUMBER(SEARCH("carcinoma",'Model output'!S21))),NOT(ISNUMBER(SEARCH("Present, minimal",'Model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muscle",X22)),ISNUMBER(SEARCH("larynx",X22)),AND(ISNUMBER(SEARCH("trachea",X22)),NOT(ISNUMBER(SEARCH("peritracheal fibroadipose tissue",X22)))),ISNUMBER(SEARCH("esophagus",X22)),ISNUMBER(SEARCH("recurrent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 mutation</v>
      </c>
      <c r="AC22" s="33" t="str">
        <f>IF(OR('Model output'!V21="", AND(ISERROR(SEARCH("Positive",'Model output'!V21)), ISNUMBER(SEARCH("Negative",'Model output'!V21))), ISNUMBER(SEARCH("Cannot be assessed",'Model output'!V21)), AND(ISNUMBER(SEARCH("Uninvolved",'Model output'!V21)),NOT(ISNUMBER(SEARCH("margin(s) involved",'Model output'!V21))),NOT(ISNUMBER(SEARCH("Involved by carcinoma for the second tumor",'Model output'!V21)))), ISNUMBER(SEARCH("No involvement",'Model output'!V21)), AND(NOT(ISNUMBER(SEARCH("focal",'Model output'!V21))),ISNUMBER(SEARCH("Free",'Model output'!V21))), ISNUMBER(SEARCH("narrowly excised",'Model output'!V21)), ISNUMBER(SEARCH("none",'Model output'!V21)), ISNUMBER(SEARCH("R0",'Model output'!V21)), ISNUMBER(SEARCH("&lt;0.2 mm",'Model output'!V21)), ISNUMBER(SEARCH("1 mm",'Model output'!V21)), ISNUMBER(SEARCH("0.1 CM",'Model output'!V21)), ISNUMBER(SEARCH("less than 0.2 mm",'Model output'!V21)), ISNUMBER(SEARCH("less than 1.0 mm",'Model output'!V21)), ISNUMBER(SEARCH("less than 0.5 mm",'Model output'!V21)), ISNUMBER(SEARCH("abut",'Model output'!V21))), "negative", "positive")</f>
        <v>negative</v>
      </c>
      <c r="AE22" s="40"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OR(ISNUMBER(SEARCH("papillary",N22,1)),ISNUMBER(SEARCH("papillary carcinoma",O22,1))),S22="positive"),AND(AND(ISNUMBER(J22),J22&gt;=5),M22=""),AND(AND(ISNUMBER(J22),J22&gt;=5),AND(ISNUMBER(M22),M22&gt;=1)),AND(ISNUMBER(SERACH("papillary",N22)),OR(Y22="positive",Z22="positive"), ISNUMBER(SEARCH("BRAF",AB22)))),"intermediate","low"))</f>
        <v>intermediate</v>
      </c>
      <c r="AF22" s="41" t="str">
        <f t="shared" si="2"/>
        <v>1b</v>
      </c>
      <c r="AG22" s="41" t="str">
        <f t="shared" si="3"/>
        <v>0</v>
      </c>
      <c r="AH22" s="41" t="str">
        <f t="shared" si="6"/>
        <v>0</v>
      </c>
      <c r="AI22" s="46" t="str">
        <f t="shared" si="7"/>
        <v>I</v>
      </c>
      <c r="AJ22" s="40" t="s">
        <v>742</v>
      </c>
      <c r="AK22" s="45" t="s">
        <v>1002</v>
      </c>
      <c r="AL22" s="45" t="s">
        <v>1003</v>
      </c>
      <c r="AM22" s="45" t="s">
        <v>1006</v>
      </c>
      <c r="AN22" s="45" t="s">
        <v>67</v>
      </c>
      <c r="AO22" s="12">
        <f t="shared" ca="1" si="8"/>
        <v>1</v>
      </c>
      <c r="AP22" s="15">
        <f t="shared" si="9"/>
        <v>1</v>
      </c>
      <c r="AQ22" s="15">
        <f t="shared" si="10"/>
        <v>1</v>
      </c>
      <c r="AR22" s="15">
        <f t="shared" si="11"/>
        <v>1</v>
      </c>
      <c r="AS22" s="26">
        <f t="shared" si="4"/>
        <v>1</v>
      </c>
      <c r="AT22" s="1"/>
    </row>
    <row r="23" spans="1:46">
      <c r="A23" t="str">
        <f>'Model output'!A22</f>
        <v>TCGA-BJ-A2N9</v>
      </c>
      <c r="B23" s="52">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output'!G22)),AND(ISNUMBER(SEARCH("3",'Model output'!G22)),NOT(ISNUMBER(SEARCH("N3",'Model output'!G22)))),ISNUMBER(SEARCH("IV",'Model output'!G22)),ISNUMBER(SEARCH("four",'Model output'!G22)),ISNUMBER(SEARCH("4",'Model output'!G22)),ISNUMBER(SEARCH("V ",'Model output'!G22)),ISNUMBER(SEARCH("five",'Model output'!G22)),ISNUMBER(SEARCH("5",'Model output'!G22))))), "lateral", "central"))</f>
        <v/>
      </c>
      <c r="H23" t="str">
        <f>IF('Model output'!H22="","negative", IF('Model output'!H22=" ", "negative", IF('Model output'!H22="[]", "negative", IF(ISNUMBER(SEARCH("lymph node",'Model output'!H22)),"negative", IF(ISNUMBER(SEARCH("adipose tissue",'Model output'!H22)), "negative", IF(ISNUMBER(SEARCH("neck dissection",'Model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5"/>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 carcinoma</v>
      </c>
      <c r="O23" t="str">
        <f>IF('Model output'!M22="","",'Model output'!M22)</f>
        <v>encapsulated follicular variant</v>
      </c>
      <c r="P23" t="str">
        <f>IF('Model output'!N22="","",'Model output'!N22)</f>
        <v>2.5 cm</v>
      </c>
      <c r="Q23" t="str">
        <f t="shared" si="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output'!P22="",'Model output'!P22="C",ISNUMBER(SEARCH("Not identified", 'Model output'!P22)),ISNUMBER(SEARCH("Absent",'Model output'!P22)),ISNUMBER(SEARCH("Absence",'Model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9" t="str">
        <f>IF('Model output'!S22="","",'Model output'!S22)</f>
        <v>Not identified</v>
      </c>
      <c r="Y23" t="str">
        <f>IF(OR('Model output'!S22="",ISNUMBER(SEARCH("No extension",'Model output'!S22)),ISNUMBER(SEARCH("Absent",'Model output'!S22)),ISNUMBER(SEARCH("Absence",'Model output'!S22)),AND(ISNUMBER(SEARCH("Not identified",'Model output'!S22)),NOT(ISNUMBER(SEARCH("Present, minimal",'Model output'!S22)))),AND(ISNUMBER(SEARCH("No",'Model output'!S22)),NOT(ISNUMBER(SEARCH("carcinoma",'Model output'!S22))),NOT(ISNUMBER(SEARCH("Present, minimal",'Model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muscle",X23)),ISNUMBER(SEARCH("larynx",X23)),AND(ISNUMBER(SEARCH("trachea",X23)),NOT(ISNUMBER(SEARCH("peritracheal fibroadipose tissue",X23)))),ISNUMBER(SEARCH("esophagus",X23)),ISNUMBER(SEARCH("recurrent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33" t="str">
        <f>IF(OR('Model output'!V22="", AND(ISERROR(SEARCH("Positive",'Model output'!V22)), ISNUMBER(SEARCH("Negative",'Model output'!V22))), ISNUMBER(SEARCH("Cannot be assessed",'Model output'!V22)), AND(ISNUMBER(SEARCH("Uninvolved",'Model output'!V22)),NOT(ISNUMBER(SEARCH("margin(s) involved",'Model output'!V22))),NOT(ISNUMBER(SEARCH("Involved by carcinoma for the second tumor",'Model output'!V22)))), ISNUMBER(SEARCH("No involvement",'Model output'!V22)), AND(NOT(ISNUMBER(SEARCH("focal",'Model output'!V22))),ISNUMBER(SEARCH("Free",'Model output'!V22))), ISNUMBER(SEARCH("narrowly excised",'Model output'!V22)), ISNUMBER(SEARCH("none",'Model output'!V22)), ISNUMBER(SEARCH("R0",'Model output'!V22)), ISNUMBER(SEARCH("&lt;0.2 mm",'Model output'!V22)), ISNUMBER(SEARCH("1 mm",'Model output'!V22)), ISNUMBER(SEARCH("0.1 CM",'Model output'!V22)), ISNUMBER(SEARCH("less than 0.2 mm",'Model output'!V22)), ISNUMBER(SEARCH("less than 1.0 mm",'Model output'!V22)), ISNUMBER(SEARCH("less than 0.5 mm",'Model output'!V22)), ISNUMBER(SEARCH("abut",'Model output'!V22))), "negative", "positive")</f>
        <v>negative</v>
      </c>
      <c r="AE23" s="40"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OR(ISNUMBER(SEARCH("papillary",N23,1)),ISNUMBER(SEARCH("papillary carcinoma",O23,1))),S23="positive"),AND(AND(ISNUMBER(J23),J23&gt;=5),M23=""),AND(AND(ISNUMBER(J23),J23&gt;=5),AND(ISNUMBER(M23),M23&gt;=1)),AND(ISNUMBER(SERACH("papillary",N23)),OR(Y23="positive",Z23="positive"), ISNUMBER(SEARCH("BRAF",AB23)))),"intermediate","low"))</f>
        <v>low</v>
      </c>
      <c r="AF23" s="41" t="str">
        <f t="shared" si="2"/>
        <v>2</v>
      </c>
      <c r="AG23" s="41" t="str">
        <f t="shared" si="3"/>
        <v>0</v>
      </c>
      <c r="AH23" s="41" t="str">
        <f t="shared" si="6"/>
        <v>0</v>
      </c>
      <c r="AI23" s="46" t="str">
        <f t="shared" si="7"/>
        <v>I</v>
      </c>
      <c r="AJ23" s="40" t="s">
        <v>741</v>
      </c>
      <c r="AK23" s="45" t="s">
        <v>1005</v>
      </c>
      <c r="AL23" s="45" t="s">
        <v>1003</v>
      </c>
      <c r="AM23" s="45" t="s">
        <v>1006</v>
      </c>
      <c r="AN23" s="45" t="s">
        <v>67</v>
      </c>
      <c r="AO23" s="12">
        <f t="shared" ca="1" si="8"/>
        <v>1</v>
      </c>
      <c r="AP23" s="15">
        <f t="shared" si="9"/>
        <v>1</v>
      </c>
      <c r="AQ23" s="15">
        <f t="shared" si="10"/>
        <v>1</v>
      </c>
      <c r="AR23" s="15">
        <f t="shared" si="11"/>
        <v>1</v>
      </c>
      <c r="AS23" s="26">
        <f t="shared" si="4"/>
        <v>1</v>
      </c>
      <c r="AT23" s="1"/>
    </row>
    <row r="24" spans="1:46">
      <c r="A24" t="str">
        <f>'Model output'!A23</f>
        <v>TCGA-BJ-A2NA</v>
      </c>
      <c r="B24" s="52">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output'!G23)),AND(ISNUMBER(SEARCH("3",'Model output'!G23)),NOT(ISNUMBER(SEARCH("N3",'Model output'!G23)))),ISNUMBER(SEARCH("IV",'Model output'!G23)),ISNUMBER(SEARCH("four",'Model output'!G23)),ISNUMBER(SEARCH("4",'Model output'!G23)),ISNUMBER(SEARCH("V ",'Model output'!G23)),ISNUMBER(SEARCH("five",'Model output'!G23)),ISNUMBER(SEARCH("5",'Model output'!G23))))), "lateral", "central"))</f>
        <v/>
      </c>
      <c r="H24" t="str">
        <f>IF('Model output'!H23="","negative", IF('Model output'!H23=" ", "negative", IF('Model output'!H23="[]", "negative", IF(ISNUMBER(SEARCH("lymph node",'Model output'!H23)),"negative", IF(ISNUMBER(SEARCH("adipose tissue",'Model output'!H23)), "negative", IF(ISNUMBER(SEARCH("neck dissection",'Model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5"/>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 carcinoma</v>
      </c>
      <c r="O24" t="str">
        <f>IF('Model output'!M23="","",'Model output'!M23)</f>
        <v>conventional</v>
      </c>
      <c r="P24" t="str">
        <f>IF('Model output'!N23="","",'Model output'!N23)</f>
        <v>1.5 cm</v>
      </c>
      <c r="Q24" t="str">
        <f t="shared" si="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output'!P23="",'Model output'!P23="C",ISNUMBER(SEARCH("Not identified", 'Model output'!P23)),ISNUMBER(SEARCH("Absent",'Model output'!P23)),ISNUMBER(SEARCH("Absence",'Model output'!P23)),AND(ISNUMBER(SEARCH("No",'Model output'!P23)),NOT(ISNUMBER(SEARCH("diagnostic",'Model output'!P23)))),ISNUMBER(SEARCH("Negative",'Model output'!P23))),"negative","positive")</f>
        <v>negative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9" t="str">
        <f>IF('Model output'!S23="","",'Model output'!S23)</f>
        <v>perithyroidal fibradipose tissue</v>
      </c>
      <c r="Y24" t="str">
        <f>IF(OR('Model output'!S23="",ISNUMBER(SEARCH("No extension",'Model output'!S23)),ISNUMBER(SEARCH("Absent",'Model output'!S23)),ISNUMBER(SEARCH("Absence",'Model output'!S23)),AND(ISNUMBER(SEARCH("Not identified",'Model output'!S23)),NOT(ISNUMBER(SEARCH("Present, minimal",'Model output'!S23)))),AND(ISNUMBER(SEARCH("No",'Model output'!S23)),NOT(ISNUMBER(SEARCH("carcinoma",'Model output'!S23))),NOT(ISNUMBER(SEARCH("Present, minimal",'Model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muscle",X24)),ISNUMBER(SEARCH("larynx",X24)),AND(ISNUMBER(SEARCH("trachea",X24)),NOT(ISNUMBER(SEARCH("peritracheal fibroadipose tissue",X24)))),ISNUMBER(SEARCH("esophagus",X24)),ISNUMBER(SEARCH("recurrent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mutation</v>
      </c>
      <c r="AC24" s="33" t="str">
        <f>IF(OR('Model output'!V23="", AND(ISERROR(SEARCH("Positive",'Model output'!V23)), ISNUMBER(SEARCH("Negative",'Model output'!V23))), ISNUMBER(SEARCH("Cannot be assessed",'Model output'!V23)), AND(ISNUMBER(SEARCH("Uninvolved",'Model output'!V23)),NOT(ISNUMBER(SEARCH("margin(s) involved",'Model output'!V23))),NOT(ISNUMBER(SEARCH("Involved by carcinoma for the second tumor",'Model output'!V23)))), ISNUMBER(SEARCH("No involvement",'Model output'!V23)), AND(NOT(ISNUMBER(SEARCH("focal",'Model output'!V23))),ISNUMBER(SEARCH("Free",'Model output'!V23))), ISNUMBER(SEARCH("narrowly excised",'Model output'!V23)), ISNUMBER(SEARCH("none",'Model output'!V23)), ISNUMBER(SEARCH("R0",'Model output'!V23)), ISNUMBER(SEARCH("&lt;0.2 mm",'Model output'!V23)), ISNUMBER(SEARCH("1 mm",'Model output'!V23)), ISNUMBER(SEARCH("0.1 CM",'Model output'!V23)), ISNUMBER(SEARCH("less than 0.2 mm",'Model output'!V23)), ISNUMBER(SEARCH("less than 1.0 mm",'Model output'!V23)), ISNUMBER(SEARCH("less than 0.5 mm",'Model output'!V23)), ISNUMBER(SEARCH("abut",'Model output'!V23))), "negative", "positive")</f>
        <v>positive</v>
      </c>
      <c r="AE24" s="40"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OR(ISNUMBER(SEARCH("papillary",N24,1)),ISNUMBER(SEARCH("papillary carcinoma",O24,1))),S24="positive"),AND(AND(ISNUMBER(J24),J24&gt;=5),M24=""),AND(AND(ISNUMBER(J24),J24&gt;=5),AND(ISNUMBER(M24),M24&gt;=1)),AND(ISNUMBER(SERACH("papillary",N24)),OR(Y24="positive",Z24="positive"), ISNUMBER(SEARCH("BRAF",AB24)))),"intermediate","low"))</f>
        <v>high</v>
      </c>
      <c r="AF24" s="41" t="str">
        <f t="shared" si="2"/>
        <v>1b</v>
      </c>
      <c r="AG24" s="41" t="str">
        <f t="shared" si="3"/>
        <v>0</v>
      </c>
      <c r="AH24" s="41" t="str">
        <f t="shared" si="6"/>
        <v>0</v>
      </c>
      <c r="AI24" s="46" t="str">
        <f t="shared" si="7"/>
        <v>I</v>
      </c>
      <c r="AJ24" s="40" t="s">
        <v>738</v>
      </c>
      <c r="AK24" s="45" t="s">
        <v>1002</v>
      </c>
      <c r="AL24" s="45" t="s">
        <v>1003</v>
      </c>
      <c r="AM24" s="45" t="s">
        <v>1006</v>
      </c>
      <c r="AN24" s="45" t="s">
        <v>67</v>
      </c>
      <c r="AO24" s="12">
        <f t="shared" si="8"/>
        <v>1</v>
      </c>
      <c r="AP24" s="15">
        <f t="shared" si="9"/>
        <v>1</v>
      </c>
      <c r="AQ24" s="15">
        <f t="shared" si="10"/>
        <v>1</v>
      </c>
      <c r="AR24" s="15">
        <f t="shared" si="11"/>
        <v>1</v>
      </c>
      <c r="AS24" s="26">
        <f t="shared" si="4"/>
        <v>1</v>
      </c>
      <c r="AT24" s="1"/>
    </row>
    <row r="25" spans="1:46">
      <c r="A25" t="str">
        <f>'Model output'!A24</f>
        <v>TCGA-BJ-A2P4</v>
      </c>
      <c r="B25" s="52">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output'!G24)),AND(ISNUMBER(SEARCH("3",'Model output'!G24)),NOT(ISNUMBER(SEARCH("N3",'Model output'!G24)))),ISNUMBER(SEARCH("IV",'Model output'!G24)),ISNUMBER(SEARCH("four",'Model output'!G24)),ISNUMBER(SEARCH("4",'Model output'!G24)),ISNUMBER(SEARCH("V ",'Model output'!G24)),ISNUMBER(SEARCH("five",'Model output'!G24)),ISNUMBER(SEARCH("5",'Model output'!G24))))), "lateral", "central"))</f>
        <v/>
      </c>
      <c r="H25" t="str">
        <f>IF('Model output'!H24="","negative", IF('Model output'!H24=" ", "negative", IF('Model output'!H24="[]", "negative", IF(ISNUMBER(SEARCH("lymph node",'Model output'!H24)),"negative", IF(ISNUMBER(SEARCH("adipose tissue",'Model output'!H24)), "negative", IF(ISNUMBER(SEARCH("neck dissection",'Model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5"/>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 carcinoma</v>
      </c>
      <c r="O25" t="str">
        <f>IF('Model output'!M24="","",'Model output'!M24)</f>
        <v/>
      </c>
      <c r="P25" t="str">
        <f>IF('Model output'!N24="","",'Model output'!N24)</f>
        <v>3.3 cm</v>
      </c>
      <c r="Q25" t="str">
        <f t="shared" si="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output'!P24="",'Model output'!P24="C",ISNUMBER(SEARCH("Not identified", 'Model output'!P24)),ISNUMBER(SEARCH("Absent",'Model output'!P24)),ISNUMBER(SEARCH("Absence",'Model output'!P24)),AND(ISNUMBER(SEARCH("No",'Model output'!P24)),NOT(ISNUMBER(SEARCH("diagnostic",'Model output'!P24)))),ISNUMBER(SEARCH("Negative",'Model output'!P24))),"negative","positive")</f>
        <v>negative</v>
      </c>
      <c r="T25">
        <f>IF('Model output'!O24="","",'Model output'!O24)</f>
        <v>1</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Absent</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9" t="str">
        <f>IF('Model output'!S24="","",'Model output'!S24)</f>
        <v>Not identified</v>
      </c>
      <c r="Y25" t="str">
        <f>IF(OR('Model output'!S24="",ISNUMBER(SEARCH("No extension",'Model output'!S24)),ISNUMBER(SEARCH("Absent",'Model output'!S24)),ISNUMBER(SEARCH("Absence",'Model output'!S24)),AND(ISNUMBER(SEARCH("Not identified",'Model output'!S24)),NOT(ISNUMBER(SEARCH("Present, minimal",'Model output'!S24)))),AND(ISNUMBER(SEARCH("No",'Model output'!S24)),NOT(ISNUMBER(SEARCH("carcinoma",'Model output'!S24))),NOT(ISNUMBER(SEARCH("Present, minimal",'Model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muscle",X25)),ISNUMBER(SEARCH("larynx",X25)),AND(ISNUMBER(SEARCH("trachea",X25)),NOT(ISNUMBER(SEARCH("peritracheal fibroadipose tissue",X25)))),ISNUMBER(SEARCH("esophagus",X25)),ISNUMBER(SEARCH("recurrent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 mutation</v>
      </c>
      <c r="AC25" s="33" t="str">
        <f>IF(OR('Model output'!V24="", AND(ISERROR(SEARCH("Positive",'Model output'!V24)), ISNUMBER(SEARCH("Negative",'Model output'!V24))), ISNUMBER(SEARCH("Cannot be assessed",'Model output'!V24)), AND(ISNUMBER(SEARCH("Uninvolved",'Model output'!V24)),NOT(ISNUMBER(SEARCH("margin(s) involved",'Model output'!V24))),NOT(ISNUMBER(SEARCH("Involved by carcinoma for the second tumor",'Model output'!V24)))), ISNUMBER(SEARCH("No involvement",'Model output'!V24)), AND(NOT(ISNUMBER(SEARCH("focal",'Model output'!V24))),ISNUMBER(SEARCH("Free",'Model output'!V24))), ISNUMBER(SEARCH("narrowly excised",'Model output'!V24)), ISNUMBER(SEARCH("none",'Model output'!V24)), ISNUMBER(SEARCH("R0",'Model output'!V24)), ISNUMBER(SEARCH("&lt;0.2 mm",'Model output'!V24)), ISNUMBER(SEARCH("1 mm",'Model output'!V24)), ISNUMBER(SEARCH("0.1 CM",'Model output'!V24)), ISNUMBER(SEARCH("less than 0.2 mm",'Model output'!V24)), ISNUMBER(SEARCH("less than 1.0 mm",'Model output'!V24)), ISNUMBER(SEARCH("less than 0.5 mm",'Model output'!V24)), ISNUMBER(SEARCH("abut",'Model output'!V24))), "negative", "positive")</f>
        <v>negative</v>
      </c>
      <c r="AE25" s="40"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OR(ISNUMBER(SEARCH("papillary",N25,1)),ISNUMBER(SEARCH("papillary carcinoma",O25,1))),S25="positive"),AND(AND(ISNUMBER(J25),J25&gt;=5),M25=""),AND(AND(ISNUMBER(J25),J25&gt;=5),AND(ISNUMBER(M25),M25&gt;=1)),AND(ISNUMBER(SERACH("papillary",N25)),OR(Y25="positive",Z25="positive"), ISNUMBER(SEARCH("BRAF",AB25)))),"intermediate","low"))</f>
        <v>low</v>
      </c>
      <c r="AF25" s="41" t="str">
        <f t="shared" si="2"/>
        <v>2</v>
      </c>
      <c r="AG25" s="41" t="str">
        <f t="shared" si="3"/>
        <v>0</v>
      </c>
      <c r="AH25" s="41" t="str">
        <f t="shared" si="6"/>
        <v>0</v>
      </c>
      <c r="AI25" s="46" t="str">
        <f t="shared" si="7"/>
        <v>I</v>
      </c>
      <c r="AJ25" s="40" t="s">
        <v>741</v>
      </c>
      <c r="AK25" s="45" t="s">
        <v>1005</v>
      </c>
      <c r="AL25" s="45" t="s">
        <v>1006</v>
      </c>
      <c r="AM25" s="45" t="s">
        <v>1006</v>
      </c>
      <c r="AN25" s="45" t="s">
        <v>67</v>
      </c>
      <c r="AO25" s="12">
        <f t="shared" ca="1" si="8"/>
        <v>1</v>
      </c>
      <c r="AP25" s="15">
        <f t="shared" si="9"/>
        <v>1</v>
      </c>
      <c r="AQ25" s="15">
        <f t="shared" si="10"/>
        <v>1</v>
      </c>
      <c r="AR25" s="15">
        <f t="shared" si="11"/>
        <v>1</v>
      </c>
      <c r="AS25" s="26">
        <f t="shared" si="4"/>
        <v>1</v>
      </c>
      <c r="AT25" s="1"/>
    </row>
    <row r="26" spans="1:46">
      <c r="A26" t="str">
        <f>'Model output'!A25</f>
        <v>TCGA-BJ-A3EZ</v>
      </c>
      <c r="B26" s="52">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output'!G25)),AND(ISNUMBER(SEARCH("3",'Model output'!G25)),NOT(ISNUMBER(SEARCH("N3",'Model output'!G25)))),ISNUMBER(SEARCH("IV",'Model output'!G25)),ISNUMBER(SEARCH("four",'Model output'!G25)),ISNUMBER(SEARCH("4",'Model output'!G25)),ISNUMBER(SEARCH("V ",'Model output'!G25)),ISNUMBER(SEARCH("five",'Model output'!G25)),ISNUMBER(SEARCH("5",'Model output'!G25))))), "lateral", "central"))</f>
        <v>lateral</v>
      </c>
      <c r="H26" t="str">
        <f>IF('Model output'!H25="","negative", IF('Model output'!H25=" ", "negative", IF('Model output'!H25="[]", "negative", IF(ISNUMBER(SEARCH("lymph node",'Model output'!H25)),"negative", IF(ISNUMBER(SEARCH("adipose tissue",'Model output'!H25)), "negative", IF(ISNUMBER(SEARCH("neck dissection",'Model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5"/>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 carcinoma</v>
      </c>
      <c r="O26" t="str">
        <f>IF('Model output'!M25="","",'Model output'!M25)</f>
        <v>conventional</v>
      </c>
      <c r="P26" t="str">
        <f>IF('Model output'!N25="","",'Model output'!N25)</f>
        <v>2.4 cm</v>
      </c>
      <c r="Q26" t="str">
        <f t="shared" si="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output'!P25="",'Model output'!P25="C",ISNUMBER(SEARCH("Not identified", 'Model output'!P25)),ISNUMBER(SEARCH("Absent",'Model output'!P25)),ISNUMBER(SEARCH("Absence",'Model output'!P25)),AND(ISNUMBER(SEARCH("No",'Model output'!P25)),NOT(ISNUMBER(SEARCH("diagnostic",'Model output'!P25)))),ISNUMBER(SEARCH("Negative",'Model output'!P25))),"negative","positive")</f>
        <v>positive</v>
      </c>
      <c r="T26">
        <f>IF('Model output'!O25="","",'Model output'!O25)</f>
        <v>3</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9" t="str">
        <f>IF('Model output'!S25="","",'Model output'!S25)</f>
        <v>Present, Extensive</v>
      </c>
      <c r="Y26" t="str">
        <f>IF(OR('Model output'!S25="",ISNUMBER(SEARCH("No extension",'Model output'!S25)),ISNUMBER(SEARCH("Absent",'Model output'!S25)),ISNUMBER(SEARCH("Absence",'Model output'!S25)),AND(ISNUMBER(SEARCH("Not identified",'Model output'!S25)),NOT(ISNUMBER(SEARCH("Present, minimal",'Model output'!S25)))),AND(ISNUMBER(SEARCH("No",'Model output'!S25)),NOT(ISNUMBER(SEARCH("carcinoma",'Model output'!S25))),NOT(ISNUMBER(SEARCH("Present, minimal",'Model output'!S25)))),ISNUMBER(SEARCH("negative",'Model output'!S25))),"negative",IF(Z26="positive","gETE", "positive"))</f>
        <v>gETE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muscle",X26)),ISNUMBER(SEARCH("larynx",X26)),AND(ISNUMBER(SEARCH("trachea",X26)),NOT(ISNUMBER(SEARCH("peritracheal fibroadipose tissue",X26)))),ISNUMBER(SEARCH("esophagus",X26)),ISNUMBER(SEARCH("recurrent laryngeal nerve",X26))),"positive","negative"))</f>
        <v>positive</v>
      </c>
      <c r="AA26" t="str">
        <f>IF('Model output'!T25="","",IF('Model output'!T25="Not mentioned", "No", "Yes"))</f>
        <v/>
      </c>
      <c r="AB26" t="str">
        <f>IF(AA26&lt;&gt;"Yes","",IF(OR('Model output'!U25="",ISNUMBER(SEARCH("Not identified",'Model output'!U25))),"",'Model output'!U25))</f>
        <v/>
      </c>
      <c r="AC26" s="33" t="str">
        <f>IF(OR('Model output'!V25="", AND(ISERROR(SEARCH("Positive",'Model output'!V25)), ISNUMBER(SEARCH("Negative",'Model output'!V25))), ISNUMBER(SEARCH("Cannot be assessed",'Model output'!V25)), AND(ISNUMBER(SEARCH("Uninvolved",'Model output'!V25)),NOT(ISNUMBER(SEARCH("margin(s) involved",'Model output'!V25))),NOT(ISNUMBER(SEARCH("Involved by carcinoma for the second tumor",'Model output'!V25)))), ISNUMBER(SEARCH("No involvement",'Model output'!V25)), AND(NOT(ISNUMBER(SEARCH("focal",'Model output'!V25))),ISNUMBER(SEARCH("Free",'Model output'!V25))), ISNUMBER(SEARCH("narrowly excised",'Model output'!V25)), ISNUMBER(SEARCH("none",'Model output'!V25)), ISNUMBER(SEARCH("R0",'Model output'!V25)), ISNUMBER(SEARCH("&lt;0.2 mm",'Model output'!V25)), ISNUMBER(SEARCH("1 mm",'Model output'!V25)), ISNUMBER(SEARCH("0.1 CM",'Model output'!V25)), ISNUMBER(SEARCH("less than 0.2 mm",'Model output'!V25)), ISNUMBER(SEARCH("less than 1.0 mm",'Model output'!V25)), ISNUMBER(SEARCH("less than 0.5 mm",'Model output'!V25)), ISNUMBER(SEARCH("abut",'Model output'!V25))), "negative", "positive")</f>
        <v>positive</v>
      </c>
      <c r="AE26" s="40"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OR(ISNUMBER(SEARCH("papillary",N26,1)),ISNUMBER(SEARCH("papillary carcinoma",O26,1))),S26="positive"),AND(AND(ISNUMBER(J26),J26&gt;=5),M26=""),AND(AND(ISNUMBER(J26),J26&gt;=5),AND(ISNUMBER(M26),M26&gt;=1)),AND(ISNUMBER(SERACH("papillary",N26)),OR(Y26="positive",Z26="positive"), ISNUMBER(SEARCH("BRAF",AB26)))),"intermediate","low"))</f>
        <v>high</v>
      </c>
      <c r="AF26" s="41" t="str">
        <f t="shared" si="2"/>
        <v>3b</v>
      </c>
      <c r="AG26" s="41" t="str">
        <f t="shared" si="3"/>
        <v>1b</v>
      </c>
      <c r="AH26" s="41" t="str">
        <f t="shared" si="6"/>
        <v>0</v>
      </c>
      <c r="AI26" s="46" t="str">
        <f t="shared" si="7"/>
        <v>I</v>
      </c>
      <c r="AJ26" s="40" t="s">
        <v>738</v>
      </c>
      <c r="AK26" s="45" t="s">
        <v>1001</v>
      </c>
      <c r="AL26" s="45" t="s">
        <v>1002</v>
      </c>
      <c r="AM26" s="45" t="s">
        <v>1006</v>
      </c>
      <c r="AN26" s="45" t="s">
        <v>67</v>
      </c>
      <c r="AO26" s="12">
        <f t="shared" si="8"/>
        <v>1</v>
      </c>
      <c r="AP26" s="15">
        <f t="shared" si="9"/>
        <v>1</v>
      </c>
      <c r="AQ26" s="15">
        <f t="shared" si="10"/>
        <v>1</v>
      </c>
      <c r="AR26" s="15">
        <f t="shared" si="11"/>
        <v>1</v>
      </c>
      <c r="AS26" s="26">
        <f t="shared" si="4"/>
        <v>1</v>
      </c>
      <c r="AT26" s="1"/>
    </row>
    <row r="27" spans="1:46">
      <c r="A27" t="str">
        <f>'Model output'!A26</f>
        <v>TCGA-BJ-A3F0</v>
      </c>
      <c r="B27" s="52">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output'!G26)),AND(ISNUMBER(SEARCH("3",'Model output'!G26)),NOT(ISNUMBER(SEARCH("N3",'Model output'!G26)))),ISNUMBER(SEARCH("IV",'Model output'!G26)),ISNUMBER(SEARCH("four",'Model output'!G26)),ISNUMBER(SEARCH("4",'Model output'!G26)),ISNUMBER(SEARCH("V ",'Model output'!G26)),ISNUMBER(SEARCH("five",'Model output'!G26)),ISNUMBER(SEARCH("5",'Model output'!G26))))), "lateral", "central"))</f>
        <v/>
      </c>
      <c r="H27" t="str">
        <f>IF('Model output'!H26="","negative", IF('Model output'!H26=" ", "negative", IF('Model output'!H26="[]", "negative", IF(ISNUMBER(SEARCH("lymph node",'Model output'!H26)),"negative", IF(ISNUMBER(SEARCH("adipose tissue",'Model output'!H26)), "negative", IF(ISNUMBER(SEARCH("neck dissection",'Model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5"/>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 carcinoma</v>
      </c>
      <c r="O27" t="str">
        <f>IF('Model output'!M26="","",'Model output'!M26)</f>
        <v>encapsulated follicular variant</v>
      </c>
      <c r="P27" t="str">
        <f>IF('Model output'!N26="","",'Model output'!N26)</f>
        <v>1.4 cm</v>
      </c>
      <c r="Q27" t="str">
        <f t="shared" si="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output'!P26="",'Model output'!P26="C",ISNUMBER(SEARCH("Not identified", 'Model output'!P26)),ISNUMBER(SEARCH("Absent",'Model output'!P26)),ISNUMBER(SEARCH("Absence",'Model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9" t="str">
        <f>IF('Model output'!S26="","",'Model output'!S26)</f>
        <v>Not identified</v>
      </c>
      <c r="Y27" t="str">
        <f>IF(OR('Model output'!S26="",ISNUMBER(SEARCH("No extension",'Model output'!S26)),ISNUMBER(SEARCH("Absent",'Model output'!S26)),ISNUMBER(SEARCH("Absence",'Model output'!S26)),AND(ISNUMBER(SEARCH("Not identified",'Model output'!S26)),NOT(ISNUMBER(SEARCH("Present, minimal",'Model output'!S26)))),AND(ISNUMBER(SEARCH("No",'Model output'!S26)),NOT(ISNUMBER(SEARCH("carcinoma",'Model output'!S26))),NOT(ISNUMBER(SEARCH("Present, minimal",'Model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muscle",X27)),ISNUMBER(SEARCH("larynx",X27)),AND(ISNUMBER(SEARCH("trachea",X27)),NOT(ISNUMBER(SEARCH("peritracheal fibroadipose tissue",X27)))),ISNUMBER(SEARCH("esophagus",X27)),ISNUMBER(SEARCH("recurrent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33" t="str">
        <f>IF(OR('Model output'!V26="", AND(ISERROR(SEARCH("Positive",'Model output'!V26)), ISNUMBER(SEARCH("Negative",'Model output'!V26))), ISNUMBER(SEARCH("Cannot be assessed",'Model output'!V26)), AND(ISNUMBER(SEARCH("Uninvolved",'Model output'!V26)),NOT(ISNUMBER(SEARCH("margin(s) involved",'Model output'!V26))),NOT(ISNUMBER(SEARCH("Involved by carcinoma for the second tumor",'Model output'!V26)))), ISNUMBER(SEARCH("No involvement",'Model output'!V26)), AND(NOT(ISNUMBER(SEARCH("focal",'Model output'!V26))),ISNUMBER(SEARCH("Free",'Model output'!V26))), ISNUMBER(SEARCH("narrowly excised",'Model output'!V26)), ISNUMBER(SEARCH("none",'Model output'!V26)), ISNUMBER(SEARCH("R0",'Model output'!V26)), ISNUMBER(SEARCH("&lt;0.2 mm",'Model output'!V26)), ISNUMBER(SEARCH("1 mm",'Model output'!V26)), ISNUMBER(SEARCH("0.1 CM",'Model output'!V26)), ISNUMBER(SEARCH("less than 0.2 mm",'Model output'!V26)), ISNUMBER(SEARCH("less than 1.0 mm",'Model output'!V26)), ISNUMBER(SEARCH("less than 0.5 mm",'Model output'!V26)), ISNUMBER(SEARCH("abut",'Model output'!V26))), "negative", "positive")</f>
        <v>negative</v>
      </c>
      <c r="AE27" s="40"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OR(ISNUMBER(SEARCH("papillary",N27,1)),ISNUMBER(SEARCH("papillary carcinoma",O27,1))),S27="positive"),AND(AND(ISNUMBER(J27),J27&gt;=5),M27=""),AND(AND(ISNUMBER(J27),J27&gt;=5),AND(ISNUMBER(M27),M27&gt;=1)),AND(ISNUMBER(SERACH("papillary",N27)),OR(Y27="positive",Z27="positive"), ISNUMBER(SEARCH("BRAF",AB27)))),"intermediate","low"))</f>
        <v>low</v>
      </c>
      <c r="AF27" s="41" t="str">
        <f t="shared" si="2"/>
        <v>1b</v>
      </c>
      <c r="AG27" s="41" t="str">
        <f t="shared" si="3"/>
        <v>0</v>
      </c>
      <c r="AH27" s="41" t="str">
        <f t="shared" si="6"/>
        <v>0</v>
      </c>
      <c r="AI27" s="46" t="str">
        <f t="shared" si="7"/>
        <v>I</v>
      </c>
      <c r="AJ27" s="40" t="s">
        <v>741</v>
      </c>
      <c r="AK27" s="45" t="s">
        <v>1002</v>
      </c>
      <c r="AL27" s="45" t="s">
        <v>1006</v>
      </c>
      <c r="AM27" s="45" t="s">
        <v>1006</v>
      </c>
      <c r="AN27" s="45" t="s">
        <v>67</v>
      </c>
      <c r="AO27" s="12">
        <f t="shared" ca="1" si="8"/>
        <v>1</v>
      </c>
      <c r="AP27" s="15">
        <f t="shared" si="9"/>
        <v>1</v>
      </c>
      <c r="AQ27" s="15">
        <f t="shared" si="10"/>
        <v>1</v>
      </c>
      <c r="AR27" s="15">
        <f t="shared" si="11"/>
        <v>1</v>
      </c>
      <c r="AS27" s="26">
        <f t="shared" si="4"/>
        <v>1</v>
      </c>
      <c r="AT27" s="1"/>
    </row>
    <row r="28" spans="1:46">
      <c r="A28" t="str">
        <f>'Model output'!A27</f>
        <v>TCGA-BJ-A3PR</v>
      </c>
      <c r="B28" s="52">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X</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output'!G27)),AND(ISNUMBER(SEARCH("3",'Model output'!G27)),NOT(ISNUMBER(SEARCH("N3",'Model output'!G27)))),ISNUMBER(SEARCH("IV",'Model output'!G27)),ISNUMBER(SEARCH("four",'Model output'!G27)),ISNUMBER(SEARCH("4",'Model output'!G27)),ISNUMBER(SEARCH("V ",'Model output'!G27)),ISNUMBER(SEARCH("five",'Model output'!G27)),ISNUMBER(SEARCH("5",'Model output'!G27))))), "lateral", "central"))</f>
        <v/>
      </c>
      <c r="H28" t="str">
        <f>IF('Model output'!H27="","negative", IF('Model output'!H27=" ", "negative", IF('Model output'!H27="[]", "negative", IF(ISNUMBER(SEARCH("lymph node",'Model output'!H27)),"negative", IF(ISNUMBER(SEARCH("adipose tissue",'Model output'!H27)), "negative", IF(ISNUMBER(SEARCH("neck dissection",'Model output'!H27)),"negative","positive"))))))</f>
        <v>negative</v>
      </c>
      <c r="I28" t="str">
        <f>IF('Model output'!I27="","",IF(ISNUMBER('Model output'!I27),'Model output'!I27,1))</f>
        <v/>
      </c>
      <c r="J28">
        <f>IF('Model output'!J27="","",IF(AND(ISNUMBER('Model output'!J27),'Model output'!J27&lt;=I28),'Model output'!J27,IF(ISNUMBER(SEARCH("0/",'Model output'!J27)),0,1)))</f>
        <v>0</v>
      </c>
      <c r="K28" t="str" cm="1">
        <f t="array" ref="K28">IF(COUNT(FIND({0,1,2,3,4,5,6,7,8,9},'Model output'!K27))&gt;0,'Model output'!K27,"")</f>
        <v/>
      </c>
      <c r="L28" s="8" t="str">
        <f t="shared" si="5"/>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 Carcinoma</v>
      </c>
      <c r="O28" t="str">
        <f>IF('Model output'!M27="","",'Model output'!M27)</f>
        <v/>
      </c>
      <c r="P28" t="str">
        <f>IF('Model output'!N27="","",'Model output'!N27)</f>
        <v>2.5 cm</v>
      </c>
      <c r="Q28" t="str">
        <f t="shared" si="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output'!P27="",'Model output'!P27="C",ISNUMBER(SEARCH("Not identified", 'Model output'!P27)),ISNUMBER(SEARCH("Absent",'Model output'!P27)),ISNUMBER(SEARCH("Absence",'Model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negative</v>
      </c>
      <c r="X28" s="19" t="str">
        <f>IF('Model output'!S27="","",'Model output'!S27)</f>
        <v>perithyroidal soft tissue</v>
      </c>
      <c r="Y28" t="str">
        <f>IF(OR('Model output'!S27="",ISNUMBER(SEARCH("No extension",'Model output'!S27)),ISNUMBER(SEARCH("Absent",'Model output'!S27)),ISNUMBER(SEARCH("Absence",'Model output'!S27)),AND(ISNUMBER(SEARCH("Not identified",'Model output'!S27)),NOT(ISNUMBER(SEARCH("Present, minimal",'Model output'!S27)))),AND(ISNUMBER(SEARCH("No",'Model output'!S27)),NOT(ISNUMBER(SEARCH("carcinoma",'Model output'!S27))),NOT(ISNUMBER(SEARCH("Present, minimal",'Model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muscle",X28)),ISNUMBER(SEARCH("larynx",X28)),AND(ISNUMBER(SEARCH("trachea",X28)),NOT(ISNUMBER(SEARCH("peritracheal fibroadipose tissue",X28)))),ISNUMBER(SEARCH("esophagus",X28)),ISNUMBER(SEARCH("recurrent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33" t="str">
        <f>IF(OR('Model output'!V27="", AND(ISERROR(SEARCH("Positive",'Model output'!V27)), ISNUMBER(SEARCH("Negative",'Model output'!V27))), ISNUMBER(SEARCH("Cannot be assessed",'Model output'!V27)), AND(ISNUMBER(SEARCH("Uninvolved",'Model output'!V27)),NOT(ISNUMBER(SEARCH("margin(s) involved",'Model output'!V27))),NOT(ISNUMBER(SEARCH("Involved by carcinoma for the second tumor",'Model output'!V27)))), ISNUMBER(SEARCH("No involvement",'Model output'!V27)), AND(NOT(ISNUMBER(SEARCH("focal",'Model output'!V27))),ISNUMBER(SEARCH("Free",'Model output'!V27))), ISNUMBER(SEARCH("narrowly excised",'Model output'!V27)), ISNUMBER(SEARCH("none",'Model output'!V27)), ISNUMBER(SEARCH("R0",'Model output'!V27)), ISNUMBER(SEARCH("&lt;0.2 mm",'Model output'!V27)), ISNUMBER(SEARCH("1 mm",'Model output'!V27)), ISNUMBER(SEARCH("0.1 CM",'Model output'!V27)), ISNUMBER(SEARCH("less than 0.2 mm",'Model output'!V27)), ISNUMBER(SEARCH("less than 1.0 mm",'Model output'!V27)), ISNUMBER(SEARCH("less than 0.5 mm",'Model output'!V27)), ISNUMBER(SEARCH("abut",'Model output'!V27))), "negative", "positive")</f>
        <v>positive</v>
      </c>
      <c r="AE28" s="40"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OR(ISNUMBER(SEARCH("papillary",N28,1)),ISNUMBER(SEARCH("papillary carcinoma",O28,1))),S28="positive"),AND(AND(ISNUMBER(J28),J28&gt;=5),M28=""),AND(AND(ISNUMBER(J28),J28&gt;=5),AND(ISNUMBER(M28),M28&gt;=1)),AND(ISNUMBER(SERACH("papillary",N28)),OR(Y28="positive",Z28="positive"), ISNUMBER(SEARCH("BRAF",AB28)))),"intermediate","low"))</f>
        <v>high</v>
      </c>
      <c r="AF28" s="41" t="str">
        <f t="shared" si="2"/>
        <v>2</v>
      </c>
      <c r="AG28" s="41" t="str">
        <f t="shared" si="3"/>
        <v>0</v>
      </c>
      <c r="AH28" s="41" t="str">
        <f t="shared" si="6"/>
        <v>0</v>
      </c>
      <c r="AI28" s="46" t="str">
        <f t="shared" si="7"/>
        <v>I</v>
      </c>
      <c r="AJ28" s="40" t="s">
        <v>738</v>
      </c>
      <c r="AK28" s="45" t="s">
        <v>1005</v>
      </c>
      <c r="AL28" s="45" t="s">
        <v>1003</v>
      </c>
      <c r="AM28" s="45" t="s">
        <v>1006</v>
      </c>
      <c r="AN28" s="45" t="s">
        <v>67</v>
      </c>
      <c r="AO28" s="12">
        <f t="shared" si="8"/>
        <v>1</v>
      </c>
      <c r="AP28" s="15">
        <f t="shared" si="9"/>
        <v>1</v>
      </c>
      <c r="AQ28" s="15">
        <f t="shared" si="10"/>
        <v>1</v>
      </c>
      <c r="AR28" s="15">
        <f t="shared" si="11"/>
        <v>1</v>
      </c>
      <c r="AS28" s="26">
        <f t="shared" si="4"/>
        <v>1</v>
      </c>
      <c r="AT28" s="1"/>
    </row>
    <row r="29" spans="1:46">
      <c r="A29" t="str">
        <f>'Model output'!A28</f>
        <v>TCGA-BJ-A3PT</v>
      </c>
      <c r="B29" s="52">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output'!G28)),AND(ISNUMBER(SEARCH("3",'Model output'!G28)),NOT(ISNUMBER(SEARCH("N3",'Model output'!G28)))),ISNUMBER(SEARCH("IV",'Model output'!G28)),ISNUMBER(SEARCH("four",'Model output'!G28)),ISNUMBER(SEARCH("4",'Model output'!G28)),ISNUMBER(SEARCH("V ",'Model output'!G28)),ISNUMBER(SEARCH("five",'Model output'!G28)),ISNUMBER(SEARCH("5",'Model output'!G28))))), "lateral", "central"))</f>
        <v/>
      </c>
      <c r="H29" t="str">
        <f>IF('Model output'!H28="","negative", IF('Model output'!H28=" ", "negative", IF('Model output'!H28="[]", "negative", IF(ISNUMBER(SEARCH("lymph node",'Model output'!H28)),"negative", IF(ISNUMBER(SEARCH("adipose tissue",'Model output'!H28)), "negative", IF(ISNUMBER(SEARCH("neck dissection",'Model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5"/>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 carcinoma, follicular variant</v>
      </c>
      <c r="O29" t="str">
        <f>IF('Model output'!M28="","",'Model output'!M28)</f>
        <v>follicular variant</v>
      </c>
      <c r="P29" t="str">
        <f>IF('Model output'!N28="","",'Model output'!N28)</f>
        <v>1.5 cm</v>
      </c>
      <c r="Q29" t="str">
        <f t="shared" si="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output'!P28="",'Model output'!P28="C",ISNUMBER(SEARCH("Not identified", 'Model output'!P28)),ISNUMBER(SEARCH("Absent",'Model output'!P28)),ISNUMBER(SEARCH("Absence",'Model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9" t="str">
        <f>IF('Model output'!S28="","",'Model output'!S28)</f>
        <v>perithyroidal fibradipose tissue</v>
      </c>
      <c r="Y29" t="str">
        <f>IF(OR('Model output'!S28="",ISNUMBER(SEARCH("No extension",'Model output'!S28)),ISNUMBER(SEARCH("Absent",'Model output'!S28)),ISNUMBER(SEARCH("Absence",'Model output'!S28)),AND(ISNUMBER(SEARCH("Not identified",'Model output'!S28)),NOT(ISNUMBER(SEARCH("Present, minimal",'Model output'!S28)))),AND(ISNUMBER(SEARCH("No",'Model output'!S28)),NOT(ISNUMBER(SEARCH("carcinoma",'Model output'!S28))),NOT(ISNUMBER(SEARCH("Present, minimal",'Model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muscle",X29)),ISNUMBER(SEARCH("larynx",X29)),AND(ISNUMBER(SEARCH("trachea",X29)),NOT(ISNUMBER(SEARCH("peritracheal fibroadipose tissue",X29)))),ISNUMBER(SEARCH("esophagus",X29)),ISNUMBER(SEARCH("recurrent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 mutation</v>
      </c>
      <c r="AC29" s="33" t="str">
        <f>IF(OR('Model output'!V28="", AND(ISERROR(SEARCH("Positive",'Model output'!V28)), ISNUMBER(SEARCH("Negative",'Model output'!V28))), ISNUMBER(SEARCH("Cannot be assessed",'Model output'!V28)), AND(ISNUMBER(SEARCH("Uninvolved",'Model output'!V28)),NOT(ISNUMBER(SEARCH("margin(s) involved",'Model output'!V28))),NOT(ISNUMBER(SEARCH("Involved by carcinoma for the second tumor",'Model output'!V28)))), ISNUMBER(SEARCH("No involvement",'Model output'!V28)), AND(NOT(ISNUMBER(SEARCH("focal",'Model output'!V28))),ISNUMBER(SEARCH("Free",'Model output'!V28))), ISNUMBER(SEARCH("narrowly excised",'Model output'!V28)), ISNUMBER(SEARCH("none",'Model output'!V28)), ISNUMBER(SEARCH("R0",'Model output'!V28)), ISNUMBER(SEARCH("&lt;0.2 mm",'Model output'!V28)), ISNUMBER(SEARCH("1 mm",'Model output'!V28)), ISNUMBER(SEARCH("0.1 CM",'Model output'!V28)), ISNUMBER(SEARCH("less than 0.2 mm",'Model output'!V28)), ISNUMBER(SEARCH("less than 1.0 mm",'Model output'!V28)), ISNUMBER(SEARCH("less than 0.5 mm",'Model output'!V28)), ISNUMBER(SEARCH("abut",'Model output'!V28))), "negative", "positive")</f>
        <v>positive</v>
      </c>
      <c r="AE29" s="40"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OR(ISNUMBER(SEARCH("papillary",N29,1)),ISNUMBER(SEARCH("papillary carcinoma",O29,1))),S29="positive"),AND(AND(ISNUMBER(J29),J29&gt;=5),M29=""),AND(AND(ISNUMBER(J29),J29&gt;=5),AND(ISNUMBER(M29),M29&gt;=1)),AND(ISNUMBER(SERACH("papillary",N29)),OR(Y29="positive",Z29="positive"), ISNUMBER(SEARCH("BRAF",AB29)))),"intermediate","low"))</f>
        <v>high</v>
      </c>
      <c r="AF29" s="41" t="str">
        <f t="shared" si="2"/>
        <v>1b</v>
      </c>
      <c r="AG29" s="41" t="str">
        <f t="shared" si="3"/>
        <v>0</v>
      </c>
      <c r="AH29" s="41" t="str">
        <f t="shared" si="6"/>
        <v>0</v>
      </c>
      <c r="AI29" s="46" t="str">
        <f t="shared" si="7"/>
        <v>I</v>
      </c>
      <c r="AJ29" s="40" t="s">
        <v>738</v>
      </c>
      <c r="AK29" s="45" t="s">
        <v>1002</v>
      </c>
      <c r="AL29" s="45" t="s">
        <v>1006</v>
      </c>
      <c r="AM29" s="45" t="s">
        <v>1006</v>
      </c>
      <c r="AN29" s="45" t="s">
        <v>67</v>
      </c>
      <c r="AO29" s="12">
        <f t="shared" si="8"/>
        <v>1</v>
      </c>
      <c r="AP29" s="15">
        <f t="shared" si="9"/>
        <v>1</v>
      </c>
      <c r="AQ29" s="15">
        <f t="shared" si="10"/>
        <v>1</v>
      </c>
      <c r="AR29" s="15">
        <f t="shared" si="11"/>
        <v>1</v>
      </c>
      <c r="AS29" s="26">
        <f t="shared" si="4"/>
        <v>1</v>
      </c>
      <c r="AT29" s="1"/>
    </row>
    <row r="30" spans="1:46">
      <c r="A30" t="str">
        <f>'Model output'!A29</f>
        <v>TCGA-BJ-A3PU</v>
      </c>
      <c r="B30" s="52">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output'!G29)),AND(ISNUMBER(SEARCH("3",'Model output'!G29)),NOT(ISNUMBER(SEARCH("N3",'Model output'!G29)))),ISNUMBER(SEARCH("IV",'Model output'!G29)),ISNUMBER(SEARCH("four",'Model output'!G29)),ISNUMBER(SEARCH("4",'Model output'!G29)),ISNUMBER(SEARCH("V ",'Model output'!G29)),ISNUMBER(SEARCH("five",'Model output'!G29)),ISNUMBER(SEARCH("5",'Model output'!G29))))), "lateral", "central"))</f>
        <v>central</v>
      </c>
      <c r="H30" t="str">
        <f>IF('Model output'!H29="","negative", IF('Model output'!H29=" ", "negative", IF('Model output'!H29="[]", "negative", IF(ISNUMBER(SEARCH("lymph node",'Model output'!H29)),"negative", IF(ISNUMBER(SEARCH("adipose tissue",'Model output'!H29)), "negative", IF(ISNUMBER(SEARCH("neck dissection",'Model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5"/>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 carcinoma</v>
      </c>
      <c r="O30" t="str">
        <f>IF('Model output'!M29="","",'Model output'!M29)</f>
        <v>Follicular variant</v>
      </c>
      <c r="P30" t="str">
        <f>IF('Model output'!N29="","",'Model output'!N29)</f>
        <v>2.6 cm</v>
      </c>
      <c r="Q30" t="str">
        <f t="shared" si="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output'!P29="",'Model output'!P29="C",ISNUMBER(SEARCH("Not identified", 'Model output'!P29)),ISNUMBER(SEARCH("Absent",'Model output'!P29)),ISNUMBER(SEARCH("Absence",'Model output'!P29)),AND(ISNUMBER(SEARCH("No",'Model output'!P29)),NOT(ISNUMBER(SEARCH("diagnostic",'Model output'!P29)))),ISNUMBER(SEARCH("Negative",'Model output'!P29))),"negative","positive")</f>
        <v>positive</v>
      </c>
      <c r="T30">
        <f>IF('Model output'!O29="","",'Model output'!O29)</f>
        <v>1</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LYMPHOVASCULAR INVASION IDENTIFIED</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negative</v>
      </c>
      <c r="X30" s="19" t="str">
        <f>IF('Model output'!S29="","",'Model output'!S29)</f>
        <v>PERI-THROIDAL SOFT TISSUE, CARCINOMA FOCALLY INVOLVES THE SKELETAL MUSCLE</v>
      </c>
      <c r="Y30" t="str">
        <f>IF(OR('Model output'!S29="",ISNUMBER(SEARCH("No extension",'Model output'!S29)),ISNUMBER(SEARCH("Absent",'Model output'!S29)),ISNUMBER(SEARCH("Absence",'Model output'!S29)),AND(ISNUMBER(SEARCH("Not identified",'Model output'!S29)),NOT(ISNUMBER(SEARCH("Present, minimal",'Model output'!S29)))),AND(ISNUMBER(SEARCH("No",'Model output'!S29)),NOT(ISNUMBER(SEARCH("carcinoma",'Model output'!S29))),NOT(ISNUMBER(SEARCH("Present, minimal",'Model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muscle",X30)),ISNUMBER(SEARCH("larynx",X30)),AND(ISNUMBER(SEARCH("trachea",X30)),NOT(ISNUMBER(SEARCH("peritracheal fibroadipose tissue",X30)))),ISNUMBER(SEARCH("esophagus",X30)),ISNUMBER(SEARCH("recurrent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33" t="str">
        <f>IF(OR('Model output'!V29="", AND(ISERROR(SEARCH("Positive",'Model output'!V29)), ISNUMBER(SEARCH("Negative",'Model output'!V29))), ISNUMBER(SEARCH("Cannot be assessed",'Model output'!V29)), AND(ISNUMBER(SEARCH("Uninvolved",'Model output'!V29)),NOT(ISNUMBER(SEARCH("margin(s) involved",'Model output'!V29))),NOT(ISNUMBER(SEARCH("Involved by carcinoma for the second tumor",'Model output'!V29)))), ISNUMBER(SEARCH("No involvement",'Model output'!V29)), AND(NOT(ISNUMBER(SEARCH("focal",'Model output'!V29))),ISNUMBER(SEARCH("Free",'Model output'!V29))), ISNUMBER(SEARCH("narrowly excised",'Model output'!V29)), ISNUMBER(SEARCH("none",'Model output'!V29)), ISNUMBER(SEARCH("R0",'Model output'!V29)), ISNUMBER(SEARCH("&lt;0.2 mm",'Model output'!V29)), ISNUMBER(SEARCH("1 mm",'Model output'!V29)), ISNUMBER(SEARCH("0.1 CM",'Model output'!V29)), ISNUMBER(SEARCH("less than 0.2 mm",'Model output'!V29)), ISNUMBER(SEARCH("less than 1.0 mm",'Model output'!V29)), ISNUMBER(SEARCH("less than 0.5 mm",'Model output'!V29)), ISNUMBER(SEARCH("abut",'Model output'!V29))), "negative", "positive")</f>
        <v>positive</v>
      </c>
      <c r="AE30" s="40"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OR(ISNUMBER(SEARCH("papillary",N30,1)),ISNUMBER(SEARCH("papillary carcinoma",O30,1))),S30="positive"),AND(AND(ISNUMBER(J30),J30&gt;=5),M30=""),AND(AND(ISNUMBER(J30),J30&gt;=5),AND(ISNUMBER(M30),M30&gt;=1)),AND(ISNUMBER(SERACH("papillary",N30)),OR(Y30="positive",Z30="positive"), ISNUMBER(SEARCH("BRAF",AB30)))),"intermediate","low"))</f>
        <v>high</v>
      </c>
      <c r="AF30" s="41" t="str">
        <f t="shared" si="2"/>
        <v>2</v>
      </c>
      <c r="AG30" s="41" t="str">
        <f t="shared" si="3"/>
        <v>1a</v>
      </c>
      <c r="AH30" s="41" t="str">
        <f t="shared" si="6"/>
        <v>0</v>
      </c>
      <c r="AI30" s="46" t="str">
        <f t="shared" si="7"/>
        <v>I</v>
      </c>
      <c r="AJ30" s="40" t="s">
        <v>738</v>
      </c>
      <c r="AK30" s="45" t="s">
        <v>1001</v>
      </c>
      <c r="AL30" s="45" t="s">
        <v>1007</v>
      </c>
      <c r="AM30" s="45" t="s">
        <v>1006</v>
      </c>
      <c r="AN30" s="45" t="s">
        <v>67</v>
      </c>
      <c r="AO30" s="12">
        <f t="shared" si="8"/>
        <v>1</v>
      </c>
      <c r="AP30" s="15">
        <f t="shared" si="9"/>
        <v>0</v>
      </c>
      <c r="AQ30" s="15">
        <f t="shared" si="10"/>
        <v>1</v>
      </c>
      <c r="AR30" s="15">
        <f t="shared" si="11"/>
        <v>1</v>
      </c>
      <c r="AS30" s="26">
        <f t="shared" si="4"/>
        <v>1</v>
      </c>
      <c r="AT30" s="1"/>
    </row>
    <row r="31" spans="1:46">
      <c r="A31" t="str">
        <f>'Model output'!A30</f>
        <v>TCGA-BJ-A45D</v>
      </c>
      <c r="B31" s="52">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output'!G30)),AND(ISNUMBER(SEARCH("3",'Model output'!G30)),NOT(ISNUMBER(SEARCH("N3",'Model output'!G30)))),ISNUMBER(SEARCH("IV",'Model output'!G30)),ISNUMBER(SEARCH("four",'Model output'!G30)),ISNUMBER(SEARCH("4",'Model output'!G30)),ISNUMBER(SEARCH("V ",'Model output'!G30)),ISNUMBER(SEARCH("five",'Model output'!G30)),ISNUMBER(SEARCH("5",'Model output'!G30))))), "lateral", "central"))</f>
        <v/>
      </c>
      <c r="H31" t="str">
        <f>IF('Model output'!H30="","negative", IF('Model output'!H30=" ", "negative", IF('Model output'!H30="[]", "negative", IF(ISNUMBER(SEARCH("lymph node",'Model output'!H30)),"negative", IF(ISNUMBER(SEARCH("adipose tissue",'Model output'!H30)), "negative", IF(ISNUMBER(SEARCH("neck dissection",'Model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5"/>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 carcinoma</v>
      </c>
      <c r="O31" t="str">
        <f>IF('Model output'!M30="","",'Model output'!M30)</f>
        <v>encapsulated follicular variant</v>
      </c>
      <c r="P31" t="str">
        <f>IF('Model output'!N30="","",'Model output'!N30)</f>
        <v>2.5 cm</v>
      </c>
      <c r="Q31" t="str">
        <f t="shared" si="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output'!P30="",'Model output'!P30="C",ISNUMBER(SEARCH("Not identified", 'Model output'!P30)),ISNUMBER(SEARCH("Absent",'Model output'!P30)),ISNUMBER(SEARCH("Absence",'Model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9" t="str">
        <f>IF('Model output'!S30="","",'Model output'!S30)</f>
        <v>Not identified</v>
      </c>
      <c r="Y31" t="str">
        <f>IF(OR('Model output'!S30="",ISNUMBER(SEARCH("No extension",'Model output'!S30)),ISNUMBER(SEARCH("Absent",'Model output'!S30)),ISNUMBER(SEARCH("Absence",'Model output'!S30)),AND(ISNUMBER(SEARCH("Not identified",'Model output'!S30)),NOT(ISNUMBER(SEARCH("Present, minimal",'Model output'!S30)))),AND(ISNUMBER(SEARCH("No",'Model output'!S30)),NOT(ISNUMBER(SEARCH("carcinoma",'Model output'!S30))),NOT(ISNUMBER(SEARCH("Present, minimal",'Model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muscle",X31)),ISNUMBER(SEARCH("larynx",X31)),AND(ISNUMBER(SEARCH("trachea",X31)),NOT(ISNUMBER(SEARCH("peritracheal fibroadipose tissue",X31)))),ISNUMBER(SEARCH("esophagus",X31)),ISNUMBER(SEARCH("recurrent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33" t="str">
        <f>IF(OR('Model output'!V30="", AND(ISERROR(SEARCH("Positive",'Model output'!V30)), ISNUMBER(SEARCH("Negative",'Model output'!V30))), ISNUMBER(SEARCH("Cannot be assessed",'Model output'!V30)), AND(ISNUMBER(SEARCH("Uninvolved",'Model output'!V30)),NOT(ISNUMBER(SEARCH("margin(s) involved",'Model output'!V30))),NOT(ISNUMBER(SEARCH("Involved by carcinoma for the second tumor",'Model output'!V30)))), ISNUMBER(SEARCH("No involvement",'Model output'!V30)), AND(NOT(ISNUMBER(SEARCH("focal",'Model output'!V30))),ISNUMBER(SEARCH("Free",'Model output'!V30))), ISNUMBER(SEARCH("narrowly excised",'Model output'!V30)), ISNUMBER(SEARCH("none",'Model output'!V30)), ISNUMBER(SEARCH("R0",'Model output'!V30)), ISNUMBER(SEARCH("&lt;0.2 mm",'Model output'!V30)), ISNUMBER(SEARCH("1 mm",'Model output'!V30)), ISNUMBER(SEARCH("0.1 CM",'Model output'!V30)), ISNUMBER(SEARCH("less than 0.2 mm",'Model output'!V30)), ISNUMBER(SEARCH("less than 1.0 mm",'Model output'!V30)), ISNUMBER(SEARCH("less than 0.5 mm",'Model output'!V30)), ISNUMBER(SEARCH("abut",'Model output'!V30))), "negative", "positive")</f>
        <v>negative</v>
      </c>
      <c r="AE31" s="40"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OR(ISNUMBER(SEARCH("papillary",N31,1)),ISNUMBER(SEARCH("papillary carcinoma",O31,1))),S31="positive"),AND(AND(ISNUMBER(J31),J31&gt;=5),M31=""),AND(AND(ISNUMBER(J31),J31&gt;=5),AND(ISNUMBER(M31),M31&gt;=1)),AND(ISNUMBER(SERACH("papillary",N31)),OR(Y31="positive",Z31="positive"), ISNUMBER(SEARCH("BRAF",AB31)))),"intermediate","low"))</f>
        <v>intermediate</v>
      </c>
      <c r="AF31" s="41" t="str">
        <f t="shared" si="2"/>
        <v>2</v>
      </c>
      <c r="AG31" s="41" t="str">
        <f t="shared" si="3"/>
        <v>0</v>
      </c>
      <c r="AH31" s="41" t="str">
        <f t="shared" si="6"/>
        <v>0</v>
      </c>
      <c r="AI31" s="46" t="str">
        <f t="shared" si="7"/>
        <v>I</v>
      </c>
      <c r="AJ31" s="40" t="s">
        <v>741</v>
      </c>
      <c r="AK31" s="45" t="s">
        <v>1005</v>
      </c>
      <c r="AL31" s="45" t="s">
        <v>1003</v>
      </c>
      <c r="AM31" s="45" t="s">
        <v>1006</v>
      </c>
      <c r="AN31" s="45" t="s">
        <v>67</v>
      </c>
      <c r="AO31" s="12">
        <f t="shared" ca="1" si="8"/>
        <v>0</v>
      </c>
      <c r="AP31" s="15">
        <f t="shared" si="9"/>
        <v>1</v>
      </c>
      <c r="AQ31" s="15">
        <f t="shared" si="10"/>
        <v>1</v>
      </c>
      <c r="AR31" s="15">
        <f t="shared" si="11"/>
        <v>1</v>
      </c>
      <c r="AS31" s="26">
        <f t="shared" si="4"/>
        <v>1</v>
      </c>
      <c r="AT31" s="1"/>
    </row>
    <row r="32" spans="1:46">
      <c r="A32" t="str">
        <f>'Model output'!A31</f>
        <v>TCGA-BJ-A45E</v>
      </c>
      <c r="B32" s="52">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output'!G31)),AND(ISNUMBER(SEARCH("3",'Model output'!G31)),NOT(ISNUMBER(SEARCH("N3",'Model output'!G31)))),ISNUMBER(SEARCH("IV",'Model output'!G31)),ISNUMBER(SEARCH("four",'Model output'!G31)),ISNUMBER(SEARCH("4",'Model output'!G31)),ISNUMBER(SEARCH("V ",'Model output'!G31)),ISNUMBER(SEARCH("five",'Model output'!G31)),ISNUMBER(SEARCH("5",'Model output'!G31))))), "lateral", "central"))</f>
        <v/>
      </c>
      <c r="H32" t="str">
        <f>IF('Model output'!H31="","negative", IF('Model output'!H31=" ", "negative", IF('Model output'!H31="[]", "negative", IF(ISNUMBER(SEARCH("lymph node",'Model output'!H31)),"negative", IF(ISNUMBER(SEARCH("adipose tissue",'Model output'!H31)), "negative", IF(ISNUMBER(SEARCH("neck dissection",'Model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5"/>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 carcinoma</v>
      </c>
      <c r="O32" t="str">
        <f>IF('Model output'!M31="","",'Model output'!M31)</f>
        <v>oncocytic/warthin-like variant</v>
      </c>
      <c r="P32" t="str">
        <f>IF('Model output'!N31="","",'Model output'!N31)</f>
        <v>0.5 cm</v>
      </c>
      <c r="Q32" t="str">
        <f t="shared" si="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output'!P31="",'Model output'!P31="C",ISNUMBER(SEARCH("Not identified", 'Model output'!P31)),ISNUMBER(SEARCH("Absent",'Model output'!P31)),ISNUMBER(SEARCH("Absence",'Model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9" t="str">
        <f>IF('Model output'!S31="","",'Model output'!S31)</f>
        <v/>
      </c>
      <c r="Y32" t="str">
        <f>IF(OR('Model output'!S31="",ISNUMBER(SEARCH("No extension",'Model output'!S31)),ISNUMBER(SEARCH("Absent",'Model output'!S31)),ISNUMBER(SEARCH("Absence",'Model output'!S31)),AND(ISNUMBER(SEARCH("Not identified",'Model output'!S31)),NOT(ISNUMBER(SEARCH("Present, minimal",'Model output'!S31)))),AND(ISNUMBER(SEARCH("No",'Model output'!S31)),NOT(ISNUMBER(SEARCH("carcinoma",'Model output'!S31))),NOT(ISNUMBER(SEARCH("Present, minimal",'Model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muscle",X32)),ISNUMBER(SEARCH("larynx",X32)),AND(ISNUMBER(SEARCH("trachea",X32)),NOT(ISNUMBER(SEARCH("peritracheal fibroadipose tissue",X32)))),ISNUMBER(SEARCH("esophagus",X32)),ISNUMBER(SEARCH("recurrent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33" t="str">
        <f>IF(OR('Model output'!V31="", AND(ISERROR(SEARCH("Positive",'Model output'!V31)), ISNUMBER(SEARCH("Negative",'Model output'!V31))), ISNUMBER(SEARCH("Cannot be assessed",'Model output'!V31)), AND(ISNUMBER(SEARCH("Uninvolved",'Model output'!V31)),NOT(ISNUMBER(SEARCH("margin(s) involved",'Model output'!V31))),NOT(ISNUMBER(SEARCH("Involved by carcinoma for the second tumor",'Model output'!V31)))), ISNUMBER(SEARCH("No involvement",'Model output'!V31)), AND(NOT(ISNUMBER(SEARCH("focal",'Model output'!V31))),ISNUMBER(SEARCH("Free",'Model output'!V31))), ISNUMBER(SEARCH("narrowly excised",'Model output'!V31)), ISNUMBER(SEARCH("none",'Model output'!V31)), ISNUMBER(SEARCH("R0",'Model output'!V31)), ISNUMBER(SEARCH("&lt;0.2 mm",'Model output'!V31)), ISNUMBER(SEARCH("1 mm",'Model output'!V31)), ISNUMBER(SEARCH("0.1 CM",'Model output'!V31)), ISNUMBER(SEARCH("less than 0.2 mm",'Model output'!V31)), ISNUMBER(SEARCH("less than 1.0 mm",'Model output'!V31)), ISNUMBER(SEARCH("less than 0.5 mm",'Model output'!V31)), ISNUMBER(SEARCH("abut",'Model output'!V31))), "negative", "positive")</f>
        <v>negative</v>
      </c>
      <c r="AE32" s="40"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OR(ISNUMBER(SEARCH("papillary",N32,1)),ISNUMBER(SEARCH("papillary carcinoma",O32,1))),S32="positive"),AND(AND(ISNUMBER(J32),J32&gt;=5),M32=""),AND(AND(ISNUMBER(J32),J32&gt;=5),AND(ISNUMBER(M32),M32&gt;=1)),AND(ISNUMBER(SERACH("papillary",N32)),OR(Y32="positive",Z32="positive"), ISNUMBER(SEARCH("BRAF",AB32)))),"intermediate","low"))</f>
        <v>intermediate</v>
      </c>
      <c r="AF32" s="41" t="str">
        <f t="shared" si="2"/>
        <v>1a</v>
      </c>
      <c r="AG32" s="41" t="str">
        <f t="shared" si="3"/>
        <v>0</v>
      </c>
      <c r="AH32" s="41" t="str">
        <f t="shared" si="6"/>
        <v>0</v>
      </c>
      <c r="AI32" s="46" t="str">
        <f t="shared" si="7"/>
        <v>I</v>
      </c>
      <c r="AJ32" s="40" t="s">
        <v>741</v>
      </c>
      <c r="AK32" s="45" t="s">
        <v>1007</v>
      </c>
      <c r="AL32" s="45" t="s">
        <v>1003</v>
      </c>
      <c r="AM32" s="45" t="s">
        <v>1006</v>
      </c>
      <c r="AN32" s="45" t="s">
        <v>67</v>
      </c>
      <c r="AO32" s="12">
        <f t="shared" ca="1" si="8"/>
        <v>0</v>
      </c>
      <c r="AP32" s="15">
        <f t="shared" si="9"/>
        <v>1</v>
      </c>
      <c r="AQ32" s="15">
        <f t="shared" si="10"/>
        <v>1</v>
      </c>
      <c r="AR32" s="15">
        <f t="shared" si="11"/>
        <v>1</v>
      </c>
      <c r="AS32" s="26">
        <f t="shared" si="4"/>
        <v>1</v>
      </c>
      <c r="AT32" s="1"/>
    </row>
    <row r="33" spans="1:46">
      <c r="A33" t="str">
        <f>'Model output'!A32</f>
        <v>TCGA-BJ-A45G</v>
      </c>
      <c r="B33" s="52">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output'!G32)),AND(ISNUMBER(SEARCH("3",'Model output'!G32)),NOT(ISNUMBER(SEARCH("N3",'Model output'!G32)))),ISNUMBER(SEARCH("IV",'Model output'!G32)),ISNUMBER(SEARCH("four",'Model output'!G32)),ISNUMBER(SEARCH("4",'Model output'!G32)),ISNUMBER(SEARCH("V ",'Model output'!G32)),ISNUMBER(SEARCH("five",'Model output'!G32)),ISNUMBER(SEARCH("5",'Model output'!G32))))), "lateral", "central"))</f>
        <v>central</v>
      </c>
      <c r="H33" t="str">
        <f>IF('Model output'!H32="","negative", IF('Model output'!H32=" ", "negative", IF('Model output'!H32="[]", "negative", IF(ISNUMBER(SEARCH("lymph node",'Model output'!H32)),"negative", IF(ISNUMBER(SEARCH("adipose tissue",'Model output'!H32)), "negative", IF(ISNUMBER(SEARCH("neck dissection",'Model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5"/>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 carcinoma</v>
      </c>
      <c r="O33" t="str">
        <f>IF('Model output'!M32="","",'Model output'!M32)</f>
        <v>encapsulated follicular variant</v>
      </c>
      <c r="P33" t="str">
        <f>IF('Model output'!N32="","",'Model output'!N32)</f>
        <v>2.5 cm</v>
      </c>
      <c r="Q33" t="str">
        <f t="shared" si="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output'!P32="",'Model output'!P32="C",ISNUMBER(SEARCH("Not identified", 'Model output'!P32)),ISNUMBER(SEARCH("Absent",'Model output'!P32)),ISNUMBER(SEARCH("Absence",'Model output'!P32)),AND(ISNUMBER(SEARCH("No",'Model output'!P32)),NOT(ISNUMBER(SEARCH("diagnostic",'Model output'!P32)))),ISNUMBER(SEARCH("Negative",'Model output'!P32))),"negative","positive")</f>
        <v>positive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9" t="str">
        <f>IF('Model output'!S32="","",'Model output'!S32)</f>
        <v/>
      </c>
      <c r="Y33" t="str">
        <f>IF(OR('Model output'!S32="",ISNUMBER(SEARCH("No extension",'Model output'!S32)),ISNUMBER(SEARCH("Absent",'Model output'!S32)),ISNUMBER(SEARCH("Absence",'Model output'!S32)),AND(ISNUMBER(SEARCH("Not identified",'Model output'!S32)),NOT(ISNUMBER(SEARCH("Present, minimal",'Model output'!S32)))),AND(ISNUMBER(SEARCH("No",'Model output'!S32)),NOT(ISNUMBER(SEARCH("carcinoma",'Model output'!S32))),NOT(ISNUMBER(SEARCH("Present, minimal",'Model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muscle",X33)),ISNUMBER(SEARCH("larynx",X33)),AND(ISNUMBER(SEARCH("trachea",X33)),NOT(ISNUMBER(SEARCH("peritracheal fibroadipose tissue",X33)))),ISNUMBER(SEARCH("esophagus",X33)),ISNUMBER(SEARCH("recurrent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33" t="str">
        <f>IF(OR('Model output'!V32="", AND(ISERROR(SEARCH("Positive",'Model output'!V32)), ISNUMBER(SEARCH("Negative",'Model output'!V32))), ISNUMBER(SEARCH("Cannot be assessed",'Model output'!V32)), AND(ISNUMBER(SEARCH("Uninvolved",'Model output'!V32)),NOT(ISNUMBER(SEARCH("margin(s) involved",'Model output'!V32))),NOT(ISNUMBER(SEARCH("Involved by carcinoma for the second tumor",'Model output'!V32)))), ISNUMBER(SEARCH("No involvement",'Model output'!V32)), AND(NOT(ISNUMBER(SEARCH("focal",'Model output'!V32))),ISNUMBER(SEARCH("Free",'Model output'!V32))), ISNUMBER(SEARCH("narrowly excised",'Model output'!V32)), ISNUMBER(SEARCH("none",'Model output'!V32)), ISNUMBER(SEARCH("R0",'Model output'!V32)), ISNUMBER(SEARCH("&lt;0.2 mm",'Model output'!V32)), ISNUMBER(SEARCH("1 mm",'Model output'!V32)), ISNUMBER(SEARCH("0.1 CM",'Model output'!V32)), ISNUMBER(SEARCH("less than 0.2 mm",'Model output'!V32)), ISNUMBER(SEARCH("less than 1.0 mm",'Model output'!V32)), ISNUMBER(SEARCH("less than 0.5 mm",'Model output'!V32)), ISNUMBER(SEARCH("abut",'Model output'!V32))), "negative", "positive")</f>
        <v>negative</v>
      </c>
      <c r="AE33" s="40"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OR(ISNUMBER(SEARCH("papillary",N33,1)),ISNUMBER(SEARCH("papillary carcinoma",O33,1))),S33="positive"),AND(AND(ISNUMBER(J33),J33&gt;=5),M33=""),AND(AND(ISNUMBER(J33),J33&gt;=5),AND(ISNUMBER(M33),M33&gt;=1)),AND(ISNUMBER(SERACH("papillary",N33)),OR(Y33="positive",Z33="positive"), ISNUMBER(SEARCH("BRAF",AB33)))),"intermediate","low"))</f>
        <v>intermediate</v>
      </c>
      <c r="AF33" s="41" t="str">
        <f t="shared" si="2"/>
        <v>2</v>
      </c>
      <c r="AG33" s="41" t="str">
        <f t="shared" si="3"/>
        <v>1a</v>
      </c>
      <c r="AH33" s="41" t="str">
        <f t="shared" si="6"/>
        <v>0</v>
      </c>
      <c r="AI33" s="46" t="str">
        <f t="shared" si="7"/>
        <v>I</v>
      </c>
      <c r="AJ33" s="40" t="s">
        <v>742</v>
      </c>
      <c r="AK33" s="45" t="s">
        <v>1005</v>
      </c>
      <c r="AL33" s="45" t="s">
        <v>1007</v>
      </c>
      <c r="AM33" s="45" t="s">
        <v>1006</v>
      </c>
      <c r="AN33" s="45" t="s">
        <v>67</v>
      </c>
      <c r="AO33" s="12">
        <f t="shared" ca="1" si="8"/>
        <v>1</v>
      </c>
      <c r="AP33" s="15">
        <f t="shared" si="9"/>
        <v>1</v>
      </c>
      <c r="AQ33" s="15">
        <f t="shared" si="10"/>
        <v>1</v>
      </c>
      <c r="AR33" s="15">
        <f t="shared" si="11"/>
        <v>1</v>
      </c>
      <c r="AS33" s="26">
        <f t="shared" si="4"/>
        <v>1</v>
      </c>
      <c r="AT33" s="1"/>
    </row>
    <row r="34" spans="1:46">
      <c r="A34" t="str">
        <f>'Model output'!A33</f>
        <v>TCGA-BJ-A45H</v>
      </c>
      <c r="B34" s="52">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output'!G33)),AND(ISNUMBER(SEARCH("3",'Model output'!G33)),NOT(ISNUMBER(SEARCH("N3",'Model output'!G33)))),ISNUMBER(SEARCH("IV",'Model output'!G33)),ISNUMBER(SEARCH("four",'Model output'!G33)),ISNUMBER(SEARCH("4",'Model output'!G33)),ISNUMBER(SEARCH("V ",'Model output'!G33)),ISNUMBER(SEARCH("five",'Model output'!G33)),ISNUMBER(SEARCH("5",'Model output'!G33))))), "lateral", "central"))</f>
        <v/>
      </c>
      <c r="H34" t="str">
        <f>IF('Model output'!H33="","negative", IF('Model output'!H33=" ", "negative", IF('Model output'!H33="[]", "negative", IF(ISNUMBER(SEARCH("lymph node",'Model output'!H33)),"negative", IF(ISNUMBER(SEARCH("adipose tissue",'Model output'!H33)), "negative", IF(ISNUMBER(SEARCH("neck dissection",'Model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5"/>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 carcinoma</v>
      </c>
      <c r="O34" t="str">
        <f>IF('Model output'!M33="","",'Model output'!M33)</f>
        <v>conventional</v>
      </c>
      <c r="P34" t="str">
        <f>IF('Model output'!N33="","",'Model output'!N33)</f>
        <v>1.5 cm</v>
      </c>
      <c r="Q34" t="str">
        <f t="shared" si="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output'!P33="",'Model output'!P33="C",ISNUMBER(SEARCH("Not identified", 'Model output'!P33)),ISNUMBER(SEARCH("Absent",'Model output'!P33)),ISNUMBER(SEARCH("Absence",'Model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9" t="str">
        <f>IF('Model output'!S33="","",'Model output'!S33)</f>
        <v>perithyroidal fibradipose tissue</v>
      </c>
      <c r="Y34" t="str">
        <f>IF(OR('Model output'!S33="",ISNUMBER(SEARCH("No extension",'Model output'!S33)),ISNUMBER(SEARCH("Absent",'Model output'!S33)),ISNUMBER(SEARCH("Absence",'Model output'!S33)),AND(ISNUMBER(SEARCH("Not identified",'Model output'!S33)),NOT(ISNUMBER(SEARCH("Present, minimal",'Model output'!S33)))),AND(ISNUMBER(SEARCH("No",'Model output'!S33)),NOT(ISNUMBER(SEARCH("carcinoma",'Model output'!S33))),NOT(ISNUMBER(SEARCH("Present, minimal",'Model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muscle",X34)),ISNUMBER(SEARCH("larynx",X34)),AND(ISNUMBER(SEARCH("trachea",X34)),NOT(ISNUMBER(SEARCH("peritracheal fibroadipose tissue",X34)))),ISNUMBER(SEARCH("esophagus",X34)),ISNUMBER(SEARCH("recurrent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p.V600E (c.1798T&gt;A), p.V600E (c.1799T&gt;A)</v>
      </c>
      <c r="AC34" s="33" t="str">
        <f>IF(OR('Model output'!V33="", AND(ISERROR(SEARCH("Positive",'Model output'!V33)), ISNUMBER(SEARCH("Negative",'Model output'!V33))), ISNUMBER(SEARCH("Cannot be assessed",'Model output'!V33)), AND(ISNUMBER(SEARCH("Uninvolved",'Model output'!V33)),NOT(ISNUMBER(SEARCH("margin(s) involved",'Model output'!V33))),NOT(ISNUMBER(SEARCH("Involved by carcinoma for the second tumor",'Model output'!V33)))), ISNUMBER(SEARCH("No involvement",'Model output'!V33)), AND(NOT(ISNUMBER(SEARCH("focal",'Model output'!V33))),ISNUMBER(SEARCH("Free",'Model output'!V33))), ISNUMBER(SEARCH("narrowly excised",'Model output'!V33)), ISNUMBER(SEARCH("none",'Model output'!V33)), ISNUMBER(SEARCH("R0",'Model output'!V33)), ISNUMBER(SEARCH("&lt;0.2 mm",'Model output'!V33)), ISNUMBER(SEARCH("1 mm",'Model output'!V33)), ISNUMBER(SEARCH("0.1 CM",'Model output'!V33)), ISNUMBER(SEARCH("less than 0.2 mm",'Model output'!V33)), ISNUMBER(SEARCH("less than 1.0 mm",'Model output'!V33)), ISNUMBER(SEARCH("less than 0.5 mm",'Model output'!V33)), ISNUMBER(SEARCH("abut",'Model output'!V33))), "negative", "positive")</f>
        <v>positive</v>
      </c>
      <c r="AE34" s="40"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OR(ISNUMBER(SEARCH("papillary",N34,1)),ISNUMBER(SEARCH("papillary carcinoma",O34,1))),S34="positive"),AND(AND(ISNUMBER(J34),J34&gt;=5),M34=""),AND(AND(ISNUMBER(J34),J34&gt;=5),AND(ISNUMBER(M34),M34&gt;=1)),AND(ISNUMBER(SERACH("papillary",N34)),OR(Y34="positive",Z34="positive"), ISNUMBER(SEARCH("BRAF",AB34)))),"intermediate","low"))</f>
        <v>high</v>
      </c>
      <c r="AF34" s="41" t="str">
        <f t="shared" si="2"/>
        <v>1b</v>
      </c>
      <c r="AG34" s="41" t="str">
        <f t="shared" si="3"/>
        <v>0</v>
      </c>
      <c r="AH34" s="41" t="str">
        <f t="shared" si="6"/>
        <v>0</v>
      </c>
      <c r="AI34" s="46" t="str">
        <f t="shared" si="7"/>
        <v>I</v>
      </c>
      <c r="AJ34" s="40" t="s">
        <v>738</v>
      </c>
      <c r="AK34" s="45" t="s">
        <v>1001</v>
      </c>
      <c r="AL34" s="45" t="s">
        <v>1006</v>
      </c>
      <c r="AM34" s="45" t="s">
        <v>1006</v>
      </c>
      <c r="AN34" s="45" t="s">
        <v>67</v>
      </c>
      <c r="AO34" s="12">
        <f t="shared" si="8"/>
        <v>1</v>
      </c>
      <c r="AP34" s="15">
        <f t="shared" si="9"/>
        <v>0</v>
      </c>
      <c r="AQ34" s="15">
        <f t="shared" si="10"/>
        <v>1</v>
      </c>
      <c r="AR34" s="15">
        <f t="shared" si="11"/>
        <v>1</v>
      </c>
      <c r="AS34" s="26">
        <f t="shared" si="4"/>
        <v>1</v>
      </c>
      <c r="AT34" s="1"/>
    </row>
    <row r="35" spans="1:46">
      <c r="A35" t="str">
        <f>'Model output'!A34</f>
        <v>TCGA-BJ-A45I</v>
      </c>
      <c r="B35" s="52">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output'!G34)),AND(ISNUMBER(SEARCH("3",'Model output'!G34)),NOT(ISNUMBER(SEARCH("N3",'Model output'!G34)))),ISNUMBER(SEARCH("IV",'Model output'!G34)),ISNUMBER(SEARCH("four",'Model output'!G34)),ISNUMBER(SEARCH("4",'Model output'!G34)),ISNUMBER(SEARCH("V ",'Model output'!G34)),ISNUMBER(SEARCH("five",'Model output'!G34)),ISNUMBER(SEARCH("5",'Model output'!G34))))), "lateral", "central"))</f>
        <v/>
      </c>
      <c r="H35" t="str">
        <f>IF('Model output'!H34="","negative", IF('Model output'!H34=" ", "negative", IF('Model output'!H34="[]", "negative", IF(ISNUMBER(SEARCH("lymph node",'Model output'!H34)),"negative", IF(ISNUMBER(SEARCH("adipose tissue",'Model output'!H34)), "negative", IF(ISNUMBER(SEARCH("neck dissection",'Model output'!H34)),"negative","positive"))))))</f>
        <v>negative</v>
      </c>
      <c r="I35" t="str">
        <f>IF('Model output'!I34="","",IF(ISNUMBER('Model output'!I34),'Model output'!I34,1))</f>
        <v/>
      </c>
      <c r="J35">
        <f>IF('Model output'!J34="","",IF(AND(ISNUMBER('Model output'!J34),'Model output'!J34&lt;=I35),'Model output'!J34,IF(ISNUMBER(SEARCH("0/",'Model output'!J34)),0,1)))</f>
        <v>0</v>
      </c>
      <c r="K35" t="str" cm="1">
        <f t="array" ref="K35">IF(COUNT(FIND({0,1,2,3,4,5,6,7,8,9},'Model output'!K34))&gt;0,'Model output'!K34,"")</f>
        <v/>
      </c>
      <c r="L35" s="8" t="str">
        <f t="shared" si="5"/>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 carcinoma</v>
      </c>
      <c r="O35" t="str">
        <f>IF('Model output'!M34="","",'Model output'!M34)</f>
        <v>tall cell variant</v>
      </c>
      <c r="P35" t="str">
        <f>IF('Model output'!N34="","",'Model output'!N34)</f>
        <v>2.1 cm</v>
      </c>
      <c r="Q35" t="str">
        <f t="shared" si="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output'!P34="",'Model output'!P34="C",ISNUMBER(SEARCH("Not identified", 'Model output'!P34)),ISNUMBER(SEARCH("Absent",'Model output'!P34)),ISNUMBER(SEARCH("Absence",'Model output'!P34)),AND(ISNUMBER(SEARCH("No",'Model output'!P34)),NOT(ISNUMBER(SEARCH("diagnostic",'Model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9" t="str">
        <f>IF('Model output'!S34="","",'Model output'!S34)</f>
        <v>Present, to resection margin</v>
      </c>
      <c r="Y35" t="str">
        <f>IF(OR('Model output'!S34="",ISNUMBER(SEARCH("No extension",'Model output'!S34)),ISNUMBER(SEARCH("Absent",'Model output'!S34)),ISNUMBER(SEARCH("Absence",'Model output'!S34)),AND(ISNUMBER(SEARCH("Not identified",'Model output'!S34)),NOT(ISNUMBER(SEARCH("Present, minimal",'Model output'!S34)))),AND(ISNUMBER(SEARCH("No",'Model output'!S34)),NOT(ISNUMBER(SEARCH("carcinoma",'Model output'!S34))),NOT(ISNUMBER(SEARCH("Present, minimal",'Model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muscle",X35)),ISNUMBER(SEARCH("larynx",X35)),AND(ISNUMBER(SEARCH("trachea",X35)),NOT(ISNUMBER(SEARCH("peritracheal fibroadipose tissue",X35)))),ISNUMBER(SEARCH("esophagus",X35)),ISNUMBER(SEARCH("recurrent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DRAF mutation</v>
      </c>
      <c r="AC35" s="33" t="str">
        <f>IF(OR('Model output'!V34="", AND(ISERROR(SEARCH("Positive",'Model output'!V34)), ISNUMBER(SEARCH("Negative",'Model output'!V34))), ISNUMBER(SEARCH("Cannot be assessed",'Model output'!V34)), AND(ISNUMBER(SEARCH("Uninvolved",'Model output'!V34)),NOT(ISNUMBER(SEARCH("margin(s) involved",'Model output'!V34))),NOT(ISNUMBER(SEARCH("Involved by carcinoma for the second tumor",'Model output'!V34)))), ISNUMBER(SEARCH("No involvement",'Model output'!V34)), AND(NOT(ISNUMBER(SEARCH("focal",'Model output'!V34))),ISNUMBER(SEARCH("Free",'Model output'!V34))), ISNUMBER(SEARCH("narrowly excised",'Model output'!V34)), ISNUMBER(SEARCH("none",'Model output'!V34)), ISNUMBER(SEARCH("R0",'Model output'!V34)), ISNUMBER(SEARCH("&lt;0.2 mm",'Model output'!V34)), ISNUMBER(SEARCH("1 mm",'Model output'!V34)), ISNUMBER(SEARCH("0.1 CM",'Model output'!V34)), ISNUMBER(SEARCH("less than 0.2 mm",'Model output'!V34)), ISNUMBER(SEARCH("less than 1.0 mm",'Model output'!V34)), ISNUMBER(SEARCH("less than 0.5 mm",'Model output'!V34)), ISNUMBER(SEARCH("abut",'Model output'!V34))), "negative", "positive")</f>
        <v>positive</v>
      </c>
      <c r="AE35" s="40"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OR(ISNUMBER(SEARCH("papillary",N35,1)),ISNUMBER(SEARCH("papillary carcinoma",O35,1))),S35="positive"),AND(AND(ISNUMBER(J35),J35&gt;=5),M35=""),AND(AND(ISNUMBER(J35),J35&gt;=5),AND(ISNUMBER(M35),M35&gt;=1)),AND(ISNUMBER(SERACH("papillary",N35)),OR(Y35="positive",Z35="positive"), ISNUMBER(SEARCH("BRAF",AB35)))),"intermediate","low"))</f>
        <v>high</v>
      </c>
      <c r="AF35" s="41" t="str">
        <f t="shared" si="2"/>
        <v>2</v>
      </c>
      <c r="AG35" s="41" t="str">
        <f t="shared" si="3"/>
        <v>0</v>
      </c>
      <c r="AH35" s="41" t="str">
        <f t="shared" si="6"/>
        <v>0</v>
      </c>
      <c r="AI35" s="46" t="str">
        <f t="shared" si="7"/>
        <v>I</v>
      </c>
      <c r="AJ35" s="40" t="s">
        <v>738</v>
      </c>
      <c r="AK35" s="45" t="s">
        <v>1001</v>
      </c>
      <c r="AL35" s="45" t="s">
        <v>1003</v>
      </c>
      <c r="AM35" s="45" t="s">
        <v>1006</v>
      </c>
      <c r="AN35" s="45" t="s">
        <v>67</v>
      </c>
      <c r="AO35" s="12">
        <f t="shared" si="8"/>
        <v>1</v>
      </c>
      <c r="AP35" s="15">
        <f t="shared" si="9"/>
        <v>0</v>
      </c>
      <c r="AQ35" s="15">
        <f t="shared" si="10"/>
        <v>1</v>
      </c>
      <c r="AR35" s="15">
        <f t="shared" si="11"/>
        <v>1</v>
      </c>
      <c r="AS35" s="26">
        <f t="shared" si="4"/>
        <v>1</v>
      </c>
      <c r="AT35" s="1"/>
    </row>
    <row r="36" spans="1:46">
      <c r="A36" t="str">
        <f>'Model output'!A35</f>
        <v>TCGA-BJ-A45J</v>
      </c>
      <c r="B36" s="52">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output'!G35)),AND(ISNUMBER(SEARCH("3",'Model output'!G35)),NOT(ISNUMBER(SEARCH("N3",'Model output'!G35)))),ISNUMBER(SEARCH("IV",'Model output'!G35)),ISNUMBER(SEARCH("four",'Model output'!G35)),ISNUMBER(SEARCH("4",'Model output'!G35)),ISNUMBER(SEARCH("V ",'Model output'!G35)),ISNUMBER(SEARCH("five",'Model output'!G35)),ISNUMBER(SEARCH("5",'Model output'!G35))))), "lateral", "central"))</f>
        <v>central</v>
      </c>
      <c r="H36" t="str">
        <f>IF('Model output'!H35="","negative", IF('Model output'!H35=" ", "negative", IF('Model output'!H35="[]", "negative", IF(ISNUMBER(SEARCH("lymph node",'Model output'!H35)),"negative", IF(ISNUMBER(SEARCH("adipose tissue",'Model output'!H35)), "negative", IF(ISNUMBER(SEARCH("neck dissection",'Model output'!H35)),"negative","positive"))))))</f>
        <v>negative</v>
      </c>
      <c r="I36">
        <f>IF('Model output'!I35="","",IF(ISNUMBER('Model output'!I35),'Model output'!I35,1))</f>
        <v>2</v>
      </c>
      <c r="J36">
        <f>IF('Model output'!J35="","",IF(AND(ISNUMBER('Model output'!J35),'Model output'!J35&lt;=I36),'Model output'!J35,IF(ISNUMBER(SEARCH("0/",'Model output'!J35)),0,1)))</f>
        <v>2</v>
      </c>
      <c r="K36" t="str" cm="1">
        <f t="array" ref="K36">IF(COUNT(FIND({0,1,2,3,4,5,6,7,8,9},'Model output'!K35))&gt;0,'Model output'!K35,"")</f>
        <v/>
      </c>
      <c r="L36" s="8" t="str">
        <f t="shared" si="5"/>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v>
      </c>
      <c r="O36" t="str">
        <f>IF('Model output'!M35="","",'Model output'!M35)</f>
        <v>tall cell variant</v>
      </c>
      <c r="P36" t="str">
        <f>IF('Model output'!N35="","",'Model output'!N35)</f>
        <v>0.3 cm</v>
      </c>
      <c r="Q36" t="str">
        <f t="shared" si="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output'!P35="",'Model output'!P35="C",ISNUMBER(SEARCH("Not identified", 'Model output'!P35)),ISNUMBER(SEARCH("Absent",'Model output'!P35)),ISNUMBER(SEARCH("Absence",'Model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9" t="str">
        <f>IF('Model output'!S35="","",'Model output'!S35)</f>
        <v/>
      </c>
      <c r="Y36" t="str">
        <f>IF(OR('Model output'!S35="",ISNUMBER(SEARCH("No extension",'Model output'!S35)),ISNUMBER(SEARCH("Absent",'Model output'!S35)),ISNUMBER(SEARCH("Absence",'Model output'!S35)),AND(ISNUMBER(SEARCH("Not identified",'Model output'!S35)),NOT(ISNUMBER(SEARCH("Present, minimal",'Model output'!S35)))),AND(ISNUMBER(SEARCH("No",'Model output'!S35)),NOT(ISNUMBER(SEARCH("carcinoma",'Model output'!S35))),NOT(ISNUMBER(SEARCH("Present, minimal",'Model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muscle",X36)),ISNUMBER(SEARCH("larynx",X36)),AND(ISNUMBER(SEARCH("trachea",X36)),NOT(ISNUMBER(SEARCH("peritracheal fibroadipose tissue",X36)))),ISNUMBER(SEARCH("esophagus",X36)),ISNUMBER(SEARCH("recurrent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
      </c>
      <c r="AC36" s="33" t="str">
        <f>IF(OR('Model output'!V35="", AND(ISERROR(SEARCH("Positive",'Model output'!V35)), ISNUMBER(SEARCH("Negative",'Model output'!V35))), ISNUMBER(SEARCH("Cannot be assessed",'Model output'!V35)), AND(ISNUMBER(SEARCH("Uninvolved",'Model output'!V35)),NOT(ISNUMBER(SEARCH("margin(s) involved",'Model output'!V35))),NOT(ISNUMBER(SEARCH("Involved by carcinoma for the second tumor",'Model output'!V35)))), ISNUMBER(SEARCH("No involvement",'Model output'!V35)), AND(NOT(ISNUMBER(SEARCH("focal",'Model output'!V35))),ISNUMBER(SEARCH("Free",'Model output'!V35))), ISNUMBER(SEARCH("narrowly excised",'Model output'!V35)), ISNUMBER(SEARCH("none",'Model output'!V35)), ISNUMBER(SEARCH("R0",'Model output'!V35)), ISNUMBER(SEARCH("&lt;0.2 mm",'Model output'!V35)), ISNUMBER(SEARCH("1 mm",'Model output'!V35)), ISNUMBER(SEARCH("0.1 CM",'Model output'!V35)), ISNUMBER(SEARCH("less than 0.2 mm",'Model output'!V35)), ISNUMBER(SEARCH("less than 1.0 mm",'Model output'!V35)), ISNUMBER(SEARCH("less than 0.5 mm",'Model output'!V35)), ISNUMBER(SEARCH("abut",'Model output'!V35))), "negative", "positive")</f>
        <v>negative</v>
      </c>
      <c r="AE36" s="40"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OR(ISNUMBER(SEARCH("papillary",N36,1)),ISNUMBER(SEARCH("papillary carcinoma",O36,1))),S36="positive"),AND(AND(ISNUMBER(J36),J36&gt;=5),M36=""),AND(AND(ISNUMBER(J36),J36&gt;=5),AND(ISNUMBER(M36),M36&gt;=1)),AND(ISNUMBER(SERACH("papillary",N36)),OR(Y36="positive",Z36="positive"), ISNUMBER(SEARCH("BRAF",AB36)))),"intermediate","low"))</f>
        <v>intermediate</v>
      </c>
      <c r="AF36" s="41" t="str">
        <f t="shared" si="2"/>
        <v>1a</v>
      </c>
      <c r="AG36" s="41" t="str">
        <f t="shared" si="3"/>
        <v>1a</v>
      </c>
      <c r="AH36" s="41" t="str">
        <f t="shared" si="6"/>
        <v>0</v>
      </c>
      <c r="AI36" s="46" t="str">
        <f t="shared" si="7"/>
        <v>I</v>
      </c>
      <c r="AJ36" s="40" t="s">
        <v>742</v>
      </c>
      <c r="AK36" s="45" t="s">
        <v>1007</v>
      </c>
      <c r="AL36" s="45" t="s">
        <v>1007</v>
      </c>
      <c r="AM36" s="45" t="s">
        <v>1006</v>
      </c>
      <c r="AN36" s="45" t="s">
        <v>67</v>
      </c>
      <c r="AO36" s="12">
        <f t="shared" ca="1" si="8"/>
        <v>1</v>
      </c>
      <c r="AP36" s="15">
        <f t="shared" si="9"/>
        <v>1</v>
      </c>
      <c r="AQ36" s="15">
        <f t="shared" si="10"/>
        <v>1</v>
      </c>
      <c r="AR36" s="15">
        <f t="shared" si="11"/>
        <v>1</v>
      </c>
      <c r="AS36" s="26">
        <f t="shared" si="4"/>
        <v>1</v>
      </c>
      <c r="AT36" s="1"/>
    </row>
    <row r="37" spans="1:46">
      <c r="A37" t="str">
        <f>'Model output'!A36</f>
        <v>TCGA-BJ-A45K</v>
      </c>
      <c r="B37" s="52">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output'!G36)),AND(ISNUMBER(SEARCH("3",'Model output'!G36)),NOT(ISNUMBER(SEARCH("N3",'Model output'!G36)))),ISNUMBER(SEARCH("IV",'Model output'!G36)),ISNUMBER(SEARCH("four",'Model output'!G36)),ISNUMBER(SEARCH("4",'Model output'!G36)),ISNUMBER(SEARCH("V ",'Model output'!G36)),ISNUMBER(SEARCH("five",'Model output'!G36)),ISNUMBER(SEARCH("5",'Model output'!G36))))), "lateral", "central"))</f>
        <v/>
      </c>
      <c r="H37" t="str">
        <f>IF('Model output'!H36="","negative", IF('Model output'!H36=" ", "negative", IF('Model output'!H36="[]", "negative", IF(ISNUMBER(SEARCH("lymph node",'Model output'!H36)),"negative", IF(ISNUMBER(SEARCH("adipose tissue",'Model output'!H36)), "negative", IF(ISNUMBER(SEARCH("neck dissection",'Model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5"/>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Follicular variant</v>
      </c>
      <c r="P37" t="str">
        <f>IF('Model output'!N36="","",'Model output'!N36)</f>
        <v>2.3 cm</v>
      </c>
      <c r="Q37" t="str">
        <f t="shared" si="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output'!P36="",'Model output'!P36="C",ISNUMBER(SEARCH("Not identified", 'Model output'!P36)),ISNUMBER(SEARCH("Absent",'Model output'!P36)),ISNUMBER(SEARCH("Absence",'Model output'!P36)),AND(ISNUMBER(SEARCH("No",'Model output'!P36)),NOT(ISNUMBER(SEARCH("diagnostic",'Model output'!P36)))),ISNUMBER(SEARCH("Negative",'Model output'!P36))),"negative","positive")</f>
        <v>negative</v>
      </c>
      <c r="T37">
        <f>IF('Model output'!O36="","",'Model output'!O36)</f>
        <v>2</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9" t="str">
        <f>IF('Model output'!S36="","",'Model output'!S36)</f>
        <v>Not identified</v>
      </c>
      <c r="Y37" t="str">
        <f>IF(OR('Model output'!S36="",ISNUMBER(SEARCH("No extension",'Model output'!S36)),ISNUMBER(SEARCH("Absent",'Model output'!S36)),ISNUMBER(SEARCH("Absence",'Model output'!S36)),AND(ISNUMBER(SEARCH("Not identified",'Model output'!S36)),NOT(ISNUMBER(SEARCH("Present, minimal",'Model output'!S36)))),AND(ISNUMBER(SEARCH("No",'Model output'!S36)),NOT(ISNUMBER(SEARCH("carcinoma",'Model output'!S36))),NOT(ISNUMBER(SEARCH("Present, minimal",'Model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muscle",X37)),ISNUMBER(SEARCH("larynx",X37)),AND(ISNUMBER(SEARCH("trachea",X37)),NOT(ISNUMBER(SEARCH("peritracheal fibroadipose tissue",X37)))),ISNUMBER(SEARCH("esophagus",X37)),ISNUMBER(SEARCH("recurrent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33" t="str">
        <f>IF(OR('Model output'!V36="", AND(ISERROR(SEARCH("Positive",'Model output'!V36)), ISNUMBER(SEARCH("Negative",'Model output'!V36))), ISNUMBER(SEARCH("Cannot be assessed",'Model output'!V36)), AND(ISNUMBER(SEARCH("Uninvolved",'Model output'!V36)),NOT(ISNUMBER(SEARCH("margin(s) involved",'Model output'!V36))),NOT(ISNUMBER(SEARCH("Involved by carcinoma for the second tumor",'Model output'!V36)))), ISNUMBER(SEARCH("No involvement",'Model output'!V36)), AND(NOT(ISNUMBER(SEARCH("focal",'Model output'!V36))),ISNUMBER(SEARCH("Free",'Model output'!V36))), ISNUMBER(SEARCH("narrowly excised",'Model output'!V36)), ISNUMBER(SEARCH("none",'Model output'!V36)), ISNUMBER(SEARCH("R0",'Model output'!V36)), ISNUMBER(SEARCH("&lt;0.2 mm",'Model output'!V36)), ISNUMBER(SEARCH("1 mm",'Model output'!V36)), ISNUMBER(SEARCH("0.1 CM",'Model output'!V36)), ISNUMBER(SEARCH("less than 0.2 mm",'Model output'!V36)), ISNUMBER(SEARCH("less than 1.0 mm",'Model output'!V36)), ISNUMBER(SEARCH("less than 0.5 mm",'Model output'!V36)), ISNUMBER(SEARCH("abut",'Model output'!V36))), "negative", "positive")</f>
        <v>negative</v>
      </c>
      <c r="AE37" s="40"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OR(ISNUMBER(SEARCH("papillary",N37,1)),ISNUMBER(SEARCH("papillary carcinoma",O37,1))),S37="positive"),AND(AND(ISNUMBER(J37),J37&gt;=5),M37=""),AND(AND(ISNUMBER(J37),J37&gt;=5),AND(ISNUMBER(M37),M37&gt;=1)),AND(ISNUMBER(SERACH("papillary",N37)),OR(Y37="positive",Z37="positive"), ISNUMBER(SEARCH("BRAF",AB37)))),"intermediate","low"))</f>
        <v>low</v>
      </c>
      <c r="AF37" s="41" t="str">
        <f t="shared" si="2"/>
        <v>2</v>
      </c>
      <c r="AG37" s="41" t="str">
        <f t="shared" si="3"/>
        <v>0</v>
      </c>
      <c r="AH37" s="41" t="str">
        <f t="shared" si="6"/>
        <v>0</v>
      </c>
      <c r="AI37" s="46" t="str">
        <f t="shared" si="7"/>
        <v>I</v>
      </c>
      <c r="AJ37" s="40" t="s">
        <v>741</v>
      </c>
      <c r="AK37" s="45" t="s">
        <v>1005</v>
      </c>
      <c r="AL37" s="45" t="s">
        <v>1003</v>
      </c>
      <c r="AM37" s="45" t="s">
        <v>1006</v>
      </c>
      <c r="AN37" s="45" t="s">
        <v>67</v>
      </c>
      <c r="AO37" s="12">
        <f t="shared" ca="1" si="8"/>
        <v>1</v>
      </c>
      <c r="AP37" s="15">
        <f t="shared" si="9"/>
        <v>1</v>
      </c>
      <c r="AQ37" s="15">
        <f t="shared" si="10"/>
        <v>1</v>
      </c>
      <c r="AR37" s="15">
        <f t="shared" si="11"/>
        <v>1</v>
      </c>
      <c r="AS37" s="26">
        <f t="shared" si="4"/>
        <v>1</v>
      </c>
      <c r="AT37" s="1"/>
    </row>
    <row r="38" spans="1:46">
      <c r="A38" t="str">
        <f>'Model output'!A37</f>
        <v>TCGA-BJ-A4O8</v>
      </c>
      <c r="B38" s="52">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X</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output'!G37)),AND(ISNUMBER(SEARCH("3",'Model output'!G37)),NOT(ISNUMBER(SEARCH("N3",'Model output'!G37)))),ISNUMBER(SEARCH("IV",'Model output'!G37)),ISNUMBER(SEARCH("four",'Model output'!G37)),ISNUMBER(SEARCH("4",'Model output'!G37)),ISNUMBER(SEARCH("V ",'Model output'!G37)),ISNUMBER(SEARCH("five",'Model output'!G37)),ISNUMBER(SEARCH("5",'Model output'!G37))))), "lateral", "central"))</f>
        <v/>
      </c>
      <c r="H38" t="str">
        <f>IF('Model output'!H37="","negative", IF('Model output'!H37=" ", "negative", IF('Model output'!H37="[]", "negative", IF(ISNUMBER(SEARCH("lymph node",'Model output'!H37)),"negative", IF(ISNUMBER(SEARCH("adipose tissue",'Model output'!H37)), "negative", IF(ISNUMBER(SEARCH("neck dissection",'Model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
      </c>
      <c r="L38" s="8" t="str">
        <f t="shared" si="5"/>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v>
      </c>
      <c r="O38" t="str">
        <f>IF('Model output'!M37="","",'Model output'!M37)</f>
        <v>conventional</v>
      </c>
      <c r="P38" t="str">
        <f>IF('Model output'!N37="","",'Model output'!N37)</f>
        <v>1.5 cm</v>
      </c>
      <c r="Q38" t="str">
        <f t="shared" si="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output'!P37="",'Model output'!P37="C",ISNUMBER(SEARCH("Not identified", 'Model output'!P37)),ISNUMBER(SEARCH("Absent",'Model output'!P37)),ISNUMBER(SEARCH("Absence",'Model output'!P37)),AND(ISNUMBER(SEARCH("No",'Model output'!P37)),NOT(ISNUMBER(SEARCH("diagnostic",'Model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9" t="str">
        <f>IF('Model output'!S37="","",'Model output'!S37)</f>
        <v>Present</v>
      </c>
      <c r="Y38" t="str">
        <f>IF(OR('Model output'!S37="",ISNUMBER(SEARCH("No extension",'Model output'!S37)),ISNUMBER(SEARCH("Absent",'Model output'!S37)),ISNUMBER(SEARCH("Absence",'Model output'!S37)),AND(ISNUMBER(SEARCH("Not identified",'Model output'!S37)),NOT(ISNUMBER(SEARCH("Present, minimal",'Model output'!S37)))),AND(ISNUMBER(SEARCH("No",'Model output'!S37)),NOT(ISNUMBER(SEARCH("carcinoma",'Model output'!S37))),NOT(ISNUMBER(SEARCH("Present, minimal",'Model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muscle",X38)),ISNUMBER(SEARCH("larynx",X38)),AND(ISNUMBER(SEARCH("trachea",X38)),NOT(ISNUMBER(SEARCH("peritracheal fibroadipose tissue",X38)))),ISNUMBER(SEARCH("esophagus",X38)),ISNUMBER(SEARCH("recurrent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p.V600E</v>
      </c>
      <c r="AC38" s="33" t="str">
        <f>IF(OR('Model output'!V37="", AND(ISERROR(SEARCH("Positive",'Model output'!V37)), ISNUMBER(SEARCH("Negative",'Model output'!V37))), ISNUMBER(SEARCH("Cannot be assessed",'Model output'!V37)), AND(ISNUMBER(SEARCH("Uninvolved",'Model output'!V37)),NOT(ISNUMBER(SEARCH("margin(s) involved",'Model output'!V37))),NOT(ISNUMBER(SEARCH("Involved by carcinoma for the second tumor",'Model output'!V37)))), ISNUMBER(SEARCH("No involvement",'Model output'!V37)), AND(NOT(ISNUMBER(SEARCH("focal",'Model output'!V37))),ISNUMBER(SEARCH("Free",'Model output'!V37))), ISNUMBER(SEARCH("narrowly excised",'Model output'!V37)), ISNUMBER(SEARCH("none",'Model output'!V37)), ISNUMBER(SEARCH("R0",'Model output'!V37)), ISNUMBER(SEARCH("&lt;0.2 mm",'Model output'!V37)), ISNUMBER(SEARCH("1 mm",'Model output'!V37)), ISNUMBER(SEARCH("0.1 CM",'Model output'!V37)), ISNUMBER(SEARCH("less than 0.2 mm",'Model output'!V37)), ISNUMBER(SEARCH("less than 1.0 mm",'Model output'!V37)), ISNUMBER(SEARCH("less than 0.5 mm",'Model output'!V37)), ISNUMBER(SEARCH("abut",'Model output'!V37))), "negative", "positive")</f>
        <v>negative</v>
      </c>
      <c r="AE38" s="40"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OR(ISNUMBER(SEARCH("papillary",N38,1)),ISNUMBER(SEARCH("papillary carcinoma",O38,1))),S38="positive"),AND(AND(ISNUMBER(J38),J38&gt;=5),M38=""),AND(AND(ISNUMBER(J38),J38&gt;=5),AND(ISNUMBER(M38),M38&gt;=1)),AND(ISNUMBER(SERACH("papillary",N38)),OR(Y38="positive",Z38="positive"), ISNUMBER(SEARCH("BRAF",AB38)))),"intermediate","low"))</f>
        <v>intermediate</v>
      </c>
      <c r="AF38" s="41" t="str">
        <f t="shared" si="2"/>
        <v>1b</v>
      </c>
      <c r="AG38" s="41" t="str">
        <f t="shared" si="3"/>
        <v>1a</v>
      </c>
      <c r="AH38" s="41" t="str">
        <f t="shared" si="6"/>
        <v>0</v>
      </c>
      <c r="AI38" s="46" t="str">
        <f t="shared" si="7"/>
        <v>I</v>
      </c>
      <c r="AJ38" s="40" t="s">
        <v>742</v>
      </c>
      <c r="AK38" s="45" t="s">
        <v>1002</v>
      </c>
      <c r="AL38" s="45" t="s">
        <v>1007</v>
      </c>
      <c r="AM38" s="45" t="s">
        <v>1006</v>
      </c>
      <c r="AN38" s="45" t="s">
        <v>67</v>
      </c>
      <c r="AO38" s="12">
        <f t="shared" ca="1" si="8"/>
        <v>1</v>
      </c>
      <c r="AP38" s="15">
        <f t="shared" si="9"/>
        <v>1</v>
      </c>
      <c r="AQ38" s="15">
        <f t="shared" si="10"/>
        <v>1</v>
      </c>
      <c r="AR38" s="15">
        <f t="shared" si="11"/>
        <v>1</v>
      </c>
      <c r="AS38" s="26">
        <f t="shared" si="4"/>
        <v>1</v>
      </c>
      <c r="AT38" s="1"/>
    </row>
    <row r="39" spans="1:46">
      <c r="A39" t="str">
        <f>'Model output'!A38</f>
        <v>TCGA-BJ-A4O9</v>
      </c>
      <c r="B39" s="52">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X</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output'!G38)),AND(ISNUMBER(SEARCH("3",'Model output'!G38)),NOT(ISNUMBER(SEARCH("N3",'Model output'!G38)))),ISNUMBER(SEARCH("IV",'Model output'!G38)),ISNUMBER(SEARCH("four",'Model output'!G38)),ISNUMBER(SEARCH("4",'Model output'!G38)),ISNUMBER(SEARCH("V ",'Model output'!G38)),ISNUMBER(SEARCH("five",'Model output'!G38)),ISNUMBER(SEARCH("5",'Model output'!G38))))), "lateral", "central"))</f>
        <v/>
      </c>
      <c r="H39" t="str">
        <f>IF('Model output'!H38="","negative", IF('Model output'!H38=" ", "negative", IF('Model output'!H38="[]", "negative", IF(ISNUMBER(SEARCH("lymph node",'Model output'!H38)),"negative", IF(ISNUMBER(SEARCH("adipose tissue",'Model output'!H38)), "negative", IF(ISNUMBER(SEARCH("neck dissection",'Model output'!H38)),"negative","positive"))))))</f>
        <v>negative</v>
      </c>
      <c r="I39" t="str">
        <f>IF('Model output'!I38="","",IF(ISNUMBER('Model output'!I38),'Model output'!I38,1))</f>
        <v/>
      </c>
      <c r="J39">
        <f>IF('Model output'!J38="","",IF(AND(ISNUMBER('Model output'!J38),'Model output'!J38&lt;=I39),'Model output'!J38,IF(ISNUMBER(SEARCH("0/",'Model output'!J38)),0,1)))</f>
        <v>0</v>
      </c>
      <c r="K39" t="str" cm="1">
        <f t="array" ref="K39">IF(COUNT(FIND({0,1,2,3,4,5,6,7,8,9},'Model output'!K38))&gt;0,'Model output'!K38,"")</f>
        <v/>
      </c>
      <c r="L39" s="8" t="str">
        <f t="shared" si="5"/>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encapsulated follicular variant</v>
      </c>
      <c r="P39" t="str">
        <f>IF('Model output'!N38="","",'Model output'!N38)</f>
        <v>3.8 cm</v>
      </c>
      <c r="Q39" t="str">
        <f t="shared" si="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output'!P38="",'Model output'!P38="C",ISNUMBER(SEARCH("Not identified", 'Model output'!P38)),ISNUMBER(SEARCH("Absent",'Model output'!P38)),ISNUMBER(SEARCH("Absence",'Model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9" t="str">
        <f>IF('Model output'!S38="","",'Model output'!S38)</f>
        <v>Not Identified</v>
      </c>
      <c r="Y39" t="str">
        <f>IF(OR('Model output'!S38="",ISNUMBER(SEARCH("No extension",'Model output'!S38)),ISNUMBER(SEARCH("Absent",'Model output'!S38)),ISNUMBER(SEARCH("Absence",'Model output'!S38)),AND(ISNUMBER(SEARCH("Not identified",'Model output'!S38)),NOT(ISNUMBER(SEARCH("Present, minimal",'Model output'!S38)))),AND(ISNUMBER(SEARCH("No",'Model output'!S38)),NOT(ISNUMBER(SEARCH("carcinoma",'Model output'!S38))),NOT(ISNUMBER(SEARCH("Present, minimal",'Model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muscle",X39)),ISNUMBER(SEARCH("larynx",X39)),AND(ISNUMBER(SEARCH("trachea",X39)),NOT(ISNUMBER(SEARCH("peritracheal fibroadipose tissue",X39)))),ISNUMBER(SEARCH("esophagus",X39)),ISNUMBER(SEARCH("recurrent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p.V600E, C,1799T&gt;A</v>
      </c>
      <c r="AC39" s="33" t="str">
        <f>IF(OR('Model output'!V38="", AND(ISERROR(SEARCH("Positive",'Model output'!V38)), ISNUMBER(SEARCH("Negative",'Model output'!V38))), ISNUMBER(SEARCH("Cannot be assessed",'Model output'!V38)), AND(ISNUMBER(SEARCH("Uninvolved",'Model output'!V38)),NOT(ISNUMBER(SEARCH("margin(s) involved",'Model output'!V38))),NOT(ISNUMBER(SEARCH("Involved by carcinoma for the second tumor",'Model output'!V38)))), ISNUMBER(SEARCH("No involvement",'Model output'!V38)), AND(NOT(ISNUMBER(SEARCH("focal",'Model output'!V38))),ISNUMBER(SEARCH("Free",'Model output'!V38))), ISNUMBER(SEARCH("narrowly excised",'Model output'!V38)), ISNUMBER(SEARCH("none",'Model output'!V38)), ISNUMBER(SEARCH("R0",'Model output'!V38)), ISNUMBER(SEARCH("&lt;0.2 mm",'Model output'!V38)), ISNUMBER(SEARCH("1 mm",'Model output'!V38)), ISNUMBER(SEARCH("0.1 CM",'Model output'!V38)), ISNUMBER(SEARCH("less than 0.2 mm",'Model output'!V38)), ISNUMBER(SEARCH("less than 1.0 mm",'Model output'!V38)), ISNUMBER(SEARCH("less than 0.5 mm",'Model output'!V38)), ISNUMBER(SEARCH("abut",'Model output'!V38))), "negative", "positive")</f>
        <v>negative</v>
      </c>
      <c r="AE39" s="40"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OR(ISNUMBER(SEARCH("papillary",N39,1)),ISNUMBER(SEARCH("papillary carcinoma",O39,1))),S39="positive"),AND(AND(ISNUMBER(J39),J39&gt;=5),M39=""),AND(AND(ISNUMBER(J39),J39&gt;=5),AND(ISNUMBER(M39),M39&gt;=1)),AND(ISNUMBER(SERACH("papillary",N39)),OR(Y39="positive",Z39="positive"), ISNUMBER(SEARCH("BRAF",AB39)))),"intermediate","low"))</f>
        <v>low</v>
      </c>
      <c r="AF39" s="41" t="str">
        <f t="shared" si="2"/>
        <v>2</v>
      </c>
      <c r="AG39" s="41" t="str">
        <f t="shared" si="3"/>
        <v>0</v>
      </c>
      <c r="AH39" s="41" t="str">
        <f t="shared" si="6"/>
        <v>0</v>
      </c>
      <c r="AI39" s="46" t="str">
        <f t="shared" si="7"/>
        <v>I</v>
      </c>
      <c r="AJ39" s="40" t="s">
        <v>741</v>
      </c>
      <c r="AK39" s="45" t="s">
        <v>1005</v>
      </c>
      <c r="AL39" s="45" t="s">
        <v>1003</v>
      </c>
      <c r="AM39" s="45" t="s">
        <v>1006</v>
      </c>
      <c r="AN39" s="45" t="s">
        <v>67</v>
      </c>
      <c r="AO39" s="12">
        <f t="shared" ca="1" si="8"/>
        <v>1</v>
      </c>
      <c r="AP39" s="15">
        <f t="shared" si="9"/>
        <v>1</v>
      </c>
      <c r="AQ39" s="15">
        <f t="shared" si="10"/>
        <v>1</v>
      </c>
      <c r="AR39" s="15">
        <f t="shared" si="11"/>
        <v>1</v>
      </c>
      <c r="AS39" s="26">
        <f t="shared" si="4"/>
        <v>1</v>
      </c>
      <c r="AT39" s="1"/>
    </row>
    <row r="40" spans="1:46">
      <c r="A40" t="str">
        <f>'Model output'!A39</f>
        <v>TCGA-DE-A0Y2</v>
      </c>
      <c r="B40" s="52">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X</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output'!G39)),AND(ISNUMBER(SEARCH("3",'Model output'!G39)),NOT(ISNUMBER(SEARCH("N3",'Model output'!G39)))),ISNUMBER(SEARCH("IV",'Model output'!G39)),ISNUMBER(SEARCH("four",'Model output'!G39)),ISNUMBER(SEARCH("4",'Model output'!G39)),ISNUMBER(SEARCH("V ",'Model output'!G39)),ISNUMBER(SEARCH("five",'Model output'!G39)),ISNUMBER(SEARCH("5",'Model output'!G39))))), "lateral", "central"))</f>
        <v>lateral</v>
      </c>
      <c r="H40" t="str">
        <f>IF('Model output'!H39="","negative", IF('Model output'!H39=" ", "negative", IF('Model output'!H39="[]", "negative", IF(ISNUMBER(SEARCH("lymph node",'Model output'!H39)),"negative", IF(ISNUMBER(SEARCH("adipose tissue",'Model output'!H39)), "negative", IF(ISNUMBER(SEARCH("neck dissection",'Model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 diameter</v>
      </c>
      <c r="L40" s="8" t="str">
        <f t="shared" si="5"/>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cm</v>
      </c>
      <c r="Q40" t="str">
        <f t="shared" si="1"/>
        <v>2.4cm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output'!P39="",'Model output'!P39="C",ISNUMBER(SEARCH("Not identified", 'Model output'!P39)),ISNUMBER(SEARCH("Absent",'Model output'!P39)),ISNUMBER(SEARCH("Absence",'Model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9" t="str">
        <f>IF('Model output'!S39="","",'Model output'!S39)</f>
        <v/>
      </c>
      <c r="Y40" t="str">
        <f>IF(OR('Model output'!S39="",ISNUMBER(SEARCH("No extension",'Model output'!S39)),ISNUMBER(SEARCH("Absent",'Model output'!S39)),ISNUMBER(SEARCH("Absence",'Model output'!S39)),AND(ISNUMBER(SEARCH("Not identified",'Model output'!S39)),NOT(ISNUMBER(SEARCH("Present, minimal",'Model output'!S39)))),AND(ISNUMBER(SEARCH("No",'Model output'!S39)),NOT(ISNUMBER(SEARCH("carcinoma",'Model output'!S39))),NOT(ISNUMBER(SEARCH("Present, minimal",'Model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muscle",X40)),ISNUMBER(SEARCH("larynx",X40)),AND(ISNUMBER(SEARCH("trachea",X40)),NOT(ISNUMBER(SEARCH("peritracheal fibroadipose tissue",X40)))),ISNUMBER(SEARCH("esophagus",X40)),ISNUMBER(SEARCH("recurrent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33" t="str">
        <f>IF(OR('Model output'!V39="", AND(ISERROR(SEARCH("Positive",'Model output'!V39)), ISNUMBER(SEARCH("Negative",'Model output'!V39))), ISNUMBER(SEARCH("Cannot be assessed",'Model output'!V39)), AND(ISNUMBER(SEARCH("Uninvolved",'Model output'!V39)),NOT(ISNUMBER(SEARCH("margin(s) involved",'Model output'!V39))),NOT(ISNUMBER(SEARCH("Involved by carcinoma for the second tumor",'Model output'!V39)))), ISNUMBER(SEARCH("No involvement",'Model output'!V39)), AND(NOT(ISNUMBER(SEARCH("focal",'Model output'!V39))),ISNUMBER(SEARCH("Free",'Model output'!V39))), ISNUMBER(SEARCH("narrowly excised",'Model output'!V39)), ISNUMBER(SEARCH("none",'Model output'!V39)), ISNUMBER(SEARCH("R0",'Model output'!V39)), ISNUMBER(SEARCH("&lt;0.2 mm",'Model output'!V39)), ISNUMBER(SEARCH("1 mm",'Model output'!V39)), ISNUMBER(SEARCH("0.1 CM",'Model output'!V39)), ISNUMBER(SEARCH("less than 0.2 mm",'Model output'!V39)), ISNUMBER(SEARCH("less than 1.0 mm",'Model output'!V39)), ISNUMBER(SEARCH("less than 0.5 mm",'Model output'!V39)), ISNUMBER(SEARCH("abut",'Model output'!V39))), "negative", "positive")</f>
        <v>negative</v>
      </c>
      <c r="AE40" s="40"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OR(ISNUMBER(SEARCH("papillary",N40,1)),ISNUMBER(SEARCH("papillary carcinoma",O40,1))),S40="positive"),AND(AND(ISNUMBER(J40),J40&gt;=5),M40=""),AND(AND(ISNUMBER(J40),J40&gt;=5),AND(ISNUMBER(M40),M40&gt;=1)),AND(ISNUMBER(SERACH("papillary",N40)),OR(Y40="positive",Z40="positive"), ISNUMBER(SEARCH("BRAF",AB40)))),"intermediate","low"))</f>
        <v>intermediate</v>
      </c>
      <c r="AF40" s="41" t="str">
        <f t="shared" si="2"/>
        <v>2</v>
      </c>
      <c r="AG40" s="41" t="str">
        <f t="shared" si="3"/>
        <v>1b</v>
      </c>
      <c r="AH40" s="41" t="str">
        <f t="shared" si="6"/>
        <v>0</v>
      </c>
      <c r="AI40" s="46" t="str">
        <f t="shared" si="7"/>
        <v>I</v>
      </c>
      <c r="AJ40" s="40" t="s">
        <v>742</v>
      </c>
      <c r="AK40" s="45" t="s">
        <v>1005</v>
      </c>
      <c r="AL40" s="45" t="s">
        <v>1007</v>
      </c>
      <c r="AM40" s="45" t="s">
        <v>1006</v>
      </c>
      <c r="AN40" s="45" t="s">
        <v>67</v>
      </c>
      <c r="AO40" s="12">
        <f t="shared" ca="1" si="8"/>
        <v>1</v>
      </c>
      <c r="AP40" s="15">
        <f t="shared" si="9"/>
        <v>1</v>
      </c>
      <c r="AQ40" s="15">
        <f t="shared" si="10"/>
        <v>0</v>
      </c>
      <c r="AR40" s="15">
        <f t="shared" si="11"/>
        <v>1</v>
      </c>
      <c r="AS40" s="26">
        <f t="shared" si="4"/>
        <v>1</v>
      </c>
      <c r="AT40" s="1"/>
    </row>
    <row r="41" spans="1:46">
      <c r="A41" t="str">
        <f>'Model output'!A40</f>
        <v>TCGA-DE-A2OL</v>
      </c>
      <c r="B41" s="52">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output'!G40)),AND(ISNUMBER(SEARCH("3",'Model output'!G40)),NOT(ISNUMBER(SEARCH("N3",'Model output'!G40)))),ISNUMBER(SEARCH("IV",'Model output'!G40)),ISNUMBER(SEARCH("four",'Model output'!G40)),ISNUMBER(SEARCH("4",'Model output'!G40)),ISNUMBER(SEARCH("V ",'Model output'!G40)),ISNUMBER(SEARCH("five",'Model output'!G40)),ISNUMBER(SEARCH("5",'Model output'!G40))))), "lateral", "central"))</f>
        <v/>
      </c>
      <c r="H41" t="str">
        <f>IF('Model output'!H40="","negative", IF('Model output'!H40=" ", "negative", IF('Model output'!H40="[]", "negative", IF(ISNUMBER(SEARCH("lymph node",'Model output'!H40)),"negative", IF(ISNUMBER(SEARCH("adipose tissue",'Model output'!H40)), "negative", IF(ISNUMBER(SEARCH("neck dissection",'Model output'!H40)),"negative","positive"))))))</f>
        <v>negative</v>
      </c>
      <c r="I41" t="str">
        <f>IF('Model output'!I40="","",IF(ISNUMBER('Model output'!I40),'Model output'!I40,1))</f>
        <v/>
      </c>
      <c r="J41" t="str">
        <f>IF('Model output'!J40="","",IF(AND(ISNUMBER('Model output'!J40),'Model output'!J40&lt;=I41),'Model output'!J40,IF(ISNUMBER(SEARCH("0/",'Model output'!J40)),0,1)))</f>
        <v/>
      </c>
      <c r="K41" t="str" cm="1">
        <f t="array" ref="K41">IF(COUNT(FIND({0,1,2,3,4,5,6,7,8,9},'Model output'!K40))&gt;0,'Model output'!K40,"")</f>
        <v/>
      </c>
      <c r="L41" s="8" t="str">
        <f t="shared" si="5"/>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 variant, encapsulated</v>
      </c>
      <c r="P41" t="str">
        <f>IF('Model output'!N40="","",'Model output'!N40)</f>
        <v>2.9 cm</v>
      </c>
      <c r="Q41" t="str">
        <f t="shared" si="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output'!P40="",'Model output'!P40="C",ISNUMBER(SEARCH("Not identified", 'Model output'!P40)),ISNUMBER(SEARCH("Absent",'Model output'!P40)),ISNUMBER(SEARCH("Absence",'Model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9" t="str">
        <f>IF('Model output'!S40="","",'Model output'!S40)</f>
        <v>negative</v>
      </c>
      <c r="Y41" t="str">
        <f>IF(OR('Model output'!S40="",ISNUMBER(SEARCH("No extension",'Model output'!S40)),ISNUMBER(SEARCH("Absent",'Model output'!S40)),ISNUMBER(SEARCH("Absence",'Model output'!S40)),AND(ISNUMBER(SEARCH("Not identified",'Model output'!S40)),NOT(ISNUMBER(SEARCH("Present, minimal",'Model output'!S40)))),AND(ISNUMBER(SEARCH("No",'Model output'!S40)),NOT(ISNUMBER(SEARCH("carcinoma",'Model output'!S40))),NOT(ISNUMBER(SEARCH("Present, minimal",'Model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muscle",X41)),ISNUMBER(SEARCH("larynx",X41)),AND(ISNUMBER(SEARCH("trachea",X41)),NOT(ISNUMBER(SEARCH("peritracheal fibroadipose tissue",X41)))),ISNUMBER(SEARCH("esophagus",X41)),ISNUMBER(SEARCH("recurrent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33" t="str">
        <f>IF(OR('Model output'!V40="", AND(ISERROR(SEARCH("Positive",'Model output'!V40)), ISNUMBER(SEARCH("Negative",'Model output'!V40))), ISNUMBER(SEARCH("Cannot be assessed",'Model output'!V40)), AND(ISNUMBER(SEARCH("Uninvolved",'Model output'!V40)),NOT(ISNUMBER(SEARCH("margin(s) involved",'Model output'!V40))),NOT(ISNUMBER(SEARCH("Involved by carcinoma for the second tumor",'Model output'!V40)))), ISNUMBER(SEARCH("No involvement",'Model output'!V40)), AND(NOT(ISNUMBER(SEARCH("focal",'Model output'!V40))),ISNUMBER(SEARCH("Free",'Model output'!V40))), ISNUMBER(SEARCH("narrowly excised",'Model output'!V40)), ISNUMBER(SEARCH("none",'Model output'!V40)), ISNUMBER(SEARCH("R0",'Model output'!V40)), ISNUMBER(SEARCH("&lt;0.2 mm",'Model output'!V40)), ISNUMBER(SEARCH("1 mm",'Model output'!V40)), ISNUMBER(SEARCH("0.1 CM",'Model output'!V40)), ISNUMBER(SEARCH("less than 0.2 mm",'Model output'!V40)), ISNUMBER(SEARCH("less than 1.0 mm",'Model output'!V40)), ISNUMBER(SEARCH("less than 0.5 mm",'Model output'!V40)), ISNUMBER(SEARCH("abut",'Model output'!V40))), "negative", "positive")</f>
        <v>negative</v>
      </c>
      <c r="AE41" s="40"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OR(ISNUMBER(SEARCH("papillary",N41,1)),ISNUMBER(SEARCH("papillary carcinoma",O41,1))),S41="positive"),AND(AND(ISNUMBER(J41),J41&gt;=5),M41=""),AND(AND(ISNUMBER(J41),J41&gt;=5),AND(ISNUMBER(M41),M41&gt;=1)),AND(ISNUMBER(SERACH("papillary",N41)),OR(Y41="positive",Z41="positive"), ISNUMBER(SEARCH("BRAF",AB41)))),"intermediate","low"))</f>
        <v>low</v>
      </c>
      <c r="AF41" s="41" t="str">
        <f t="shared" si="2"/>
        <v>2</v>
      </c>
      <c r="AG41" s="41" t="str">
        <f t="shared" si="3"/>
        <v>0</v>
      </c>
      <c r="AH41" s="41" t="str">
        <f t="shared" si="6"/>
        <v>0</v>
      </c>
      <c r="AI41" s="46" t="str">
        <f t="shared" si="7"/>
        <v>I</v>
      </c>
      <c r="AJ41" s="40" t="s">
        <v>741</v>
      </c>
      <c r="AK41" s="45" t="s">
        <v>1005</v>
      </c>
      <c r="AL41" s="45" t="s">
        <v>1006</v>
      </c>
      <c r="AM41" s="45" t="s">
        <v>1006</v>
      </c>
      <c r="AN41" s="45" t="s">
        <v>67</v>
      </c>
      <c r="AO41" s="12">
        <f t="shared" ca="1" si="8"/>
        <v>1</v>
      </c>
      <c r="AP41" s="15">
        <f t="shared" si="9"/>
        <v>1</v>
      </c>
      <c r="AQ41" s="15">
        <f t="shared" si="10"/>
        <v>1</v>
      </c>
      <c r="AR41" s="15">
        <f t="shared" si="11"/>
        <v>1</v>
      </c>
      <c r="AS41" s="26">
        <f t="shared" si="4"/>
        <v>1</v>
      </c>
      <c r="AT41" s="1"/>
    </row>
    <row r="42" spans="1:46">
      <c r="A42" t="str">
        <f>'Model output'!A41</f>
        <v>TCGA-DE-A3KN</v>
      </c>
      <c r="B42" s="52">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output'!G41)),AND(ISNUMBER(SEARCH("3",'Model output'!G41)),NOT(ISNUMBER(SEARCH("N3",'Model output'!G41)))),ISNUMBER(SEARCH("IV",'Model output'!G41)),ISNUMBER(SEARCH("four",'Model output'!G41)),ISNUMBER(SEARCH("4",'Model output'!G41)),ISNUMBER(SEARCH("V ",'Model output'!G41)),ISNUMBER(SEARCH("five",'Model output'!G41)),ISNUMBER(SEARCH("5",'Model output'!G41))))), "lateral", "central"))</f>
        <v>central</v>
      </c>
      <c r="H42" t="str">
        <f>IF('Model output'!H41="","negative", IF('Model output'!H41=" ", "negative", IF('Model output'!H41="[]", "negative", IF(ISNUMBER(SEARCH("lymph node",'Model output'!H41)),"negative", IF(ISNUMBER(SEARCH("adipose tissue",'Model output'!H41)), "negative", IF(ISNUMBER(SEARCH("neck dissection",'Model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5"/>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 carcinoma of thyroid</v>
      </c>
      <c r="O42" t="str">
        <f>IF('Model output'!M41="","",'Model output'!M41)</f>
        <v>mixed follicular and papillary variants</v>
      </c>
      <c r="P42" t="str">
        <f>IF('Model output'!N41="","",'Model output'!N41)</f>
        <v>4.5 cm</v>
      </c>
      <c r="Q42" t="str">
        <f t="shared" si="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output'!P41="",'Model output'!P41="C",ISNUMBER(SEARCH("Not identified", 'Model output'!P41)),ISNUMBER(SEARCH("Absent",'Model output'!P41)),ISNUMBER(SEARCH("Absence",'Model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9" t="str">
        <f>IF('Model output'!S41="","",'Model output'!S41)</f>
        <v>perithyroidal soft tissues (C4)</v>
      </c>
      <c r="Y42" t="str">
        <f>IF(OR('Model output'!S41="",ISNUMBER(SEARCH("No extension",'Model output'!S41)),ISNUMBER(SEARCH("Absent",'Model output'!S41)),ISNUMBER(SEARCH("Absence",'Model output'!S41)),AND(ISNUMBER(SEARCH("Not identified",'Model output'!S41)),NOT(ISNUMBER(SEARCH("Present, minimal",'Model output'!S41)))),AND(ISNUMBER(SEARCH("No",'Model output'!S41)),NOT(ISNUMBER(SEARCH("carcinoma",'Model output'!S41))),NOT(ISNUMBER(SEARCH("Present, minimal",'Model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muscle",X42)),ISNUMBER(SEARCH("larynx",X42)),AND(ISNUMBER(SEARCH("trachea",X42)),NOT(ISNUMBER(SEARCH("peritracheal fibroadipose tissue",X42)))),ISNUMBER(SEARCH("esophagus",X42)),ISNUMBER(SEARCH("recurrent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33" t="str">
        <f>IF(OR('Model output'!V41="", AND(ISERROR(SEARCH("Positive",'Model output'!V41)), ISNUMBER(SEARCH("Negative",'Model output'!V41))), ISNUMBER(SEARCH("Cannot be assessed",'Model output'!V41)), AND(ISNUMBER(SEARCH("Uninvolved",'Model output'!V41)),NOT(ISNUMBER(SEARCH("margin(s) involved",'Model output'!V41))),NOT(ISNUMBER(SEARCH("Involved by carcinoma for the second tumor",'Model output'!V41)))), ISNUMBER(SEARCH("No involvement",'Model output'!V41)), AND(NOT(ISNUMBER(SEARCH("focal",'Model output'!V41))),ISNUMBER(SEARCH("Free",'Model output'!V41))), ISNUMBER(SEARCH("narrowly excised",'Model output'!V41)), ISNUMBER(SEARCH("none",'Model output'!V41)), ISNUMBER(SEARCH("R0",'Model output'!V41)), ISNUMBER(SEARCH("&lt;0.2 mm",'Model output'!V41)), ISNUMBER(SEARCH("1 mm",'Model output'!V41)), ISNUMBER(SEARCH("0.1 CM",'Model output'!V41)), ISNUMBER(SEARCH("less than 0.2 mm",'Model output'!V41)), ISNUMBER(SEARCH("less than 1.0 mm",'Model output'!V41)), ISNUMBER(SEARCH("less than 0.5 mm",'Model output'!V41)), ISNUMBER(SEARCH("abut",'Model output'!V41))), "negative", "positive")</f>
        <v>negative</v>
      </c>
      <c r="AE42" s="40"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OR(ISNUMBER(SEARCH("papillary",N42,1)),ISNUMBER(SEARCH("papillary carcinoma",O42,1))),S42="positive"),AND(AND(ISNUMBER(J42),J42&gt;=5),M42=""),AND(AND(ISNUMBER(J42),J42&gt;=5),AND(ISNUMBER(M42),M42&gt;=1)),AND(ISNUMBER(SERACH("papillary",N42)),OR(Y42="positive",Z42="positive"), ISNUMBER(SEARCH("BRAF",AB42)))),"intermediate","low"))</f>
        <v>intermediate</v>
      </c>
      <c r="AF42" s="41" t="str">
        <f t="shared" si="2"/>
        <v>3a</v>
      </c>
      <c r="AG42" s="41" t="str">
        <f t="shared" si="3"/>
        <v>1a</v>
      </c>
      <c r="AH42" s="41" t="str">
        <f t="shared" si="6"/>
        <v>0</v>
      </c>
      <c r="AI42" s="46" t="str">
        <f t="shared" si="7"/>
        <v>I</v>
      </c>
      <c r="AJ42" s="40" t="s">
        <v>742</v>
      </c>
      <c r="AK42" s="45" t="s">
        <v>1008</v>
      </c>
      <c r="AL42" s="45" t="s">
        <v>1007</v>
      </c>
      <c r="AM42" s="45" t="s">
        <v>1006</v>
      </c>
      <c r="AN42" s="45" t="s">
        <v>67</v>
      </c>
      <c r="AO42" s="12">
        <f t="shared" ca="1" si="8"/>
        <v>1</v>
      </c>
      <c r="AP42" s="15">
        <f t="shared" si="9"/>
        <v>1</v>
      </c>
      <c r="AQ42" s="15">
        <f t="shared" si="10"/>
        <v>1</v>
      </c>
      <c r="AR42" s="15">
        <f t="shared" si="11"/>
        <v>1</v>
      </c>
      <c r="AS42" s="26">
        <f t="shared" si="4"/>
        <v>1</v>
      </c>
      <c r="AT42" s="1"/>
    </row>
    <row r="43" spans="1:46">
      <c r="A43" t="str">
        <f>'Model output'!A42</f>
        <v>TCGA-DE-A4M9</v>
      </c>
      <c r="B43" s="52">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output'!G42)),AND(ISNUMBER(SEARCH("3",'Model output'!G42)),NOT(ISNUMBER(SEARCH("N3",'Model output'!G42)))),ISNUMBER(SEARCH("IV",'Model output'!G42)),ISNUMBER(SEARCH("four",'Model output'!G42)),ISNUMBER(SEARCH("4",'Model output'!G42)),ISNUMBER(SEARCH("V ",'Model output'!G42)),ISNUMBER(SEARCH("five",'Model output'!G42)),ISNUMBER(SEARCH("5",'Model output'!G42))))), "lateral", "central"))</f>
        <v/>
      </c>
      <c r="H43" t="str">
        <f>IF('Model output'!H42="","negative", IF('Model output'!H42=" ", "negative", IF('Model output'!H42="[]", "negative", IF(ISNUMBER(SEARCH("lymph node",'Model output'!H42)),"negative", IF(ISNUMBER(SEARCH("adipose tissue",'Model output'!H42)), "negative", IF(ISNUMBER(SEARCH("neck dissection",'Model output'!H42)),"negative","positive"))))))</f>
        <v>negative</v>
      </c>
      <c r="I43" t="str">
        <f>IF('Model output'!I42="","",IF(ISNUMBER('Model output'!I42),'Model output'!I42,1))</f>
        <v/>
      </c>
      <c r="J43" t="str">
        <f>IF('Model output'!J42="","",IF(AND(ISNUMBER('Model output'!J42),'Model output'!J42&lt;=I43),'Model output'!J42,IF(ISNUMBER(SEARCH("0/",'Model output'!J42)),0,1)))</f>
        <v/>
      </c>
      <c r="K43" t="str" cm="1">
        <f t="array" ref="K43">IF(COUNT(FIND({0,1,2,3,4,5,6,7,8,9},'Model output'!K42))&gt;0,'Model output'!K42,"")</f>
        <v/>
      </c>
      <c r="L43" s="8" t="str">
        <f t="shared" si="5"/>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
      </c>
      <c r="P43" t="str">
        <f>IF('Model output'!N42="","",'Model output'!N42)</f>
        <v>3.0 cm</v>
      </c>
      <c r="Q43" t="str">
        <f t="shared" si="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output'!P42="",'Model output'!P42="C",ISNUMBER(SEARCH("Not identified", 'Model output'!P42)),ISNUMBER(SEARCH("Absent",'Model output'!P42)),ISNUMBER(SEARCH("Absence",'Model output'!P42)),AND(ISNUMBER(SEARCH("No",'Model output'!P42)),NOT(ISNUMBER(SEARCH("diagnostic",'Model output'!P42)))),ISNUMBER(SEARCH("Negative",'Model output'!P42))),"negative","positive")</f>
        <v>positive</v>
      </c>
      <c r="T43">
        <f>IF('Model output'!O42="","",'Model output'!O42)</f>
        <v>2</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9" t="str">
        <f>IF('Model output'!S42="","",'Model output'!S42)</f>
        <v/>
      </c>
      <c r="Y43" t="str">
        <f>IF(OR('Model output'!S42="",ISNUMBER(SEARCH("No extension",'Model output'!S42)),ISNUMBER(SEARCH("Absent",'Model output'!S42)),ISNUMBER(SEARCH("Absence",'Model output'!S42)),AND(ISNUMBER(SEARCH("Not identified",'Model output'!S42)),NOT(ISNUMBER(SEARCH("Present, minimal",'Model output'!S42)))),AND(ISNUMBER(SEARCH("No",'Model output'!S42)),NOT(ISNUMBER(SEARCH("carcinoma",'Model output'!S42))),NOT(ISNUMBER(SEARCH("Present, minimal",'Model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muscle",X43)),ISNUMBER(SEARCH("larynx",X43)),AND(ISNUMBER(SEARCH("trachea",X43)),NOT(ISNUMBER(SEARCH("peritracheal fibroadipose tissue",X43)))),ISNUMBER(SEARCH("esophagus",X43)),ISNUMBER(SEARCH("recurrent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33" t="str">
        <f>IF(OR('Model output'!V42="", AND(ISERROR(SEARCH("Positive",'Model output'!V42)), ISNUMBER(SEARCH("Negative",'Model output'!V42))), ISNUMBER(SEARCH("Cannot be assessed",'Model output'!V42)), AND(ISNUMBER(SEARCH("Uninvolved",'Model output'!V42)),NOT(ISNUMBER(SEARCH("margin(s) involved",'Model output'!V42))),NOT(ISNUMBER(SEARCH("Involved by carcinoma for the second tumor",'Model output'!V42)))), ISNUMBER(SEARCH("No involvement",'Model output'!V42)), AND(NOT(ISNUMBER(SEARCH("focal",'Model output'!V42))),ISNUMBER(SEARCH("Free",'Model output'!V42))), ISNUMBER(SEARCH("narrowly excised",'Model output'!V42)), ISNUMBER(SEARCH("none",'Model output'!V42)), ISNUMBER(SEARCH("R0",'Model output'!V42)), ISNUMBER(SEARCH("&lt;0.2 mm",'Model output'!V42)), ISNUMBER(SEARCH("1 mm",'Model output'!V42)), ISNUMBER(SEARCH("0.1 CM",'Model output'!V42)), ISNUMBER(SEARCH("less than 0.2 mm",'Model output'!V42)), ISNUMBER(SEARCH("less than 1.0 mm",'Model output'!V42)), ISNUMBER(SEARCH("less than 0.5 mm",'Model output'!V42)), ISNUMBER(SEARCH("abut",'Model output'!V42))), "negative", "positive")</f>
        <v>positive</v>
      </c>
      <c r="AE43" s="40"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OR(ISNUMBER(SEARCH("papillary",N43,1)),ISNUMBER(SEARCH("papillary carcinoma",O43,1))),S43="positive"),AND(AND(ISNUMBER(J43),J43&gt;=5),M43=""),AND(AND(ISNUMBER(J43),J43&gt;=5),AND(ISNUMBER(M43),M43&gt;=1)),AND(ISNUMBER(SERACH("papillary",N43)),OR(Y43="positive",Z43="positive"), ISNUMBER(SEARCH("BRAF",AB43)))),"intermediate","low"))</f>
        <v>high</v>
      </c>
      <c r="AF43" s="41" t="str">
        <f t="shared" si="2"/>
        <v>2</v>
      </c>
      <c r="AG43" s="41" t="str">
        <f t="shared" si="3"/>
        <v>0</v>
      </c>
      <c r="AH43" s="41" t="str">
        <f t="shared" si="6"/>
        <v>0</v>
      </c>
      <c r="AI43" s="46" t="str">
        <f t="shared" si="7"/>
        <v>I</v>
      </c>
      <c r="AJ43" s="40" t="s">
        <v>738</v>
      </c>
      <c r="AK43" s="45" t="s">
        <v>1005</v>
      </c>
      <c r="AL43" s="45" t="s">
        <v>1006</v>
      </c>
      <c r="AM43" s="45" t="s">
        <v>1006</v>
      </c>
      <c r="AN43" s="45" t="s">
        <v>67</v>
      </c>
      <c r="AO43" s="12">
        <f t="shared" si="8"/>
        <v>1</v>
      </c>
      <c r="AP43" s="15">
        <f t="shared" si="9"/>
        <v>1</v>
      </c>
      <c r="AQ43" s="15">
        <f t="shared" si="10"/>
        <v>1</v>
      </c>
      <c r="AR43" s="15">
        <f t="shared" si="11"/>
        <v>1</v>
      </c>
      <c r="AS43" s="26">
        <f t="shared" si="4"/>
        <v>1</v>
      </c>
      <c r="AT43" s="1"/>
    </row>
    <row r="44" spans="1:46">
      <c r="A44" t="str">
        <f>'Model output'!A43</f>
        <v>TCGA-DE-A4MA</v>
      </c>
      <c r="B44" s="52">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output'!G43)),AND(ISNUMBER(SEARCH("3",'Model output'!G43)),NOT(ISNUMBER(SEARCH("N3",'Model output'!G43)))),ISNUMBER(SEARCH("IV",'Model output'!G43)),ISNUMBER(SEARCH("four",'Model output'!G43)),ISNUMBER(SEARCH("4",'Model output'!G43)),ISNUMBER(SEARCH("V ",'Model output'!G43)),ISNUMBER(SEARCH("five",'Model output'!G43)),ISNUMBER(SEARCH("5",'Model output'!G43))))), "lateral", "central"))</f>
        <v>central</v>
      </c>
      <c r="H44" t="str">
        <f>IF('Model output'!H43="","negative", IF('Model output'!H43=" ", "negative", IF('Model output'!H43="[]", "negative", IF(ISNUMBER(SEARCH("lymph node",'Model output'!H43)),"negative", IF(ISNUMBER(SEARCH("adipose tissue",'Model output'!H43)), "negative", IF(ISNUMBER(SEARCH("neck dissection",'Model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0.5 cm</v>
      </c>
      <c r="L44" s="8" t="str">
        <f t="shared" si="5"/>
        <v>0.5cm</v>
      </c>
      <c r="M44" cm="1">
        <f t="array" ref="M44">IF(L44="","",IF(ISNUMBER(SEARCH("cm",L44)),MAX(VALUE(SUBSTITUTE(_xlfn.FILTERXML("&lt;t&gt;&lt;s&gt;"&amp;SUBSTITUTE(L44,",","&lt;/s&gt;&lt;s&gt;")&amp;"&lt;/s&gt;&lt;/t&gt;","//s"),"cm",""))),MAX(VALUE(SUBSTITUTE(_xlfn.FILTERXML("&lt;t&gt;&lt;s&gt;"&amp;SUBSTITUTE(L44,",","&lt;/s&gt;&lt;s&gt;")&amp;"&lt;/s&gt;&lt;/t&gt;","//s"),"mm","")))/10))</f>
        <v>0.5</v>
      </c>
      <c r="N44" t="str">
        <f>IF('Model output'!L43="","",'Model output'!L43)</f>
        <v>Papillary thyroid carcinoma</v>
      </c>
      <c r="O44" t="str">
        <f>IF('Model output'!M43="","",'Model output'!M43)</f>
        <v>usual, oncocytic cytoplasmic features</v>
      </c>
      <c r="P44" t="str">
        <f>IF('Model output'!N43="","",'Model output'!N43)</f>
        <v>4.2 cm</v>
      </c>
      <c r="Q44" t="str">
        <f t="shared" si="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output'!P43="",'Model output'!P43="C",ISNUMBER(SEARCH("Not identified", 'Model output'!P43)),ISNUMBER(SEARCH("Absent",'Model output'!P43)),ISNUMBER(SEARCH("Absence",'Model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9" t="str">
        <f>IF('Model output'!S43="","",'Model output'!S43)</f>
        <v>adipose tissue</v>
      </c>
      <c r="Y44" t="str">
        <f>IF(OR('Model output'!S43="",ISNUMBER(SEARCH("No extension",'Model output'!S43)),ISNUMBER(SEARCH("Absent",'Model output'!S43)),ISNUMBER(SEARCH("Absence",'Model output'!S43)),AND(ISNUMBER(SEARCH("Not identified",'Model output'!S43)),NOT(ISNUMBER(SEARCH("Present, minimal",'Model output'!S43)))),AND(ISNUMBER(SEARCH("No",'Model output'!S43)),NOT(ISNUMBER(SEARCH("carcinoma",'Model output'!S43))),NOT(ISNUMBER(SEARCH("Present, minimal",'Model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muscle",X44)),ISNUMBER(SEARCH("larynx",X44)),AND(ISNUMBER(SEARCH("trachea",X44)),NOT(ISNUMBER(SEARCH("peritracheal fibroadipose tissue",X44)))),ISNUMBER(SEARCH("esophagus",X44)),ISNUMBER(SEARCH("recurrent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33" t="str">
        <f>IF(OR('Model output'!V43="", AND(ISERROR(SEARCH("Positive",'Model output'!V43)), ISNUMBER(SEARCH("Negative",'Model output'!V43))), ISNUMBER(SEARCH("Cannot be assessed",'Model output'!V43)), AND(ISNUMBER(SEARCH("Uninvolved",'Model output'!V43)),NOT(ISNUMBER(SEARCH("margin(s) involved",'Model output'!V43))),NOT(ISNUMBER(SEARCH("Involved by carcinoma for the second tumor",'Model output'!V43)))), ISNUMBER(SEARCH("No involvement",'Model output'!V43)), AND(NOT(ISNUMBER(SEARCH("focal",'Model output'!V43))),ISNUMBER(SEARCH("Free",'Model output'!V43))), ISNUMBER(SEARCH("narrowly excised",'Model output'!V43)), ISNUMBER(SEARCH("none",'Model output'!V43)), ISNUMBER(SEARCH("R0",'Model output'!V43)), ISNUMBER(SEARCH("&lt;0.2 mm",'Model output'!V43)), ISNUMBER(SEARCH("1 mm",'Model output'!V43)), ISNUMBER(SEARCH("0.1 CM",'Model output'!V43)), ISNUMBER(SEARCH("less than 0.2 mm",'Model output'!V43)), ISNUMBER(SEARCH("less than 1.0 mm",'Model output'!V43)), ISNUMBER(SEARCH("less than 0.5 mm",'Model output'!V43)), ISNUMBER(SEARCH("abut",'Model output'!V43))), "negative", "positive")</f>
        <v>negative</v>
      </c>
      <c r="AE44" s="40"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OR(ISNUMBER(SEARCH("papillary",N44,1)),ISNUMBER(SEARCH("papillary carcinoma",O44,1))),S44="positive"),AND(AND(ISNUMBER(J44),J44&gt;=5),M44=""),AND(AND(ISNUMBER(J44),J44&gt;=5),AND(ISNUMBER(M44),M44&gt;=1)),AND(ISNUMBER(SERACH("papillary",N44)),OR(Y44="positive",Z44="positive"), ISNUMBER(SEARCH("BRAF",AB44)))),"intermediate","low"))</f>
        <v>intermediate</v>
      </c>
      <c r="AF44" s="41" t="str">
        <f t="shared" si="2"/>
        <v>3a</v>
      </c>
      <c r="AG44" s="41" t="str">
        <f t="shared" si="3"/>
        <v>1a</v>
      </c>
      <c r="AH44" s="41" t="str">
        <f t="shared" si="6"/>
        <v>0</v>
      </c>
      <c r="AI44" s="46" t="str">
        <f t="shared" si="7"/>
        <v>I</v>
      </c>
      <c r="AJ44" s="40" t="s">
        <v>742</v>
      </c>
      <c r="AK44" s="45" t="s">
        <v>1008</v>
      </c>
      <c r="AL44" s="45" t="s">
        <v>1007</v>
      </c>
      <c r="AM44" s="45" t="s">
        <v>1006</v>
      </c>
      <c r="AN44" s="45" t="s">
        <v>67</v>
      </c>
      <c r="AO44" s="12">
        <f t="shared" ca="1" si="8"/>
        <v>1</v>
      </c>
      <c r="AP44" s="15">
        <f t="shared" si="9"/>
        <v>1</v>
      </c>
      <c r="AQ44" s="15">
        <f t="shared" si="10"/>
        <v>1</v>
      </c>
      <c r="AR44" s="15">
        <f t="shared" si="11"/>
        <v>1</v>
      </c>
      <c r="AS44" s="26">
        <f t="shared" si="4"/>
        <v>1</v>
      </c>
      <c r="AT44" s="1"/>
    </row>
    <row r="45" spans="1:46">
      <c r="A45" t="str">
        <f>'Model output'!A44</f>
        <v>TCGA-DE-A4MC</v>
      </c>
      <c r="B45" s="52">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output'!G44)),AND(ISNUMBER(SEARCH("3",'Model output'!G44)),NOT(ISNUMBER(SEARCH("N3",'Model output'!G44)))),ISNUMBER(SEARCH("IV",'Model output'!G44)),ISNUMBER(SEARCH("four",'Model output'!G44)),ISNUMBER(SEARCH("4",'Model output'!G44)),ISNUMBER(SEARCH("V ",'Model output'!G44)),ISNUMBER(SEARCH("five",'Model output'!G44)),ISNUMBER(SEARCH("5",'Model output'!G44))))), "lateral", "central"))</f>
        <v>lateral</v>
      </c>
      <c r="H45" t="str">
        <f>IF('Model output'!H44="","negative", IF('Model output'!H44=" ", "negative", IF('Model output'!H44="[]", "negative", IF(ISNUMBER(SEARCH("lymph node",'Model output'!H44)),"negative", IF(ISNUMBER(SEARCH("adipose tissue",'Model output'!H44)), "negative", IF(ISNUMBER(SEARCH("neck dissection",'Model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5"/>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cm</v>
      </c>
      <c r="Q45" t="str">
        <f t="shared" si="1"/>
        <v>2.8cm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output'!P44="",'Model output'!P44="C",ISNUMBER(SEARCH("Not identified", 'Model output'!P44)),ISNUMBER(SEARCH("Absent",'Model output'!P44)),ISNUMBER(SEARCH("Absence",'Model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9" t="str">
        <f>IF('Model output'!S44="","",'Model output'!S44)</f>
        <v>perithyroidal fibradipose tissue, skeletal muscle, subcutaneous soft tissues</v>
      </c>
      <c r="Y45" t="str">
        <f>IF(OR('Model output'!S44="",ISNUMBER(SEARCH("No extension",'Model output'!S44)),ISNUMBER(SEARCH("Absent",'Model output'!S44)),ISNUMBER(SEARCH("Absence",'Model output'!S44)),AND(ISNUMBER(SEARCH("Not identified",'Model output'!S44)),NOT(ISNUMBER(SEARCH("Present, minimal",'Model output'!S44)))),AND(ISNUMBER(SEARCH("No",'Model output'!S44)),NOT(ISNUMBER(SEARCH("carcinoma",'Model output'!S44))),NOT(ISNUMBER(SEARCH("Present, minimal",'Model output'!S44)))),ISNUMBER(SEARCH("negative",'Model output'!S44))),"negative",IF(Z45="positive","gETE", "positive"))</f>
        <v>gETE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muscle",X45)),ISNUMBER(SEARCH("larynx",X45)),AND(ISNUMBER(SEARCH("trachea",X45)),NOT(ISNUMBER(SEARCH("peritracheal fibroadipose tissue",X45)))),ISNUMBER(SEARCH("esophagus",X45)),ISNUMBER(SEARCH("recurrent laryngeal nerve",X45))),"positive","negative"))</f>
        <v>positive</v>
      </c>
      <c r="AA45" t="str">
        <f>IF('Model output'!T44="","",IF('Model output'!T44="Not mentioned", "No", "Yes"))</f>
        <v/>
      </c>
      <c r="AB45" t="str">
        <f>IF(AA45&lt;&gt;"Yes","",IF(OR('Model output'!U44="",ISNUMBER(SEARCH("Not identified",'Model output'!U44))),"",'Model output'!U44))</f>
        <v/>
      </c>
      <c r="AC45" s="33" t="str">
        <f>IF(OR('Model output'!V44="", AND(ISERROR(SEARCH("Positive",'Model output'!V44)), ISNUMBER(SEARCH("Negative",'Model output'!V44))), ISNUMBER(SEARCH("Cannot be assessed",'Model output'!V44)), AND(ISNUMBER(SEARCH("Uninvolved",'Model output'!V44)),NOT(ISNUMBER(SEARCH("margin(s) involved",'Model output'!V44))),NOT(ISNUMBER(SEARCH("Involved by carcinoma for the second tumor",'Model output'!V44)))), ISNUMBER(SEARCH("No involvement",'Model output'!V44)), AND(NOT(ISNUMBER(SEARCH("focal",'Model output'!V44))),ISNUMBER(SEARCH("Free",'Model output'!V44))), ISNUMBER(SEARCH("narrowly excised",'Model output'!V44)), ISNUMBER(SEARCH("none",'Model output'!V44)), ISNUMBER(SEARCH("R0",'Model output'!V44)), ISNUMBER(SEARCH("&lt;0.2 mm",'Model output'!V44)), ISNUMBER(SEARCH("1 mm",'Model output'!V44)), ISNUMBER(SEARCH("0.1 CM",'Model output'!V44)), ISNUMBER(SEARCH("less than 0.2 mm",'Model output'!V44)), ISNUMBER(SEARCH("less than 1.0 mm",'Model output'!V44)), ISNUMBER(SEARCH("less than 0.5 mm",'Model output'!V44)), ISNUMBER(SEARCH("abut",'Model output'!V44))), "negative", "positive")</f>
        <v>negative</v>
      </c>
      <c r="AE45" s="40" t="str" cm="1">
        <f t="array" ref="AE45">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OR(ISNUMBER(SEARCH("papillary",N45,1)),ISNUMBER(SEARCH("papillary carcinoma",O45,1))),S45="positive"),AND(AND(ISNUMBER(J45),J45&gt;=5),M45=""),AND(AND(ISNUMBER(J45),J45&gt;=5),AND(ISNUMBER(M45),M45&gt;=1)),AND(ISNUMBER(SERACH("papillary",N45)),OR(Y45="positive",Z45="positive"), ISNUMBER(SEARCH("BRAF",AB45)))),"intermediate","low"))</f>
        <v>high</v>
      </c>
      <c r="AF45" s="41" t="str">
        <f t="shared" si="2"/>
        <v>3b</v>
      </c>
      <c r="AG45" s="41" t="str">
        <f t="shared" si="3"/>
        <v>1b</v>
      </c>
      <c r="AH45" s="41" t="str">
        <f t="shared" si="6"/>
        <v>0</v>
      </c>
      <c r="AI45" s="46" t="str">
        <f t="shared" si="7"/>
        <v>I</v>
      </c>
      <c r="AJ45" s="40" t="s">
        <v>742</v>
      </c>
      <c r="AK45" s="45" t="s">
        <v>1005</v>
      </c>
      <c r="AL45" s="45" t="s">
        <v>1002</v>
      </c>
      <c r="AM45" s="45" t="s">
        <v>1003</v>
      </c>
      <c r="AN45" s="45" t="s">
        <v>67</v>
      </c>
      <c r="AO45" s="12">
        <f t="shared" si="8"/>
        <v>0</v>
      </c>
      <c r="AP45" s="15">
        <f t="shared" si="9"/>
        <v>0</v>
      </c>
      <c r="AQ45" s="15">
        <f t="shared" si="10"/>
        <v>1</v>
      </c>
      <c r="AR45" s="15">
        <f t="shared" si="11"/>
        <v>1</v>
      </c>
      <c r="AS45" s="26">
        <f t="shared" si="4"/>
        <v>1</v>
      </c>
      <c r="AT45" s="1"/>
    </row>
    <row r="46" spans="1:46">
      <c r="A46" t="str">
        <f>'Model output'!A45</f>
        <v>TCGA-DE-A4MD</v>
      </c>
      <c r="B46" s="52">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
      </c>
      <c r="F46" t="str">
        <f t="shared" ref="F46:F109"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output'!G45)),AND(ISNUMBER(SEARCH("3",'Model output'!G45)),NOT(ISNUMBER(SEARCH("N3",'Model output'!G45)))),ISNUMBER(SEARCH("IV",'Model output'!G45)),ISNUMBER(SEARCH("four",'Model output'!G45)),ISNUMBER(SEARCH("4",'Model output'!G45)),ISNUMBER(SEARCH("V ",'Model output'!G45)),ISNUMBER(SEARCH("five",'Model output'!G45)),ISNUMBER(SEARCH("5",'Model output'!G45))))), "lateral", "central"))</f>
        <v>lateral</v>
      </c>
      <c r="H46" t="str">
        <f>IF('Model output'!H45="","negative", IF('Model output'!H45=" ", "negative", IF('Model output'!H45="[]", "negative", IF(ISNUMBER(SEARCH("lymph node",'Model output'!H45)),"negative", IF(ISNUMBER(SEARCH("adipose tissue",'Model output'!H45)), "negative", IF(ISNUMBER(SEARCH("neck dissection",'Model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5"/>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microcarcinoma</v>
      </c>
      <c r="P46" t="str">
        <f>IF('Model output'!N45="","",'Model output'!N45)</f>
        <v>6.0 cm</v>
      </c>
      <c r="Q46" t="str">
        <f t="shared" si="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output'!P45="",'Model output'!P45="C",ISNUMBER(SEARCH("Not identified", 'Model output'!P45)),ISNUMBER(SEARCH("Absent",'Model output'!P45)),ISNUMBER(SEARCH("Absence",'Model output'!P45)),AND(ISNUMBER(SEARCH("No",'Model output'!P45)),NOT(ISNUMBER(SEARCH("diagnostic",'Model output'!P45)))),ISNUMBER(SEARCH("Negative",'Model output'!P45))),"negative","positive")</f>
        <v>positive</v>
      </c>
      <c r="T46">
        <f>IF('Model output'!O45="","",'Model output'!O45)</f>
        <v>2</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9" t="str">
        <f>IF('Model output'!S45="","",'Model output'!S45)</f>
        <v/>
      </c>
      <c r="Y46" t="str">
        <f>IF(OR('Model output'!S45="",ISNUMBER(SEARCH("No extension",'Model output'!S45)),ISNUMBER(SEARCH("Absent",'Model output'!S45)),ISNUMBER(SEARCH("Absence",'Model output'!S45)),AND(ISNUMBER(SEARCH("Not identified",'Model output'!S45)),NOT(ISNUMBER(SEARCH("Present, minimal",'Model output'!S45)))),AND(ISNUMBER(SEARCH("No",'Model output'!S45)),NOT(ISNUMBER(SEARCH("carcinoma",'Model output'!S45))),NOT(ISNUMBER(SEARCH("Present, minimal",'Model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muscle",X46)),ISNUMBER(SEARCH("larynx",X46)),AND(ISNUMBER(SEARCH("trachea",X46)),NOT(ISNUMBER(SEARCH("peritracheal fibroadipose tissue",X46)))),ISNUMBER(SEARCH("esophagus",X46)),ISNUMBER(SEARCH("recurrent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33" t="str">
        <f>IF(OR('Model output'!V45="", AND(ISERROR(SEARCH("Positive",'Model output'!V45)), ISNUMBER(SEARCH("Negative",'Model output'!V45))), ISNUMBER(SEARCH("Cannot be assessed",'Model output'!V45)), AND(ISNUMBER(SEARCH("Uninvolved",'Model output'!V45)),NOT(ISNUMBER(SEARCH("margin(s) involved",'Model output'!V45))),NOT(ISNUMBER(SEARCH("Involved by carcinoma for the second tumor",'Model output'!V45)))), ISNUMBER(SEARCH("No involvement",'Model output'!V45)), AND(NOT(ISNUMBER(SEARCH("focal",'Model output'!V45))),ISNUMBER(SEARCH("Free",'Model output'!V45))), ISNUMBER(SEARCH("narrowly excised",'Model output'!V45)), ISNUMBER(SEARCH("none",'Model output'!V45)), ISNUMBER(SEARCH("R0",'Model output'!V45)), ISNUMBER(SEARCH("&lt;0.2 mm",'Model output'!V45)), ISNUMBER(SEARCH("1 mm",'Model output'!V45)), ISNUMBER(SEARCH("0.1 CM",'Model output'!V45)), ISNUMBER(SEARCH("less than 0.2 mm",'Model output'!V45)), ISNUMBER(SEARCH("less than 1.0 mm",'Model output'!V45)), ISNUMBER(SEARCH("less than 0.5 mm",'Model output'!V45)), ISNUMBER(SEARCH("abut",'Model output'!V45))), "negative", "positive")</f>
        <v>negative</v>
      </c>
      <c r="AE46" s="40"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OR(ISNUMBER(SEARCH("papillary",N46,1)),ISNUMBER(SEARCH("papillary carcinoma",O46,1))),S46="positive"),AND(AND(ISNUMBER(J46),J46&gt;=5),M46=""),AND(AND(ISNUMBER(J46),J46&gt;=5),AND(ISNUMBER(M46),M46&gt;=1)),AND(ISNUMBER(SERACH("papillary",N46)),OR(Y46="positive",Z46="positive"), ISNUMBER(SEARCH("BRAF",AB46)))),"intermediate","low"))</f>
        <v>high</v>
      </c>
      <c r="AF46" s="41" t="str">
        <f t="shared" si="2"/>
        <v>3a</v>
      </c>
      <c r="AG46" s="41" t="str">
        <f t="shared" si="3"/>
        <v>1b</v>
      </c>
      <c r="AH46" s="41" t="str">
        <f t="shared" si="6"/>
        <v>0</v>
      </c>
      <c r="AI46" s="46" t="str">
        <f t="shared" si="7"/>
        <v>II</v>
      </c>
      <c r="AJ46" s="40" t="s">
        <v>738</v>
      </c>
      <c r="AK46" s="45" t="s">
        <v>1008</v>
      </c>
      <c r="AL46" s="45" t="s">
        <v>1002</v>
      </c>
      <c r="AM46" s="45" t="s">
        <v>1006</v>
      </c>
      <c r="AN46" s="45" t="s">
        <v>1004</v>
      </c>
      <c r="AO46" s="12">
        <f t="shared" si="8"/>
        <v>1</v>
      </c>
      <c r="AP46" s="15">
        <f t="shared" si="9"/>
        <v>1</v>
      </c>
      <c r="AQ46" s="15">
        <f t="shared" si="10"/>
        <v>1</v>
      </c>
      <c r="AR46" s="15">
        <f t="shared" si="11"/>
        <v>1</v>
      </c>
      <c r="AS46" s="26">
        <f t="shared" si="4"/>
        <v>1</v>
      </c>
      <c r="AT46" s="1"/>
    </row>
    <row r="47" spans="1:46">
      <c r="A47" t="str">
        <f>'Model output'!A46</f>
        <v>TCGA-DE-A69J</v>
      </c>
      <c r="B47" s="52">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output'!G46)),AND(ISNUMBER(SEARCH("3",'Model output'!G46)),NOT(ISNUMBER(SEARCH("N3",'Model output'!G46)))),ISNUMBER(SEARCH("IV",'Model output'!G46)),ISNUMBER(SEARCH("four",'Model output'!G46)),ISNUMBER(SEARCH("4",'Model output'!G46)),ISNUMBER(SEARCH("V ",'Model output'!G46)),ISNUMBER(SEARCH("five",'Model output'!G46)),ISNUMBER(SEARCH("5",'Model output'!G46))))), "lateral", "central"))</f>
        <v/>
      </c>
      <c r="H47" t="str">
        <f>IF('Model output'!H46="","negative", IF('Model output'!H46=" ", "negative", IF('Model output'!H46="[]", "negative", IF(ISNUMBER(SEARCH("lymph node",'Model output'!H46)),"negative", IF(ISNUMBER(SEARCH("adipose tissue",'Model output'!H46)), "negative", IF(ISNUMBER(SEARCH("neck dissection",'Model output'!H46)),"negative","positive"))))))</f>
        <v>negative</v>
      </c>
      <c r="I47" t="str">
        <f>IF('Model output'!I46="","",IF(ISNUMBER('Model output'!I46),'Model output'!I46,1))</f>
        <v/>
      </c>
      <c r="J47" t="str">
        <f>IF('Model output'!J46="","",IF(AND(ISNUMBER('Model output'!J46),'Model output'!J46&lt;=I47),'Model output'!J46,IF(ISNUMBER(SEARCH("0/",'Model output'!J46)),0,1)))</f>
        <v/>
      </c>
      <c r="K47" t="str" cm="1">
        <f t="array" ref="K47">IF(COUNT(FIND({0,1,2,3,4,5,6,7,8,9},'Model output'!K46))&gt;0,'Model output'!K46,"")</f>
        <v/>
      </c>
      <c r="L47" s="8" t="str">
        <f t="shared" si="5"/>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multifocal</v>
      </c>
      <c r="P47" t="str">
        <f>IF('Model output'!N46="","",'Model output'!N46)</f>
        <v>2.5 cm, 1.7 cm</v>
      </c>
      <c r="Q47" t="str">
        <f t="shared" si="1"/>
        <v>2.5cm,1.7cm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output'!P46="",'Model output'!P46="C",ISNUMBER(SEARCH("Not identified", 'Model output'!P46)),ISNUMBER(SEARCH("Absent",'Model output'!P46)),ISNUMBER(SEARCH("Absence",'Model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9" t="str">
        <f>IF('Model output'!S46="","",'Model output'!S46)</f>
        <v>not identified</v>
      </c>
      <c r="Y47" t="str">
        <f>IF(OR('Model output'!S46="",ISNUMBER(SEARCH("No extension",'Model output'!S46)),ISNUMBER(SEARCH("Absent",'Model output'!S46)),ISNUMBER(SEARCH("Absence",'Model output'!S46)),AND(ISNUMBER(SEARCH("Not identified",'Model output'!S46)),NOT(ISNUMBER(SEARCH("Present, minimal",'Model output'!S46)))),AND(ISNUMBER(SEARCH("No",'Model output'!S46)),NOT(ISNUMBER(SEARCH("carcinoma",'Model output'!S46))),NOT(ISNUMBER(SEARCH("Present, minimal",'Model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muscle",X47)),ISNUMBER(SEARCH("larynx",X47)),AND(ISNUMBER(SEARCH("trachea",X47)),NOT(ISNUMBER(SEARCH("peritracheal fibroadipose tissue",X47)))),ISNUMBER(SEARCH("esophagus",X47)),ISNUMBER(SEARCH("recurrent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33" t="str">
        <f>IF(OR('Model output'!V46="", AND(ISERROR(SEARCH("Positive",'Model output'!V46)), ISNUMBER(SEARCH("Negative",'Model output'!V46))), ISNUMBER(SEARCH("Cannot be assessed",'Model output'!V46)), AND(ISNUMBER(SEARCH("Uninvolved",'Model output'!V46)),NOT(ISNUMBER(SEARCH("margin(s) involved",'Model output'!V46))),NOT(ISNUMBER(SEARCH("Involved by carcinoma for the second tumor",'Model output'!V46)))), ISNUMBER(SEARCH("No involvement",'Model output'!V46)), AND(NOT(ISNUMBER(SEARCH("focal",'Model output'!V46))),ISNUMBER(SEARCH("Free",'Model output'!V46))), ISNUMBER(SEARCH("narrowly excised",'Model output'!V46)), ISNUMBER(SEARCH("none",'Model output'!V46)), ISNUMBER(SEARCH("R0",'Model output'!V46)), ISNUMBER(SEARCH("&lt;0.2 mm",'Model output'!V46)), ISNUMBER(SEARCH("1 mm",'Model output'!V46)), ISNUMBER(SEARCH("0.1 CM",'Model output'!V46)), ISNUMBER(SEARCH("less than 0.2 mm",'Model output'!V46)), ISNUMBER(SEARCH("less than 1.0 mm",'Model output'!V46)), ISNUMBER(SEARCH("less than 0.5 mm",'Model output'!V46)), ISNUMBER(SEARCH("abut",'Model output'!V46))), "negative", "positive")</f>
        <v>negative</v>
      </c>
      <c r="AE47" s="40"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OR(ISNUMBER(SEARCH("papillary",N47,1)),ISNUMBER(SEARCH("papillary carcinoma",O47,1))),S47="positive"),AND(AND(ISNUMBER(J47),J47&gt;=5),M47=""),AND(AND(ISNUMBER(J47),J47&gt;=5),AND(ISNUMBER(M47),M47&gt;=1)),AND(ISNUMBER(SERACH("papillary",N47)),OR(Y47="positive",Z47="positive"), ISNUMBER(SEARCH("BRAF",AB47)))),"intermediate","low"))</f>
        <v>low</v>
      </c>
      <c r="AF47" s="41" t="str">
        <f t="shared" si="2"/>
        <v>2</v>
      </c>
      <c r="AG47" s="41" t="str">
        <f t="shared" si="3"/>
        <v>0</v>
      </c>
      <c r="AH47" s="41" t="str">
        <f t="shared" si="6"/>
        <v>0</v>
      </c>
      <c r="AI47" s="46" t="str">
        <f t="shared" si="7"/>
        <v>I</v>
      </c>
      <c r="AJ47" s="40" t="s">
        <v>741</v>
      </c>
      <c r="AK47" s="45" t="s">
        <v>1005</v>
      </c>
      <c r="AL47" s="45" t="s">
        <v>1006</v>
      </c>
      <c r="AM47" s="45" t="s">
        <v>1006</v>
      </c>
      <c r="AN47" s="45" t="s">
        <v>67</v>
      </c>
      <c r="AO47" s="12">
        <f t="shared" ca="1" si="8"/>
        <v>1</v>
      </c>
      <c r="AP47" s="15">
        <f t="shared" si="9"/>
        <v>1</v>
      </c>
      <c r="AQ47" s="15">
        <f t="shared" si="10"/>
        <v>1</v>
      </c>
      <c r="AR47" s="15">
        <f t="shared" si="11"/>
        <v>1</v>
      </c>
      <c r="AS47" s="26">
        <f t="shared" si="4"/>
        <v>1</v>
      </c>
      <c r="AT47" s="1"/>
    </row>
    <row r="48" spans="1:46">
      <c r="A48" t="str">
        <f>'Model output'!A47</f>
        <v>TCGA-DJ-A13L</v>
      </c>
      <c r="B48" s="52">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1</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2"/>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output'!G47)),AND(ISNUMBER(SEARCH("3",'Model output'!G47)),NOT(ISNUMBER(SEARCH("N3",'Model output'!G47)))),ISNUMBER(SEARCH("IV",'Model output'!G47)),ISNUMBER(SEARCH("four",'Model output'!G47)),ISNUMBER(SEARCH("4",'Model output'!G47)),ISNUMBER(SEARCH("V ",'Model output'!G47)),ISNUMBER(SEARCH("five",'Model output'!G47)),ISNUMBER(SEARCH("5",'Model output'!G47))))), "lateral", "central"))</f>
        <v/>
      </c>
      <c r="H48" t="str">
        <f>IF('Model output'!H47="","negative", IF('Model output'!H47=" ", "negative", IF('Model output'!H47="[]", "negative", IF(ISNUMBER(SEARCH("lymph node",'Model output'!H47)),"negative", IF(ISNUMBER(SEARCH("adipose tissue",'Model output'!H47)), "negative", IF(ISNUMBER(SEARCH("neck dissection",'Model output'!H47)),"negative","positive"))))))</f>
        <v>negative</v>
      </c>
      <c r="I48">
        <f>IF('Model output'!I47="","",IF(ISNUMBER('Model output'!I47),'Model output'!I47,1))</f>
        <v>25</v>
      </c>
      <c r="J48">
        <f>IF('Model output'!J47="","",IF(AND(ISNUMBER('Model output'!J47),'Model output'!J47&lt;=I48),'Model output'!J47,IF(ISNUMBER(SEARCH("0/",'Model output'!J47)),0,1)))</f>
        <v>2</v>
      </c>
      <c r="K48" t="str" cm="1">
        <f t="array" ref="K48">IF(COUNT(FIND({0,1,2,3,4,5,6,7,8,9},'Model output'!K47))&gt;0,'Model output'!K47,"")</f>
        <v/>
      </c>
      <c r="L48" s="8" t="str">
        <f t="shared" si="5"/>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v>
      </c>
      <c r="O48" t="str">
        <f>IF('Model output'!M47="","",'Model output'!M47)</f>
        <v>Tall cell variant</v>
      </c>
      <c r="P48" t="str">
        <f>IF('Model output'!N47="","",'Model output'!N47)</f>
        <v>1.4 cm</v>
      </c>
      <c r="Q48" t="str">
        <f t="shared" si="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output'!P47="",'Model output'!P47="C",ISNUMBER(SEARCH("Not identified", 'Model output'!P47)),ISNUMBER(SEARCH("Absent",'Model output'!P47)),ISNUMBER(SEARCH("Absence",'Model output'!P47)),AND(ISNUMBER(SEARCH("No",'Model output'!P47)),NOT(ISNUMBER(SEARCH("diagnostic",'Model output'!P47)))),ISNUMBER(SEARCH("Negative",'Model output'!P47))),"negative","positive")</f>
        <v>negative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9" t="str">
        <f>IF('Model output'!S47="","",'Model output'!S47)</f>
        <v>No definite extrathyroidal extension is noted</v>
      </c>
      <c r="Y48" t="str">
        <f>IF(OR('Model output'!S47="",ISNUMBER(SEARCH("No extension",'Model output'!S47)),ISNUMBER(SEARCH("Absent",'Model output'!S47)),ISNUMBER(SEARCH("Absence",'Model output'!S47)),AND(ISNUMBER(SEARCH("Not identified",'Model output'!S47)),NOT(ISNUMBER(SEARCH("Present, minimal",'Model output'!S47)))),AND(ISNUMBER(SEARCH("No",'Model output'!S47)),NOT(ISNUMBER(SEARCH("carcinoma",'Model output'!S47))),NOT(ISNUMBER(SEARCH("Present, minimal",'Model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muscle",X48)),ISNUMBER(SEARCH("larynx",X48)),AND(ISNUMBER(SEARCH("trachea",X48)),NOT(ISNUMBER(SEARCH("peritracheal fibroadipose tissue",X48)))),ISNUMBER(SEARCH("esophagus",X48)),ISNUMBER(SEARCH("recurrent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33" t="str">
        <f>IF(OR('Model output'!V47="", AND(ISERROR(SEARCH("Positive",'Model output'!V47)), ISNUMBER(SEARCH("Negative",'Model output'!V47))), ISNUMBER(SEARCH("Cannot be assessed",'Model output'!V47)), AND(ISNUMBER(SEARCH("Uninvolved",'Model output'!V47)),NOT(ISNUMBER(SEARCH("margin(s) involved",'Model output'!V47))),NOT(ISNUMBER(SEARCH("Involved by carcinoma for the second tumor",'Model output'!V47)))), ISNUMBER(SEARCH("No involvement",'Model output'!V47)), AND(NOT(ISNUMBER(SEARCH("focal",'Model output'!V47))),ISNUMBER(SEARCH("Free",'Model output'!V47))), ISNUMBER(SEARCH("narrowly excised",'Model output'!V47)), ISNUMBER(SEARCH("none",'Model output'!V47)), ISNUMBER(SEARCH("R0",'Model output'!V47)), ISNUMBER(SEARCH("&lt;0.2 mm",'Model output'!V47)), ISNUMBER(SEARCH("1 mm",'Model output'!V47)), ISNUMBER(SEARCH("0.1 CM",'Model output'!V47)), ISNUMBER(SEARCH("less than 0.2 mm",'Model output'!V47)), ISNUMBER(SEARCH("less than 1.0 mm",'Model output'!V47)), ISNUMBER(SEARCH("less than 0.5 mm",'Model output'!V47)), ISNUMBER(SEARCH("abut",'Model output'!V47))), "negative", "positive")</f>
        <v>negative</v>
      </c>
      <c r="AE48" s="40"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OR(ISNUMBER(SEARCH("papillary",N48,1)),ISNUMBER(SEARCH("papillary carcinoma",O48,1))),S48="positive"),AND(AND(ISNUMBER(J48),J48&gt;=5),M48=""),AND(AND(ISNUMBER(J48),J48&gt;=5),AND(ISNUMBER(M48),M48&gt;=1)),AND(ISNUMBER(SERACH("papillary",N48)),OR(Y48="positive",Z48="positive"), ISNUMBER(SEARCH("BRAF",AB48)))),"intermediate","low"))</f>
        <v>intermediate</v>
      </c>
      <c r="AF48" s="41" t="str">
        <f t="shared" si="2"/>
        <v>1b</v>
      </c>
      <c r="AG48" s="41" t="str">
        <f t="shared" si="3"/>
        <v>1a</v>
      </c>
      <c r="AH48" s="41" t="str">
        <f t="shared" si="6"/>
        <v>0</v>
      </c>
      <c r="AI48" s="46" t="str">
        <f t="shared" si="7"/>
        <v>II</v>
      </c>
      <c r="AJ48" s="40" t="s">
        <v>742</v>
      </c>
      <c r="AK48" s="45" t="s">
        <v>1002</v>
      </c>
      <c r="AL48" s="45" t="s">
        <v>1006</v>
      </c>
      <c r="AM48" s="45" t="s">
        <v>1006</v>
      </c>
      <c r="AN48" s="45" t="s">
        <v>67</v>
      </c>
      <c r="AO48" s="12">
        <f t="shared" ca="1" si="8"/>
        <v>1</v>
      </c>
      <c r="AP48" s="15">
        <f t="shared" si="9"/>
        <v>1</v>
      </c>
      <c r="AQ48" s="15">
        <f t="shared" si="10"/>
        <v>0</v>
      </c>
      <c r="AR48" s="15">
        <f t="shared" si="11"/>
        <v>1</v>
      </c>
      <c r="AS48" s="26">
        <f t="shared" si="4"/>
        <v>0</v>
      </c>
      <c r="AT48" s="1"/>
    </row>
    <row r="49" spans="1:46">
      <c r="A49" t="str">
        <f>'Model output'!A48</f>
        <v>TCGA-DJ-A13M</v>
      </c>
      <c r="B49" s="52">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x</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x</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output'!G48)),AND(ISNUMBER(SEARCH("3",'Model output'!G48)),NOT(ISNUMBER(SEARCH("N3",'Model output'!G48)))),ISNUMBER(SEARCH("IV",'Model output'!G48)),ISNUMBER(SEARCH("four",'Model output'!G48)),ISNUMBER(SEARCH("4",'Model output'!G48)),ISNUMBER(SEARCH("V ",'Model output'!G48)),ISNUMBER(SEARCH("five",'Model output'!G48)),ISNUMBER(SEARCH("5",'Model output'!G48))))), "lateral", "central"))</f>
        <v/>
      </c>
      <c r="H49" t="str">
        <f>IF('Model output'!H48="","negative", IF('Model output'!H48=" ", "negative", IF('Model output'!H48="[]", "negative", IF(ISNUMBER(SEARCH("lymph node",'Model output'!H48)),"negative", IF(ISNUMBER(SEARCH("adipose tissue",'Model output'!H48)), "negative", IF(ISNUMBER(SEARCH("neck dissection",'Model output'!H48)),"negative","positive"))))))</f>
        <v>negative</v>
      </c>
      <c r="I49">
        <f>IF('Model output'!I48="","",IF(ISNUMBER('Model output'!I48),'Model output'!I48,1))</f>
        <v>5</v>
      </c>
      <c r="J49">
        <f>IF('Model output'!J48="","",IF(AND(ISNUMBER('Model output'!J48),'Model output'!J48&lt;=I49),'Model output'!J48,IF(ISNUMBER(SEARCH("0/",'Model output'!J48)),0,1)))</f>
        <v>0</v>
      </c>
      <c r="K49" t="str" cm="1">
        <f t="array" ref="K49">IF(COUNT(FIND({0,1,2,3,4,5,6,7,8,9},'Model output'!K48))&gt;0,'Model output'!K48,"")</f>
        <v/>
      </c>
      <c r="L49" s="8" t="str">
        <f t="shared" si="5"/>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 carcinoma</v>
      </c>
      <c r="O49" t="str">
        <f>IF('Model output'!M48="","",'Model output'!M48)</f>
        <v>Follicular variant</v>
      </c>
      <c r="P49" t="str">
        <f>IF('Model output'!N48="","",'Model output'!N48)</f>
        <v>2.0 cm</v>
      </c>
      <c r="Q49" t="str">
        <f t="shared" si="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output'!P48="",'Model output'!P48="C",ISNUMBER(SEARCH("Not identified", 'Model output'!P48)),ISNUMBER(SEARCH("Absent",'Model output'!P48)),ISNUMBER(SEARCH("Absence",'Model output'!P48)),AND(ISNUMBER(SEARCH("No",'Model output'!P48)),NOT(ISNUMBER(SEARCH("diagnostic",'Model output'!P48)))),ISNUMBER(SEARCH("Negative",'Model output'!P48))),"negative","positive")</f>
        <v>negative</v>
      </c>
      <c r="T49">
        <f>IF('Model output'!O48="","",'Model output'!O48)</f>
        <v>1</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9" t="str">
        <f>IF('Model output'!S48="","",'Model output'!S48)</f>
        <v>Not identified</v>
      </c>
      <c r="Y49" t="str">
        <f>IF(OR('Model output'!S48="",ISNUMBER(SEARCH("No extension",'Model output'!S48)),ISNUMBER(SEARCH("Absent",'Model output'!S48)),ISNUMBER(SEARCH("Absence",'Model output'!S48)),AND(ISNUMBER(SEARCH("Not identified",'Model output'!S48)),NOT(ISNUMBER(SEARCH("Present, minimal",'Model output'!S48)))),AND(ISNUMBER(SEARCH("No",'Model output'!S48)),NOT(ISNUMBER(SEARCH("carcinoma",'Model output'!S48))),NOT(ISNUMBER(SEARCH("Present, minimal",'Model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muscle",X49)),ISNUMBER(SEARCH("larynx",X49)),AND(ISNUMBER(SEARCH("trachea",X49)),NOT(ISNUMBER(SEARCH("peritracheal fibroadipose tissue",X49)))),ISNUMBER(SEARCH("esophagus",X49)),ISNUMBER(SEARCH("recurrent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33" t="str">
        <f>IF(OR('Model output'!V48="", AND(ISERROR(SEARCH("Positive",'Model output'!V48)), ISNUMBER(SEARCH("Negative",'Model output'!V48))), ISNUMBER(SEARCH("Cannot be assessed",'Model output'!V48)), AND(ISNUMBER(SEARCH("Uninvolved",'Model output'!V48)),NOT(ISNUMBER(SEARCH("margin(s) involved",'Model output'!V48))),NOT(ISNUMBER(SEARCH("Involved by carcinoma for the second tumor",'Model output'!V48)))), ISNUMBER(SEARCH("No involvement",'Model output'!V48)), AND(NOT(ISNUMBER(SEARCH("focal",'Model output'!V48))),ISNUMBER(SEARCH("Free",'Model output'!V48))), ISNUMBER(SEARCH("narrowly excised",'Model output'!V48)), ISNUMBER(SEARCH("none",'Model output'!V48)), ISNUMBER(SEARCH("R0",'Model output'!V48)), ISNUMBER(SEARCH("&lt;0.2 mm",'Model output'!V48)), ISNUMBER(SEARCH("1 mm",'Model output'!V48)), ISNUMBER(SEARCH("0.1 CM",'Model output'!V48)), ISNUMBER(SEARCH("less than 0.2 mm",'Model output'!V48)), ISNUMBER(SEARCH("less than 1.0 mm",'Model output'!V48)), ISNUMBER(SEARCH("less than 0.5 mm",'Model output'!V48)), ISNUMBER(SEARCH("abut",'Model output'!V48))), "negative", "positive")</f>
        <v>negative</v>
      </c>
      <c r="AE49" s="40"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OR(ISNUMBER(SEARCH("papillary",N49,1)),ISNUMBER(SEARCH("papillary carcinoma",O49,1))),S49="positive"),AND(AND(ISNUMBER(J49),J49&gt;=5),M49=""),AND(AND(ISNUMBER(J49),J49&gt;=5),AND(ISNUMBER(M49),M49&gt;=1)),AND(ISNUMBER(SERACH("papillary",N49)),OR(Y49="positive",Z49="positive"), ISNUMBER(SEARCH("BRAF",AB49)))),"intermediate","low"))</f>
        <v>low</v>
      </c>
      <c r="AF49" s="41" t="str">
        <f t="shared" si="2"/>
        <v>1b</v>
      </c>
      <c r="AG49" s="41" t="str">
        <f t="shared" si="3"/>
        <v>0</v>
      </c>
      <c r="AH49" s="41" t="str">
        <f t="shared" si="6"/>
        <v>0</v>
      </c>
      <c r="AI49" s="46" t="str">
        <f t="shared" si="7"/>
        <v>I</v>
      </c>
      <c r="AJ49" s="40" t="s">
        <v>741</v>
      </c>
      <c r="AK49" s="45" t="s">
        <v>1002</v>
      </c>
      <c r="AL49" s="45" t="s">
        <v>1003</v>
      </c>
      <c r="AM49" s="45" t="s">
        <v>1006</v>
      </c>
      <c r="AN49" s="45" t="s">
        <v>67</v>
      </c>
      <c r="AO49" s="12">
        <f t="shared" ca="1" si="8"/>
        <v>1</v>
      </c>
      <c r="AP49" s="15">
        <f t="shared" si="9"/>
        <v>1</v>
      </c>
      <c r="AQ49" s="15">
        <f t="shared" si="10"/>
        <v>1</v>
      </c>
      <c r="AR49" s="15">
        <f t="shared" si="11"/>
        <v>1</v>
      </c>
      <c r="AS49" s="26">
        <f t="shared" si="4"/>
        <v>1</v>
      </c>
      <c r="AT49" s="1"/>
    </row>
    <row r="50" spans="1:46">
      <c r="A50" t="str">
        <f>'Model output'!A49</f>
        <v>TCGA-DJ-A13O</v>
      </c>
      <c r="B50" s="52">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X</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output'!G49)),AND(ISNUMBER(SEARCH("3",'Model output'!G49)),NOT(ISNUMBER(SEARCH("N3",'Model output'!G49)))),ISNUMBER(SEARCH("IV",'Model output'!G49)),ISNUMBER(SEARCH("four",'Model output'!G49)),ISNUMBER(SEARCH("4",'Model output'!G49)),ISNUMBER(SEARCH("V ",'Model output'!G49)),ISNUMBER(SEARCH("five",'Model output'!G49)),ISNUMBER(SEARCH("5",'Model output'!G49))))), "lateral", "central"))</f>
        <v/>
      </c>
      <c r="H50" t="str">
        <f>IF('Model output'!H49="","negative", IF('Model output'!H49=" ", "negative", IF('Model output'!H49="[]", "negative", IF(ISNUMBER(SEARCH("lymph node",'Model output'!H49)),"negative", IF(ISNUMBER(SEARCH("adipose tissue",'Model output'!H49)), "negative", IF(ISNUMBER(SEARCH("neck dissection",'Model output'!H49)),"negative","positive"))))))</f>
        <v>negative</v>
      </c>
      <c r="I50">
        <f>IF('Model output'!I49="","",IF(ISNUMBER('Model output'!I49),'Model output'!I49,1))</f>
        <v>2</v>
      </c>
      <c r="J50">
        <f>IF('Model output'!J49="","",IF(AND(ISNUMBER('Model output'!J49),'Model output'!J49&lt;=I50),'Model output'!J49,IF(ISNUMBER(SEARCH("0/",'Model output'!J49)),0,1)))</f>
        <v>0</v>
      </c>
      <c r="K50" t="str" cm="1">
        <f t="array" ref="K50">IF(COUNT(FIND({0,1,2,3,4,5,6,7,8,9},'Model output'!K49))&gt;0,'Model output'!K49,"")</f>
        <v/>
      </c>
      <c r="L50" s="8" t="str">
        <f t="shared" si="5"/>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 carcinoma</v>
      </c>
      <c r="O50" t="str">
        <f>IF('Model output'!M49="","",'Model output'!M49)</f>
        <v>classical, tall cell features</v>
      </c>
      <c r="P50" t="str">
        <f>IF('Model output'!N49="","",'Model output'!N49)</f>
        <v>1.1 cm</v>
      </c>
      <c r="Q50" t="str">
        <f t="shared" si="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output'!P49="",'Model output'!P49="C",ISNUMBER(SEARCH("Not identified", 'Model output'!P49)),ISNUMBER(SEARCH("Absent",'Model output'!P49)),ISNUMBER(SEARCH("Absence",'Model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9" t="str">
        <f>IF('Model output'!S49="","",'Model output'!S49)</f>
        <v>Not identified</v>
      </c>
      <c r="Y50" t="str">
        <f>IF(OR('Model output'!S49="",ISNUMBER(SEARCH("No extension",'Model output'!S49)),ISNUMBER(SEARCH("Absent",'Model output'!S49)),ISNUMBER(SEARCH("Absence",'Model output'!S49)),AND(ISNUMBER(SEARCH("Not identified",'Model output'!S49)),NOT(ISNUMBER(SEARCH("Present, minimal",'Model output'!S49)))),AND(ISNUMBER(SEARCH("No",'Model output'!S49)),NOT(ISNUMBER(SEARCH("carcinoma",'Model output'!S49))),NOT(ISNUMBER(SEARCH("Present, minimal",'Model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muscle",X50)),ISNUMBER(SEARCH("larynx",X50)),AND(ISNUMBER(SEARCH("trachea",X50)),NOT(ISNUMBER(SEARCH("peritracheal fibroadipose tissue",X50)))),ISNUMBER(SEARCH("esophagus",X50)),ISNUMBER(SEARCH("recurrent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33" t="str">
        <f>IF(OR('Model output'!V49="", AND(ISERROR(SEARCH("Positive",'Model output'!V49)), ISNUMBER(SEARCH("Negative",'Model output'!V49))), ISNUMBER(SEARCH("Cannot be assessed",'Model output'!V49)), AND(ISNUMBER(SEARCH("Uninvolved",'Model output'!V49)),NOT(ISNUMBER(SEARCH("margin(s) involved",'Model output'!V49))),NOT(ISNUMBER(SEARCH("Involved by carcinoma for the second tumor",'Model output'!V49)))), ISNUMBER(SEARCH("No involvement",'Model output'!V49)), AND(NOT(ISNUMBER(SEARCH("focal",'Model output'!V49))),ISNUMBER(SEARCH("Free",'Model output'!V49))), ISNUMBER(SEARCH("narrowly excised",'Model output'!V49)), ISNUMBER(SEARCH("none",'Model output'!V49)), ISNUMBER(SEARCH("R0",'Model output'!V49)), ISNUMBER(SEARCH("&lt;0.2 mm",'Model output'!V49)), ISNUMBER(SEARCH("1 mm",'Model output'!V49)), ISNUMBER(SEARCH("0.1 CM",'Model output'!V49)), ISNUMBER(SEARCH("less than 0.2 mm",'Model output'!V49)), ISNUMBER(SEARCH("less than 1.0 mm",'Model output'!V49)), ISNUMBER(SEARCH("less than 0.5 mm",'Model output'!V49)), ISNUMBER(SEARCH("abut",'Model output'!V49))), "negative", "positive")</f>
        <v>negative</v>
      </c>
      <c r="AE50" s="40"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OR(ISNUMBER(SEARCH("papillary",N50,1)),ISNUMBER(SEARCH("papillary carcinoma",O50,1))),S50="positive"),AND(AND(ISNUMBER(J50),J50&gt;=5),M50=""),AND(AND(ISNUMBER(J50),J50&gt;=5),AND(ISNUMBER(M50),M50&gt;=1)),AND(ISNUMBER(SERACH("papillary",N50)),OR(Y50="positive",Z50="positive"), ISNUMBER(SEARCH("BRAF",AB50)))),"intermediate","low"))</f>
        <v>intermediate</v>
      </c>
      <c r="AF50" s="41" t="str">
        <f t="shared" si="2"/>
        <v>1b</v>
      </c>
      <c r="AG50" s="41" t="str">
        <f t="shared" si="3"/>
        <v>0</v>
      </c>
      <c r="AH50" s="41" t="str">
        <f t="shared" si="6"/>
        <v>0</v>
      </c>
      <c r="AI50" s="46" t="str">
        <f t="shared" si="7"/>
        <v>I</v>
      </c>
      <c r="AJ50" s="40" t="s">
        <v>742</v>
      </c>
      <c r="AK50" s="45" t="s">
        <v>1002</v>
      </c>
      <c r="AL50" s="45" t="s">
        <v>1003</v>
      </c>
      <c r="AM50" s="45" t="s">
        <v>1006</v>
      </c>
      <c r="AN50" s="45" t="s">
        <v>67</v>
      </c>
      <c r="AO50" s="12">
        <f t="shared" ca="1" si="8"/>
        <v>1</v>
      </c>
      <c r="AP50" s="15">
        <f t="shared" si="9"/>
        <v>1</v>
      </c>
      <c r="AQ50" s="15">
        <f t="shared" si="10"/>
        <v>1</v>
      </c>
      <c r="AR50" s="15">
        <f t="shared" si="11"/>
        <v>1</v>
      </c>
      <c r="AS50" s="26">
        <f t="shared" si="4"/>
        <v>1</v>
      </c>
      <c r="AT50" s="1"/>
    </row>
    <row r="51" spans="1:46">
      <c r="A51" t="str">
        <f>'Model output'!A50</f>
        <v>TCGA-DJ-A13R</v>
      </c>
      <c r="B51" s="52">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X</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output'!G50)),AND(ISNUMBER(SEARCH("3",'Model output'!G50)),NOT(ISNUMBER(SEARCH("N3",'Model output'!G50)))),ISNUMBER(SEARCH("IV",'Model output'!G50)),ISNUMBER(SEARCH("four",'Model output'!G50)),ISNUMBER(SEARCH("4",'Model output'!G50)),ISNUMBER(SEARCH("V ",'Model output'!G50)),ISNUMBER(SEARCH("five",'Model output'!G50)),ISNUMBER(SEARCH("5",'Model output'!G50))))), "lateral", "central"))</f>
        <v/>
      </c>
      <c r="H51" t="str">
        <f>IF('Model output'!H50="","negative", IF('Model output'!H50=" ", "negative", IF('Model output'!H50="[]", "negative", IF(ISNUMBER(SEARCH("lymph node",'Model output'!H50)),"negative", IF(ISNUMBER(SEARCH("adipose tissue",'Model output'!H50)), "negative", IF(ISNUMBER(SEARCH("neck dissection",'Model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5"/>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 carcinoma, follicular variant with oncocytic features</v>
      </c>
      <c r="O51" t="str">
        <f>IF('Model output'!M50="","",'Model output'!M50)</f>
        <v>microcarcinoma</v>
      </c>
      <c r="P51" t="str">
        <f>IF('Model output'!N50="","",'Model output'!N50)</f>
        <v>5 cm</v>
      </c>
      <c r="Q51" t="str">
        <f t="shared" si="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output'!P50="",'Model output'!P50="C",ISNUMBER(SEARCH("Not identified", 'Model output'!P50)),ISNUMBER(SEARCH("Absent",'Model output'!P50)),ISNUMBER(SEARCH("Absence",'Model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9" t="str">
        <f>IF('Model output'!S50="","",'Model output'!S50)</f>
        <v>Not Identified</v>
      </c>
      <c r="Y51" t="str">
        <f>IF(OR('Model output'!S50="",ISNUMBER(SEARCH("No extension",'Model output'!S50)),ISNUMBER(SEARCH("Absent",'Model output'!S50)),ISNUMBER(SEARCH("Absence",'Model output'!S50)),AND(ISNUMBER(SEARCH("Not identified",'Model output'!S50)),NOT(ISNUMBER(SEARCH("Present, minimal",'Model output'!S50)))),AND(ISNUMBER(SEARCH("No",'Model output'!S50)),NOT(ISNUMBER(SEARCH("carcinoma",'Model output'!S50))),NOT(ISNUMBER(SEARCH("Present, minimal",'Model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muscle",X51)),ISNUMBER(SEARCH("larynx",X51)),AND(ISNUMBER(SEARCH("trachea",X51)),NOT(ISNUMBER(SEARCH("peritracheal fibroadipose tissue",X51)))),ISNUMBER(SEARCH("esophagus",X51)),ISNUMBER(SEARCH("recurrent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33" t="str">
        <f>IF(OR('Model output'!V50="", AND(ISERROR(SEARCH("Positive",'Model output'!V50)), ISNUMBER(SEARCH("Negative",'Model output'!V50))), ISNUMBER(SEARCH("Cannot be assessed",'Model output'!V50)), AND(ISNUMBER(SEARCH("Uninvolved",'Model output'!V50)),NOT(ISNUMBER(SEARCH("margin(s) involved",'Model output'!V50))),NOT(ISNUMBER(SEARCH("Involved by carcinoma for the second tumor",'Model output'!V50)))), ISNUMBER(SEARCH("No involvement",'Model output'!V50)), AND(NOT(ISNUMBER(SEARCH("focal",'Model output'!V50))),ISNUMBER(SEARCH("Free",'Model output'!V50))), ISNUMBER(SEARCH("narrowly excised",'Model output'!V50)), ISNUMBER(SEARCH("none",'Model output'!V50)), ISNUMBER(SEARCH("R0",'Model output'!V50)), ISNUMBER(SEARCH("&lt;0.2 mm",'Model output'!V50)), ISNUMBER(SEARCH("1 mm",'Model output'!V50)), ISNUMBER(SEARCH("0.1 CM",'Model output'!V50)), ISNUMBER(SEARCH("less than 0.2 mm",'Model output'!V50)), ISNUMBER(SEARCH("less than 1.0 mm",'Model output'!V50)), ISNUMBER(SEARCH("less than 0.5 mm",'Model output'!V50)), ISNUMBER(SEARCH("abut",'Model output'!V50))), "negative", "positive")</f>
        <v>negative</v>
      </c>
      <c r="AE51" s="40"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OR(ISNUMBER(SEARCH("papillary",N51,1)),ISNUMBER(SEARCH("papillary carcinoma",O51,1))),S51="positive"),AND(AND(ISNUMBER(J51),J51&gt;=5),M51=""),AND(AND(ISNUMBER(J51),J51&gt;=5),AND(ISNUMBER(M51),M51&gt;=1)),AND(ISNUMBER(SERACH("papillary",N51)),OR(Y51="positive",Z51="positive"), ISNUMBER(SEARCH("BRAF",AB51)))),"intermediate","low"))</f>
        <v>low</v>
      </c>
      <c r="AF51" s="41" t="str">
        <f t="shared" si="2"/>
        <v>3a</v>
      </c>
      <c r="AG51" s="41" t="str">
        <f t="shared" si="3"/>
        <v>0</v>
      </c>
      <c r="AH51" s="41" t="str">
        <f t="shared" si="6"/>
        <v>0</v>
      </c>
      <c r="AI51" s="46" t="str">
        <f t="shared" si="7"/>
        <v>I</v>
      </c>
      <c r="AJ51" s="40" t="s">
        <v>741</v>
      </c>
      <c r="AK51" s="45" t="s">
        <v>1008</v>
      </c>
      <c r="AL51" s="45" t="s">
        <v>1003</v>
      </c>
      <c r="AM51" s="45" t="s">
        <v>1006</v>
      </c>
      <c r="AN51" s="45" t="s">
        <v>67</v>
      </c>
      <c r="AO51" s="12">
        <f t="shared" ca="1" si="8"/>
        <v>1</v>
      </c>
      <c r="AP51" s="15">
        <f t="shared" si="9"/>
        <v>1</v>
      </c>
      <c r="AQ51" s="15">
        <f t="shared" si="10"/>
        <v>1</v>
      </c>
      <c r="AR51" s="15">
        <f t="shared" si="11"/>
        <v>1</v>
      </c>
      <c r="AS51" s="26">
        <f t="shared" si="4"/>
        <v>1</v>
      </c>
      <c r="AT51" s="1"/>
    </row>
    <row r="52" spans="1:46">
      <c r="A52" t="str">
        <f>'Model output'!A51</f>
        <v>TCGA-DJ-A13S</v>
      </c>
      <c r="B52" s="52">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1</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output'!G51)),AND(ISNUMBER(SEARCH("3",'Model output'!G51)),NOT(ISNUMBER(SEARCH("N3",'Model output'!G51)))),ISNUMBER(SEARCH("IV",'Model output'!G51)),ISNUMBER(SEARCH("four",'Model output'!G51)),ISNUMBER(SEARCH("4",'Model output'!G51)),ISNUMBER(SEARCH("V ",'Model output'!G51)),ISNUMBER(SEARCH("five",'Model output'!G51)),ISNUMBER(SEARCH("5",'Model output'!G51))))), "lateral", "central"))</f>
        <v/>
      </c>
      <c r="H52" t="str">
        <f>IF('Model output'!H51="","negative", IF('Model output'!H51=" ", "negative", IF('Model output'!H51="[]", "negative", IF(ISNUMBER(SEARCH("lymph node",'Model output'!H51)),"negative", IF(ISNUMBER(SEARCH("adipose tissue",'Model output'!H51)), "negative", IF(ISNUMBER(SEARCH("neck dissection",'Model output'!H51)),"negative","positive"))))))</f>
        <v>negative</v>
      </c>
      <c r="I52" t="str">
        <f>IF('Model output'!I51="","",IF(ISNUMBER('Model output'!I51),'Model output'!I51,1))</f>
        <v/>
      </c>
      <c r="J52" t="str">
        <f>IF('Model output'!J51="","",IF(AND(ISNUMBER('Model output'!J51),'Model output'!J51&lt;=I52),'Model output'!J51,IF(ISNUMBER(SEARCH("0/",'Model output'!J51)),0,1)))</f>
        <v/>
      </c>
      <c r="K52" t="str" cm="1">
        <f t="array" ref="K52">IF(COUNT(FIND({0,1,2,3,4,5,6,7,8,9},'Model output'!K51))&gt;0,'Model output'!K51,"")</f>
        <v/>
      </c>
      <c r="L52" s="8" t="str">
        <f t="shared" si="5"/>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 carcinoma</v>
      </c>
      <c r="O52" t="str">
        <f>IF('Model output'!M51="","",'Model output'!M51)</f>
        <v>follicular variant</v>
      </c>
      <c r="P52" t="str">
        <f>IF('Model output'!N51="","",'Model output'!N51)</f>
        <v>1.8 cm</v>
      </c>
      <c r="Q52" t="str">
        <f t="shared" si="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output'!P51="",'Model output'!P51="C",ISNUMBER(SEARCH("Not identified", 'Model output'!P51)),ISNUMBER(SEARCH("Absent",'Model output'!P51)),ISNUMBER(SEARCH("Absence",'Model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Not identified</v>
      </c>
      <c r="Y52" t="str">
        <f>IF(OR('Model output'!S51="",ISNUMBER(SEARCH("No extension",'Model output'!S51)),ISNUMBER(SEARCH("Absent",'Model output'!S51)),ISNUMBER(SEARCH("Absence",'Model output'!S51)),AND(ISNUMBER(SEARCH("Not identified",'Model output'!S51)),NOT(ISNUMBER(SEARCH("Present, minimal",'Model output'!S51)))),AND(ISNUMBER(SEARCH("No",'Model output'!S51)),NOT(ISNUMBER(SEARCH("carcinoma",'Model output'!S51))),NOT(ISNUMBER(SEARCH("Present, minimal",'Model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muscle",X52)),ISNUMBER(SEARCH("larynx",X52)),AND(ISNUMBER(SEARCH("trachea",X52)),NOT(ISNUMBER(SEARCH("peritracheal fibroadipose tissue",X52)))),ISNUMBER(SEARCH("esophagus",X52)),ISNUMBER(SEARCH("recurrent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33" t="str">
        <f>IF(OR('Model output'!V51="", AND(ISERROR(SEARCH("Positive",'Model output'!V51)), ISNUMBER(SEARCH("Negative",'Model output'!V51))), ISNUMBER(SEARCH("Cannot be assessed",'Model output'!V51)), AND(ISNUMBER(SEARCH("Uninvolved",'Model output'!V51)),NOT(ISNUMBER(SEARCH("margin(s) involved",'Model output'!V51))),NOT(ISNUMBER(SEARCH("Involved by carcinoma for the second tumor",'Model output'!V51)))), ISNUMBER(SEARCH("No involvement",'Model output'!V51)), AND(NOT(ISNUMBER(SEARCH("focal",'Model output'!V51))),ISNUMBER(SEARCH("Free",'Model output'!V51))), ISNUMBER(SEARCH("narrowly excised",'Model output'!V51)), ISNUMBER(SEARCH("none",'Model output'!V51)), ISNUMBER(SEARCH("R0",'Model output'!V51)), ISNUMBER(SEARCH("&lt;0.2 mm",'Model output'!V51)), ISNUMBER(SEARCH("1 mm",'Model output'!V51)), ISNUMBER(SEARCH("0.1 CM",'Model output'!V51)), ISNUMBER(SEARCH("less than 0.2 mm",'Model output'!V51)), ISNUMBER(SEARCH("less than 1.0 mm",'Model output'!V51)), ISNUMBER(SEARCH("less than 0.5 mm",'Model output'!V51)), ISNUMBER(SEARCH("abut",'Model output'!V51))), "negative", "positive")</f>
        <v>negative</v>
      </c>
      <c r="AE52" s="40"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OR(ISNUMBER(SEARCH("papillary",N52,1)),ISNUMBER(SEARCH("papillary carcinoma",O52,1))),S52="positive"),AND(AND(ISNUMBER(J52),J52&gt;=5),M52=""),AND(AND(ISNUMBER(J52),J52&gt;=5),AND(ISNUMBER(M52),M52&gt;=1)),AND(ISNUMBER(SERACH("papillary",N52)),OR(Y52="positive",Z52="positive"), ISNUMBER(SEARCH("BRAF",AB52)))),"intermediate","low"))</f>
        <v>low</v>
      </c>
      <c r="AF52" s="41" t="str">
        <f t="shared" si="2"/>
        <v>1b</v>
      </c>
      <c r="AG52" s="41" t="str">
        <f t="shared" si="3"/>
        <v>0</v>
      </c>
      <c r="AH52" s="41" t="str">
        <f t="shared" si="6"/>
        <v>0</v>
      </c>
      <c r="AI52" s="46" t="str">
        <f t="shared" si="7"/>
        <v>I</v>
      </c>
      <c r="AJ52" s="40" t="s">
        <v>741</v>
      </c>
      <c r="AK52" s="45" t="s">
        <v>1002</v>
      </c>
      <c r="AL52" s="45" t="s">
        <v>1006</v>
      </c>
      <c r="AM52" s="45" t="s">
        <v>1006</v>
      </c>
      <c r="AN52" s="45" t="s">
        <v>67</v>
      </c>
      <c r="AO52" s="12">
        <f t="shared" ca="1" si="8"/>
        <v>1</v>
      </c>
      <c r="AP52" s="15">
        <f t="shared" si="9"/>
        <v>1</v>
      </c>
      <c r="AQ52" s="15">
        <f t="shared" si="10"/>
        <v>1</v>
      </c>
      <c r="AR52" s="15">
        <f t="shared" si="11"/>
        <v>1</v>
      </c>
      <c r="AS52" s="26">
        <f t="shared" si="4"/>
        <v>1</v>
      </c>
      <c r="AT52" s="1"/>
    </row>
    <row r="53" spans="1:46">
      <c r="A53" t="str">
        <f>'Model output'!A52</f>
        <v>TCGA-DJ-A13T</v>
      </c>
      <c r="B53" s="52">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1</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X</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X</v>
      </c>
      <c r="F53" t="str">
        <f t="shared" si="12"/>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output'!G52)),AND(ISNUMBER(SEARCH("3",'Model output'!G52)),NOT(ISNUMBER(SEARCH("N3",'Model output'!G52)))),ISNUMBER(SEARCH("IV",'Model output'!G52)),ISNUMBER(SEARCH("four",'Model output'!G52)),ISNUMBER(SEARCH("4",'Model output'!G52)),ISNUMBER(SEARCH("V ",'Model output'!G52)),ISNUMBER(SEARCH("five",'Model output'!G52)),ISNUMBER(SEARCH("5",'Model output'!G52))))), "lateral", "central"))</f>
        <v/>
      </c>
      <c r="H53" t="str">
        <f>IF('Model output'!H52="","negative", IF('Model output'!H52=" ", "negative", IF('Model output'!H52="[]", "negative", IF(ISNUMBER(SEARCH("lymph node",'Model output'!H52)),"negative", IF(ISNUMBER(SEARCH("adipose tissue",'Model output'!H52)), "negative", IF(ISNUMBER(SEARCH("neck dissection",'Model output'!H52)),"negative","positive"))))))</f>
        <v>negative</v>
      </c>
      <c r="I53" t="str">
        <f>IF('Model output'!I52="","",IF(ISNUMBER('Model output'!I52),'Model output'!I52,1))</f>
        <v/>
      </c>
      <c r="J53" t="str">
        <f>IF('Model output'!J52="","",IF(AND(ISNUMBER('Model output'!J52),'Model output'!J52&lt;=I53),'Model output'!J52,IF(ISNUMBER(SEARCH("0/",'Model output'!J52)),0,1)))</f>
        <v/>
      </c>
      <c r="K53" t="str" cm="1">
        <f t="array" ref="K53">IF(COUNT(FIND({0,1,2,3,4,5,6,7,8,9},'Model output'!K52))&gt;0,'Model output'!K52,"")</f>
        <v/>
      </c>
      <c r="L53" s="8" t="str">
        <f t="shared" si="5"/>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 carcinoma</v>
      </c>
      <c r="O53" t="str">
        <f>IF('Model output'!M52="","",'Model output'!M52)</f>
        <v>classical</v>
      </c>
      <c r="P53" t="str">
        <f>IF('Model output'!N52="","",'Model output'!N52)</f>
        <v>2.2 cm</v>
      </c>
      <c r="Q53" t="str">
        <f t="shared" si="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output'!P52="",'Model output'!P52="C",ISNUMBER(SEARCH("Not identified", 'Model output'!P52)),ISNUMBER(SEARCH("Absent",'Model output'!P52)),ISNUMBER(SEARCH("Absence",'Model output'!P52)),AND(ISNUMBER(SEARCH("No",'Model output'!P52)),NOT(ISNUMBER(SEARCH("diagnostic",'Model output'!P52)))),ISNUMBER(SEARCH("Negative",'Model output'!P52))),"negative","positive")</f>
        <v>positive</v>
      </c>
      <c r="T53" t="str">
        <f>IF('Model output'!O52="","",'Model output'!O52)</f>
        <v>Two microscopic foci</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Focal lymphovascular invasion</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positive</v>
      </c>
      <c r="X53" s="19" t="str">
        <f>IF('Model output'!S52="","",'Model output'!S52)</f>
        <v/>
      </c>
      <c r="Y53" t="str">
        <f>IF(OR('Model output'!S52="",ISNUMBER(SEARCH("No extension",'Model output'!S52)),ISNUMBER(SEARCH("Absent",'Model output'!S52)),ISNUMBER(SEARCH("Absence",'Model output'!S52)),AND(ISNUMBER(SEARCH("Not identified",'Model output'!S52)),NOT(ISNUMBER(SEARCH("Present, minimal",'Model output'!S52)))),AND(ISNUMBER(SEARCH("No",'Model output'!S52)),NOT(ISNUMBER(SEARCH("carcinoma",'Model output'!S52))),NOT(ISNUMBER(SEARCH("Present, minimal",'Model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muscle",X53)),ISNUMBER(SEARCH("larynx",X53)),AND(ISNUMBER(SEARCH("trachea",X53)),NOT(ISNUMBER(SEARCH("peritracheal fibroadipose tissue",X53)))),ISNUMBER(SEARCH("esophagus",X53)),ISNUMBER(SEARCH("recurrent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33" t="str">
        <f>IF(OR('Model output'!V52="", AND(ISERROR(SEARCH("Positive",'Model output'!V52)), ISNUMBER(SEARCH("Negative",'Model output'!V52))), ISNUMBER(SEARCH("Cannot be assessed",'Model output'!V52)), AND(ISNUMBER(SEARCH("Uninvolved",'Model output'!V52)),NOT(ISNUMBER(SEARCH("margin(s) involved",'Model output'!V52))),NOT(ISNUMBER(SEARCH("Involved by carcinoma for the second tumor",'Model output'!V52)))), ISNUMBER(SEARCH("No involvement",'Model output'!V52)), AND(NOT(ISNUMBER(SEARCH("focal",'Model output'!V52))),ISNUMBER(SEARCH("Free",'Model output'!V52))), ISNUMBER(SEARCH("narrowly excised",'Model output'!V52)), ISNUMBER(SEARCH("none",'Model output'!V52)), ISNUMBER(SEARCH("R0",'Model output'!V52)), ISNUMBER(SEARCH("&lt;0.2 mm",'Model output'!V52)), ISNUMBER(SEARCH("1 mm",'Model output'!V52)), ISNUMBER(SEARCH("0.1 CM",'Model output'!V52)), ISNUMBER(SEARCH("less than 0.2 mm",'Model output'!V52)), ISNUMBER(SEARCH("less than 1.0 mm",'Model output'!V52)), ISNUMBER(SEARCH("less than 0.5 mm",'Model output'!V52)), ISNUMBER(SEARCH("abut",'Model output'!V52))), "negative", "positive")</f>
        <v>negative</v>
      </c>
      <c r="AE53" s="40"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OR(ISNUMBER(SEARCH("papillary",N53,1)),ISNUMBER(SEARCH("papillary carcinoma",O53,1))),S53="positive"),AND(AND(ISNUMBER(J53),J53&gt;=5),M53=""),AND(AND(ISNUMBER(J53),J53&gt;=5),AND(ISNUMBER(M53),M53&gt;=1)),AND(ISNUMBER(SERACH("papillary",N53)),OR(Y53="positive",Z53="positive"), ISNUMBER(SEARCH("BRAF",AB53)))),"intermediate","low"))</f>
        <v>intermediate</v>
      </c>
      <c r="AF53" s="41" t="str">
        <f t="shared" si="2"/>
        <v>2</v>
      </c>
      <c r="AG53" s="41" t="str">
        <f t="shared" si="3"/>
        <v>0</v>
      </c>
      <c r="AH53" s="41" t="str">
        <f t="shared" si="6"/>
        <v>0</v>
      </c>
      <c r="AI53" s="46" t="str">
        <f t="shared" si="7"/>
        <v>I</v>
      </c>
      <c r="AJ53" s="40" t="s">
        <v>742</v>
      </c>
      <c r="AK53" s="45" t="s">
        <v>1005</v>
      </c>
      <c r="AL53" s="45" t="s">
        <v>1003</v>
      </c>
      <c r="AM53" s="45" t="s">
        <v>1006</v>
      </c>
      <c r="AN53" s="45" t="s">
        <v>67</v>
      </c>
      <c r="AO53" s="12">
        <f t="shared" ca="1" si="8"/>
        <v>1</v>
      </c>
      <c r="AP53" s="15">
        <f t="shared" si="9"/>
        <v>1</v>
      </c>
      <c r="AQ53" s="15">
        <f t="shared" si="10"/>
        <v>1</v>
      </c>
      <c r="AR53" s="15">
        <f t="shared" si="11"/>
        <v>1</v>
      </c>
      <c r="AS53" s="26">
        <f t="shared" si="4"/>
        <v>1</v>
      </c>
    </row>
    <row r="54" spans="1:46">
      <c r="A54" t="str">
        <f>'Model output'!A53</f>
        <v>TCGA-DJ-A13U</v>
      </c>
      <c r="B54" s="52">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si="12"/>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output'!G53)),AND(ISNUMBER(SEARCH("3",'Model output'!G53)),NOT(ISNUMBER(SEARCH("N3",'Model output'!G53)))),ISNUMBER(SEARCH("IV",'Model output'!G53)),ISNUMBER(SEARCH("four",'Model output'!G53)),ISNUMBER(SEARCH("4",'Model output'!G53)),ISNUMBER(SEARCH("V ",'Model output'!G53)),ISNUMBER(SEARCH("five",'Model output'!G53)),ISNUMBER(SEARCH("5",'Model output'!G53))))), "lateral", "central"))</f>
        <v/>
      </c>
      <c r="H54" t="str">
        <f>IF('Model output'!H53="","negative", IF('Model output'!H53=" ", "negative", IF('Model output'!H53="[]", "negative", IF(ISNUMBER(SEARCH("lymph node",'Model output'!H53)),"negative", IF(ISNUMBER(SEARCH("adipose tissue",'Model output'!H53)), "negative", IF(ISNUMBER(SEARCH("neck dissection",'Model output'!H53)),"negative","positive"))))))</f>
        <v>negative</v>
      </c>
      <c r="I54" t="str">
        <f>IF('Model output'!I53="","",IF(ISNUMBER('Model output'!I53),'Model output'!I53,1))</f>
        <v/>
      </c>
      <c r="J54" t="str">
        <f>IF('Model output'!J53="","",IF(AND(ISNUMBER('Model output'!J53),'Model output'!J53&lt;=I54),'Model output'!J53,IF(ISNUMBER(SEARCH("0/",'Model output'!J53)),0,1)))</f>
        <v/>
      </c>
      <c r="K54" t="str" cm="1">
        <f t="array" ref="K54">IF(COUNT(FIND({0,1,2,3,4,5,6,7,8,9},'Model output'!K53))&gt;0,'Model output'!K53,"")</f>
        <v/>
      </c>
      <c r="L54" s="8" t="str">
        <f t="shared" si="5"/>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 carcinoma</v>
      </c>
      <c r="O54" t="str">
        <f>IF('Model output'!M53="","",'Model output'!M53)</f>
        <v>classical</v>
      </c>
      <c r="P54" t="str">
        <f>IF('Model output'!N53="","",'Model output'!N53)</f>
        <v>1.1 cm</v>
      </c>
      <c r="Q54" t="str">
        <f t="shared" si="1"/>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output'!P53="",'Model output'!P53="C",ISNUMBER(SEARCH("Not identified", 'Model output'!P53)),ISNUMBER(SEARCH("Absent",'Model output'!P53)),ISNUMBER(SEARCH("Absence",'Model output'!P53)),AND(ISNUMBER(SEARCH("No",'Model output'!P53)),NOT(ISNUMBER(SEARCH("diagnostic",'Model output'!P53)))),ISNUMBER(SEARCH("Negative",'Model output'!P53))),"negative","positive")</f>
        <v>positive</v>
      </c>
      <c r="T54">
        <f>IF('Model output'!O53="","",'Model output'!O53)</f>
        <v>1</v>
      </c>
      <c r="U54">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1</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minimal</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9" t="str">
        <f>IF('Model output'!S53="","",'Model output'!S53)</f>
        <v>Invades perithyroid fibroadipose tissue</v>
      </c>
      <c r="Y54" t="str">
        <f>IF(OR('Model output'!S53="",ISNUMBER(SEARCH("No extension",'Model output'!S53)),ISNUMBER(SEARCH("Absent",'Model output'!S53)),ISNUMBER(SEARCH("Absence",'Model output'!S53)),AND(ISNUMBER(SEARCH("Not identified",'Model output'!S53)),NOT(ISNUMBER(SEARCH("Present, minimal",'Model output'!S53)))),AND(ISNUMBER(SEARCH("No",'Model output'!S53)),NOT(ISNUMBER(SEARCH("carcinoma",'Model output'!S53))),NOT(ISNUMBER(SEARCH("Present, minimal",'Model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muscle",X54)),ISNUMBER(SEARCH("larynx",X54)),AND(ISNUMBER(SEARCH("trachea",X54)),NOT(ISNUMBER(SEARCH("peritracheal fibroadipose tissue",X54)))),ISNUMBER(SEARCH("esophagus",X54)),ISNUMBER(SEARCH("recurrent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33" t="str">
        <f>IF(OR('Model output'!V53="", AND(ISERROR(SEARCH("Positive",'Model output'!V53)), ISNUMBER(SEARCH("Negative",'Model output'!V53))), ISNUMBER(SEARCH("Cannot be assessed",'Model output'!V53)), AND(ISNUMBER(SEARCH("Uninvolved",'Model output'!V53)),NOT(ISNUMBER(SEARCH("margin(s) involved",'Model output'!V53))),NOT(ISNUMBER(SEARCH("Involved by carcinoma for the second tumor",'Model output'!V53)))), ISNUMBER(SEARCH("No involvement",'Model output'!V53)), AND(NOT(ISNUMBER(SEARCH("focal",'Model output'!V53))),ISNUMBER(SEARCH("Free",'Model output'!V53))), ISNUMBER(SEARCH("narrowly excised",'Model output'!V53)), ISNUMBER(SEARCH("none",'Model output'!V53)), ISNUMBER(SEARCH("R0",'Model output'!V53)), ISNUMBER(SEARCH("&lt;0.2 mm",'Model output'!V53)), ISNUMBER(SEARCH("1 mm",'Model output'!V53)), ISNUMBER(SEARCH("0.1 CM",'Model output'!V53)), ISNUMBER(SEARCH("less than 0.2 mm",'Model output'!V53)), ISNUMBER(SEARCH("less than 1.0 mm",'Model output'!V53)), ISNUMBER(SEARCH("less than 0.5 mm",'Model output'!V53)), ISNUMBER(SEARCH("abut",'Model output'!V53))), "negative", "positive")</f>
        <v>negative</v>
      </c>
      <c r="AE54" s="40"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OR(ISNUMBER(SEARCH("papillary",N54,1)),ISNUMBER(SEARCH("papillary carcinoma",O54,1))),S54="positive"),AND(AND(ISNUMBER(J54),J54&gt;=5),M54=""),AND(AND(ISNUMBER(J54),J54&gt;=5),AND(ISNUMBER(M54),M54&gt;=1)),AND(ISNUMBER(SERACH("papillary",N54)),OR(Y54="positive",Z54="positive"), ISNUMBER(SEARCH("BRAF",AB54)))),"intermediate","low"))</f>
        <v>intermediate</v>
      </c>
      <c r="AF54" s="41" t="str">
        <f t="shared" si="2"/>
        <v>1b</v>
      </c>
      <c r="AG54" s="41" t="str">
        <f t="shared" si="3"/>
        <v>0</v>
      </c>
      <c r="AH54" s="41" t="str">
        <f t="shared" si="6"/>
        <v>0</v>
      </c>
      <c r="AI54" s="46" t="str">
        <f t="shared" si="7"/>
        <v>I</v>
      </c>
      <c r="AJ54" s="40" t="s">
        <v>742</v>
      </c>
      <c r="AK54" s="45" t="s">
        <v>1002</v>
      </c>
      <c r="AL54" s="45" t="s">
        <v>1006</v>
      </c>
      <c r="AM54" s="45" t="s">
        <v>1003</v>
      </c>
      <c r="AN54" s="45" t="s">
        <v>67</v>
      </c>
      <c r="AO54" s="12">
        <f t="shared" ca="1" si="8"/>
        <v>1</v>
      </c>
      <c r="AP54" s="15">
        <f t="shared" si="9"/>
        <v>1</v>
      </c>
      <c r="AQ54" s="15">
        <f t="shared" si="10"/>
        <v>1</v>
      </c>
      <c r="AR54" s="15">
        <f t="shared" si="11"/>
        <v>1</v>
      </c>
      <c r="AS54" s="26">
        <f t="shared" si="4"/>
        <v>1</v>
      </c>
    </row>
    <row r="55" spans="1:46">
      <c r="A55" t="str">
        <f>'Model output'!A54</f>
        <v>TCGA-DJ-A13V</v>
      </c>
      <c r="B55" s="52">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2"/>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output'!G54)),AND(ISNUMBER(SEARCH("3",'Model output'!G54)),NOT(ISNUMBER(SEARCH("N3",'Model output'!G54)))),ISNUMBER(SEARCH("IV",'Model output'!G54)),ISNUMBER(SEARCH("four",'Model output'!G54)),ISNUMBER(SEARCH("4",'Model output'!G54)),ISNUMBER(SEARCH("V ",'Model output'!G54)),ISNUMBER(SEARCH("five",'Model output'!G54)),ISNUMBER(SEARCH("5",'Model output'!G54))))), "lateral", "central"))</f>
        <v>central</v>
      </c>
      <c r="H55" t="str">
        <f>IF('Model output'!H54="","negative", IF('Model output'!H54=" ", "negative", IF('Model output'!H54="[]", "negative", IF(ISNUMBER(SEARCH("lymph node",'Model output'!H54)),"negative", IF(ISNUMBER(SEARCH("adipose tissue",'Model output'!H54)), "negative", IF(ISNUMBER(SEARCH("neck dissection",'Model output'!H54)),"negative","positive"))))))</f>
        <v>negative</v>
      </c>
      <c r="I55">
        <f>IF('Model output'!I54="","",IF(ISNUMBER('Model output'!I54),'Model output'!I54,1))</f>
        <v>20</v>
      </c>
      <c r="J55">
        <f>IF('Model output'!J54="","",IF(AND(ISNUMBER('Model output'!J54),'Model output'!J54&lt;=I55),'Model output'!J54,IF(ISNUMBER(SEARCH("0/",'Model output'!J54)),0,1)))</f>
        <v>4</v>
      </c>
      <c r="K55" t="str" cm="1">
        <f t="array" ref="K55">IF(COUNT(FIND({0,1,2,3,4,5,6,7,8,9},'Model output'!K54))&gt;0,'Model output'!K54,"")</f>
        <v>1.4 cm</v>
      </c>
      <c r="L55" s="8" t="str">
        <f t="shared" si="5"/>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 carcinoma</v>
      </c>
      <c r="O55" t="str">
        <f>IF('Model output'!M54="","",'Model output'!M54)</f>
        <v>Classical</v>
      </c>
      <c r="P55" t="str">
        <f>IF('Model output'!N54="","",'Model output'!N54)</f>
        <v>2.9 cm</v>
      </c>
      <c r="Q55" t="str">
        <f t="shared" si="1"/>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output'!P54="",'Model output'!P54="C",ISNUMBER(SEARCH("Not identified", 'Model output'!P54)),ISNUMBER(SEARCH("Absent",'Model output'!P54)),ISNUMBER(SEARCH("Absence",'Model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negative</v>
      </c>
      <c r="X55" s="19" t="str">
        <f>IF('Model output'!S54="","",'Model output'!S54)</f>
        <v>extrathyroidal fibroadipose tissue</v>
      </c>
      <c r="Y55" t="str">
        <f>IF(OR('Model output'!S54="",ISNUMBER(SEARCH("No extension",'Model output'!S54)),ISNUMBER(SEARCH("Absent",'Model output'!S54)),ISNUMBER(SEARCH("Absence",'Model output'!S54)),AND(ISNUMBER(SEARCH("Not identified",'Model output'!S54)),NOT(ISNUMBER(SEARCH("Present, minimal",'Model output'!S54)))),AND(ISNUMBER(SEARCH("No",'Model output'!S54)),NOT(ISNUMBER(SEARCH("carcinoma",'Model output'!S54))),NOT(ISNUMBER(SEARCH("Present, minimal",'Model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muscle",X55)),ISNUMBER(SEARCH("larynx",X55)),AND(ISNUMBER(SEARCH("trachea",X55)),NOT(ISNUMBER(SEARCH("peritracheal fibroadipose tissue",X55)))),ISNUMBER(SEARCH("esophagus",X55)),ISNUMBER(SEARCH("recurrent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33" t="str">
        <f>IF(OR('Model output'!V54="", AND(ISERROR(SEARCH("Positive",'Model output'!V54)), ISNUMBER(SEARCH("Negative",'Model output'!V54))), ISNUMBER(SEARCH("Cannot be assessed",'Model output'!V54)), AND(ISNUMBER(SEARCH("Uninvolved",'Model output'!V54)),NOT(ISNUMBER(SEARCH("margin(s) involved",'Model output'!V54))),NOT(ISNUMBER(SEARCH("Involved by carcinoma for the second tumor",'Model output'!V54)))), ISNUMBER(SEARCH("No involvement",'Model output'!V54)), AND(NOT(ISNUMBER(SEARCH("focal",'Model output'!V54))),ISNUMBER(SEARCH("Free",'Model output'!V54))), ISNUMBER(SEARCH("narrowly excised",'Model output'!V54)), ISNUMBER(SEARCH("none",'Model output'!V54)), ISNUMBER(SEARCH("R0",'Model output'!V54)), ISNUMBER(SEARCH("&lt;0.2 mm",'Model output'!V54)), ISNUMBER(SEARCH("1 mm",'Model output'!V54)), ISNUMBER(SEARCH("0.1 CM",'Model output'!V54)), ISNUMBER(SEARCH("less than 0.2 mm",'Model output'!V54)), ISNUMBER(SEARCH("less than 1.0 mm",'Model output'!V54)), ISNUMBER(SEARCH("less than 0.5 mm",'Model output'!V54)), ISNUMBER(SEARCH("abut",'Model output'!V54))), "negative", "positive")</f>
        <v>negative</v>
      </c>
      <c r="AE55" s="40"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OR(ISNUMBER(SEARCH("papillary",N55,1)),ISNUMBER(SEARCH("papillary carcinoma",O55,1))),S55="positive"),AND(AND(ISNUMBER(J55),J55&gt;=5),M55=""),AND(AND(ISNUMBER(J55),J55&gt;=5),AND(ISNUMBER(M55),M55&gt;=1)),AND(ISNUMBER(SERACH("papillary",N55)),OR(Y55="positive",Z55="positive"), ISNUMBER(SEARCH("BRAF",AB55)))),"intermediate","low"))</f>
        <v>intermediate</v>
      </c>
      <c r="AF55" s="41" t="str">
        <f t="shared" si="2"/>
        <v>2</v>
      </c>
      <c r="AG55" s="41" t="str">
        <f t="shared" si="3"/>
        <v>1a</v>
      </c>
      <c r="AH55" s="41" t="str">
        <f t="shared" si="6"/>
        <v>0</v>
      </c>
      <c r="AI55" s="46" t="str">
        <f t="shared" si="7"/>
        <v>I</v>
      </c>
      <c r="AJ55" s="40" t="s">
        <v>742</v>
      </c>
      <c r="AK55" s="45" t="s">
        <v>1005</v>
      </c>
      <c r="AL55" s="45" t="s">
        <v>1007</v>
      </c>
      <c r="AM55" s="45" t="s">
        <v>1006</v>
      </c>
      <c r="AN55" s="45" t="s">
        <v>67</v>
      </c>
      <c r="AO55" s="12">
        <f t="shared" ca="1" si="8"/>
        <v>1</v>
      </c>
      <c r="AP55" s="15">
        <f t="shared" si="9"/>
        <v>1</v>
      </c>
      <c r="AQ55" s="15">
        <f t="shared" si="10"/>
        <v>1</v>
      </c>
      <c r="AR55" s="15">
        <f t="shared" si="11"/>
        <v>1</v>
      </c>
      <c r="AS55" s="26">
        <f t="shared" si="4"/>
        <v>1</v>
      </c>
      <c r="AT55" s="9"/>
    </row>
    <row r="56" spans="1:46">
      <c r="A56" t="str">
        <f>'Model output'!A55</f>
        <v>TCGA-DJ-A13W</v>
      </c>
      <c r="B56" s="52">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0</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
      </c>
      <c r="F56" t="str">
        <f t="shared" si="12"/>
        <v>positive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output'!G55)),AND(ISNUMBER(SEARCH("3",'Model output'!G55)),NOT(ISNUMBER(SEARCH("N3",'Model output'!G55)))),ISNUMBER(SEARCH("IV",'Model output'!G55)),ISNUMBER(SEARCH("four",'Model output'!G55)),ISNUMBER(SEARCH("4",'Model output'!G55)),ISNUMBER(SEARCH("V ",'Model output'!G55)),ISNUMBER(SEARCH("five",'Model output'!G55)),ISNUMBER(SEARCH("5",'Model output'!G55))))), "lateral", "central"))</f>
        <v/>
      </c>
      <c r="H56" t="str">
        <f>IF('Model output'!H55="","negative", IF('Model output'!H55=" ", "negative", IF('Model output'!H55="[]", "negative", IF(ISNUMBER(SEARCH("lymph node",'Model output'!H55)),"negative", IF(ISNUMBER(SEARCH("adipose tissue",'Model output'!H55)), "negative", IF(ISNUMBER(SEARCH("neck dissection",'Model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2.0 cm</v>
      </c>
      <c r="L56" s="8" t="str">
        <f t="shared" si="5"/>
        <v>2.0cm</v>
      </c>
      <c r="M56" cm="1">
        <f t="array" ref="M56">IF(L56="","",IF(ISNUMBER(SEARCH("cm",L56)),MAX(VALUE(SUBSTITUTE(_xlfn.FILTERXML("&lt;t&gt;&lt;s&gt;"&amp;SUBSTITUTE(L56,",","&lt;/s&gt;&lt;s&gt;")&amp;"&lt;/s&gt;&lt;/t&gt;","//s"),"cm",""))),MAX(VALUE(SUBSTITUTE(_xlfn.FILTERXML("&lt;t&gt;&lt;s&gt;"&amp;SUBSTITUTE(L56,",","&lt;/s&gt;&lt;s&gt;")&amp;"&lt;/s&gt;&lt;/t&gt;","//s"),"mm","")))/10))</f>
        <v>2</v>
      </c>
      <c r="N56" t="str">
        <f>IF('Model output'!L55="","",'Model output'!L55)</f>
        <v>Papillary carcinoma</v>
      </c>
      <c r="O56" t="str">
        <f>IF('Model output'!M55="","",'Model output'!M55)</f>
        <v>follicular variant</v>
      </c>
      <c r="P56" t="str">
        <f>IF('Model output'!N55="","",'Model output'!N55)</f>
        <v>2.0 cm</v>
      </c>
      <c r="Q56" t="str">
        <f t="shared" si="1"/>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output'!P55="",'Model output'!P55="C",ISNUMBER(SEARCH("Not identified", 'Model output'!P55)),ISNUMBER(SEARCH("Absent",'Model output'!P55)),ISNUMBER(SEARCH("Absence",'Model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9" t="str">
        <f>IF('Model output'!S55="","",'Model output'!S55)</f>
        <v/>
      </c>
      <c r="Y56" t="str">
        <f>IF(OR('Model output'!S55="",ISNUMBER(SEARCH("No extension",'Model output'!S55)),ISNUMBER(SEARCH("Absent",'Model output'!S55)),ISNUMBER(SEARCH("Absence",'Model output'!S55)),AND(ISNUMBER(SEARCH("Not identified",'Model output'!S55)),NOT(ISNUMBER(SEARCH("Present, minimal",'Model output'!S55)))),AND(ISNUMBER(SEARCH("No",'Model output'!S55)),NOT(ISNUMBER(SEARCH("carcinoma",'Model output'!S55))),NOT(ISNUMBER(SEARCH("Present, minimal",'Model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muscle",X56)),ISNUMBER(SEARCH("larynx",X56)),AND(ISNUMBER(SEARCH("trachea",X56)),NOT(ISNUMBER(SEARCH("peritracheal fibroadipose tissue",X56)))),ISNUMBER(SEARCH("esophagus",X56)),ISNUMBER(SEARCH("recurrent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33" t="str">
        <f>IF(OR('Model output'!V55="", AND(ISERROR(SEARCH("Positive",'Model output'!V55)), ISNUMBER(SEARCH("Negative",'Model output'!V55))), ISNUMBER(SEARCH("Cannot be assessed",'Model output'!V55)), AND(ISNUMBER(SEARCH("Uninvolved",'Model output'!V55)),NOT(ISNUMBER(SEARCH("margin(s) involved",'Model output'!V55))),NOT(ISNUMBER(SEARCH("Involved by carcinoma for the second tumor",'Model output'!V55)))), ISNUMBER(SEARCH("No involvement",'Model output'!V55)), AND(NOT(ISNUMBER(SEARCH("focal",'Model output'!V55))),ISNUMBER(SEARCH("Free",'Model output'!V55))), ISNUMBER(SEARCH("narrowly excised",'Model output'!V55)), ISNUMBER(SEARCH("none",'Model output'!V55)), ISNUMBER(SEARCH("R0",'Model output'!V55)), ISNUMBER(SEARCH("&lt;0.2 mm",'Model output'!V55)), ISNUMBER(SEARCH("1 mm",'Model output'!V55)), ISNUMBER(SEARCH("0.1 CM",'Model output'!V55)), ISNUMBER(SEARCH("less than 0.2 mm",'Model output'!V55)), ISNUMBER(SEARCH("less than 1.0 mm",'Model output'!V55)), ISNUMBER(SEARCH("less than 0.5 mm",'Model output'!V55)), ISNUMBER(SEARCH("abut",'Model output'!V55))), "negative", "positive")</f>
        <v>negative</v>
      </c>
      <c r="AE56" s="40"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OR(ISNUMBER(SEARCH("papillary",N56,1)),ISNUMBER(SEARCH("papillary carcinoma",O56,1))),S56="positive"),AND(AND(ISNUMBER(J56),J56&gt;=5),M56=""),AND(AND(ISNUMBER(J56),J56&gt;=5),AND(ISNUMBER(M56),M56&gt;=1)),AND(ISNUMBER(SERACH("papillary",N56)),OR(Y56="positive",Z56="positive"), ISNUMBER(SEARCH("BRAF",AB56)))),"intermediate","low"))</f>
        <v>low</v>
      </c>
      <c r="AF56" s="41" t="str">
        <f t="shared" si="2"/>
        <v>1b</v>
      </c>
      <c r="AG56" s="41" t="str">
        <f t="shared" si="3"/>
        <v>0</v>
      </c>
      <c r="AH56" s="41" t="str">
        <f t="shared" si="6"/>
        <v>0</v>
      </c>
      <c r="AI56" s="46" t="str">
        <f t="shared" si="7"/>
        <v>I</v>
      </c>
      <c r="AJ56" s="40" t="s">
        <v>741</v>
      </c>
      <c r="AK56" s="45" t="s">
        <v>1002</v>
      </c>
      <c r="AL56" s="45" t="s">
        <v>1003</v>
      </c>
      <c r="AM56" s="45" t="s">
        <v>1006</v>
      </c>
      <c r="AN56" s="45" t="s">
        <v>67</v>
      </c>
      <c r="AO56" s="12">
        <f t="shared" ca="1" si="8"/>
        <v>1</v>
      </c>
      <c r="AP56" s="15">
        <f t="shared" si="9"/>
        <v>1</v>
      </c>
      <c r="AQ56" s="15">
        <f t="shared" si="10"/>
        <v>1</v>
      </c>
      <c r="AR56" s="15">
        <f t="shared" si="11"/>
        <v>1</v>
      </c>
      <c r="AS56" s="26">
        <f t="shared" si="4"/>
        <v>1</v>
      </c>
    </row>
    <row r="57" spans="1:46">
      <c r="A57" t="str">
        <f>'Model output'!A56</f>
        <v>TCGA-DJ-A13X</v>
      </c>
      <c r="B57" s="52">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X</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X</v>
      </c>
      <c r="F57" t="str">
        <f t="shared" si="12"/>
        <v>positive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output'!G56)),AND(ISNUMBER(SEARCH("3",'Model output'!G56)),NOT(ISNUMBER(SEARCH("N3",'Model output'!G56)))),ISNUMBER(SEARCH("IV",'Model output'!G56)),ISNUMBER(SEARCH("four",'Model output'!G56)),ISNUMBER(SEARCH("4",'Model output'!G56)),ISNUMBER(SEARCH("V ",'Model output'!G56)),ISNUMBER(SEARCH("five",'Model output'!G56)),ISNUMBER(SEARCH("5",'Model output'!G56))))), "lateral", "central"))</f>
        <v/>
      </c>
      <c r="H57" t="str">
        <f>IF('Model output'!H56="","negative", IF('Model output'!H56=" ", "negative", IF('Model output'!H56="[]", "negative", IF(ISNUMBER(SEARCH("lymph node",'Model output'!H56)),"negative", IF(ISNUMBER(SEARCH("adipose tissue",'Model output'!H56)), "negative", IF(ISNUMBER(SEARCH("neck dissection",'Model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0.6 cm</v>
      </c>
      <c r="L57" s="8" t="str">
        <f t="shared" si="5"/>
        <v>0.6cm</v>
      </c>
      <c r="M57" cm="1">
        <f t="array" ref="M57">IF(L57="","",IF(ISNUMBER(SEARCH("cm",L57)),MAX(VALUE(SUBSTITUTE(_xlfn.FILTERXML("&lt;t&gt;&lt;s&gt;"&amp;SUBSTITUTE(L57,",","&lt;/s&gt;&lt;s&gt;")&amp;"&lt;/s&gt;&lt;/t&gt;","//s"),"cm",""))),MAX(VALUE(SUBSTITUTE(_xlfn.FILTERXML("&lt;t&gt;&lt;s&gt;"&amp;SUBSTITUTE(L57,",","&lt;/s&gt;&lt;s&gt;")&amp;"&lt;/s&gt;&lt;/t&gt;","//s"),"mm","")))/10))</f>
        <v>0.6</v>
      </c>
      <c r="N57" t="str">
        <f>IF('Model output'!L56="","",'Model output'!L56)</f>
        <v>Papillary carcinoma, follicular variant</v>
      </c>
      <c r="O57" t="str">
        <f>IF('Model output'!M56="","",'Model output'!M56)</f>
        <v/>
      </c>
      <c r="P57" t="str">
        <f>IF('Model output'!N56="","",'Model output'!N56)</f>
        <v>6.5 cm</v>
      </c>
      <c r="Q57" t="str">
        <f t="shared" si="1"/>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output'!P56="",'Model output'!P56="C",ISNUMBER(SEARCH("Not identified", 'Model output'!P56)),ISNUMBER(SEARCH("Absent",'Model output'!P56)),ISNUMBER(SEARCH("Absence",'Model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9" t="str">
        <f>IF('Model output'!S56="","",'Model output'!S56)</f>
        <v>Not identified</v>
      </c>
      <c r="Y57" t="str">
        <f>IF(OR('Model output'!S56="",ISNUMBER(SEARCH("No extension",'Model output'!S56)),ISNUMBER(SEARCH("Absent",'Model output'!S56)),ISNUMBER(SEARCH("Absence",'Model output'!S56)),AND(ISNUMBER(SEARCH("Not identified",'Model output'!S56)),NOT(ISNUMBER(SEARCH("Present, minimal",'Model output'!S56)))),AND(ISNUMBER(SEARCH("No",'Model output'!S56)),NOT(ISNUMBER(SEARCH("carcinoma",'Model output'!S56))),NOT(ISNUMBER(SEARCH("Present, minimal",'Model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muscle",X57)),ISNUMBER(SEARCH("larynx",X57)),AND(ISNUMBER(SEARCH("trachea",X57)),NOT(ISNUMBER(SEARCH("peritracheal fibroadipose tissue",X57)))),ISNUMBER(SEARCH("esophagus",X57)),ISNUMBER(SEARCH("recurrent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33" t="str">
        <f>IF(OR('Model output'!V56="", AND(ISERROR(SEARCH("Positive",'Model output'!V56)), ISNUMBER(SEARCH("Negative",'Model output'!V56))), ISNUMBER(SEARCH("Cannot be assessed",'Model output'!V56)), AND(ISNUMBER(SEARCH("Uninvolved",'Model output'!V56)),NOT(ISNUMBER(SEARCH("margin(s) involved",'Model output'!V56))),NOT(ISNUMBER(SEARCH("Involved by carcinoma for the second tumor",'Model output'!V56)))), ISNUMBER(SEARCH("No involvement",'Model output'!V56)), AND(NOT(ISNUMBER(SEARCH("focal",'Model output'!V56))),ISNUMBER(SEARCH("Free",'Model output'!V56))), ISNUMBER(SEARCH("narrowly excised",'Model output'!V56)), ISNUMBER(SEARCH("none",'Model output'!V56)), ISNUMBER(SEARCH("R0",'Model output'!V56)), ISNUMBER(SEARCH("&lt;0.2 mm",'Model output'!V56)), ISNUMBER(SEARCH("1 mm",'Model output'!V56)), ISNUMBER(SEARCH("0.1 CM",'Model output'!V56)), ISNUMBER(SEARCH("less than 0.2 mm",'Model output'!V56)), ISNUMBER(SEARCH("less than 1.0 mm",'Model output'!V56)), ISNUMBER(SEARCH("less than 0.5 mm",'Model output'!V56)), ISNUMBER(SEARCH("abut",'Model output'!V56))), "negative", "positive")</f>
        <v>negative</v>
      </c>
      <c r="AE57" s="40"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OR(ISNUMBER(SEARCH("papillary",N57,1)),ISNUMBER(SEARCH("papillary carcinoma",O57,1))),S57="positive"),AND(AND(ISNUMBER(J57),J57&gt;=5),M57=""),AND(AND(ISNUMBER(J57),J57&gt;=5),AND(ISNUMBER(M57),M57&gt;=1)),AND(ISNUMBER(SERACH("papillary",N57)),OR(Y57="positive",Z57="positive"), ISNUMBER(SEARCH("BRAF",AB57)))),"intermediate","low"))</f>
        <v>low</v>
      </c>
      <c r="AF57" s="41" t="str">
        <f t="shared" si="2"/>
        <v>3a</v>
      </c>
      <c r="AG57" s="41" t="str">
        <f t="shared" si="3"/>
        <v>0</v>
      </c>
      <c r="AH57" s="41" t="str">
        <f t="shared" si="6"/>
        <v>0</v>
      </c>
      <c r="AI57" s="46" t="str">
        <f t="shared" si="7"/>
        <v>I</v>
      </c>
      <c r="AJ57" s="40" t="s">
        <v>741</v>
      </c>
      <c r="AK57" s="45" t="s">
        <v>1008</v>
      </c>
      <c r="AL57" s="45" t="s">
        <v>1003</v>
      </c>
      <c r="AM57" s="45" t="s">
        <v>1006</v>
      </c>
      <c r="AN57" s="45" t="s">
        <v>67</v>
      </c>
      <c r="AO57" s="12">
        <f t="shared" ca="1" si="8"/>
        <v>1</v>
      </c>
      <c r="AP57" s="15">
        <f t="shared" si="9"/>
        <v>1</v>
      </c>
      <c r="AQ57" s="15">
        <f t="shared" si="10"/>
        <v>1</v>
      </c>
      <c r="AR57" s="15">
        <f t="shared" si="11"/>
        <v>1</v>
      </c>
      <c r="AS57" s="26">
        <f t="shared" si="4"/>
        <v>1</v>
      </c>
    </row>
    <row r="58" spans="1:46">
      <c r="A58" t="str">
        <f>'Model output'!A57</f>
        <v>TCGA-DJ-A1QG</v>
      </c>
      <c r="B58" s="52">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1</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0</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0</v>
      </c>
      <c r="F58" t="str">
        <f t="shared" si="12"/>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output'!G57)),AND(ISNUMBER(SEARCH("3",'Model output'!G57)),NOT(ISNUMBER(SEARCH("N3",'Model output'!G57)))),ISNUMBER(SEARCH("IV",'Model output'!G57)),ISNUMBER(SEARCH("four",'Model output'!G57)),ISNUMBER(SEARCH("4",'Model output'!G57)),ISNUMBER(SEARCH("V ",'Model output'!G57)),ISNUMBER(SEARCH("five",'Model output'!G57)),ISNUMBER(SEARCH("5",'Model output'!G57))))), "lateral", "central"))</f>
        <v/>
      </c>
      <c r="H58" t="str">
        <f>IF('Model output'!H57="","negative", IF('Model output'!H57=" ", "negative", IF('Model output'!H57="[]", "negative", IF(ISNUMBER(SEARCH("lymph node",'Model output'!H57)),"negative", IF(ISNUMBER(SEARCH("adipose tissue",'Model output'!H57)), "negative", IF(ISNUMBER(SEARCH("neck dissection",'Model output'!H57)),"negative","positive"))))))</f>
        <v>negative</v>
      </c>
      <c r="I58">
        <f>IF('Model output'!I57="","",IF(ISNUMBER('Model output'!I57),'Model output'!I57,1))</f>
        <v>4</v>
      </c>
      <c r="J58">
        <f>IF('Model output'!J57="","",IF(AND(ISNUMBER('Model output'!J57),'Model output'!J57&lt;=I58),'Model output'!J57,IF(ISNUMBER(SEARCH("0/",'Model output'!J57)),0,1)))</f>
        <v>0</v>
      </c>
      <c r="K58" t="str" cm="1">
        <f t="array" ref="K58">IF(COUNT(FIND({0,1,2,3,4,5,6,7,8,9},'Model output'!K57))&gt;0,'Model output'!K57,"")</f>
        <v/>
      </c>
      <c r="L58" s="8" t="str">
        <f t="shared" si="5"/>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 carcinoma</v>
      </c>
      <c r="O58" t="str">
        <f>IF('Model output'!M57="","",'Model output'!M57)</f>
        <v>Classical, Follicular variant, Microcarcinoma</v>
      </c>
      <c r="P58" t="str">
        <f>IF('Model output'!N57="","",'Model output'!N57)</f>
        <v>1.8 cm (right lobe), 1.1 cm (right lobe), 0.5 cm (right lobe), and 0.1 cm (left lobe)</v>
      </c>
      <c r="Q58" t="str">
        <f t="shared" si="1"/>
        <v>1.8cm,1.1cm,0.5cm,0.1cm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output'!P57="",'Model output'!P57="C",ISNUMBER(SEARCH("Not identified", 'Model output'!P57)),ISNUMBER(SEARCH("Absent",'Model output'!P57)),ISNUMBER(SEARCH("Absence",'Model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positive</v>
      </c>
      <c r="X58" s="19" t="str">
        <f>IF('Model output'!S57="","",'Model output'!S57)</f>
        <v>Not identified</v>
      </c>
      <c r="Y58" t="str">
        <f>IF(OR('Model output'!S57="",ISNUMBER(SEARCH("No extension",'Model output'!S57)),ISNUMBER(SEARCH("Absent",'Model output'!S57)),ISNUMBER(SEARCH("Absence",'Model output'!S57)),AND(ISNUMBER(SEARCH("Not identified",'Model output'!S57)),NOT(ISNUMBER(SEARCH("Present, minimal",'Model output'!S57)))),AND(ISNUMBER(SEARCH("No",'Model output'!S57)),NOT(ISNUMBER(SEARCH("carcinoma",'Model output'!S57))),NOT(ISNUMBER(SEARCH("Present, minimal",'Model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muscle",X58)),ISNUMBER(SEARCH("larynx",X58)),AND(ISNUMBER(SEARCH("trachea",X58)),NOT(ISNUMBER(SEARCH("peritracheal fibroadipose tissue",X58)))),ISNUMBER(SEARCH("esophagus",X58)),ISNUMBER(SEARCH("recurrent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33" t="str">
        <f>IF(OR('Model output'!V57="", AND(ISERROR(SEARCH("Positive",'Model output'!V57)), ISNUMBER(SEARCH("Negative",'Model output'!V57))), ISNUMBER(SEARCH("Cannot be assessed",'Model output'!V57)), AND(ISNUMBER(SEARCH("Uninvolved",'Model output'!V57)),NOT(ISNUMBER(SEARCH("margin(s) involved",'Model output'!V57))),NOT(ISNUMBER(SEARCH("Involved by carcinoma for the second tumor",'Model output'!V57)))), ISNUMBER(SEARCH("No involvement",'Model output'!V57)), AND(NOT(ISNUMBER(SEARCH("focal",'Model output'!V57))),ISNUMBER(SEARCH("Free",'Model output'!V57))), ISNUMBER(SEARCH("narrowly excised",'Model output'!V57)), ISNUMBER(SEARCH("none",'Model output'!V57)), ISNUMBER(SEARCH("R0",'Model output'!V57)), ISNUMBER(SEARCH("&lt;0.2 mm",'Model output'!V57)), ISNUMBER(SEARCH("1 mm",'Model output'!V57)), ISNUMBER(SEARCH("0.1 CM",'Model output'!V57)), ISNUMBER(SEARCH("less than 0.2 mm",'Model output'!V57)), ISNUMBER(SEARCH("less than 1.0 mm",'Model output'!V57)), ISNUMBER(SEARCH("less than 0.5 mm",'Model output'!V57)), ISNUMBER(SEARCH("abut",'Model output'!V57))), "negative", "positive")</f>
        <v>negative</v>
      </c>
      <c r="AE58" s="40"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OR(ISNUMBER(SEARCH("papillary",N58,1)),ISNUMBER(SEARCH("papillary carcinoma",O58,1))),S58="positive"),AND(AND(ISNUMBER(J58),J58&gt;=5),M58=""),AND(AND(ISNUMBER(J58),J58&gt;=5),AND(ISNUMBER(M58),M58&gt;=1)),AND(ISNUMBER(SERACH("papillary",N58)),OR(Y58="positive",Z58="positive"), ISNUMBER(SEARCH("BRAF",AB58)))),"intermediate","low"))</f>
        <v>low</v>
      </c>
      <c r="AF58" s="41" t="str">
        <f t="shared" si="2"/>
        <v>1b</v>
      </c>
      <c r="AG58" s="41" t="str">
        <f t="shared" si="3"/>
        <v>0</v>
      </c>
      <c r="AH58" s="41" t="str">
        <f t="shared" si="6"/>
        <v>0</v>
      </c>
      <c r="AI58" s="46" t="str">
        <f t="shared" si="7"/>
        <v>I</v>
      </c>
      <c r="AJ58" s="40" t="s">
        <v>741</v>
      </c>
      <c r="AK58" s="45" t="s">
        <v>1002</v>
      </c>
      <c r="AL58" s="45" t="s">
        <v>1003</v>
      </c>
      <c r="AM58" s="45" t="s">
        <v>1006</v>
      </c>
      <c r="AN58" s="45" t="s">
        <v>67</v>
      </c>
      <c r="AO58" s="12">
        <f t="shared" ca="1" si="8"/>
        <v>1</v>
      </c>
      <c r="AP58" s="15">
        <f t="shared" si="9"/>
        <v>1</v>
      </c>
      <c r="AQ58" s="15">
        <f t="shared" si="10"/>
        <v>1</v>
      </c>
      <c r="AR58" s="15">
        <f t="shared" si="11"/>
        <v>1</v>
      </c>
      <c r="AS58" s="26">
        <f t="shared" si="4"/>
        <v>1</v>
      </c>
    </row>
    <row r="59" spans="1:46">
      <c r="A59" t="str">
        <f>'Model output'!A58</f>
        <v>TCGA-DJ-A1QH</v>
      </c>
      <c r="B59" s="52">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1b</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2"/>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output'!G58)),AND(ISNUMBER(SEARCH("3",'Model output'!G58)),NOT(ISNUMBER(SEARCH("N3",'Model output'!G58)))),ISNUMBER(SEARCH("IV",'Model output'!G58)),ISNUMBER(SEARCH("four",'Model output'!G58)),ISNUMBER(SEARCH("4",'Model output'!G58)),ISNUMBER(SEARCH("V ",'Model output'!G58)),ISNUMBER(SEARCH("five",'Model output'!G58)),ISNUMBER(SEARCH("5",'Model output'!G58))))), "lateral", "central"))</f>
        <v>central</v>
      </c>
      <c r="H59" t="str">
        <f>IF('Model output'!H58="","negative", IF('Model output'!H58=" ", "negative", IF('Model output'!H58="[]", "negative", IF(ISNUMBER(SEARCH("lymph node",'Model output'!H58)),"negative", IF(ISNUMBER(SEARCH("adipose tissue",'Model output'!H58)), "negative", IF(ISNUMBER(SEARCH("neck dissection",'Model output'!H58)),"negative","positive"))))))</f>
        <v>negative</v>
      </c>
      <c r="I59">
        <f>IF('Model output'!I58="","",IF(ISNUMBER('Model output'!I58),'Model output'!I58,1))</f>
        <v>4</v>
      </c>
      <c r="J59">
        <f>IF('Model output'!J58="","",IF(AND(ISNUMBER('Model output'!J58),'Model output'!J58&lt;=I59),'Model output'!J58,IF(ISNUMBER(SEARCH("0/",'Model output'!J58)),0,1)))</f>
        <v>4</v>
      </c>
      <c r="K59" t="str" cm="1">
        <f t="array" ref="K59">IF(COUNT(FIND({0,1,2,3,4,5,6,7,8,9},'Model output'!K58))&gt;0,'Model output'!K58,"")</f>
        <v>1.0cm</v>
      </c>
      <c r="L59" s="8" t="str">
        <f t="shared" si="5"/>
        <v>1.0cm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 carcinoma</v>
      </c>
      <c r="O59" t="str">
        <f>IF('Model output'!M58="","",'Model output'!M58)</f>
        <v>tall cell variant</v>
      </c>
      <c r="P59" t="str">
        <f>IF('Model output'!N58="","",'Model output'!N58)</f>
        <v>7.0cm</v>
      </c>
      <c r="Q59" t="str">
        <f t="shared" si="1"/>
        <v>7.0cm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output'!P58="",'Model output'!P58="C",ISNUMBER(SEARCH("Not identified", 'Model output'!P58)),ISNUMBER(SEARCH("Absent",'Model output'!P58)),ISNUMBER(SEARCH("Absence",'Model output'!P58)),AND(ISNUMBER(SEARCH("No",'Model output'!P58)),NOT(ISNUMBER(SEARCH("diagnostic",'Model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9" t="str">
        <f>IF('Model output'!S58="","",'Model output'!S58)</f>
        <v>perithyroidal fibroadipose tissue, skeletal muscle</v>
      </c>
      <c r="Y59" t="str">
        <f>IF(OR('Model output'!S58="",ISNUMBER(SEARCH("No extension",'Model output'!S58)),ISNUMBER(SEARCH("Absent",'Model output'!S58)),ISNUMBER(SEARCH("Absence",'Model output'!S58)),AND(ISNUMBER(SEARCH("Not identified",'Model output'!S58)),NOT(ISNUMBER(SEARCH("Present, minimal",'Model output'!S58)))),AND(ISNUMBER(SEARCH("No",'Model output'!S58)),NOT(ISNUMBER(SEARCH("carcinoma",'Model output'!S58))),NOT(ISNUMBER(SEARCH("Present, minimal",'Model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muscle",X59)),ISNUMBER(SEARCH("larynx",X59)),AND(ISNUMBER(SEARCH("trachea",X59)),NOT(ISNUMBER(SEARCH("peritracheal fibroadipose tissue",X59)))),ISNUMBER(SEARCH("esophagus",X59)),ISNUMBER(SEARCH("recurrent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33" t="str">
        <f>IF(OR('Model output'!V58="", AND(ISERROR(SEARCH("Positive",'Model output'!V58)), ISNUMBER(SEARCH("Negative",'Model output'!V58))), ISNUMBER(SEARCH("Cannot be assessed",'Model output'!V58)), AND(ISNUMBER(SEARCH("Uninvolved",'Model output'!V58)),NOT(ISNUMBER(SEARCH("margin(s) involved",'Model output'!V58))),NOT(ISNUMBER(SEARCH("Involved by carcinoma for the second tumor",'Model output'!V58)))), ISNUMBER(SEARCH("No involvement",'Model output'!V58)), AND(NOT(ISNUMBER(SEARCH("focal",'Model output'!V58))),ISNUMBER(SEARCH("Free",'Model output'!V58))), ISNUMBER(SEARCH("narrowly excised",'Model output'!V58)), ISNUMBER(SEARCH("none",'Model output'!V58)), ISNUMBER(SEARCH("R0",'Model output'!V58)), ISNUMBER(SEARCH("&lt;0.2 mm",'Model output'!V58)), ISNUMBER(SEARCH("1 mm",'Model output'!V58)), ISNUMBER(SEARCH("0.1 CM",'Model output'!V58)), ISNUMBER(SEARCH("less than 0.2 mm",'Model output'!V58)), ISNUMBER(SEARCH("less than 1.0 mm",'Model output'!V58)), ISNUMBER(SEARCH("less than 0.5 mm",'Model output'!V58)), ISNUMBER(SEARCH("abut",'Model output'!V58))), "negative", "positive")</f>
        <v>positive</v>
      </c>
      <c r="AE59" s="40"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OR(ISNUMBER(SEARCH("papillary",N59,1)),ISNUMBER(SEARCH("papillary carcinoma",O59,1))),S59="positive"),AND(AND(ISNUMBER(J59),J59&gt;=5),M59=""),AND(AND(ISNUMBER(J59),J59&gt;=5),AND(ISNUMBER(M59),M59&gt;=1)),AND(ISNUMBER(SERACH("papillary",N59)),OR(Y59="positive",Z59="positive"), ISNUMBER(SEARCH("BRAF",AB59)))),"intermediate","low"))</f>
        <v>high</v>
      </c>
      <c r="AF59" s="41" t="str">
        <f t="shared" si="2"/>
        <v>3b</v>
      </c>
      <c r="AG59" s="41" t="str">
        <f t="shared" si="3"/>
        <v>1a</v>
      </c>
      <c r="AH59" s="41" t="str">
        <f t="shared" si="6"/>
        <v>0</v>
      </c>
      <c r="AI59" s="46" t="str">
        <f t="shared" si="7"/>
        <v>II</v>
      </c>
      <c r="AJ59" s="40" t="s">
        <v>738</v>
      </c>
      <c r="AK59" s="45" t="s">
        <v>1001</v>
      </c>
      <c r="AL59" s="45" t="s">
        <v>1007</v>
      </c>
      <c r="AM59" s="45" t="s">
        <v>1006</v>
      </c>
      <c r="AN59" s="45" t="s">
        <v>1004</v>
      </c>
      <c r="AO59" s="12">
        <f t="shared" si="8"/>
        <v>1</v>
      </c>
      <c r="AP59" s="15">
        <f t="shared" si="9"/>
        <v>1</v>
      </c>
      <c r="AQ59" s="15">
        <f t="shared" si="10"/>
        <v>1</v>
      </c>
      <c r="AR59" s="15">
        <f t="shared" si="11"/>
        <v>1</v>
      </c>
      <c r="AS59" s="26">
        <f t="shared" si="4"/>
        <v>1</v>
      </c>
    </row>
    <row r="60" spans="1:46">
      <c r="A60" t="str">
        <f>'Model output'!A59</f>
        <v>TCGA-DJ-A1QL</v>
      </c>
      <c r="B60" s="52">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1</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0</v>
      </c>
      <c r="F60" t="str">
        <f t="shared" si="12"/>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output'!G59)),AND(ISNUMBER(SEARCH("3",'Model output'!G59)),NOT(ISNUMBER(SEARCH("N3",'Model output'!G59)))),ISNUMBER(SEARCH("IV",'Model output'!G59)),ISNUMBER(SEARCH("four",'Model output'!G59)),ISNUMBER(SEARCH("4",'Model output'!G59)),ISNUMBER(SEARCH("V ",'Model output'!G59)),ISNUMBER(SEARCH("five",'Model output'!G59)),ISNUMBER(SEARCH("5",'Model output'!G59))))), "lateral", "central"))</f>
        <v/>
      </c>
      <c r="H60" t="str">
        <f>IF('Model output'!H59="","negative", IF('Model output'!H59=" ", "negative", IF('Model output'!H59="[]", "negative", IF(ISNUMBER(SEARCH("lymph node",'Model output'!H59)),"negative", IF(ISNUMBER(SEARCH("adipose tissue",'Model output'!H59)), "negative", IF(ISNUMBER(SEARCH("neck dissection",'Model output'!H59)),"negative","positive"))))))</f>
        <v>negative</v>
      </c>
      <c r="I60" t="str">
        <f>IF('Model output'!I59="","",IF(ISNUMBER('Model output'!I59),'Model output'!I59,1))</f>
        <v/>
      </c>
      <c r="J60" t="str">
        <f>IF('Model output'!J59="","",IF(AND(ISNUMBER('Model output'!J59),'Model output'!J59&lt;=I60),'Model output'!J59,IF(ISNUMBER(SEARCH("0/",'Model output'!J59)),0,1)))</f>
        <v/>
      </c>
      <c r="K60" t="str" cm="1">
        <f t="array" ref="K60">IF(COUNT(FIND({0,1,2,3,4,5,6,7,8,9},'Model output'!K59))&gt;0,'Model output'!K59,"")</f>
        <v/>
      </c>
      <c r="L60" s="8" t="str">
        <f t="shared" si="5"/>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 carcinoma</v>
      </c>
      <c r="O60" t="str">
        <f>IF('Model output'!M59="","",'Model output'!M59)</f>
        <v>Follicular variant</v>
      </c>
      <c r="P60" t="str">
        <f>IF('Model output'!N59="","",'Model output'!N59)</f>
        <v>2.2 cm</v>
      </c>
      <c r="Q60" t="str">
        <f t="shared" si="1"/>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output'!P59="",'Model output'!P59="C",ISNUMBER(SEARCH("Not identified", 'Model output'!P59)),ISNUMBER(SEARCH("Absent",'Model output'!P59)),ISNUMBER(SEARCH("Absence",'Model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9" t="str">
        <f>IF('Model output'!S59="","",'Model output'!S59)</f>
        <v>Not identified</v>
      </c>
      <c r="Y60" t="str">
        <f>IF(OR('Model output'!S59="",ISNUMBER(SEARCH("No extension",'Model output'!S59)),ISNUMBER(SEARCH("Absent",'Model output'!S59)),ISNUMBER(SEARCH("Absence",'Model output'!S59)),AND(ISNUMBER(SEARCH("Not identified",'Model output'!S59)),NOT(ISNUMBER(SEARCH("Present, minimal",'Model output'!S59)))),AND(ISNUMBER(SEARCH("No",'Model output'!S59)),NOT(ISNUMBER(SEARCH("carcinoma",'Model output'!S59))),NOT(ISNUMBER(SEARCH("Present, minimal",'Model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muscle",X60)),ISNUMBER(SEARCH("larynx",X60)),AND(ISNUMBER(SEARCH("trachea",X60)),NOT(ISNUMBER(SEARCH("peritracheal fibroadipose tissue",X60)))),ISNUMBER(SEARCH("esophagus",X60)),ISNUMBER(SEARCH("recurrent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33" t="str">
        <f>IF(OR('Model output'!V59="", AND(ISERROR(SEARCH("Positive",'Model output'!V59)), ISNUMBER(SEARCH("Negative",'Model output'!V59))), ISNUMBER(SEARCH("Cannot be assessed",'Model output'!V59)), AND(ISNUMBER(SEARCH("Uninvolved",'Model output'!V59)),NOT(ISNUMBER(SEARCH("margin(s) involved",'Model output'!V59))),NOT(ISNUMBER(SEARCH("Involved by carcinoma for the second tumor",'Model output'!V59)))), ISNUMBER(SEARCH("No involvement",'Model output'!V59)), AND(NOT(ISNUMBER(SEARCH("focal",'Model output'!V59))),ISNUMBER(SEARCH("Free",'Model output'!V59))), ISNUMBER(SEARCH("narrowly excised",'Model output'!V59)), ISNUMBER(SEARCH("none",'Model output'!V59)), ISNUMBER(SEARCH("R0",'Model output'!V59)), ISNUMBER(SEARCH("&lt;0.2 mm",'Model output'!V59)), ISNUMBER(SEARCH("1 mm",'Model output'!V59)), ISNUMBER(SEARCH("0.1 CM",'Model output'!V59)), ISNUMBER(SEARCH("less than 0.2 mm",'Model output'!V59)), ISNUMBER(SEARCH("less than 1.0 mm",'Model output'!V59)), ISNUMBER(SEARCH("less than 0.5 mm",'Model output'!V59)), ISNUMBER(SEARCH("abut",'Model output'!V59))), "negative", "positive")</f>
        <v>negative</v>
      </c>
      <c r="AE60" s="40"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OR(ISNUMBER(SEARCH("papillary",N60,1)),ISNUMBER(SEARCH("papillary carcinoma",O60,1))),S60="positive"),AND(AND(ISNUMBER(J60),J60&gt;=5),M60=""),AND(AND(ISNUMBER(J60),J60&gt;=5),AND(ISNUMBER(M60),M60&gt;=1)),AND(ISNUMBER(SERACH("papillary",N60)),OR(Y60="positive",Z60="positive"), ISNUMBER(SEARCH("BRAF",AB60)))),"intermediate","low"))</f>
        <v>low</v>
      </c>
      <c r="AF60" s="41" t="str">
        <f t="shared" si="2"/>
        <v>2</v>
      </c>
      <c r="AG60" s="41" t="str">
        <f t="shared" si="3"/>
        <v>0</v>
      </c>
      <c r="AH60" s="41" t="str">
        <f t="shared" si="6"/>
        <v>0</v>
      </c>
      <c r="AI60" s="46" t="str">
        <f t="shared" si="7"/>
        <v>I</v>
      </c>
      <c r="AJ60" s="40" t="s">
        <v>741</v>
      </c>
      <c r="AK60" s="45" t="s">
        <v>1005</v>
      </c>
      <c r="AL60" s="45" t="s">
        <v>1006</v>
      </c>
      <c r="AM60" s="45" t="s">
        <v>1006</v>
      </c>
      <c r="AN60" s="45" t="s">
        <v>67</v>
      </c>
      <c r="AO60" s="12">
        <f t="shared" ca="1" si="8"/>
        <v>1</v>
      </c>
      <c r="AP60" s="15">
        <f t="shared" si="9"/>
        <v>1</v>
      </c>
      <c r="AQ60" s="15">
        <f t="shared" si="10"/>
        <v>1</v>
      </c>
      <c r="AR60" s="15">
        <f t="shared" si="11"/>
        <v>1</v>
      </c>
      <c r="AS60" s="26">
        <f t="shared" si="4"/>
        <v>1</v>
      </c>
    </row>
    <row r="61" spans="1:46">
      <c r="A61" t="str">
        <f>'Model output'!A60</f>
        <v>TCGA-DJ-A1QM</v>
      </c>
      <c r="B61" s="52">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1</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2"/>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output'!G60)),AND(ISNUMBER(SEARCH("3",'Model output'!G60)),NOT(ISNUMBER(SEARCH("N3",'Model output'!G60)))),ISNUMBER(SEARCH("IV",'Model output'!G60)),ISNUMBER(SEARCH("four",'Model output'!G60)),ISNUMBER(SEARCH("4",'Model output'!G60)),ISNUMBER(SEARCH("V ",'Model output'!G60)),ISNUMBER(SEARCH("five",'Model output'!G60)),ISNUMBER(SEARCH("5",'Model output'!G60))))), "lateral", "central"))</f>
        <v/>
      </c>
      <c r="H61" t="str">
        <f>IF('Model output'!H60="","negative", IF('Model output'!H60=" ", "negative", IF('Model output'!H60="[]", "negative", IF(ISNUMBER(SEARCH("lymph node",'Model output'!H60)),"negative", IF(ISNUMBER(SEARCH("adipose tissue",'Model output'!H60)), "negative", IF(ISNUMBER(SEARCH("neck dissection",'Model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5"/>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 microcarcinoma</v>
      </c>
      <c r="O61" t="str">
        <f>IF('Model output'!M60="","",'Model output'!M60)</f>
        <v>tall cell features</v>
      </c>
      <c r="P61" t="str">
        <f>IF('Model output'!N60="","",'Model output'!N60)</f>
        <v>0.7 cm</v>
      </c>
      <c r="Q61" t="str">
        <f t="shared" si="1"/>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output'!P60="",'Model output'!P60="C",ISNUMBER(SEARCH("Not identified", 'Model output'!P60)),ISNUMBER(SEARCH("Absent",'Model output'!P60)),ISNUMBER(SEARCH("Absence",'Model output'!P60)),AND(ISNUMBER(SEARCH("No",'Model output'!P60)),NOT(ISNUMBER(SEARCH("diagnostic",'Model output'!P60)))),ISNUMBER(SEARCH("Negative",'Model output'!P60))),"negative","positive")</f>
        <v>negative</v>
      </c>
      <c r="T61">
        <f>IF('Model output'!O60="","",'Model output'!O60)</f>
        <v>1</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9" t="str">
        <f>IF('Model output'!S60="","",'Model output'!S60)</f>
        <v/>
      </c>
      <c r="Y61" t="str">
        <f>IF(OR('Model output'!S60="",ISNUMBER(SEARCH("No extension",'Model output'!S60)),ISNUMBER(SEARCH("Absent",'Model output'!S60)),ISNUMBER(SEARCH("Absence",'Model output'!S60)),AND(ISNUMBER(SEARCH("Not identified",'Model output'!S60)),NOT(ISNUMBER(SEARCH("Present, minimal",'Model output'!S60)))),AND(ISNUMBER(SEARCH("No",'Model output'!S60)),NOT(ISNUMBER(SEARCH("carcinoma",'Model output'!S60))),NOT(ISNUMBER(SEARCH("Present, minimal",'Model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muscle",X61)),ISNUMBER(SEARCH("larynx",X61)),AND(ISNUMBER(SEARCH("trachea",X61)),NOT(ISNUMBER(SEARCH("peritracheal fibroadipose tissue",X61)))),ISNUMBER(SEARCH("esophagus",X61)),ISNUMBER(SEARCH("recurrent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33" t="str">
        <f>IF(OR('Model output'!V60="", AND(ISERROR(SEARCH("Positive",'Model output'!V60)), ISNUMBER(SEARCH("Negative",'Model output'!V60))), ISNUMBER(SEARCH("Cannot be assessed",'Model output'!V60)), AND(ISNUMBER(SEARCH("Uninvolved",'Model output'!V60)),NOT(ISNUMBER(SEARCH("margin(s) involved",'Model output'!V60))),NOT(ISNUMBER(SEARCH("Involved by carcinoma for the second tumor",'Model output'!V60)))), ISNUMBER(SEARCH("No involvement",'Model output'!V60)), AND(NOT(ISNUMBER(SEARCH("focal",'Model output'!V60))),ISNUMBER(SEARCH("Free",'Model output'!V60))), ISNUMBER(SEARCH("narrowly excised",'Model output'!V60)), ISNUMBER(SEARCH("none",'Model output'!V60)), ISNUMBER(SEARCH("R0",'Model output'!V60)), ISNUMBER(SEARCH("&lt;0.2 mm",'Model output'!V60)), ISNUMBER(SEARCH("1 mm",'Model output'!V60)), ISNUMBER(SEARCH("0.1 CM",'Model output'!V60)), ISNUMBER(SEARCH("less than 0.2 mm",'Model output'!V60)), ISNUMBER(SEARCH("less than 1.0 mm",'Model output'!V60)), ISNUMBER(SEARCH("less than 0.5 mm",'Model output'!V60)), ISNUMBER(SEARCH("abut",'Model output'!V60))), "negative", "positive")</f>
        <v>negative</v>
      </c>
      <c r="AE61" s="40"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OR(ISNUMBER(SEARCH("papillary",N61,1)),ISNUMBER(SEARCH("papillary carcinoma",O61,1))),S61="positive"),AND(AND(ISNUMBER(J61),J61&gt;=5),M61=""),AND(AND(ISNUMBER(J61),J61&gt;=5),AND(ISNUMBER(M61),M61&gt;=1)),AND(ISNUMBER(SERACH("papillary",N61)),OR(Y61="positive",Z61="positive"), ISNUMBER(SEARCH("BRAF",AB61)))),"intermediate","low"))</f>
        <v>intermediate</v>
      </c>
      <c r="AF61" s="41" t="str">
        <f t="shared" si="2"/>
        <v>1a</v>
      </c>
      <c r="AG61" s="41" t="str">
        <f t="shared" si="3"/>
        <v>0</v>
      </c>
      <c r="AH61" s="41" t="str">
        <f t="shared" si="6"/>
        <v>0</v>
      </c>
      <c r="AI61" s="46" t="str">
        <f t="shared" si="7"/>
        <v>I</v>
      </c>
      <c r="AJ61" s="40" t="s">
        <v>742</v>
      </c>
      <c r="AK61" s="45" t="s">
        <v>1007</v>
      </c>
      <c r="AL61" s="45" t="s">
        <v>1003</v>
      </c>
      <c r="AM61" s="45" t="s">
        <v>1006</v>
      </c>
      <c r="AN61" s="45" t="s">
        <v>67</v>
      </c>
      <c r="AO61" s="12">
        <f t="shared" ca="1" si="8"/>
        <v>1</v>
      </c>
      <c r="AP61" s="15">
        <f t="shared" si="9"/>
        <v>1</v>
      </c>
      <c r="AQ61" s="15">
        <f t="shared" si="10"/>
        <v>1</v>
      </c>
      <c r="AR61" s="15">
        <f t="shared" si="11"/>
        <v>1</v>
      </c>
      <c r="AS61" s="26">
        <f t="shared" si="4"/>
        <v>1</v>
      </c>
    </row>
    <row r="62" spans="1:46">
      <c r="A62" t="str">
        <f>'Model output'!A61</f>
        <v>TCGA-DJ-A1QN</v>
      </c>
      <c r="B62" s="52">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1</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2"/>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output'!G61)),AND(ISNUMBER(SEARCH("3",'Model output'!G61)),NOT(ISNUMBER(SEARCH("N3",'Model output'!G61)))),ISNUMBER(SEARCH("IV",'Model output'!G61)),ISNUMBER(SEARCH("four",'Model output'!G61)),ISNUMBER(SEARCH("4",'Model output'!G61)),ISNUMBER(SEARCH("V ",'Model output'!G61)),ISNUMBER(SEARCH("five",'Model output'!G61)),ISNUMBER(SEARCH("5",'Model output'!G61))))), "lateral", "central"))</f>
        <v/>
      </c>
      <c r="H62" t="str">
        <f>IF('Model output'!H61="","negative", IF('Model output'!H61=" ", "negative", IF('Model output'!H61="[]", "negative", IF(ISNUMBER(SEARCH("lymph node",'Model output'!H61)),"negative", IF(ISNUMBER(SEARCH("adipose tissue",'Model output'!H61)), "negative", IF(ISNUMBER(SEARCH("neck dissection",'Model output'!H61)),"negative","positive"))))))</f>
        <v>negative</v>
      </c>
      <c r="I62" t="str">
        <f>IF('Model output'!I61="","",IF(ISNUMBER('Model output'!I61),'Model output'!I61,1))</f>
        <v/>
      </c>
      <c r="J62" t="str">
        <f>IF('Model output'!J61="","",IF(AND(ISNUMBER('Model output'!J61),'Model output'!J61&lt;=I62),'Model output'!J61,IF(ISNUMBER(SEARCH("0/",'Model output'!J61)),0,1)))</f>
        <v/>
      </c>
      <c r="K62" t="str" cm="1">
        <f t="array" ref="K62">IF(COUNT(FIND({0,1,2,3,4,5,6,7,8,9},'Model output'!K61))&gt;0,'Model output'!K61,"")</f>
        <v/>
      </c>
      <c r="L62" s="8" t="str">
        <f t="shared" si="5"/>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microcarcinoma, classical, follicular variant</v>
      </c>
      <c r="P62" t="str">
        <f>IF('Model output'!N61="","",'Model output'!N61)</f>
        <v>1.5 cm; 1.2 cm; 0.1 cm</v>
      </c>
      <c r="Q62" t="str">
        <f>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P62)), ISNUMBER(SEARCH("mm", P62))), SUBSTITUTE(P62, "cm", "mm"), P62),"cm.","cm"),"cm;","cm,"),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1.5cm,1.2cm,0.1cm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1.5</v>
      </c>
      <c r="S62" t="str">
        <f>IF(OR('Model output'!P61="",'Model output'!P61="C",ISNUMBER(SEARCH("Not identified", 'Model output'!P61)),ISNUMBER(SEARCH("Absent",'Model output'!P61)),ISNUMBER(SEARCH("Absence",'Model output'!P61)),AND(ISNUMBER(SEARCH("No",'Model output'!P61)),NOT(ISNUMBER(SEARCH("diagnostic",'Model output'!P61)))),ISNUMBER(SEARCH("Negative",'Model output'!P61))),"negative","positive")</f>
        <v>negative</v>
      </c>
      <c r="T62">
        <f>IF('Model output'!O61="","",'Model output'!O61)</f>
        <v>3</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9" t="str">
        <f>IF('Model output'!S61="","",'Model output'!S61)</f>
        <v>Not identified</v>
      </c>
      <c r="Y62" t="str">
        <f>IF(OR('Model output'!S61="",ISNUMBER(SEARCH("No extension",'Model output'!S61)),ISNUMBER(SEARCH("Absent",'Model output'!S61)),ISNUMBER(SEARCH("Absence",'Model output'!S61)),AND(ISNUMBER(SEARCH("Not identified",'Model output'!S61)),NOT(ISNUMBER(SEARCH("Present, minimal",'Model output'!S61)))),AND(ISNUMBER(SEARCH("No",'Model output'!S61)),NOT(ISNUMBER(SEARCH("carcinoma",'Model output'!S61))),NOT(ISNUMBER(SEARCH("Present, minimal",'Model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muscle",X62)),ISNUMBER(SEARCH("larynx",X62)),AND(ISNUMBER(SEARCH("trachea",X62)),NOT(ISNUMBER(SEARCH("peritracheal fibroadipose tissue",X62)))),ISNUMBER(SEARCH("esophagus",X62)),ISNUMBER(SEARCH("recurrent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33" t="str">
        <f>IF(OR('Model output'!V61="", AND(ISERROR(SEARCH("Positive",'Model output'!V61)), ISNUMBER(SEARCH("Negative",'Model output'!V61))), ISNUMBER(SEARCH("Cannot be assessed",'Model output'!V61)), AND(ISNUMBER(SEARCH("Uninvolved",'Model output'!V61)),NOT(ISNUMBER(SEARCH("margin(s) involved",'Model output'!V61))),NOT(ISNUMBER(SEARCH("Involved by carcinoma for the second tumor",'Model output'!V61)))), ISNUMBER(SEARCH("No involvement",'Model output'!V61)), AND(NOT(ISNUMBER(SEARCH("focal",'Model output'!V61))),ISNUMBER(SEARCH("Free",'Model output'!V61))), ISNUMBER(SEARCH("narrowly excised",'Model output'!V61)), ISNUMBER(SEARCH("none",'Model output'!V61)), ISNUMBER(SEARCH("R0",'Model output'!V61)), ISNUMBER(SEARCH("&lt;0.2 mm",'Model output'!V61)), ISNUMBER(SEARCH("1 mm",'Model output'!V61)), ISNUMBER(SEARCH("0.1 CM",'Model output'!V61)), ISNUMBER(SEARCH("less than 0.2 mm",'Model output'!V61)), ISNUMBER(SEARCH("less than 1.0 mm",'Model output'!V61)), ISNUMBER(SEARCH("less than 0.5 mm",'Model output'!V61)), ISNUMBER(SEARCH("abut",'Model output'!V61))), "negative", "positive")</f>
        <v>negative</v>
      </c>
      <c r="AE62" s="40"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OR(ISNUMBER(SEARCH("papillary",N62,1)),ISNUMBER(SEARCH("papillary carcinoma",O62,1))),S62="positive"),AND(AND(ISNUMBER(J62),J62&gt;=5),M62=""),AND(AND(ISNUMBER(J62),J62&gt;=5),AND(ISNUMBER(M62),M62&gt;=1)),AND(ISNUMBER(SERACH("papillary",N62)),OR(Y62="positive",Z62="positive"), ISNUMBER(SEARCH("BRAF",AB62)))),"intermediate","low"))</f>
        <v>low</v>
      </c>
      <c r="AF62" s="41" t="str">
        <f t="shared" si="2"/>
        <v>1b</v>
      </c>
      <c r="AG62" s="41" t="str">
        <f t="shared" si="3"/>
        <v>0</v>
      </c>
      <c r="AH62" s="41" t="str">
        <f t="shared" si="6"/>
        <v>0</v>
      </c>
      <c r="AI62" s="46" t="str">
        <f t="shared" si="7"/>
        <v>I</v>
      </c>
      <c r="AJ62" s="40" t="s">
        <v>741</v>
      </c>
      <c r="AK62" s="45" t="s">
        <v>1002</v>
      </c>
      <c r="AL62" s="45" t="s">
        <v>1006</v>
      </c>
      <c r="AM62" s="45" t="s">
        <v>1006</v>
      </c>
      <c r="AN62" s="45" t="s">
        <v>67</v>
      </c>
      <c r="AO62" s="12">
        <f t="shared" ca="1" si="8"/>
        <v>1</v>
      </c>
      <c r="AP62" s="15">
        <f t="shared" si="9"/>
        <v>1</v>
      </c>
      <c r="AQ62" s="15">
        <f t="shared" si="10"/>
        <v>1</v>
      </c>
      <c r="AR62" s="15">
        <f t="shared" si="11"/>
        <v>1</v>
      </c>
      <c r="AS62" s="26">
        <f t="shared" si="4"/>
        <v>1</v>
      </c>
    </row>
    <row r="63" spans="1:46">
      <c r="A63" t="str">
        <f>'Model output'!A62</f>
        <v>TCGA-DJ-A1QO</v>
      </c>
      <c r="B63" s="52">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2"/>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output'!G62)),AND(ISNUMBER(SEARCH("3",'Model output'!G62)),NOT(ISNUMBER(SEARCH("N3",'Model output'!G62)))),ISNUMBER(SEARCH("IV",'Model output'!G62)),ISNUMBER(SEARCH("four",'Model output'!G62)),ISNUMBER(SEARCH("4",'Model output'!G62)),ISNUMBER(SEARCH("V ",'Model output'!G62)),ISNUMBER(SEARCH("five",'Model output'!G62)),ISNUMBER(SEARCH("5",'Model output'!G62))))), "lateral", "central"))</f>
        <v/>
      </c>
      <c r="H63" t="str">
        <f>IF('Model output'!H62="","negative", IF('Model output'!H62=" ", "negative", IF('Model output'!H62="[]", "negative", IF(ISNUMBER(SEARCH("lymph node",'Model output'!H62)),"negative", IF(ISNUMBER(SEARCH("adipose tissue",'Model output'!H62)), "negative", IF(ISNUMBER(SEARCH("neck dissection",'Model output'!H62)),"negative","positive"))))))</f>
        <v>negative</v>
      </c>
      <c r="I63" t="str">
        <f>IF('Model output'!I62="","",IF(ISNUMBER('Model output'!I62),'Model output'!I62,1))</f>
        <v/>
      </c>
      <c r="J63" t="str">
        <f>IF('Model output'!J62="","",IF(AND(ISNUMBER('Model output'!J62),'Model output'!J62&lt;=I63),'Model output'!J62,IF(ISNUMBER(SEARCH("0/",'Model output'!J62)),0,1)))</f>
        <v/>
      </c>
      <c r="K63" t="str" cm="1">
        <f t="array" ref="K63">IF(COUNT(FIND({0,1,2,3,4,5,6,7,8,9},'Model output'!K62))&gt;0,'Model output'!K62,"")</f>
        <v/>
      </c>
      <c r="L63" s="8" t="str">
        <f t="shared" si="5"/>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 carcinoma</v>
      </c>
      <c r="O63" t="str">
        <f>IF('Model output'!M62="","",'Model output'!M62)</f>
        <v>classical, tall cell features</v>
      </c>
      <c r="P63" t="str">
        <f>IF('Model output'!N62="","",'Model output'!N62)</f>
        <v>2.2 cm</v>
      </c>
      <c r="Q63" t="str">
        <f t="shared" ref="Q63:Q124" si="13">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P63)), ISNUMBER(SEARCH("mm", P63))), SUBSTITUTE(P63, "cm", "mm"), P63),"cm.","cm"),"cm;","cm,"),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output'!P62="",'Model output'!P62="C",ISNUMBER(SEARCH("Not identified", 'Model output'!P62)),ISNUMBER(SEARCH("Absent",'Model output'!P62)),ISNUMBER(SEARCH("Absence",'Model output'!P62)),AND(ISNUMBER(SEARCH("No",'Model output'!P62)),NOT(ISNUMBER(SEARCH("diagnostic",'Model output'!P62)))),ISNUMBER(SEARCH("Negative",'Model output'!P62))),"negative","positive")</f>
        <v>negative</v>
      </c>
      <c r="T63">
        <f>IF('Model output'!O62="","",'Model output'!O62)</f>
        <v>1</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9" t="str">
        <f>IF('Model output'!S62="","",'Model output'!S62)</f>
        <v>extrathyroidal adipose tissue</v>
      </c>
      <c r="Y63" t="str">
        <f>IF(OR('Model output'!S62="",ISNUMBER(SEARCH("No extension",'Model output'!S62)),ISNUMBER(SEARCH("Absent",'Model output'!S62)),ISNUMBER(SEARCH("Absence",'Model output'!S62)),AND(ISNUMBER(SEARCH("Not identified",'Model output'!S62)),NOT(ISNUMBER(SEARCH("Present, minimal",'Model output'!S62)))),AND(ISNUMBER(SEARCH("No",'Model output'!S62)),NOT(ISNUMBER(SEARCH("carcinoma",'Model output'!S62))),NOT(ISNUMBER(SEARCH("Present, minimal",'Model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muscle",X63)),ISNUMBER(SEARCH("larynx",X63)),AND(ISNUMBER(SEARCH("trachea",X63)),NOT(ISNUMBER(SEARCH("peritracheal fibroadipose tissue",X63)))),ISNUMBER(SEARCH("esophagus",X63)),ISNUMBER(SEARCH("recurrent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33" t="str">
        <f>IF(OR('Model output'!V62="", AND(ISERROR(SEARCH("Positive",'Model output'!V62)), ISNUMBER(SEARCH("Negative",'Model output'!V62))), ISNUMBER(SEARCH("Cannot be assessed",'Model output'!V62)), AND(ISNUMBER(SEARCH("Uninvolved",'Model output'!V62)),NOT(ISNUMBER(SEARCH("margin(s) involved",'Model output'!V62))),NOT(ISNUMBER(SEARCH("Involved by carcinoma for the second tumor",'Model output'!V62)))), ISNUMBER(SEARCH("No involvement",'Model output'!V62)), AND(NOT(ISNUMBER(SEARCH("focal",'Model output'!V62))),ISNUMBER(SEARCH("Free",'Model output'!V62))), ISNUMBER(SEARCH("narrowly excised",'Model output'!V62)), ISNUMBER(SEARCH("none",'Model output'!V62)), ISNUMBER(SEARCH("R0",'Model output'!V62)), ISNUMBER(SEARCH("&lt;0.2 mm",'Model output'!V62)), ISNUMBER(SEARCH("1 mm",'Model output'!V62)), ISNUMBER(SEARCH("0.1 CM",'Model output'!V62)), ISNUMBER(SEARCH("less than 0.2 mm",'Model output'!V62)), ISNUMBER(SEARCH("less than 1.0 mm",'Model output'!V62)), ISNUMBER(SEARCH("less than 0.5 mm",'Model output'!V62)), ISNUMBER(SEARCH("abut",'Model output'!V62))), "negative", "positive")</f>
        <v>positive</v>
      </c>
      <c r="AE63" s="40"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OR(ISNUMBER(SEARCH("papillary",N63,1)),ISNUMBER(SEARCH("papillary carcinoma",O63,1))),S63="positive"),AND(AND(ISNUMBER(J63),J63&gt;=5),M63=""),AND(AND(ISNUMBER(J63),J63&gt;=5),AND(ISNUMBER(M63),M63&gt;=1)),AND(ISNUMBER(SERACH("papillary",N63)),OR(Y63="positive",Z63="positive"), ISNUMBER(SEARCH("BRAF",AB63)))),"intermediate","low"))</f>
        <v>high</v>
      </c>
      <c r="AF63" s="41" t="str">
        <f t="shared" si="2"/>
        <v>2</v>
      </c>
      <c r="AG63" s="41" t="str">
        <f t="shared" si="3"/>
        <v>0</v>
      </c>
      <c r="AH63" s="41" t="str">
        <f t="shared" si="6"/>
        <v>0</v>
      </c>
      <c r="AI63" s="46" t="str">
        <f t="shared" si="7"/>
        <v>I</v>
      </c>
      <c r="AJ63" s="40" t="s">
        <v>738</v>
      </c>
      <c r="AK63" s="45" t="s">
        <v>1005</v>
      </c>
      <c r="AL63" s="45" t="s">
        <v>1006</v>
      </c>
      <c r="AM63" s="45" t="s">
        <v>1006</v>
      </c>
      <c r="AN63" s="45" t="s">
        <v>67</v>
      </c>
      <c r="AO63" s="12">
        <f t="shared" si="8"/>
        <v>1</v>
      </c>
      <c r="AP63" s="15">
        <f t="shared" si="9"/>
        <v>1</v>
      </c>
      <c r="AQ63" s="15">
        <f t="shared" si="10"/>
        <v>1</v>
      </c>
      <c r="AR63" s="15">
        <f t="shared" si="11"/>
        <v>1</v>
      </c>
      <c r="AS63" s="26">
        <f t="shared" si="4"/>
        <v>1</v>
      </c>
    </row>
    <row r="64" spans="1:46">
      <c r="A64" t="str">
        <f>'Model output'!A63</f>
        <v>TCGA-DJ-A1QQ</v>
      </c>
      <c r="B64" s="52">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X</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
      </c>
      <c r="F64" t="str">
        <f t="shared" si="12"/>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output'!G63)),AND(ISNUMBER(SEARCH("3",'Model output'!G63)),NOT(ISNUMBER(SEARCH("N3",'Model output'!G63)))),ISNUMBER(SEARCH("IV",'Model output'!G63)),ISNUMBER(SEARCH("four",'Model output'!G63)),ISNUMBER(SEARCH("4",'Model output'!G63)),ISNUMBER(SEARCH("V ",'Model output'!G63)),ISNUMBER(SEARCH("five",'Model output'!G63)),ISNUMBER(SEARCH("5",'Model output'!G63))))), "lateral", "central"))</f>
        <v/>
      </c>
      <c r="H64" t="str">
        <f>IF('Model output'!H63="","negative", IF('Model output'!H63=" ", "negative", IF('Model output'!H63="[]", "negative", IF(ISNUMBER(SEARCH("lymph node",'Model output'!H63)),"negative", IF(ISNUMBER(SEARCH("adipose tissue",'Model output'!H63)), "negative", IF(ISNUMBER(SEARCH("neck dissection",'Model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5"/>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 carcinoma</v>
      </c>
      <c r="O64" t="str">
        <f>IF('Model output'!M63="","",'Model output'!M63)</f>
        <v>Classical, Microcarcinoma</v>
      </c>
      <c r="P64" t="str">
        <f>IF('Model output'!N63="","",'Model output'!N63)</f>
        <v>3 cm (left lobe and isthmus), 1.2 cm (right lobe), 0.4 cm (microcarcinoma)</v>
      </c>
      <c r="Q64" t="str">
        <f t="shared" si="13"/>
        <v>3cm,1.2cm,0.4cm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output'!P63="",'Model output'!P63="C",ISNUMBER(SEARCH("Not identified", 'Model output'!P63)),ISNUMBER(SEARCH("Absent",'Model output'!P63)),ISNUMBER(SEARCH("Absence",'Model output'!P63)),AND(ISNUMBER(SEARCH("No",'Model output'!P63)),NOT(ISNUMBER(SEARCH("diagnostic",'Model output'!P63)))),ISNUMBER(SEARCH("Negative",'Model output'!P63))),"negative","positive")</f>
        <v>negative</v>
      </c>
      <c r="T64" t="str">
        <f>IF('Model output'!O63="","",'Model output'!O63)</f>
        <v>Three foci</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9" t="str">
        <f>IF('Model output'!S63="","",'Model output'!S63)</f>
        <v>Perithyroidal adipose tissue</v>
      </c>
      <c r="Y64" t="str">
        <f>IF(OR('Model output'!S63="",ISNUMBER(SEARCH("No extension",'Model output'!S63)),ISNUMBER(SEARCH("Absent",'Model output'!S63)),ISNUMBER(SEARCH("Absence",'Model output'!S63)),AND(ISNUMBER(SEARCH("Not identified",'Model output'!S63)),NOT(ISNUMBER(SEARCH("Present, minimal",'Model output'!S63)))),AND(ISNUMBER(SEARCH("No",'Model output'!S63)),NOT(ISNUMBER(SEARCH("carcinoma",'Model output'!S63))),NOT(ISNUMBER(SEARCH("Present, minimal",'Model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muscle",X64)),ISNUMBER(SEARCH("larynx",X64)),AND(ISNUMBER(SEARCH("trachea",X64)),NOT(ISNUMBER(SEARCH("peritracheal fibroadipose tissue",X64)))),ISNUMBER(SEARCH("esophagus",X64)),ISNUMBER(SEARCH("recurrent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33" t="str">
        <f>IF(OR('Model output'!V63="", AND(ISERROR(SEARCH("Positive",'Model output'!V63)), ISNUMBER(SEARCH("Negative",'Model output'!V63))), ISNUMBER(SEARCH("Cannot be assessed",'Model output'!V63)), AND(ISNUMBER(SEARCH("Uninvolved",'Model output'!V63)),NOT(ISNUMBER(SEARCH("margin(s) involved",'Model output'!V63))),NOT(ISNUMBER(SEARCH("Involved by carcinoma for the second tumor",'Model output'!V63)))), ISNUMBER(SEARCH("No involvement",'Model output'!V63)), AND(NOT(ISNUMBER(SEARCH("focal",'Model output'!V63))),ISNUMBER(SEARCH("Free",'Model output'!V63))), ISNUMBER(SEARCH("narrowly excised",'Model output'!V63)), ISNUMBER(SEARCH("none",'Model output'!V63)), ISNUMBER(SEARCH("R0",'Model output'!V63)), ISNUMBER(SEARCH("&lt;0.2 mm",'Model output'!V63)), ISNUMBER(SEARCH("1 mm",'Model output'!V63)), ISNUMBER(SEARCH("0.1 CM",'Model output'!V63)), ISNUMBER(SEARCH("less than 0.2 mm",'Model output'!V63)), ISNUMBER(SEARCH("less than 1.0 mm",'Model output'!V63)), ISNUMBER(SEARCH("less than 0.5 mm",'Model output'!V63)), ISNUMBER(SEARCH("abut",'Model output'!V63))), "negative", "positive")</f>
        <v>negative</v>
      </c>
      <c r="AE64" s="40"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OR(ISNUMBER(SEARCH("papillary",N64,1)),ISNUMBER(SEARCH("papillary carcinoma",O64,1))),S64="positive"),AND(AND(ISNUMBER(J64),J64&gt;=5),M64=""),AND(AND(ISNUMBER(J64),J64&gt;=5),AND(ISNUMBER(M64),M64&gt;=1)),AND(ISNUMBER(SERACH("papillary",N64)),OR(Y64="positive",Z64="positive"), ISNUMBER(SEARCH("BRAF",AB64)))),"intermediate","low"))</f>
        <v>intermediate</v>
      </c>
      <c r="AF64" s="41" t="str">
        <f t="shared" si="2"/>
        <v>2</v>
      </c>
      <c r="AG64" s="41" t="str">
        <f t="shared" si="3"/>
        <v>0</v>
      </c>
      <c r="AH64" s="41" t="str">
        <f t="shared" si="6"/>
        <v>0</v>
      </c>
      <c r="AI64" s="46" t="str">
        <f t="shared" si="7"/>
        <v>I</v>
      </c>
      <c r="AJ64" s="40" t="s">
        <v>742</v>
      </c>
      <c r="AK64" s="45" t="s">
        <v>1005</v>
      </c>
      <c r="AL64" s="45" t="s">
        <v>1003</v>
      </c>
      <c r="AM64" s="45" t="s">
        <v>1006</v>
      </c>
      <c r="AN64" s="45" t="s">
        <v>67</v>
      </c>
      <c r="AO64" s="12">
        <f t="shared" ca="1" si="8"/>
        <v>1</v>
      </c>
      <c r="AP64" s="15">
        <f t="shared" si="9"/>
        <v>1</v>
      </c>
      <c r="AQ64" s="15">
        <f t="shared" si="10"/>
        <v>1</v>
      </c>
      <c r="AR64" s="15">
        <f t="shared" si="11"/>
        <v>1</v>
      </c>
      <c r="AS64" s="26">
        <f t="shared" si="4"/>
        <v>1</v>
      </c>
    </row>
    <row r="65" spans="1:45">
      <c r="A65" t="str">
        <f>'Model output'!A64</f>
        <v>TCGA-DJ-A2PN</v>
      </c>
      <c r="B65" s="52">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1</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12"/>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output'!G64)),AND(ISNUMBER(SEARCH("3",'Model output'!G64)),NOT(ISNUMBER(SEARCH("N3",'Model output'!G64)))),ISNUMBER(SEARCH("IV",'Model output'!G64)),ISNUMBER(SEARCH("four",'Model output'!G64)),ISNUMBER(SEARCH("4",'Model output'!G64)),ISNUMBER(SEARCH("V ",'Model output'!G64)),ISNUMBER(SEARCH("five",'Model output'!G64)),ISNUMBER(SEARCH("5",'Model output'!G64))))), "lateral", "central"))</f>
        <v/>
      </c>
      <c r="H65" t="str">
        <f>IF('Model output'!H64="","negative", IF('Model output'!H64=" ", "negative", IF('Model output'!H64="[]", "negative", IF(ISNUMBER(SEARCH("lymph node",'Model output'!H64)),"negative", IF(ISNUMBER(SEARCH("adipose tissue",'Model output'!H64)), "negative", IF(ISNUMBER(SEARCH("neck dissection",'Model output'!H64)),"negative","positive"))))))</f>
        <v>negative</v>
      </c>
      <c r="I65" t="str">
        <f>IF('Model output'!I64="","",IF(ISNUMBER('Model output'!I64),'Model output'!I64,1))</f>
        <v/>
      </c>
      <c r="J65" t="str">
        <f>IF('Model output'!J64="","",IF(AND(ISNUMBER('Model output'!J64),'Model output'!J64&lt;=I65),'Model output'!J64,IF(ISNUMBER(SEARCH("0/",'Model output'!J64)),0,1)))</f>
        <v/>
      </c>
      <c r="K65" t="str" cm="1">
        <f t="array" ref="K65">IF(COUNT(FIND({0,1,2,3,4,5,6,7,8,9},'Model output'!K64))&gt;0,'Model output'!K64,"")</f>
        <v/>
      </c>
      <c r="L65" s="8" t="str">
        <f t="shared" si="5"/>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 carcinoma</v>
      </c>
      <c r="O65" t="str">
        <f>IF('Model output'!M64="","",'Model output'!M64)</f>
        <v>classical</v>
      </c>
      <c r="P65" t="str">
        <f>IF('Model output'!N64="","",'Model output'!N64)</f>
        <v>1.3 cm</v>
      </c>
      <c r="Q65" t="str">
        <f t="shared" si="13"/>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output'!P64="",'Model output'!P64="C",ISNUMBER(SEARCH("Not identified", 'Model output'!P64)),ISNUMBER(SEARCH("Absent",'Model output'!P64)),ISNUMBER(SEARCH("Absence",'Model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negative</v>
      </c>
      <c r="X65" s="19" t="str">
        <f>IF('Model output'!S64="","",'Model output'!S64)</f>
        <v>Not identified</v>
      </c>
      <c r="Y65" t="str">
        <f>IF(OR('Model output'!S64="",ISNUMBER(SEARCH("No extension",'Model output'!S64)),ISNUMBER(SEARCH("Absent",'Model output'!S64)),ISNUMBER(SEARCH("Absence",'Model output'!S64)),AND(ISNUMBER(SEARCH("Not identified",'Model output'!S64)),NOT(ISNUMBER(SEARCH("Present, minimal",'Model output'!S64)))),AND(ISNUMBER(SEARCH("No",'Model output'!S64)),NOT(ISNUMBER(SEARCH("carcinoma",'Model output'!S64))),NOT(ISNUMBER(SEARCH("Present, minimal",'Model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muscle",X65)),ISNUMBER(SEARCH("larynx",X65)),AND(ISNUMBER(SEARCH("trachea",X65)),NOT(ISNUMBER(SEARCH("peritracheal fibroadipose tissue",X65)))),ISNUMBER(SEARCH("esophagus",X65)),ISNUMBER(SEARCH("recurrent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33" t="str">
        <f>IF(OR('Model output'!V64="", AND(ISERROR(SEARCH("Positive",'Model output'!V64)), ISNUMBER(SEARCH("Negative",'Model output'!V64))), ISNUMBER(SEARCH("Cannot be assessed",'Model output'!V64)), AND(ISNUMBER(SEARCH("Uninvolved",'Model output'!V64)),NOT(ISNUMBER(SEARCH("margin(s) involved",'Model output'!V64))),NOT(ISNUMBER(SEARCH("Involved by carcinoma for the second tumor",'Model output'!V64)))), ISNUMBER(SEARCH("No involvement",'Model output'!V64)), AND(NOT(ISNUMBER(SEARCH("focal",'Model output'!V64))),ISNUMBER(SEARCH("Free",'Model output'!V64))), ISNUMBER(SEARCH("narrowly excised",'Model output'!V64)), ISNUMBER(SEARCH("none",'Model output'!V64)), ISNUMBER(SEARCH("R0",'Model output'!V64)), ISNUMBER(SEARCH("&lt;0.2 mm",'Model output'!V64)), ISNUMBER(SEARCH("1 mm",'Model output'!V64)), ISNUMBER(SEARCH("0.1 CM",'Model output'!V64)), ISNUMBER(SEARCH("less than 0.2 mm",'Model output'!V64)), ISNUMBER(SEARCH("less than 1.0 mm",'Model output'!V64)), ISNUMBER(SEARCH("less than 0.5 mm",'Model output'!V64)), ISNUMBER(SEARCH("abut",'Model output'!V64))), "negative", "positive")</f>
        <v>negative</v>
      </c>
      <c r="AE65" s="40"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OR(ISNUMBER(SEARCH("papillary",N65,1)),ISNUMBER(SEARCH("papillary carcinoma",O65,1))),S65="positive"),AND(AND(ISNUMBER(J65),J65&gt;=5),M65=""),AND(AND(ISNUMBER(J65),J65&gt;=5),AND(ISNUMBER(M65),M65&gt;=1)),AND(ISNUMBER(SERACH("papillary",N65)),OR(Y65="positive",Z65="positive"), ISNUMBER(SEARCH("BRAF",AB65)))),"intermediate","low"))</f>
        <v>low</v>
      </c>
      <c r="AF65" s="41" t="str">
        <f t="shared" si="2"/>
        <v>1b</v>
      </c>
      <c r="AG65" s="41" t="str">
        <f t="shared" si="3"/>
        <v>0</v>
      </c>
      <c r="AH65" s="41" t="str">
        <f t="shared" si="6"/>
        <v>0</v>
      </c>
      <c r="AI65" s="46" t="str">
        <f t="shared" si="7"/>
        <v>I</v>
      </c>
      <c r="AJ65" s="40" t="s">
        <v>741</v>
      </c>
      <c r="AK65" s="45" t="s">
        <v>1002</v>
      </c>
      <c r="AL65" s="45" t="s">
        <v>1006</v>
      </c>
      <c r="AM65" s="45" t="s">
        <v>1006</v>
      </c>
      <c r="AN65" s="45" t="s">
        <v>67</v>
      </c>
      <c r="AO65" s="12">
        <f t="shared" ca="1" si="8"/>
        <v>1</v>
      </c>
      <c r="AP65" s="15">
        <f t="shared" si="9"/>
        <v>1</v>
      </c>
      <c r="AQ65" s="15">
        <f t="shared" si="10"/>
        <v>1</v>
      </c>
      <c r="AR65" s="15">
        <f t="shared" si="11"/>
        <v>1</v>
      </c>
      <c r="AS65" s="26">
        <f t="shared" si="4"/>
        <v>1</v>
      </c>
    </row>
    <row r="66" spans="1:45">
      <c r="A66" t="str">
        <f>'Model output'!A65</f>
        <v>TCGA-DJ-A2PP</v>
      </c>
      <c r="B66" s="52">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3</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2"/>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output'!G65)),AND(ISNUMBER(SEARCH("3",'Model output'!G65)),NOT(ISNUMBER(SEARCH("N3",'Model output'!G65)))),ISNUMBER(SEARCH("IV",'Model output'!G65)),ISNUMBER(SEARCH("four",'Model output'!G65)),ISNUMBER(SEARCH("4",'Model output'!G65)),ISNUMBER(SEARCH("V ",'Model output'!G65)),ISNUMBER(SEARCH("five",'Model output'!G65)),ISNUMBER(SEARCH("5",'Model output'!G65))))), "lateral", "central"))</f>
        <v/>
      </c>
      <c r="H66" t="str">
        <f>IF('Model output'!H65="","negative", IF('Model output'!H65=" ", "negative", IF('Model output'!H65="[]", "negative", IF(ISNUMBER(SEARCH("lymph node",'Model output'!H65)),"negative", IF(ISNUMBER(SEARCH("adipose tissue",'Model output'!H65)), "negative", IF(ISNUMBER(SEARCH("neck dissection",'Model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5"/>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 carcinoma, follicular variant with oncocytic features</v>
      </c>
      <c r="O66" t="str">
        <f>IF('Model output'!M65="","",'Model output'!M65)</f>
        <v>microcarcinoma</v>
      </c>
      <c r="P66" t="str">
        <f>IF('Model output'!N65="","",'Model output'!N65)</f>
        <v>3.6 cm</v>
      </c>
      <c r="Q66" t="str">
        <f t="shared" si="13"/>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output'!P65="",'Model output'!P65="C",ISNUMBER(SEARCH("Not identified", 'Model output'!P65)),ISNUMBER(SEARCH("Absent",'Model output'!P65)),ISNUMBER(SEARCH("Absence",'Model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9" t="str">
        <f>IF('Model output'!S65="","",'Model output'!S65)</f>
        <v/>
      </c>
      <c r="Y66" t="str">
        <f>IF(OR('Model output'!S65="",ISNUMBER(SEARCH("No extension",'Model output'!S65)),ISNUMBER(SEARCH("Absent",'Model output'!S65)),ISNUMBER(SEARCH("Absence",'Model output'!S65)),AND(ISNUMBER(SEARCH("Not identified",'Model output'!S65)),NOT(ISNUMBER(SEARCH("Present, minimal",'Model output'!S65)))),AND(ISNUMBER(SEARCH("No",'Model output'!S65)),NOT(ISNUMBER(SEARCH("carcinoma",'Model output'!S65))),NOT(ISNUMBER(SEARCH("Present, minimal",'Model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muscle",X66)),ISNUMBER(SEARCH("larynx",X66)),AND(ISNUMBER(SEARCH("trachea",X66)),NOT(ISNUMBER(SEARCH("peritracheal fibroadipose tissue",X66)))),ISNUMBER(SEARCH("esophagus",X66)),ISNUMBER(SEARCH("recurrent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33" t="str">
        <f>IF(OR('Model output'!V65="", AND(ISERROR(SEARCH("Positive",'Model output'!V65)), ISNUMBER(SEARCH("Negative",'Model output'!V65))), ISNUMBER(SEARCH("Cannot be assessed",'Model output'!V65)), AND(ISNUMBER(SEARCH("Uninvolved",'Model output'!V65)),NOT(ISNUMBER(SEARCH("margin(s) involved",'Model output'!V65))),NOT(ISNUMBER(SEARCH("Involved by carcinoma for the second tumor",'Model output'!V65)))), ISNUMBER(SEARCH("No involvement",'Model output'!V65)), AND(NOT(ISNUMBER(SEARCH("focal",'Model output'!V65))),ISNUMBER(SEARCH("Free",'Model output'!V65))), ISNUMBER(SEARCH("narrowly excised",'Model output'!V65)), ISNUMBER(SEARCH("none",'Model output'!V65)), ISNUMBER(SEARCH("R0",'Model output'!V65)), ISNUMBER(SEARCH("&lt;0.2 mm",'Model output'!V65)), ISNUMBER(SEARCH("1 mm",'Model output'!V65)), ISNUMBER(SEARCH("0.1 CM",'Model output'!V65)), ISNUMBER(SEARCH("less than 0.2 mm",'Model output'!V65)), ISNUMBER(SEARCH("less than 1.0 mm",'Model output'!V65)), ISNUMBER(SEARCH("less than 0.5 mm",'Model output'!V65)), ISNUMBER(SEARCH("abut",'Model output'!V65))), "negative", "positive")</f>
        <v>negative</v>
      </c>
      <c r="AE66" s="40"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OR(ISNUMBER(SEARCH("papillary",N66,1)),ISNUMBER(SEARCH("papillary carcinoma",O66,1))),S66="positive"),AND(AND(ISNUMBER(J66),J66&gt;=5),M66=""),AND(AND(ISNUMBER(J66),J66&gt;=5),AND(ISNUMBER(M66),M66&gt;=1)),AND(ISNUMBER(SERACH("papillary",N66)),OR(Y66="positive",Z66="positive"), ISNUMBER(SEARCH("BRAF",AB66)))),"intermediate","low"))</f>
        <v>low</v>
      </c>
      <c r="AF66" s="41" t="str">
        <f t="shared" si="2"/>
        <v>2</v>
      </c>
      <c r="AG66" s="41" t="str">
        <f t="shared" si="3"/>
        <v>0</v>
      </c>
      <c r="AH66" s="41" t="str">
        <f t="shared" si="6"/>
        <v>0</v>
      </c>
      <c r="AI66" s="46" t="str">
        <f t="shared" si="7"/>
        <v>I</v>
      </c>
      <c r="AJ66" s="40" t="s">
        <v>741</v>
      </c>
      <c r="AK66" s="45" t="s">
        <v>1005</v>
      </c>
      <c r="AL66" s="45" t="s">
        <v>1003</v>
      </c>
      <c r="AM66" s="45" t="s">
        <v>1006</v>
      </c>
      <c r="AN66" s="45" t="s">
        <v>67</v>
      </c>
      <c r="AO66" s="12">
        <f t="shared" ca="1" si="8"/>
        <v>1</v>
      </c>
      <c r="AP66" s="15">
        <f t="shared" si="9"/>
        <v>1</v>
      </c>
      <c r="AQ66" s="15">
        <f t="shared" si="10"/>
        <v>1</v>
      </c>
      <c r="AR66" s="15">
        <f t="shared" si="11"/>
        <v>1</v>
      </c>
      <c r="AS66" s="26">
        <f t="shared" si="4"/>
        <v>1</v>
      </c>
    </row>
    <row r="67" spans="1:45">
      <c r="A67" t="str">
        <f>'Model output'!A66</f>
        <v>TCGA-DJ-A2PQ</v>
      </c>
      <c r="B67" s="52">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
      </c>
      <c r="F67" t="str">
        <f t="shared" si="12"/>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output'!G66)),AND(ISNUMBER(SEARCH("3",'Model output'!G66)),NOT(ISNUMBER(SEARCH("N3",'Model output'!G66)))),ISNUMBER(SEARCH("IV",'Model output'!G66)),ISNUMBER(SEARCH("four",'Model output'!G66)),ISNUMBER(SEARCH("4",'Model output'!G66)),ISNUMBER(SEARCH("V ",'Model output'!G66)),ISNUMBER(SEARCH("five",'Model output'!G66)),ISNUMBER(SEARCH("5",'Model output'!G66))))), "lateral", "central"))</f>
        <v>lateral</v>
      </c>
      <c r="H67" t="str">
        <f>IF('Model output'!H66="","negative", IF('Model output'!H66=" ", "negative", IF('Model output'!H66="[]", "negative", IF(ISNUMBER(SEARCH("lymph node",'Model output'!H66)),"negative", IF(ISNUMBER(SEARCH("adipose tissue",'Model output'!H66)), "negative", IF(ISNUMBER(SEARCH("neck dissection",'Model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 cm</v>
      </c>
      <c r="L67" s="8" t="str">
        <f t="shared" si="5"/>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 carcinoma</v>
      </c>
      <c r="O67" t="str">
        <f>IF('Model output'!M66="","",'Model output'!M66)</f>
        <v>Classical</v>
      </c>
      <c r="P67" t="str">
        <f>IF('Model output'!N66="","",'Model output'!N66)</f>
        <v>3.5 cm</v>
      </c>
      <c r="Q67" t="str">
        <f t="shared" si="13"/>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output'!P66="",'Model output'!P66="C",ISNUMBER(SEARCH("Not identified", 'Model output'!P66)),ISNUMBER(SEARCH("Absent",'Model output'!P66)),ISNUMBER(SEARCH("Absence",'Model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9" t="str">
        <f>IF('Model output'!S66="","",'Model output'!S66)</f>
        <v/>
      </c>
      <c r="Y67" t="str">
        <f>IF(OR('Model output'!S66="",ISNUMBER(SEARCH("No extension",'Model output'!S66)),ISNUMBER(SEARCH("Absent",'Model output'!S66)),ISNUMBER(SEARCH("Absence",'Model output'!S66)),AND(ISNUMBER(SEARCH("Not identified",'Model output'!S66)),NOT(ISNUMBER(SEARCH("Present, minimal",'Model output'!S66)))),AND(ISNUMBER(SEARCH("No",'Model output'!S66)),NOT(ISNUMBER(SEARCH("carcinoma",'Model output'!S66))),NOT(ISNUMBER(SEARCH("Present, minimal",'Model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muscle",X67)),ISNUMBER(SEARCH("larynx",X67)),AND(ISNUMBER(SEARCH("trachea",X67)),NOT(ISNUMBER(SEARCH("peritracheal fibroadipose tissue",X67)))),ISNUMBER(SEARCH("esophagus",X67)),ISNUMBER(SEARCH("recurrent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33" t="str">
        <f>IF(OR('Model output'!V66="", AND(ISERROR(SEARCH("Positive",'Model output'!V66)), ISNUMBER(SEARCH("Negative",'Model output'!V66))), ISNUMBER(SEARCH("Cannot be assessed",'Model output'!V66)), AND(ISNUMBER(SEARCH("Uninvolved",'Model output'!V66)),NOT(ISNUMBER(SEARCH("margin(s) involved",'Model output'!V66))),NOT(ISNUMBER(SEARCH("Involved by carcinoma for the second tumor",'Model output'!V66)))), ISNUMBER(SEARCH("No involvement",'Model output'!V66)), AND(NOT(ISNUMBER(SEARCH("focal",'Model output'!V66))),ISNUMBER(SEARCH("Free",'Model output'!V66))), ISNUMBER(SEARCH("narrowly excised",'Model output'!V66)), ISNUMBER(SEARCH("none",'Model output'!V66)), ISNUMBER(SEARCH("R0",'Model output'!V66)), ISNUMBER(SEARCH("&lt;0.2 mm",'Model output'!V66)), ISNUMBER(SEARCH("1 mm",'Model output'!V66)), ISNUMBER(SEARCH("0.1 CM",'Model output'!V66)), ISNUMBER(SEARCH("less than 0.2 mm",'Model output'!V66)), ISNUMBER(SEARCH("less than 1.0 mm",'Model output'!V66)), ISNUMBER(SEARCH("less than 0.5 mm",'Model output'!V66)), ISNUMBER(SEARCH("abut",'Model output'!V66))), "negative", "positive")</f>
        <v>negative</v>
      </c>
      <c r="AE67" s="40"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OR(ISNUMBER(SEARCH("papillary",N67,1)),ISNUMBER(SEARCH("papillary carcinoma",O67,1))),S67="positive"),AND(AND(ISNUMBER(J67),J67&gt;=5),M67=""),AND(AND(ISNUMBER(J67),J67&gt;=5),AND(ISNUMBER(M67),M67&gt;=1)),AND(ISNUMBER(SERACH("papillary",N67)),OR(Y67="positive",Z67="positive"), ISNUMBER(SEARCH("BRAF",AB67)))),"intermediate","low"))</f>
        <v>intermediate</v>
      </c>
      <c r="AF67" s="41" t="str">
        <f t="shared" ref="AF67:AF127" si="14">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41" t="str">
        <f t="shared" ref="AG67:AG127" si="15">IF(AND(ISNUMBER(J67),J67&gt;0),
IF(G67="lateral", "1b","1a"), "0")</f>
        <v>1b</v>
      </c>
      <c r="AH67" s="41" t="str">
        <f t="shared" si="6"/>
        <v>0</v>
      </c>
      <c r="AI67" s="46" t="str">
        <f t="shared" si="7"/>
        <v>I</v>
      </c>
      <c r="AJ67" s="40" t="s">
        <v>742</v>
      </c>
      <c r="AK67" s="45" t="s">
        <v>1005</v>
      </c>
      <c r="AL67" s="45" t="s">
        <v>1007</v>
      </c>
      <c r="AM67" s="45" t="s">
        <v>1006</v>
      </c>
      <c r="AN67" s="45" t="s">
        <v>67</v>
      </c>
      <c r="AO67" s="12">
        <f t="shared" ca="1" si="8"/>
        <v>1</v>
      </c>
      <c r="AP67" s="15">
        <f t="shared" si="9"/>
        <v>1</v>
      </c>
      <c r="AQ67" s="15">
        <f t="shared" si="10"/>
        <v>0</v>
      </c>
      <c r="AR67" s="15">
        <f t="shared" si="11"/>
        <v>1</v>
      </c>
      <c r="AS67" s="26">
        <f t="shared" ref="AS67:AS130" si="16">IF(AI67=AN67,1,0)</f>
        <v>1</v>
      </c>
    </row>
    <row r="68" spans="1:45">
      <c r="A68" t="str">
        <f>'Model output'!A67</f>
        <v>TCGA-DJ-A2PR</v>
      </c>
      <c r="B68" s="52">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1a</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2"/>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output'!G67)),AND(ISNUMBER(SEARCH("3",'Model output'!G67)),NOT(ISNUMBER(SEARCH("N3",'Model output'!G67)))),ISNUMBER(SEARCH("IV",'Model output'!G67)),ISNUMBER(SEARCH("four",'Model output'!G67)),ISNUMBER(SEARCH("4",'Model output'!G67)),ISNUMBER(SEARCH("V ",'Model output'!G67)),ISNUMBER(SEARCH("five",'Model output'!G67)),ISNUMBER(SEARCH("5",'Model output'!G67))))), "lateral", "central"))</f>
        <v>central</v>
      </c>
      <c r="H68" t="str">
        <f>IF('Model output'!H67="","negative", IF('Model output'!H67=" ", "negative", IF('Model output'!H67="[]", "negative", IF(ISNUMBER(SEARCH("lymph node",'Model output'!H67)),"negative", IF(ISNUMBER(SEARCH("adipose tissue",'Model output'!H67)), "negative", IF(ISNUMBER(SEARCH("neck dissection",'Model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17">LOWER(SUBSTITUTE(SUBSTITUTE(SUBSTITUTE(SUBSTITUTE(SUBSTITUTE(SUBSTITUTE(SUBSTITUTE(SUBSTITUTE(SUBSTITUTE(SUBSTITUTE(SUBSTITUTE(SUBSTITUTE(SUBSTITUTE(SUBSTITUTE(SUBSTITUTE(SUBSTITUTE(SUBSTITUTE(K68,"cm.","cm"), "gross examination", ""), "Level IV", ""), "paratracheal", ""), "tissue", ""), "diameter", ""), "right", ""), "up to", ""), "to", ","), "by", ""), "x", ","), "'", ""), "[",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 carcinoma</v>
      </c>
      <c r="O68" t="str">
        <f>IF('Model output'!M67="","",'Model output'!M67)</f>
        <v>classical</v>
      </c>
      <c r="P68" t="str">
        <f>IF('Model output'!N67="","",'Model output'!N67)</f>
        <v>2cm</v>
      </c>
      <c r="Q68" t="str">
        <f t="shared" si="13"/>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output'!P67="",'Model output'!P67="C",ISNUMBER(SEARCH("Not identified", 'Model output'!P67)),ISNUMBER(SEARCH("Absent",'Model output'!P67)),ISNUMBER(SEARCH("Absence",'Model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9" t="str">
        <f>IF('Model output'!S67="","",'Model output'!S67)</f>
        <v>extrathyroidal adipose tissue, focal</v>
      </c>
      <c r="Y68" t="str">
        <f>IF(OR('Model output'!S67="",ISNUMBER(SEARCH("No extension",'Model output'!S67)),ISNUMBER(SEARCH("Absent",'Model output'!S67)),ISNUMBER(SEARCH("Absence",'Model output'!S67)),AND(ISNUMBER(SEARCH("Not identified",'Model output'!S67)),NOT(ISNUMBER(SEARCH("Present, minimal",'Model output'!S67)))),AND(ISNUMBER(SEARCH("No",'Model output'!S67)),NOT(ISNUMBER(SEARCH("carcinoma",'Model output'!S67))),NOT(ISNUMBER(SEARCH("Present, minimal",'Model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muscle",X68)),ISNUMBER(SEARCH("larynx",X68)),AND(ISNUMBER(SEARCH("trachea",X68)),NOT(ISNUMBER(SEARCH("peritracheal fibroadipose tissue",X68)))),ISNUMBER(SEARCH("esophagus",X68)),ISNUMBER(SEARCH("recurrent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33" t="str">
        <f>IF(OR('Model output'!V67="", AND(ISERROR(SEARCH("Positive",'Model output'!V67)), ISNUMBER(SEARCH("Negative",'Model output'!V67))), ISNUMBER(SEARCH("Cannot be assessed",'Model output'!V67)), AND(ISNUMBER(SEARCH("Uninvolved",'Model output'!V67)),NOT(ISNUMBER(SEARCH("margin(s) involved",'Model output'!V67))),NOT(ISNUMBER(SEARCH("Involved by carcinoma for the second tumor",'Model output'!V67)))), ISNUMBER(SEARCH("No involvement",'Model output'!V67)), AND(NOT(ISNUMBER(SEARCH("focal",'Model output'!V67))),ISNUMBER(SEARCH("Free",'Model output'!V67))), ISNUMBER(SEARCH("narrowly excised",'Model output'!V67)), ISNUMBER(SEARCH("none",'Model output'!V67)), ISNUMBER(SEARCH("R0",'Model output'!V67)), ISNUMBER(SEARCH("&lt;0.2 mm",'Model output'!V67)), ISNUMBER(SEARCH("1 mm",'Model output'!V67)), ISNUMBER(SEARCH("0.1 CM",'Model output'!V67)), ISNUMBER(SEARCH("less than 0.2 mm",'Model output'!V67)), ISNUMBER(SEARCH("less than 1.0 mm",'Model output'!V67)), ISNUMBER(SEARCH("less than 0.5 mm",'Model output'!V67)), ISNUMBER(SEARCH("abut",'Model output'!V67))), "negative", "positive")</f>
        <v>negative</v>
      </c>
      <c r="AE68" s="40"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OR(ISNUMBER(SEARCH("papillary",N68,1)),ISNUMBER(SEARCH("papillary carcinoma",O68,1))),S68="positive"),AND(AND(ISNUMBER(J68),J68&gt;=5),M68=""),AND(AND(ISNUMBER(J68),J68&gt;=5),AND(ISNUMBER(M68),M68&gt;=1)),AND(ISNUMBER(SERACH("papillary",N68)),OR(Y68="positive",Z68="positive"), ISNUMBER(SEARCH("BRAF",AB68)))),"intermediate","low"))</f>
        <v>intermediate</v>
      </c>
      <c r="AF68" s="41" t="str">
        <f t="shared" si="14"/>
        <v>1b</v>
      </c>
      <c r="AG68" s="41" t="str">
        <f t="shared" si="15"/>
        <v>1a</v>
      </c>
      <c r="AH68" s="41" t="str">
        <f t="shared" ref="AH68:AH128" si="18">IF(OR(H68="unknown"),"x",IF(H68="negative","0","1"))</f>
        <v>0</v>
      </c>
      <c r="AI68" s="46" t="str">
        <f t="shared" ref="AI68:AI128" si="19">IF(AND(B68&lt;55,AH68="0"),"I",
IF(AND(B68&lt;55,AH68="1"),"II",
IF(AH68="1","IVB",
IF(AND(AF68="4b",AH68="0"),"IVA",
IF(AND(AF68="4a",AH68="0"),"III",
IF(AND(OR(AF68="3a",AF68="3b",AF68="3"),AH68="0"),"II",
IF(AND(AF68="2",OR(AG68="1",AG68="1a",AG68="1b"),AH68="0"),"II",
IF(AND(OR(AF68="1a",AF68="1b",AF68="1"),OR(AG68="1",AG68="1a",AG68="1b"),AH68="0"),"II","I"
))))))))</f>
        <v>I</v>
      </c>
      <c r="AJ68" s="40" t="s">
        <v>742</v>
      </c>
      <c r="AK68" s="45" t="s">
        <v>1002</v>
      </c>
      <c r="AL68" s="45" t="s">
        <v>1007</v>
      </c>
      <c r="AM68" s="45" t="s">
        <v>1006</v>
      </c>
      <c r="AN68" s="45" t="s">
        <v>67</v>
      </c>
      <c r="AO68" s="12">
        <f t="shared" ref="AO68:AO99" ca="1" si="20">IF(AE68=AJ68,1,0)</f>
        <v>1</v>
      </c>
      <c r="AP68" s="15">
        <f t="shared" ref="AP68:AP99" si="21">IF(AF68=AK68, 1, IF(AND(AF68="x", AK68="0"), 1, IF(AND(AF68="0", AK68="x"), 1, 0)))</f>
        <v>1</v>
      </c>
      <c r="AQ68" s="15">
        <f t="shared" ref="AQ68:AQ99" si="22">IF(AG68=AL68, 1, IF(AND(AG68="x", AL68="0"), 1, IF(AND(AG68="0", AL68="x"), 1, 0)))</f>
        <v>1</v>
      </c>
      <c r="AR68" s="15">
        <f t="shared" ref="AR68:AR99" si="23">IF(AH68=AM68, 1, IF(AND(AH68="x", AM68="0"), 1, IF(AND(AH68="0", AM68="x"), 1, 0)))</f>
        <v>1</v>
      </c>
      <c r="AS68" s="26">
        <f t="shared" si="16"/>
        <v>1</v>
      </c>
    </row>
    <row r="69" spans="1:45">
      <c r="A69" t="str">
        <f>'Model output'!A68</f>
        <v>TCGA-DJ-A2PS</v>
      </c>
      <c r="B69" s="52">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
      </c>
      <c r="F69" t="str">
        <f t="shared" si="12"/>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output'!G68)),AND(ISNUMBER(SEARCH("3",'Model output'!G68)),NOT(ISNUMBER(SEARCH("N3",'Model output'!G68)))),ISNUMBER(SEARCH("IV",'Model output'!G68)),ISNUMBER(SEARCH("four",'Model output'!G68)),ISNUMBER(SEARCH("4",'Model output'!G68)),ISNUMBER(SEARCH("V ",'Model output'!G68)),ISNUMBER(SEARCH("five",'Model output'!G68)),ISNUMBER(SEARCH("5",'Model output'!G68))))), "lateral", "central"))</f>
        <v>central</v>
      </c>
      <c r="H69" t="str">
        <f>IF('Model output'!H68="","negative", IF('Model output'!H68=" ", "negative", IF('Model output'!H68="[]", "negative", IF(ISNUMBER(SEARCH("lymph node",'Model output'!H68)),"negative", IF(ISNUMBER(SEARCH("adipose tissue",'Model output'!H68)), "negative", IF(ISNUMBER(SEARCH("neck dissection",'Model output'!H68)),"negative","positive"))))))</f>
        <v>negative</v>
      </c>
      <c r="I69">
        <f>IF('Model output'!I68="","",IF(ISNUMBER('Model output'!I68),'Model output'!I68,1))</f>
        <v>3</v>
      </c>
      <c r="J69">
        <f>IF('Model output'!J68="","",IF(AND(ISNUMBER('Model output'!J68),'Model output'!J68&lt;=I69),'Model output'!J68,IF(ISNUMBER(SEARCH("0/",'Model output'!J68)),0,1)))</f>
        <v>2</v>
      </c>
      <c r="K69" t="str" cm="1">
        <f t="array" ref="K69">IF(COUNT(FIND({0,1,2,3,4,5,6,7,8,9},'Model output'!K68))&gt;0,'Model output'!K68,"")</f>
        <v>0.2cm</v>
      </c>
      <c r="L69" s="8" t="str">
        <f t="shared" si="17"/>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 carcinoma</v>
      </c>
      <c r="O69" t="str">
        <f>IF('Model output'!M68="","",'Model output'!M68)</f>
        <v>classical, tall and microcarcinoma variants</v>
      </c>
      <c r="P69" t="str">
        <f>IF('Model output'!N68="","",'Model output'!N68)</f>
        <v>1.1 cm</v>
      </c>
      <c r="Q69" t="str">
        <f t="shared" si="13"/>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output'!P68="",'Model output'!P68="C",ISNUMBER(SEARCH("Not identified", 'Model output'!P68)),ISNUMBER(SEARCH("Absent",'Model output'!P68)),ISNUMBER(SEARCH("Absence",'Model output'!P68)),AND(ISNUMBER(SEARCH("No",'Model output'!P68)),NOT(ISNUMBER(SEARCH("diagnostic",'Model output'!P68)))),ISNUMBER(SEARCH("Negative",'Model output'!P68))),"negative","positive")</f>
        <v>negative</v>
      </c>
      <c r="T69">
        <f>IF('Model output'!O68="","",'Model output'!O68)</f>
        <v>4</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9" t="str">
        <f>IF('Model output'!S68="","",'Model output'!S68)</f>
        <v>Very focal extra-thyroid extension Into adipose tissue by the Isthmic microcarcinoma</v>
      </c>
      <c r="Y69" t="str">
        <f>IF(OR('Model output'!S68="",ISNUMBER(SEARCH("No extension",'Model output'!S68)),ISNUMBER(SEARCH("Absent",'Model output'!S68)),ISNUMBER(SEARCH("Absence",'Model output'!S68)),AND(ISNUMBER(SEARCH("Not identified",'Model output'!S68)),NOT(ISNUMBER(SEARCH("Present, minimal",'Model output'!S68)))),AND(ISNUMBER(SEARCH("No",'Model output'!S68)),NOT(ISNUMBER(SEARCH("carcinoma",'Model output'!S68))),NOT(ISNUMBER(SEARCH("Present, minimal",'Model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muscle",X69)),ISNUMBER(SEARCH("larynx",X69)),AND(ISNUMBER(SEARCH("trachea",X69)),NOT(ISNUMBER(SEARCH("peritracheal fibroadipose tissue",X69)))),ISNUMBER(SEARCH("esophagus",X69)),ISNUMBER(SEARCH("recurrent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33" t="str">
        <f>IF(OR('Model output'!V68="", AND(ISERROR(SEARCH("Positive",'Model output'!V68)), ISNUMBER(SEARCH("Negative",'Model output'!V68))), ISNUMBER(SEARCH("Cannot be assessed",'Model output'!V68)), AND(ISNUMBER(SEARCH("Uninvolved",'Model output'!V68)),NOT(ISNUMBER(SEARCH("margin(s) involved",'Model output'!V68))),NOT(ISNUMBER(SEARCH("Involved by carcinoma for the second tumor",'Model output'!V68)))), ISNUMBER(SEARCH("No involvement",'Model output'!V68)), AND(NOT(ISNUMBER(SEARCH("focal",'Model output'!V68))),ISNUMBER(SEARCH("Free",'Model output'!V68))), ISNUMBER(SEARCH("narrowly excised",'Model output'!V68)), ISNUMBER(SEARCH("none",'Model output'!V68)), ISNUMBER(SEARCH("R0",'Model output'!V68)), ISNUMBER(SEARCH("&lt;0.2 mm",'Model output'!V68)), ISNUMBER(SEARCH("1 mm",'Model output'!V68)), ISNUMBER(SEARCH("0.1 CM",'Model output'!V68)), ISNUMBER(SEARCH("less than 0.2 mm",'Model output'!V68)), ISNUMBER(SEARCH("less than 1.0 mm",'Model output'!V68)), ISNUMBER(SEARCH("less than 0.5 mm",'Model output'!V68)), ISNUMBER(SEARCH("abut",'Model output'!V68))), "negative", "positive")</f>
        <v>negative</v>
      </c>
      <c r="AE69" s="40"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OR(ISNUMBER(SEARCH("papillary",N69,1)),ISNUMBER(SEARCH("papillary carcinoma",O69,1))),S69="positive"),AND(AND(ISNUMBER(J69),J69&gt;=5),M69=""),AND(AND(ISNUMBER(J69),J69&gt;=5),AND(ISNUMBER(M69),M69&gt;=1)),AND(ISNUMBER(SERACH("papillary",N69)),OR(Y69="positive",Z69="positive"), ISNUMBER(SEARCH("BRAF",AB69)))),"intermediate","low"))</f>
        <v>intermediate</v>
      </c>
      <c r="AF69" s="41" t="str">
        <f t="shared" si="14"/>
        <v>1b</v>
      </c>
      <c r="AG69" s="41" t="str">
        <f t="shared" si="15"/>
        <v>1a</v>
      </c>
      <c r="AH69" s="41" t="str">
        <f t="shared" si="18"/>
        <v>0</v>
      </c>
      <c r="AI69" s="46" t="str">
        <f t="shared" si="19"/>
        <v>I</v>
      </c>
      <c r="AJ69" s="40" t="s">
        <v>742</v>
      </c>
      <c r="AK69" s="45" t="s">
        <v>1002</v>
      </c>
      <c r="AL69" s="45" t="s">
        <v>1007</v>
      </c>
      <c r="AM69" s="45" t="s">
        <v>1006</v>
      </c>
      <c r="AN69" s="45" t="s">
        <v>67</v>
      </c>
      <c r="AO69" s="12">
        <f t="shared" ca="1" si="20"/>
        <v>1</v>
      </c>
      <c r="AP69" s="15">
        <f t="shared" si="21"/>
        <v>1</v>
      </c>
      <c r="AQ69" s="15">
        <f t="shared" si="22"/>
        <v>1</v>
      </c>
      <c r="AR69" s="15">
        <f t="shared" si="23"/>
        <v>1</v>
      </c>
      <c r="AS69" s="26">
        <f t="shared" si="16"/>
        <v>1</v>
      </c>
    </row>
    <row r="70" spans="1:45">
      <c r="A70" t="str">
        <f>'Model output'!A69</f>
        <v>TCGA-DJ-A2PV</v>
      </c>
      <c r="B70" s="52">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X</v>
      </c>
      <c r="F70" t="str">
        <f t="shared" si="12"/>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output'!G69)),AND(ISNUMBER(SEARCH("3",'Model output'!G69)),NOT(ISNUMBER(SEARCH("N3",'Model output'!G69)))),ISNUMBER(SEARCH("IV",'Model output'!G69)),ISNUMBER(SEARCH("four",'Model output'!G69)),ISNUMBER(SEARCH("4",'Model output'!G69)),ISNUMBER(SEARCH("V ",'Model output'!G69)),ISNUMBER(SEARCH("five",'Model output'!G69)),ISNUMBER(SEARCH("5",'Model output'!G69))))), "lateral", "central"))</f>
        <v/>
      </c>
      <c r="H70" t="str">
        <f>IF('Model output'!H69="","negative", IF('Model output'!H69=" ", "negative", IF('Model output'!H69="[]", "negative", IF(ISNUMBER(SEARCH("lymph node",'Model output'!H69)),"negative", IF(ISNUMBER(SEARCH("adipose tissue",'Model output'!H69)), "negative", IF(ISNUMBER(SEARCH("neck dissection",'Model output'!H69)),"negative","positive"))))))</f>
        <v>negative</v>
      </c>
      <c r="I70">
        <f>IF('Model output'!I69="","",IF(ISNUMBER('Model output'!I69),'Model output'!I69,1))</f>
        <v>1</v>
      </c>
      <c r="J70">
        <f>IF('Model output'!J69="","",IF(AND(ISNUMBER('Model output'!J69),'Model output'!J69&lt;=I70),'Model output'!J69,IF(ISNUMBER(SEARCH("0/",'Model output'!J69)),0,1)))</f>
        <v>0</v>
      </c>
      <c r="K70" t="str" cm="1">
        <f t="array" ref="K70">IF(COUNT(FIND({0,1,2,3,4,5,6,7,8,9},'Model output'!K69))&gt;0,'Model output'!K69,"")</f>
        <v/>
      </c>
      <c r="L70" s="8" t="str">
        <f t="shared" si="17"/>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 carcinoma</v>
      </c>
      <c r="O70" t="str">
        <f>IF('Model output'!M69="","",'Model output'!M69)</f>
        <v>Classical</v>
      </c>
      <c r="P70" t="str">
        <f>IF('Model output'!N69="","",'Model output'!N69)</f>
        <v>3.4 cm</v>
      </c>
      <c r="Q70" t="str">
        <f t="shared" si="13"/>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output'!P69="",'Model output'!P69="C",ISNUMBER(SEARCH("Not identified", 'Model output'!P69)),ISNUMBER(SEARCH("Absent",'Model output'!P69)),ISNUMBER(SEARCH("Absence",'Model output'!P69)),AND(ISNUMBER(SEARCH("No",'Model output'!P69)),NOT(ISNUMBER(SEARCH("diagnostic",'Model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9" t="str">
        <f>IF('Model output'!S69="","",'Model output'!S69)</f>
        <v/>
      </c>
      <c r="Y70" t="str">
        <f>IF(OR('Model output'!S69="",ISNUMBER(SEARCH("No extension",'Model output'!S69)),ISNUMBER(SEARCH("Absent",'Model output'!S69)),ISNUMBER(SEARCH("Absence",'Model output'!S69)),AND(ISNUMBER(SEARCH("Not identified",'Model output'!S69)),NOT(ISNUMBER(SEARCH("Present, minimal",'Model output'!S69)))),AND(ISNUMBER(SEARCH("No",'Model output'!S69)),NOT(ISNUMBER(SEARCH("carcinoma",'Model output'!S69))),NOT(ISNUMBER(SEARCH("Present, minimal",'Model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muscle",X70)),ISNUMBER(SEARCH("larynx",X70)),AND(ISNUMBER(SEARCH("trachea",X70)),NOT(ISNUMBER(SEARCH("peritracheal fibroadipose tissue",X70)))),ISNUMBER(SEARCH("esophagus",X70)),ISNUMBER(SEARCH("recurrent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33" t="str">
        <f>IF(OR('Model output'!V69="", AND(ISERROR(SEARCH("Positive",'Model output'!V69)), ISNUMBER(SEARCH("Negative",'Model output'!V69))), ISNUMBER(SEARCH("Cannot be assessed",'Model output'!V69)), AND(ISNUMBER(SEARCH("Uninvolved",'Model output'!V69)),NOT(ISNUMBER(SEARCH("margin(s) involved",'Model output'!V69))),NOT(ISNUMBER(SEARCH("Involved by carcinoma for the second tumor",'Model output'!V69)))), ISNUMBER(SEARCH("No involvement",'Model output'!V69)), AND(NOT(ISNUMBER(SEARCH("focal",'Model output'!V69))),ISNUMBER(SEARCH("Free",'Model output'!V69))), ISNUMBER(SEARCH("narrowly excised",'Model output'!V69)), ISNUMBER(SEARCH("none",'Model output'!V69)), ISNUMBER(SEARCH("R0",'Model output'!V69)), ISNUMBER(SEARCH("&lt;0.2 mm",'Model output'!V69)), ISNUMBER(SEARCH("1 mm",'Model output'!V69)), ISNUMBER(SEARCH("0.1 CM",'Model output'!V69)), ISNUMBER(SEARCH("less than 0.2 mm",'Model output'!V69)), ISNUMBER(SEARCH("less than 1.0 mm",'Model output'!V69)), ISNUMBER(SEARCH("less than 0.5 mm",'Model output'!V69)), ISNUMBER(SEARCH("abut",'Model output'!V69))), "negative", "positive")</f>
        <v>negative</v>
      </c>
      <c r="AE70" s="40"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OR(ISNUMBER(SEARCH("papillary",N70,1)),ISNUMBER(SEARCH("papillary carcinoma",O70,1))),S70="positive"),AND(AND(ISNUMBER(J70),J70&gt;=5),M70=""),AND(AND(ISNUMBER(J70),J70&gt;=5),AND(ISNUMBER(M70),M70&gt;=1)),AND(ISNUMBER(SERACH("papillary",N70)),OR(Y70="positive",Z70="positive"), ISNUMBER(SEARCH("BRAF",AB70)))),"intermediate","low"))</f>
        <v>low</v>
      </c>
      <c r="AF70" s="41" t="str">
        <f t="shared" si="14"/>
        <v>2</v>
      </c>
      <c r="AG70" s="41" t="str">
        <f t="shared" si="15"/>
        <v>0</v>
      </c>
      <c r="AH70" s="41" t="str">
        <f t="shared" si="18"/>
        <v>0</v>
      </c>
      <c r="AI70" s="46" t="str">
        <f t="shared" si="19"/>
        <v>I</v>
      </c>
      <c r="AJ70" s="40" t="s">
        <v>741</v>
      </c>
      <c r="AK70" s="45" t="s">
        <v>1005</v>
      </c>
      <c r="AL70" s="45" t="s">
        <v>1003</v>
      </c>
      <c r="AM70" s="45" t="s">
        <v>1006</v>
      </c>
      <c r="AN70" s="45" t="s">
        <v>67</v>
      </c>
      <c r="AO70" s="12">
        <f t="shared" ca="1" si="20"/>
        <v>1</v>
      </c>
      <c r="AP70" s="15">
        <f t="shared" si="21"/>
        <v>1</v>
      </c>
      <c r="AQ70" s="15">
        <f t="shared" si="22"/>
        <v>1</v>
      </c>
      <c r="AR70" s="15">
        <f t="shared" si="23"/>
        <v>1</v>
      </c>
      <c r="AS70" s="26">
        <f t="shared" si="16"/>
        <v>1</v>
      </c>
    </row>
    <row r="71" spans="1:45">
      <c r="A71" t="str">
        <f>'Model output'!A70</f>
        <v>TCGA-DJ-A2PW</v>
      </c>
      <c r="B71" s="52">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2"/>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output'!G70)),AND(ISNUMBER(SEARCH("3",'Model output'!G70)),NOT(ISNUMBER(SEARCH("N3",'Model output'!G70)))),ISNUMBER(SEARCH("IV",'Model output'!G70)),ISNUMBER(SEARCH("four",'Model output'!G70)),ISNUMBER(SEARCH("4",'Model output'!G70)),ISNUMBER(SEARCH("V ",'Model output'!G70)),ISNUMBER(SEARCH("five",'Model output'!G70)),ISNUMBER(SEARCH("5",'Model output'!G70))))), "lateral", "central"))</f>
        <v>central</v>
      </c>
      <c r="H71" t="str">
        <f>IF('Model output'!H70="","negative", IF('Model output'!H70=" ", "negative", IF('Model output'!H70="[]", "negative", IF(ISNUMBER(SEARCH("lymph node",'Model output'!H70)),"negative", IF(ISNUMBER(SEARCH("adipose tissue",'Model output'!H70)), "negative", IF(ISNUMBER(SEARCH("neck dissection",'Model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17"/>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 carcinoma</v>
      </c>
      <c r="O71" t="str">
        <f>IF('Model output'!M70="","",'Model output'!M70)</f>
        <v>classical</v>
      </c>
      <c r="P71" t="str">
        <f>IF('Model output'!N70="","",'Model output'!N70)</f>
        <v>4.6 cm, 3.5 cm</v>
      </c>
      <c r="Q71" t="str">
        <f t="shared" si="13"/>
        <v>4.6cm,3.5cm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output'!P70="",'Model output'!P70="C",ISNUMBER(SEARCH("Not identified", 'Model output'!P70)),ISNUMBER(SEARCH("Absent",'Model output'!P70)),ISNUMBER(SEARCH("Absence",'Model output'!P70)),AND(ISNUMBER(SEARCH("No",'Model output'!P70)),NOT(ISNUMBER(SEARCH("diagnostic",'Model output'!P70)))),ISNUMBER(SEARCH("Negative",'Model output'!P70))),"negative","positive")</f>
        <v>negative</v>
      </c>
      <c r="T71">
        <f>IF('Model output'!O70="","",'Model output'!O70)</f>
        <v>3</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9" t="str">
        <f>IF('Model output'!S70="","",'Model output'!S70)</f>
        <v/>
      </c>
      <c r="Y71" t="str">
        <f>IF(OR('Model output'!S70="",ISNUMBER(SEARCH("No extension",'Model output'!S70)),ISNUMBER(SEARCH("Absent",'Model output'!S70)),ISNUMBER(SEARCH("Absence",'Model output'!S70)),AND(ISNUMBER(SEARCH("Not identified",'Model output'!S70)),NOT(ISNUMBER(SEARCH("Present, minimal",'Model output'!S70)))),AND(ISNUMBER(SEARCH("No",'Model output'!S70)),NOT(ISNUMBER(SEARCH("carcinoma",'Model output'!S70))),NOT(ISNUMBER(SEARCH("Present, minimal",'Model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muscle",X71)),ISNUMBER(SEARCH("larynx",X71)),AND(ISNUMBER(SEARCH("trachea",X71)),NOT(ISNUMBER(SEARCH("peritracheal fibroadipose tissue",X71)))),ISNUMBER(SEARCH("esophagus",X71)),ISNUMBER(SEARCH("recurrent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33" t="str">
        <f>IF(OR('Model output'!V70="", AND(ISERROR(SEARCH("Positive",'Model output'!V70)), ISNUMBER(SEARCH("Negative",'Model output'!V70))), ISNUMBER(SEARCH("Cannot be assessed",'Model output'!V70)), AND(ISNUMBER(SEARCH("Uninvolved",'Model output'!V70)),NOT(ISNUMBER(SEARCH("margin(s) involved",'Model output'!V70))),NOT(ISNUMBER(SEARCH("Involved by carcinoma for the second tumor",'Model output'!V70)))), ISNUMBER(SEARCH("No involvement",'Model output'!V70)), AND(NOT(ISNUMBER(SEARCH("focal",'Model output'!V70))),ISNUMBER(SEARCH("Free",'Model output'!V70))), ISNUMBER(SEARCH("narrowly excised",'Model output'!V70)), ISNUMBER(SEARCH("none",'Model output'!V70)), ISNUMBER(SEARCH("R0",'Model output'!V70)), ISNUMBER(SEARCH("&lt;0.2 mm",'Model output'!V70)), ISNUMBER(SEARCH("1 mm",'Model output'!V70)), ISNUMBER(SEARCH("0.1 CM",'Model output'!V70)), ISNUMBER(SEARCH("less than 0.2 mm",'Model output'!V70)), ISNUMBER(SEARCH("less than 1.0 mm",'Model output'!V70)), ISNUMBER(SEARCH("less than 0.5 mm",'Model output'!V70)), ISNUMBER(SEARCH("abut",'Model output'!V70))), "negative", "positive")</f>
        <v>negative</v>
      </c>
      <c r="AE71" s="40"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OR(ISNUMBER(SEARCH("papillary",N71,1)),ISNUMBER(SEARCH("papillary carcinoma",O71,1))),S71="positive"),AND(AND(ISNUMBER(J71),J71&gt;=5),M71=""),AND(AND(ISNUMBER(J71),J71&gt;=5),AND(ISNUMBER(M71),M71&gt;=1)),AND(ISNUMBER(SERACH("papillary",N71)),OR(Y71="positive",Z71="positive"), ISNUMBER(SEARCH("BRAF",AB71)))),"intermediate","low"))</f>
        <v>low</v>
      </c>
      <c r="AF71" s="41" t="str">
        <f t="shared" si="14"/>
        <v>3a</v>
      </c>
      <c r="AG71" s="41" t="str">
        <f t="shared" si="15"/>
        <v>1a</v>
      </c>
      <c r="AH71" s="41" t="str">
        <f t="shared" si="18"/>
        <v>0</v>
      </c>
      <c r="AI71" s="46" t="str">
        <f t="shared" si="19"/>
        <v>II</v>
      </c>
      <c r="AJ71" s="40" t="s">
        <v>741</v>
      </c>
      <c r="AK71" s="45" t="s">
        <v>1008</v>
      </c>
      <c r="AL71" s="45" t="s">
        <v>1007</v>
      </c>
      <c r="AM71" s="45" t="s">
        <v>1006</v>
      </c>
      <c r="AN71" s="45" t="s">
        <v>1004</v>
      </c>
      <c r="AO71" s="12">
        <f t="shared" ca="1" si="20"/>
        <v>1</v>
      </c>
      <c r="AP71" s="15">
        <f t="shared" si="21"/>
        <v>1</v>
      </c>
      <c r="AQ71" s="15">
        <f t="shared" si="22"/>
        <v>1</v>
      </c>
      <c r="AR71" s="15">
        <f t="shared" si="23"/>
        <v>1</v>
      </c>
      <c r="AS71" s="26">
        <f t="shared" si="16"/>
        <v>1</v>
      </c>
    </row>
    <row r="72" spans="1:45">
      <c r="A72" t="str">
        <f>'Model output'!A71</f>
        <v>TCGA-DJ-A2PX</v>
      </c>
      <c r="B72" s="52">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X</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X</v>
      </c>
      <c r="F72" t="str">
        <f t="shared" si="12"/>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output'!G71)),AND(ISNUMBER(SEARCH("3",'Model output'!G71)),NOT(ISNUMBER(SEARCH("N3",'Model output'!G71)))),ISNUMBER(SEARCH("IV",'Model output'!G71)),ISNUMBER(SEARCH("four",'Model output'!G71)),ISNUMBER(SEARCH("4",'Model output'!G71)),ISNUMBER(SEARCH("V ",'Model output'!G71)),ISNUMBER(SEARCH("five",'Model output'!G71)),ISNUMBER(SEARCH("5",'Model output'!G71))))), "lateral", "central"))</f>
        <v/>
      </c>
      <c r="H72" t="str">
        <f>IF('Model output'!H71="","negative", IF('Model output'!H71=" ", "negative", IF('Model output'!H71="[]", "negative", IF(ISNUMBER(SEARCH("lymph node",'Model output'!H71)),"negative", IF(ISNUMBER(SEARCH("adipose tissue",'Model output'!H71)), "negative", IF(ISNUMBER(SEARCH("neck dissection",'Model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17"/>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 carcinoma, follicular variant</v>
      </c>
      <c r="O72" t="str">
        <f>IF('Model output'!M71="","",'Model output'!M71)</f>
        <v/>
      </c>
      <c r="P72" t="str">
        <f>IF('Model output'!N71="","",'Model output'!N71)</f>
        <v>1.2 cm</v>
      </c>
      <c r="Q72" t="str">
        <f t="shared" si="13"/>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output'!P71="",'Model output'!P71="C",ISNUMBER(SEARCH("Not identified", 'Model output'!P71)),ISNUMBER(SEARCH("Absent",'Model output'!P71)),ISNUMBER(SEARCH("Absence",'Model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9" t="str">
        <f>IF('Model output'!S71="","",'Model output'!S71)</f>
        <v>Not Identified</v>
      </c>
      <c r="Y72" t="str">
        <f>IF(OR('Model output'!S71="",ISNUMBER(SEARCH("No extension",'Model output'!S71)),ISNUMBER(SEARCH("Absent",'Model output'!S71)),ISNUMBER(SEARCH("Absence",'Model output'!S71)),AND(ISNUMBER(SEARCH("Not identified",'Model output'!S71)),NOT(ISNUMBER(SEARCH("Present, minimal",'Model output'!S71)))),AND(ISNUMBER(SEARCH("No",'Model output'!S71)),NOT(ISNUMBER(SEARCH("carcinoma",'Model output'!S71))),NOT(ISNUMBER(SEARCH("Present, minimal",'Model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muscle",X72)),ISNUMBER(SEARCH("larynx",X72)),AND(ISNUMBER(SEARCH("trachea",X72)),NOT(ISNUMBER(SEARCH("peritracheal fibroadipose tissue",X72)))),ISNUMBER(SEARCH("esophagus",X72)),ISNUMBER(SEARCH("recurrent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33" t="str">
        <f>IF(OR('Model output'!V71="", AND(ISERROR(SEARCH("Positive",'Model output'!V71)), ISNUMBER(SEARCH("Negative",'Model output'!V71))), ISNUMBER(SEARCH("Cannot be assessed",'Model output'!V71)), AND(ISNUMBER(SEARCH("Uninvolved",'Model output'!V71)),NOT(ISNUMBER(SEARCH("margin(s) involved",'Model output'!V71))),NOT(ISNUMBER(SEARCH("Involved by carcinoma for the second tumor",'Model output'!V71)))), ISNUMBER(SEARCH("No involvement",'Model output'!V71)), AND(NOT(ISNUMBER(SEARCH("focal",'Model output'!V71))),ISNUMBER(SEARCH("Free",'Model output'!V71))), ISNUMBER(SEARCH("narrowly excised",'Model output'!V71)), ISNUMBER(SEARCH("none",'Model output'!V71)), ISNUMBER(SEARCH("R0",'Model output'!V71)), ISNUMBER(SEARCH("&lt;0.2 mm",'Model output'!V71)), ISNUMBER(SEARCH("1 mm",'Model output'!V71)), ISNUMBER(SEARCH("0.1 CM",'Model output'!V71)), ISNUMBER(SEARCH("less than 0.2 mm",'Model output'!V71)), ISNUMBER(SEARCH("less than 1.0 mm",'Model output'!V71)), ISNUMBER(SEARCH("less than 0.5 mm",'Model output'!V71)), ISNUMBER(SEARCH("abut",'Model output'!V71))), "negative", "positive")</f>
        <v>negative</v>
      </c>
      <c r="AE72" s="40"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OR(ISNUMBER(SEARCH("papillary",N72,1)),ISNUMBER(SEARCH("papillary carcinoma",O72,1))),S72="positive"),AND(AND(ISNUMBER(J72),J72&gt;=5),M72=""),AND(AND(ISNUMBER(J72),J72&gt;=5),AND(ISNUMBER(M72),M72&gt;=1)),AND(ISNUMBER(SERACH("papillary",N72)),OR(Y72="positive",Z72="positive"), ISNUMBER(SEARCH("BRAF",AB72)))),"intermediate","low"))</f>
        <v>low</v>
      </c>
      <c r="AF72" s="41" t="str">
        <f t="shared" si="14"/>
        <v>1b</v>
      </c>
      <c r="AG72" s="41" t="str">
        <f t="shared" si="15"/>
        <v>0</v>
      </c>
      <c r="AH72" s="41" t="str">
        <f t="shared" si="18"/>
        <v>0</v>
      </c>
      <c r="AI72" s="46" t="str">
        <f t="shared" si="19"/>
        <v>I</v>
      </c>
      <c r="AJ72" s="40" t="s">
        <v>741</v>
      </c>
      <c r="AK72" s="45" t="s">
        <v>1002</v>
      </c>
      <c r="AL72" s="45" t="s">
        <v>1003</v>
      </c>
      <c r="AM72" s="45" t="s">
        <v>1006</v>
      </c>
      <c r="AN72" s="45" t="s">
        <v>67</v>
      </c>
      <c r="AO72" s="12">
        <f t="shared" ca="1" si="20"/>
        <v>1</v>
      </c>
      <c r="AP72" s="15">
        <f t="shared" si="21"/>
        <v>1</v>
      </c>
      <c r="AQ72" s="15">
        <f t="shared" si="22"/>
        <v>1</v>
      </c>
      <c r="AR72" s="15">
        <f t="shared" si="23"/>
        <v>1</v>
      </c>
      <c r="AS72" s="26">
        <f t="shared" si="16"/>
        <v>1</v>
      </c>
    </row>
    <row r="73" spans="1:45">
      <c r="A73" t="str">
        <f>'Model output'!A72</f>
        <v>TCGA-DJ-A2PY</v>
      </c>
      <c r="B73" s="52">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2"/>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output'!G72)),AND(ISNUMBER(SEARCH("3",'Model output'!G72)),NOT(ISNUMBER(SEARCH("N3",'Model output'!G72)))),ISNUMBER(SEARCH("IV",'Model output'!G72)),ISNUMBER(SEARCH("four",'Model output'!G72)),ISNUMBER(SEARCH("4",'Model output'!G72)),ISNUMBER(SEARCH("V ",'Model output'!G72)),ISNUMBER(SEARCH("five",'Model output'!G72)),ISNUMBER(SEARCH("5",'Model output'!G72))))), "lateral", "central"))</f>
        <v>central</v>
      </c>
      <c r="H73" t="str">
        <f>IF('Model output'!H72="","negative", IF('Model output'!H72=" ", "negative", IF('Model output'!H72="[]", "negative", IF(ISNUMBER(SEARCH("lymph node",'Model output'!H72)),"negative", IF(ISNUMBER(SEARCH("adipose tissue",'Model output'!H72)), "negative", IF(ISNUMBER(SEARCH("neck dissection",'Model output'!H72)),"negative","positive"))))))</f>
        <v>negative</v>
      </c>
      <c r="I73">
        <f>IF('Model output'!I72="","",IF(ISNUMBER('Model output'!I72),'Model output'!I72,1))</f>
        <v>6</v>
      </c>
      <c r="J73">
        <f>IF('Model output'!J72="","",IF(AND(ISNUMBER('Model output'!J72),'Model output'!J72&lt;=I73),'Model output'!J72,IF(ISNUMBER(SEARCH("0/",'Model output'!J72)),0,1)))</f>
        <v>2</v>
      </c>
      <c r="K73" t="str" cm="1">
        <f t="array" ref="K73">IF(COUNT(FIND({0,1,2,3,4,5,6,7,8,9},'Model output'!K72))&gt;0,'Model output'!K72,"")</f>
        <v>0.3cm</v>
      </c>
      <c r="L73" s="8" t="str">
        <f t="shared" si="17"/>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 carcinoma</v>
      </c>
      <c r="O73" t="str">
        <f>IF('Model output'!M72="","",'Model output'!M72)</f>
        <v>Classical, with tall cell features</v>
      </c>
      <c r="P73" t="str">
        <f>IF('Model output'!N72="","",'Model output'!N72)</f>
        <v>2.5 cm</v>
      </c>
      <c r="Q73" t="str">
        <f t="shared" si="13"/>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output'!P72="",'Model output'!P72="C",ISNUMBER(SEARCH("Not identified", 'Model output'!P72)),ISNUMBER(SEARCH("Absent",'Model output'!P72)),ISNUMBER(SEARCH("Absence",'Model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9" t="str">
        <f>IF('Model output'!S72="","",'Model output'!S72)</f>
        <v>Perithyroidal soft tissue</v>
      </c>
      <c r="Y73" t="str">
        <f>IF(OR('Model output'!S72="",ISNUMBER(SEARCH("No extension",'Model output'!S72)),ISNUMBER(SEARCH("Absent",'Model output'!S72)),ISNUMBER(SEARCH("Absence",'Model output'!S72)),AND(ISNUMBER(SEARCH("Not identified",'Model output'!S72)),NOT(ISNUMBER(SEARCH("Present, minimal",'Model output'!S72)))),AND(ISNUMBER(SEARCH("No",'Model output'!S72)),NOT(ISNUMBER(SEARCH("carcinoma",'Model output'!S72))),NOT(ISNUMBER(SEARCH("Present, minimal",'Model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muscle",X73)),ISNUMBER(SEARCH("larynx",X73)),AND(ISNUMBER(SEARCH("trachea",X73)),NOT(ISNUMBER(SEARCH("peritracheal fibroadipose tissue",X73)))),ISNUMBER(SEARCH("esophagus",X73)),ISNUMBER(SEARCH("recurrent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33" t="str">
        <f>IF(OR('Model output'!V72="", AND(ISERROR(SEARCH("Positive",'Model output'!V72)), ISNUMBER(SEARCH("Negative",'Model output'!V72))), ISNUMBER(SEARCH("Cannot be assessed",'Model output'!V72)), AND(ISNUMBER(SEARCH("Uninvolved",'Model output'!V72)),NOT(ISNUMBER(SEARCH("margin(s) involved",'Model output'!V72))),NOT(ISNUMBER(SEARCH("Involved by carcinoma for the second tumor",'Model output'!V72)))), ISNUMBER(SEARCH("No involvement",'Model output'!V72)), AND(NOT(ISNUMBER(SEARCH("focal",'Model output'!V72))),ISNUMBER(SEARCH("Free",'Model output'!V72))), ISNUMBER(SEARCH("narrowly excised",'Model output'!V72)), ISNUMBER(SEARCH("none",'Model output'!V72)), ISNUMBER(SEARCH("R0",'Model output'!V72)), ISNUMBER(SEARCH("&lt;0.2 mm",'Model output'!V72)), ISNUMBER(SEARCH("1 mm",'Model output'!V72)), ISNUMBER(SEARCH("0.1 CM",'Model output'!V72)), ISNUMBER(SEARCH("less than 0.2 mm",'Model output'!V72)), ISNUMBER(SEARCH("less than 1.0 mm",'Model output'!V72)), ISNUMBER(SEARCH("less than 0.5 mm",'Model output'!V72)), ISNUMBER(SEARCH("abut",'Model output'!V72))), "negative", "positive")</f>
        <v>negative</v>
      </c>
      <c r="AE73" s="40"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OR(ISNUMBER(SEARCH("papillary",N73,1)),ISNUMBER(SEARCH("papillary carcinoma",O73,1))),S73="positive"),AND(AND(ISNUMBER(J73),J73&gt;=5),M73=""),AND(AND(ISNUMBER(J73),J73&gt;=5),AND(ISNUMBER(M73),M73&gt;=1)),AND(ISNUMBER(SERACH("papillary",N73)),OR(Y73="positive",Z73="positive"), ISNUMBER(SEARCH("BRAF",AB73)))),"intermediate","low"))</f>
        <v>intermediate</v>
      </c>
      <c r="AF73" s="41" t="str">
        <f t="shared" si="14"/>
        <v>2</v>
      </c>
      <c r="AG73" s="41" t="str">
        <f t="shared" si="15"/>
        <v>1a</v>
      </c>
      <c r="AH73" s="41" t="str">
        <f t="shared" si="18"/>
        <v>0</v>
      </c>
      <c r="AI73" s="46" t="str">
        <f t="shared" si="19"/>
        <v>I</v>
      </c>
      <c r="AJ73" s="40" t="s">
        <v>742</v>
      </c>
      <c r="AK73" s="45" t="s">
        <v>1005</v>
      </c>
      <c r="AL73" s="45" t="s">
        <v>1007</v>
      </c>
      <c r="AM73" s="45" t="s">
        <v>1006</v>
      </c>
      <c r="AN73" s="45" t="s">
        <v>67</v>
      </c>
      <c r="AO73" s="12">
        <f t="shared" ca="1" si="20"/>
        <v>1</v>
      </c>
      <c r="AP73" s="15">
        <f t="shared" si="21"/>
        <v>1</v>
      </c>
      <c r="AQ73" s="15">
        <f t="shared" si="22"/>
        <v>1</v>
      </c>
      <c r="AR73" s="15">
        <f t="shared" si="23"/>
        <v>1</v>
      </c>
      <c r="AS73" s="26">
        <f t="shared" si="16"/>
        <v>1</v>
      </c>
    </row>
    <row r="74" spans="1:45">
      <c r="A74" t="str">
        <f>'Model output'!A73</f>
        <v>TCGA-DJ-A2PZ</v>
      </c>
      <c r="B74" s="52">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
      </c>
      <c r="F74" t="str">
        <f t="shared" si="12"/>
        <v>positive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output'!G73)),AND(ISNUMBER(SEARCH("3",'Model output'!G73)),NOT(ISNUMBER(SEARCH("N3",'Model output'!G73)))),ISNUMBER(SEARCH("IV",'Model output'!G73)),ISNUMBER(SEARCH("four",'Model output'!G73)),ISNUMBER(SEARCH("4",'Model output'!G73)),ISNUMBER(SEARCH("V ",'Model output'!G73)),ISNUMBER(SEARCH("five",'Model output'!G73)),ISNUMBER(SEARCH("5",'Model output'!G73))))), "lateral", "central"))</f>
        <v/>
      </c>
      <c r="H74" t="str">
        <f>IF('Model output'!H73="","negative", IF('Model output'!H73=" ", "negative", IF('Model output'!H73="[]", "negative", IF(ISNUMBER(SEARCH("lymph node",'Model output'!H73)),"negative", IF(ISNUMBER(SEARCH("adipose tissue",'Model output'!H73)), "negative", IF(ISNUMBER(SEARCH("neck dissection",'Model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0.3 cm</v>
      </c>
      <c r="L74" s="8" t="str">
        <f t="shared" si="17"/>
        <v>0.3cm</v>
      </c>
      <c r="M74" cm="1">
        <f t="array" ref="M74">IF(L74="","",IF(ISNUMBER(SEARCH("cm",L74)),MAX(VALUE(SUBSTITUTE(_xlfn.FILTERXML("&lt;t&gt;&lt;s&gt;"&amp;SUBSTITUTE(L74,",","&lt;/s&gt;&lt;s&gt;")&amp;"&lt;/s&gt;&lt;/t&gt;","//s"),"cm",""))),MAX(VALUE(SUBSTITUTE(_xlfn.FILTERXML("&lt;t&gt;&lt;s&gt;"&amp;SUBSTITUTE(L74,",","&lt;/s&gt;&lt;s&gt;")&amp;"&lt;/s&gt;&lt;/t&gt;","//s"),"mm","")))/10))</f>
        <v>0.3</v>
      </c>
      <c r="N74" t="str">
        <f>IF('Model output'!L73="","",'Model output'!L73)</f>
        <v>Papillary carcinoma</v>
      </c>
      <c r="O74" t="str">
        <f>IF('Model output'!M73="","",'Model output'!M73)</f>
        <v>classical</v>
      </c>
      <c r="P74" t="str">
        <f>IF('Model output'!N73="","",'Model output'!N73)</f>
        <v>1.7 cm</v>
      </c>
      <c r="Q74" t="str">
        <f t="shared" si="13"/>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output'!P73="",'Model output'!P73="C",ISNUMBER(SEARCH("Not identified", 'Model output'!P73)),ISNUMBER(SEARCH("Absent",'Model output'!P73)),ISNUMBER(SEARCH("Absence",'Model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9" t="str">
        <f>IF('Model output'!S73="","",'Model output'!S73)</f>
        <v>extrathyroidal adipose tissue, Focal</v>
      </c>
      <c r="Y74" t="str">
        <f>IF(OR('Model output'!S73="",ISNUMBER(SEARCH("No extension",'Model output'!S73)),ISNUMBER(SEARCH("Absent",'Model output'!S73)),ISNUMBER(SEARCH("Absence",'Model output'!S73)),AND(ISNUMBER(SEARCH("Not identified",'Model output'!S73)),NOT(ISNUMBER(SEARCH("Present, minimal",'Model output'!S73)))),AND(ISNUMBER(SEARCH("No",'Model output'!S73)),NOT(ISNUMBER(SEARCH("carcinoma",'Model output'!S73))),NOT(ISNUMBER(SEARCH("Present, minimal",'Model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muscle",X74)),ISNUMBER(SEARCH("larynx",X74)),AND(ISNUMBER(SEARCH("trachea",X74)),NOT(ISNUMBER(SEARCH("peritracheal fibroadipose tissue",X74)))),ISNUMBER(SEARCH("esophagus",X74)),ISNUMBER(SEARCH("recurrent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33" t="str">
        <f>IF(OR('Model output'!V73="", AND(ISERROR(SEARCH("Positive",'Model output'!V73)), ISNUMBER(SEARCH("Negative",'Model output'!V73))), ISNUMBER(SEARCH("Cannot be assessed",'Model output'!V73)), AND(ISNUMBER(SEARCH("Uninvolved",'Model output'!V73)),NOT(ISNUMBER(SEARCH("margin(s) involved",'Model output'!V73))),NOT(ISNUMBER(SEARCH("Involved by carcinoma for the second tumor",'Model output'!V73)))), ISNUMBER(SEARCH("No involvement",'Model output'!V73)), AND(NOT(ISNUMBER(SEARCH("focal",'Model output'!V73))),ISNUMBER(SEARCH("Free",'Model output'!V73))), ISNUMBER(SEARCH("narrowly excised",'Model output'!V73)), ISNUMBER(SEARCH("none",'Model output'!V73)), ISNUMBER(SEARCH("R0",'Model output'!V73)), ISNUMBER(SEARCH("&lt;0.2 mm",'Model output'!V73)), ISNUMBER(SEARCH("1 mm",'Model output'!V73)), ISNUMBER(SEARCH("0.1 CM",'Model output'!V73)), ISNUMBER(SEARCH("less than 0.2 mm",'Model output'!V73)), ISNUMBER(SEARCH("less than 1.0 mm",'Model output'!V73)), ISNUMBER(SEARCH("less than 0.5 mm",'Model output'!V73)), ISNUMBER(SEARCH("abut",'Model output'!V73))), "negative", "positive")</f>
        <v>negative</v>
      </c>
      <c r="AE74" s="40"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OR(ISNUMBER(SEARCH("papillary",N74,1)),ISNUMBER(SEARCH("papillary carcinoma",O74,1))),S74="positive"),AND(AND(ISNUMBER(J74),J74&gt;=5),M74=""),AND(AND(ISNUMBER(J74),J74&gt;=5),AND(ISNUMBER(M74),M74&gt;=1)),AND(ISNUMBER(SERACH("papillary",N74)),OR(Y74="positive",Z74="positive"), ISNUMBER(SEARCH("BRAF",AB74)))),"intermediate","low"))</f>
        <v>intermediate</v>
      </c>
      <c r="AF74" s="41" t="str">
        <f t="shared" si="14"/>
        <v>1b</v>
      </c>
      <c r="AG74" s="41" t="str">
        <f t="shared" si="15"/>
        <v>0</v>
      </c>
      <c r="AH74" s="41" t="str">
        <f t="shared" si="18"/>
        <v>0</v>
      </c>
      <c r="AI74" s="46" t="str">
        <f t="shared" si="19"/>
        <v>I</v>
      </c>
      <c r="AJ74" s="40" t="s">
        <v>742</v>
      </c>
      <c r="AK74" s="45" t="s">
        <v>1002</v>
      </c>
      <c r="AL74" s="45" t="s">
        <v>1003</v>
      </c>
      <c r="AM74" s="45" t="s">
        <v>1006</v>
      </c>
      <c r="AN74" s="45" t="s">
        <v>67</v>
      </c>
      <c r="AO74" s="12">
        <f t="shared" ca="1" si="20"/>
        <v>1</v>
      </c>
      <c r="AP74" s="15">
        <f t="shared" si="21"/>
        <v>1</v>
      </c>
      <c r="AQ74" s="15">
        <f t="shared" si="22"/>
        <v>1</v>
      </c>
      <c r="AR74" s="15">
        <f t="shared" si="23"/>
        <v>1</v>
      </c>
      <c r="AS74" s="26">
        <f t="shared" si="16"/>
        <v>1</v>
      </c>
    </row>
    <row r="75" spans="1:45">
      <c r="A75" t="str">
        <f>'Model output'!A74</f>
        <v>TCGA-DJ-A2Q0</v>
      </c>
      <c r="B75" s="52">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
      </c>
      <c r="F75" t="str">
        <f t="shared" si="12"/>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output'!G74)),AND(ISNUMBER(SEARCH("3",'Model output'!G74)),NOT(ISNUMBER(SEARCH("N3",'Model output'!G74)))),ISNUMBER(SEARCH("IV",'Model output'!G74)),ISNUMBER(SEARCH("four",'Model output'!G74)),ISNUMBER(SEARCH("4",'Model output'!G74)),ISNUMBER(SEARCH("V ",'Model output'!G74)),ISNUMBER(SEARCH("five",'Model output'!G74)),ISNUMBER(SEARCH("5",'Model output'!G74))))), "lateral", "central"))</f>
        <v/>
      </c>
      <c r="H75" t="str">
        <f>IF('Model output'!H74="","negative", IF('Model output'!H74=" ", "negative", IF('Model output'!H74="[]", "negative", IF(ISNUMBER(SEARCH("lymph node",'Model output'!H74)),"negative", IF(ISNUMBER(SEARCH("adipose tissue",'Model output'!H74)), "negative", IF(ISNUMBER(SEARCH("neck dissection",'Model output'!H74)),"negative","positive"))))))</f>
        <v>negative</v>
      </c>
      <c r="I75" t="str">
        <f>IF('Model output'!I74="","",IF(ISNUMBER('Model output'!I74),'Model output'!I74,1))</f>
        <v/>
      </c>
      <c r="J75" t="str">
        <f>IF('Model output'!J74="","",IF(AND(ISNUMBER('Model output'!J74),'Model output'!J74&lt;=I75),'Model output'!J74,IF(ISNUMBER(SEARCH("0/",'Model output'!J74)),0,1)))</f>
        <v/>
      </c>
      <c r="K75" t="str" cm="1">
        <f t="array" ref="K75">IF(COUNT(FIND({0,1,2,3,4,5,6,7,8,9},'Model output'!K74))&gt;0,'Model output'!K74,"")</f>
        <v/>
      </c>
      <c r="L75" s="8" t="str">
        <f t="shared" si="17"/>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 carcinoma</v>
      </c>
      <c r="O75" t="str">
        <f>IF('Model output'!M74="","",'Model output'!M74)</f>
        <v>classical, oncocytic features</v>
      </c>
      <c r="P75" t="str">
        <f>IF('Model output'!N74="","",'Model output'!N74)</f>
        <v>2.8 cm</v>
      </c>
      <c r="Q75" t="str">
        <f t="shared" si="13"/>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output'!P74="",'Model output'!P74="C",ISNUMBER(SEARCH("Not identified", 'Model output'!P74)),ISNUMBER(SEARCH("Absent",'Model output'!P74)),ISNUMBER(SEARCH("Absence",'Model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9" t="str">
        <f>IF('Model output'!S74="","",'Model output'!S74)</f>
        <v>Not identified</v>
      </c>
      <c r="Y75" t="str">
        <f>IF(OR('Model output'!S74="",ISNUMBER(SEARCH("No extension",'Model output'!S74)),ISNUMBER(SEARCH("Absent",'Model output'!S74)),ISNUMBER(SEARCH("Absence",'Model output'!S74)),AND(ISNUMBER(SEARCH("Not identified",'Model output'!S74)),NOT(ISNUMBER(SEARCH("Present, minimal",'Model output'!S74)))),AND(ISNUMBER(SEARCH("No",'Model output'!S74)),NOT(ISNUMBER(SEARCH("carcinoma",'Model output'!S74))),NOT(ISNUMBER(SEARCH("Present, minimal",'Model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muscle",X75)),ISNUMBER(SEARCH("larynx",X75)),AND(ISNUMBER(SEARCH("trachea",X75)),NOT(ISNUMBER(SEARCH("peritracheal fibroadipose tissue",X75)))),ISNUMBER(SEARCH("esophagus",X75)),ISNUMBER(SEARCH("recurrent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33" t="str">
        <f>IF(OR('Model output'!V74="", AND(ISERROR(SEARCH("Positive",'Model output'!V74)), ISNUMBER(SEARCH("Negative",'Model output'!V74))), ISNUMBER(SEARCH("Cannot be assessed",'Model output'!V74)), AND(ISNUMBER(SEARCH("Uninvolved",'Model output'!V74)),NOT(ISNUMBER(SEARCH("margin(s) involved",'Model output'!V74))),NOT(ISNUMBER(SEARCH("Involved by carcinoma for the second tumor",'Model output'!V74)))), ISNUMBER(SEARCH("No involvement",'Model output'!V74)), AND(NOT(ISNUMBER(SEARCH("focal",'Model output'!V74))),ISNUMBER(SEARCH("Free",'Model output'!V74))), ISNUMBER(SEARCH("narrowly excised",'Model output'!V74)), ISNUMBER(SEARCH("none",'Model output'!V74)), ISNUMBER(SEARCH("R0",'Model output'!V74)), ISNUMBER(SEARCH("&lt;0.2 mm",'Model output'!V74)), ISNUMBER(SEARCH("1 mm",'Model output'!V74)), ISNUMBER(SEARCH("0.1 CM",'Model output'!V74)), ISNUMBER(SEARCH("less than 0.2 mm",'Model output'!V74)), ISNUMBER(SEARCH("less than 1.0 mm",'Model output'!V74)), ISNUMBER(SEARCH("less than 0.5 mm",'Model output'!V74)), ISNUMBER(SEARCH("abut",'Model output'!V74))), "negative", "positive")</f>
        <v>negative</v>
      </c>
      <c r="AE75" s="40"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OR(ISNUMBER(SEARCH("papillary",N75,1)),ISNUMBER(SEARCH("papillary carcinoma",O75,1))),S75="positive"),AND(AND(ISNUMBER(J75),J75&gt;=5),M75=""),AND(AND(ISNUMBER(J75),J75&gt;=5),AND(ISNUMBER(M75),M75&gt;=1)),AND(ISNUMBER(SERACH("papillary",N75)),OR(Y75="positive",Z75="positive"), ISNUMBER(SEARCH("BRAF",AB75)))),"intermediate","low"))</f>
        <v>low</v>
      </c>
      <c r="AF75" s="41" t="str">
        <f t="shared" si="14"/>
        <v>2</v>
      </c>
      <c r="AG75" s="41" t="str">
        <f t="shared" si="15"/>
        <v>0</v>
      </c>
      <c r="AH75" s="41" t="str">
        <f t="shared" si="18"/>
        <v>0</v>
      </c>
      <c r="AI75" s="46" t="str">
        <f t="shared" si="19"/>
        <v>I</v>
      </c>
      <c r="AJ75" s="40" t="s">
        <v>741</v>
      </c>
      <c r="AK75" s="45" t="s">
        <v>1005</v>
      </c>
      <c r="AL75" s="45" t="s">
        <v>1003</v>
      </c>
      <c r="AM75" s="45" t="s">
        <v>1006</v>
      </c>
      <c r="AN75" s="45" t="s">
        <v>67</v>
      </c>
      <c r="AO75" s="12">
        <f t="shared" ca="1" si="20"/>
        <v>1</v>
      </c>
      <c r="AP75" s="15">
        <f t="shared" si="21"/>
        <v>1</v>
      </c>
      <c r="AQ75" s="15">
        <f t="shared" si="22"/>
        <v>1</v>
      </c>
      <c r="AR75" s="15">
        <f t="shared" si="23"/>
        <v>1</v>
      </c>
      <c r="AS75" s="26">
        <f t="shared" si="16"/>
        <v>1</v>
      </c>
    </row>
    <row r="76" spans="1:45">
      <c r="A76" t="str">
        <f>'Model output'!A75</f>
        <v>TCGA-DJ-A2Q1</v>
      </c>
      <c r="B76" s="52">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1</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1a</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2"/>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output'!G75)),AND(ISNUMBER(SEARCH("3",'Model output'!G75)),NOT(ISNUMBER(SEARCH("N3",'Model output'!G75)))),ISNUMBER(SEARCH("IV",'Model output'!G75)),ISNUMBER(SEARCH("four",'Model output'!G75)),ISNUMBER(SEARCH("4",'Model output'!G75)),ISNUMBER(SEARCH("V ",'Model output'!G75)),ISNUMBER(SEARCH("five",'Model output'!G75)),ISNUMBER(SEARCH("5",'Model output'!G75))))), "lateral", "central"))</f>
        <v>lateral</v>
      </c>
      <c r="H76" t="str">
        <f>IF('Model output'!H75="","negative", IF('Model output'!H75=" ", "negative", IF('Model output'!H75="[]", "negative", IF(ISNUMBER(SEARCH("lymph node",'Model output'!H75)),"negative", IF(ISNUMBER(SEARCH("adipose tissue",'Model output'!H75)), "negative", IF(ISNUMBER(SEARCH("neck dissection",'Model output'!H75)),"negative","positive"))))))</f>
        <v>negative</v>
      </c>
      <c r="I76">
        <f>IF('Model output'!I75="","",IF(ISNUMBER('Model output'!I75),'Model output'!I75,1))</f>
        <v>70</v>
      </c>
      <c r="J76">
        <f>IF('Model output'!J75="","",IF(AND(ISNUMBER('Model output'!J75),'Model output'!J75&lt;=I76),'Model output'!J75,IF(ISNUMBER(SEARCH("0/",'Model output'!J75)),0,1)))</f>
        <v>16</v>
      </c>
      <c r="K76" t="str" cm="1">
        <f t="array" ref="K76">IF(COUNT(FIND({0,1,2,3,4,5,6,7,8,9},'Model output'!K75))&gt;0,'Model output'!K75,"")</f>
        <v>1.4 cm</v>
      </c>
      <c r="L76" s="8" t="str">
        <f t="shared" si="17"/>
        <v>1.4cm</v>
      </c>
      <c r="M76" cm="1">
        <f t="array" ref="M76">IF(L76="","",IF(ISNUMBER(SEARCH("cm",L76)),MAX(VALUE(SUBSTITUTE(_xlfn.FILTERXML("&lt;t&gt;&lt;s&gt;"&amp;SUBSTITUTE(L76,",","&lt;/s&gt;&lt;s&gt;")&amp;"&lt;/s&gt;&lt;/t&gt;","//s"),"cm",""))),MAX(VALUE(SUBSTITUTE(_xlfn.FILTERXML("&lt;t&gt;&lt;s&gt;"&amp;SUBSTITUTE(L76,",","&lt;/s&gt;&lt;s&gt;")&amp;"&lt;/s&gt;&lt;/t&gt;","//s"),"mm","")))/10))</f>
        <v>1.4</v>
      </c>
      <c r="N76" t="str">
        <f>IF('Model output'!L75="","",'Model output'!L75)</f>
        <v>Papillary carcinoma</v>
      </c>
      <c r="O76" t="str">
        <f>IF('Model output'!M75="","",'Model output'!M75)</f>
        <v>Classical</v>
      </c>
      <c r="P76" t="str">
        <f>IF('Model output'!N75="","",'Model output'!N75)</f>
        <v>1.6 cm</v>
      </c>
      <c r="Q76" t="str">
        <f t="shared" si="13"/>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output'!P75="",'Model output'!P75="C",ISNUMBER(SEARCH("Not identified", 'Model output'!P75)),ISNUMBER(SEARCH("Absent",'Model output'!P75)),ISNUMBER(SEARCH("Absence",'Model output'!P75)),AND(ISNUMBER(SEARCH("No",'Model output'!P75)),NOT(ISNUMBER(SEARCH("diagnostic",'Model output'!P75)))),ISNUMBER(SEARCH("Negative",'Model output'!P75))),"negative","positive")</f>
        <v>negative</v>
      </c>
      <c r="T76">
        <f>IF('Model output'!O75="","",'Model output'!O75)</f>
        <v>5</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negative</v>
      </c>
      <c r="X76" s="19" t="str">
        <f>IF('Model output'!S75="","",'Model output'!S75)</f>
        <v/>
      </c>
      <c r="Y76" t="str">
        <f>IF(OR('Model output'!S75="",ISNUMBER(SEARCH("No extension",'Model output'!S75)),ISNUMBER(SEARCH("Absent",'Model output'!S75)),ISNUMBER(SEARCH("Absence",'Model output'!S75)),AND(ISNUMBER(SEARCH("Not identified",'Model output'!S75)),NOT(ISNUMBER(SEARCH("Present, minimal",'Model output'!S75)))),AND(ISNUMBER(SEARCH("No",'Model output'!S75)),NOT(ISNUMBER(SEARCH("carcinoma",'Model output'!S75))),NOT(ISNUMBER(SEARCH("Present, minimal",'Model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muscle",X76)),ISNUMBER(SEARCH("larynx",X76)),AND(ISNUMBER(SEARCH("trachea",X76)),NOT(ISNUMBER(SEARCH("peritracheal fibroadipose tissue",X76)))),ISNUMBER(SEARCH("esophagus",X76)),ISNUMBER(SEARCH("recurrent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33" t="str">
        <f>IF(OR('Model output'!V75="", AND(ISERROR(SEARCH("Positive",'Model output'!V75)), ISNUMBER(SEARCH("Negative",'Model output'!V75))), ISNUMBER(SEARCH("Cannot be assessed",'Model output'!V75)), AND(ISNUMBER(SEARCH("Uninvolved",'Model output'!V75)),NOT(ISNUMBER(SEARCH("margin(s) involved",'Model output'!V75))),NOT(ISNUMBER(SEARCH("Involved by carcinoma for the second tumor",'Model output'!V75)))), ISNUMBER(SEARCH("No involvement",'Model output'!V75)), AND(NOT(ISNUMBER(SEARCH("focal",'Model output'!V75))),ISNUMBER(SEARCH("Free",'Model output'!V75))), ISNUMBER(SEARCH("narrowly excised",'Model output'!V75)), ISNUMBER(SEARCH("none",'Model output'!V75)), ISNUMBER(SEARCH("R0",'Model output'!V75)), ISNUMBER(SEARCH("&lt;0.2 mm",'Model output'!V75)), ISNUMBER(SEARCH("1 mm",'Model output'!V75)), ISNUMBER(SEARCH("0.1 CM",'Model output'!V75)), ISNUMBER(SEARCH("less than 0.2 mm",'Model output'!V75)), ISNUMBER(SEARCH("less than 1.0 mm",'Model output'!V75)), ISNUMBER(SEARCH("less than 0.5 mm",'Model output'!V75)), ISNUMBER(SEARCH("abut",'Model output'!V75))), "negative", "positive")</f>
        <v>negative</v>
      </c>
      <c r="AE76" s="40"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OR(ISNUMBER(SEARCH("papillary",N76,1)),ISNUMBER(SEARCH("papillary carcinoma",O76,1))),S76="positive"),AND(AND(ISNUMBER(J76),J76&gt;=5),M76=""),AND(AND(ISNUMBER(J76),J76&gt;=5),AND(ISNUMBER(M76),M76&gt;=1)),AND(ISNUMBER(SERACH("papillary",N76)),OR(Y76="positive",Z76="positive"), ISNUMBER(SEARCH("BRAF",AB76)))),"intermediate","low"))</f>
        <v>intermediate</v>
      </c>
      <c r="AF76" s="41" t="str">
        <f t="shared" si="14"/>
        <v>1b</v>
      </c>
      <c r="AG76" s="41" t="str">
        <f t="shared" si="15"/>
        <v>1b</v>
      </c>
      <c r="AH76" s="41" t="str">
        <f t="shared" si="18"/>
        <v>0</v>
      </c>
      <c r="AI76" s="46" t="str">
        <f t="shared" si="19"/>
        <v>I</v>
      </c>
      <c r="AJ76" s="40" t="s">
        <v>742</v>
      </c>
      <c r="AK76" s="45" t="s">
        <v>1002</v>
      </c>
      <c r="AL76" s="45" t="s">
        <v>1002</v>
      </c>
      <c r="AM76" s="45" t="s">
        <v>1006</v>
      </c>
      <c r="AN76" s="45" t="s">
        <v>67</v>
      </c>
      <c r="AO76" s="12">
        <f t="shared" ca="1" si="20"/>
        <v>1</v>
      </c>
      <c r="AP76" s="15">
        <f t="shared" si="21"/>
        <v>1</v>
      </c>
      <c r="AQ76" s="15">
        <f t="shared" si="22"/>
        <v>1</v>
      </c>
      <c r="AR76" s="15">
        <f t="shared" si="23"/>
        <v>1</v>
      </c>
      <c r="AS76" s="26">
        <f t="shared" si="16"/>
        <v>1</v>
      </c>
    </row>
    <row r="77" spans="1:45">
      <c r="A77" t="str">
        <f>'Model output'!A76</f>
        <v>TCGA-DJ-A2Q2</v>
      </c>
      <c r="B77" s="52">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3</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X</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X</v>
      </c>
      <c r="F77" t="str">
        <f t="shared" si="12"/>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output'!G76)),AND(ISNUMBER(SEARCH("3",'Model output'!G76)),NOT(ISNUMBER(SEARCH("N3",'Model output'!G76)))),ISNUMBER(SEARCH("IV",'Model output'!G76)),ISNUMBER(SEARCH("four",'Model output'!G76)),ISNUMBER(SEARCH("4",'Model output'!G76)),ISNUMBER(SEARCH("V ",'Model output'!G76)),ISNUMBER(SEARCH("five",'Model output'!G76)),ISNUMBER(SEARCH("5",'Model output'!G76))))), "lateral", "central"))</f>
        <v/>
      </c>
      <c r="H77" t="str">
        <f>IF('Model output'!H76="","negative", IF('Model output'!H76=" ", "negative", IF('Model output'!H76="[]", "negative", IF(ISNUMBER(SEARCH("lymph node",'Model output'!H76)),"negative", IF(ISNUMBER(SEARCH("adipose tissue",'Model output'!H76)), "negative", IF(ISNUMBER(SEARCH("neck dissection",'Model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17"/>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 carcinoma, follicular variant</v>
      </c>
      <c r="O77" t="str">
        <f>IF('Model output'!M76="","",'Model output'!M76)</f>
        <v>follicular variant</v>
      </c>
      <c r="P77" t="str">
        <f>IF('Model output'!N76="","",'Model output'!N76)</f>
        <v>4.9 cm</v>
      </c>
      <c r="Q77" t="str">
        <f t="shared" si="13"/>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output'!P76="",'Model output'!P76="C",ISNUMBER(SEARCH("Not identified", 'Model output'!P76)),ISNUMBER(SEARCH("Absent",'Model output'!P76)),ISNUMBER(SEARCH("Absence",'Model output'!P76)),AND(ISNUMBER(SEARCH("No",'Model output'!P76)),NOT(ISNUMBER(SEARCH("diagnostic",'Model output'!P76)))),ISNUMBER(SEARCH("Negative",'Model output'!P76))),"negative","positive")</f>
        <v>negative</v>
      </c>
      <c r="T77">
        <f>IF('Model output'!O76="","",'Model output'!O76)</f>
        <v>2</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9" t="str">
        <f>IF('Model output'!S76="","",'Model output'!S76)</f>
        <v>Not identified</v>
      </c>
      <c r="Y77" t="str">
        <f>IF(OR('Model output'!S76="",ISNUMBER(SEARCH("No extension",'Model output'!S76)),ISNUMBER(SEARCH("Absent",'Model output'!S76)),ISNUMBER(SEARCH("Absence",'Model output'!S76)),AND(ISNUMBER(SEARCH("Not identified",'Model output'!S76)),NOT(ISNUMBER(SEARCH("Present, minimal",'Model output'!S76)))),AND(ISNUMBER(SEARCH("No",'Model output'!S76)),NOT(ISNUMBER(SEARCH("carcinoma",'Model output'!S76))),NOT(ISNUMBER(SEARCH("Present, minimal",'Model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muscle",X77)),ISNUMBER(SEARCH("larynx",X77)),AND(ISNUMBER(SEARCH("trachea",X77)),NOT(ISNUMBER(SEARCH("peritracheal fibroadipose tissue",X77)))),ISNUMBER(SEARCH("esophagus",X77)),ISNUMBER(SEARCH("recurrent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33" t="str">
        <f>IF(OR('Model output'!V76="", AND(ISERROR(SEARCH("Positive",'Model output'!V76)), ISNUMBER(SEARCH("Negative",'Model output'!V76))), ISNUMBER(SEARCH("Cannot be assessed",'Model output'!V76)), AND(ISNUMBER(SEARCH("Uninvolved",'Model output'!V76)),NOT(ISNUMBER(SEARCH("margin(s) involved",'Model output'!V76))),NOT(ISNUMBER(SEARCH("Involved by carcinoma for the second tumor",'Model output'!V76)))), ISNUMBER(SEARCH("No involvement",'Model output'!V76)), AND(NOT(ISNUMBER(SEARCH("focal",'Model output'!V76))),ISNUMBER(SEARCH("Free",'Model output'!V76))), ISNUMBER(SEARCH("narrowly excised",'Model output'!V76)), ISNUMBER(SEARCH("none",'Model output'!V76)), ISNUMBER(SEARCH("R0",'Model output'!V76)), ISNUMBER(SEARCH("&lt;0.2 mm",'Model output'!V76)), ISNUMBER(SEARCH("1 mm",'Model output'!V76)), ISNUMBER(SEARCH("0.1 CM",'Model output'!V76)), ISNUMBER(SEARCH("less than 0.2 mm",'Model output'!V76)), ISNUMBER(SEARCH("less than 1.0 mm",'Model output'!V76)), ISNUMBER(SEARCH("less than 0.5 mm",'Model output'!V76)), ISNUMBER(SEARCH("abut",'Model output'!V76))), "negative", "positive")</f>
        <v>negative</v>
      </c>
      <c r="AE77" s="40"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OR(ISNUMBER(SEARCH("papillary",N77,1)),ISNUMBER(SEARCH("papillary carcinoma",O77,1))),S77="positive"),AND(AND(ISNUMBER(J77),J77&gt;=5),M77=""),AND(AND(ISNUMBER(J77),J77&gt;=5),AND(ISNUMBER(M77),M77&gt;=1)),AND(ISNUMBER(SERACH("papillary",N77)),OR(Y77="positive",Z77="positive"), ISNUMBER(SEARCH("BRAF",AB77)))),"intermediate","low"))</f>
        <v>low</v>
      </c>
      <c r="AF77" s="41" t="str">
        <f t="shared" si="14"/>
        <v>3a</v>
      </c>
      <c r="AG77" s="41" t="str">
        <f t="shared" si="15"/>
        <v>0</v>
      </c>
      <c r="AH77" s="41" t="str">
        <f t="shared" si="18"/>
        <v>0</v>
      </c>
      <c r="AI77" s="46" t="str">
        <f t="shared" si="19"/>
        <v>II</v>
      </c>
      <c r="AJ77" s="40" t="s">
        <v>741</v>
      </c>
      <c r="AK77" s="45" t="s">
        <v>1008</v>
      </c>
      <c r="AL77" s="45" t="s">
        <v>1003</v>
      </c>
      <c r="AM77" s="45" t="s">
        <v>1006</v>
      </c>
      <c r="AN77" s="45" t="s">
        <v>1004</v>
      </c>
      <c r="AO77" s="12">
        <f t="shared" ca="1" si="20"/>
        <v>1</v>
      </c>
      <c r="AP77" s="15">
        <f t="shared" si="21"/>
        <v>1</v>
      </c>
      <c r="AQ77" s="15">
        <f t="shared" si="22"/>
        <v>1</v>
      </c>
      <c r="AR77" s="15">
        <f t="shared" si="23"/>
        <v>1</v>
      </c>
      <c r="AS77" s="26">
        <f t="shared" si="16"/>
        <v>1</v>
      </c>
    </row>
    <row r="78" spans="1:45">
      <c r="A78" t="str">
        <f>'Model output'!A77</f>
        <v>TCGA-DJ-A2Q3</v>
      </c>
      <c r="B78" s="52">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2</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2"/>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output'!G77)),AND(ISNUMBER(SEARCH("3",'Model output'!G77)),NOT(ISNUMBER(SEARCH("N3",'Model output'!G77)))),ISNUMBER(SEARCH("IV",'Model output'!G77)),ISNUMBER(SEARCH("four",'Model output'!G77)),ISNUMBER(SEARCH("4",'Model output'!G77)),ISNUMBER(SEARCH("V ",'Model output'!G77)),ISNUMBER(SEARCH("five",'Model output'!G77)),ISNUMBER(SEARCH("5",'Model output'!G77))))), "lateral", "central"))</f>
        <v>lateral</v>
      </c>
      <c r="H78" t="str">
        <f>IF('Model output'!H77="","negative", IF('Model output'!H77=" ", "negative", IF('Model output'!H77="[]", "negative", IF(ISNUMBER(SEARCH("lymph node",'Model output'!H77)),"negative", IF(ISNUMBER(SEARCH("adipose tissue",'Model output'!H77)), "negative", IF(ISNUMBER(SEARCH("neck dissection",'Model output'!H77)),"negative","positive"))))))</f>
        <v>negative</v>
      </c>
      <c r="I78">
        <f>IF('Model output'!I77="","",IF(ISNUMBER('Model output'!I77),'Model output'!I77,1))</f>
        <v>5</v>
      </c>
      <c r="J78">
        <f>IF('Model output'!J77="","",IF(AND(ISNUMBER('Model output'!J77),'Model output'!J77&lt;=I78),'Model output'!J77,IF(ISNUMBER(SEARCH("0/",'Model output'!J77)),0,1)))</f>
        <v>1</v>
      </c>
      <c r="K78" t="str" cm="1">
        <f t="array" ref="K78">IF(COUNT(FIND({0,1,2,3,4,5,6,7,8,9},'Model output'!K77))&gt;0,'Model output'!K77,"")</f>
        <v>0.55 cm</v>
      </c>
      <c r="L78" s="8" t="str">
        <f t="shared" si="17"/>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 carcinoma</v>
      </c>
      <c r="O78" t="str">
        <f>IF('Model output'!M77="","",'Model output'!M77)</f>
        <v>tall cell variant</v>
      </c>
      <c r="P78" t="str">
        <f>IF('Model output'!N77="","",'Model output'!N77)</f>
        <v>0.8 cm</v>
      </c>
      <c r="Q78" t="str">
        <f t="shared" si="13"/>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output'!P77="",'Model output'!P77="C",ISNUMBER(SEARCH("Not identified", 'Model output'!P77)),ISNUMBER(SEARCH("Absent",'Model output'!P77)),ISNUMBER(SEARCH("Absence",'Model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9" t="str">
        <f>IF('Model output'!S77="","",'Model output'!S77)</f>
        <v>perithyroidal soft tissue and focally skeletal muscle</v>
      </c>
      <c r="Y78" t="str">
        <f>IF(OR('Model output'!S77="",ISNUMBER(SEARCH("No extension",'Model output'!S77)),ISNUMBER(SEARCH("Absent",'Model output'!S77)),ISNUMBER(SEARCH("Absence",'Model output'!S77)),AND(ISNUMBER(SEARCH("Not identified",'Model output'!S77)),NOT(ISNUMBER(SEARCH("Present, minimal",'Model output'!S77)))),AND(ISNUMBER(SEARCH("No",'Model output'!S77)),NOT(ISNUMBER(SEARCH("carcinoma",'Model output'!S77))),NOT(ISNUMBER(SEARCH("Present, minimal",'Model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muscle",X78)),ISNUMBER(SEARCH("larynx",X78)),AND(ISNUMBER(SEARCH("trachea",X78)),NOT(ISNUMBER(SEARCH("peritracheal fibroadipose tissue",X78)))),ISNUMBER(SEARCH("esophagus",X78)),ISNUMBER(SEARCH("recurrent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33" t="str">
        <f>IF(OR('Model output'!V77="", AND(ISERROR(SEARCH("Positive",'Model output'!V77)), ISNUMBER(SEARCH("Negative",'Model output'!V77))), ISNUMBER(SEARCH("Cannot be assessed",'Model output'!V77)), AND(ISNUMBER(SEARCH("Uninvolved",'Model output'!V77)),NOT(ISNUMBER(SEARCH("margin(s) involved",'Model output'!V77))),NOT(ISNUMBER(SEARCH("Involved by carcinoma for the second tumor",'Model output'!V77)))), ISNUMBER(SEARCH("No involvement",'Model output'!V77)), AND(NOT(ISNUMBER(SEARCH("focal",'Model output'!V77))),ISNUMBER(SEARCH("Free",'Model output'!V77))), ISNUMBER(SEARCH("narrowly excised",'Model output'!V77)), ISNUMBER(SEARCH("none",'Model output'!V77)), ISNUMBER(SEARCH("R0",'Model output'!V77)), ISNUMBER(SEARCH("&lt;0.2 mm",'Model output'!V77)), ISNUMBER(SEARCH("1 mm",'Model output'!V77)), ISNUMBER(SEARCH("0.1 CM",'Model output'!V77)), ISNUMBER(SEARCH("less than 0.2 mm",'Model output'!V77)), ISNUMBER(SEARCH("less than 1.0 mm",'Model output'!V77)), ISNUMBER(SEARCH("less than 0.5 mm",'Model output'!V77)), ISNUMBER(SEARCH("abut",'Model output'!V77))), "negative", "positive")</f>
        <v>negative</v>
      </c>
      <c r="AE78" s="40"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OR(ISNUMBER(SEARCH("papillary",N78,1)),ISNUMBER(SEARCH("papillary carcinoma",O78,1))),S78="positive"),AND(AND(ISNUMBER(J78),J78&gt;=5),M78=""),AND(AND(ISNUMBER(J78),J78&gt;=5),AND(ISNUMBER(M78),M78&gt;=1)),AND(ISNUMBER(SERACH("papillary",N78)),OR(Y78="positive",Z78="positive"), ISNUMBER(SEARCH("BRAF",AB78)))),"intermediate","low"))</f>
        <v>high</v>
      </c>
      <c r="AF78" s="41" t="str">
        <f t="shared" si="14"/>
        <v>3b</v>
      </c>
      <c r="AG78" s="41" t="str">
        <f t="shared" si="15"/>
        <v>1b</v>
      </c>
      <c r="AH78" s="41" t="str">
        <f t="shared" si="18"/>
        <v>0</v>
      </c>
      <c r="AI78" s="46" t="str">
        <f t="shared" si="19"/>
        <v>II</v>
      </c>
      <c r="AJ78" s="40" t="s">
        <v>738</v>
      </c>
      <c r="AK78" s="45" t="s">
        <v>1001</v>
      </c>
      <c r="AL78" s="45" t="s">
        <v>1007</v>
      </c>
      <c r="AM78" s="45" t="s">
        <v>1006</v>
      </c>
      <c r="AN78" s="45" t="s">
        <v>1004</v>
      </c>
      <c r="AO78" s="12">
        <f t="shared" si="20"/>
        <v>1</v>
      </c>
      <c r="AP78" s="15">
        <f t="shared" si="21"/>
        <v>1</v>
      </c>
      <c r="AQ78" s="15">
        <f t="shared" si="22"/>
        <v>0</v>
      </c>
      <c r="AR78" s="15">
        <f t="shared" si="23"/>
        <v>1</v>
      </c>
      <c r="AS78" s="26">
        <f t="shared" si="16"/>
        <v>1</v>
      </c>
    </row>
    <row r="79" spans="1:45">
      <c r="A79" t="str">
        <f>'Model output'!A78</f>
        <v>TCGA-DJ-A2Q5</v>
      </c>
      <c r="B79" s="52">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
      </c>
      <c r="F79" t="str">
        <f t="shared" si="12"/>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output'!G78)),AND(ISNUMBER(SEARCH("3",'Model output'!G78)),NOT(ISNUMBER(SEARCH("N3",'Model output'!G78)))),ISNUMBER(SEARCH("IV",'Model output'!G78)),ISNUMBER(SEARCH("four",'Model output'!G78)),ISNUMBER(SEARCH("4",'Model output'!G78)),ISNUMBER(SEARCH("V ",'Model output'!G78)),ISNUMBER(SEARCH("five",'Model output'!G78)),ISNUMBER(SEARCH("5",'Model output'!G78))))), "lateral", "central"))</f>
        <v>lateral</v>
      </c>
      <c r="H79" t="str">
        <f>IF('Model output'!H78="","negative", IF('Model output'!H78=" ", "negative", IF('Model output'!H78="[]", "negative", IF(ISNUMBER(SEARCH("lymph node",'Model output'!H78)),"negative", IF(ISNUMBER(SEARCH("adipose tissue",'Model output'!H78)), "negative", IF(ISNUMBER(SEARCH("neck dissection",'Model output'!H78)),"negative","positive"))))))</f>
        <v>negative</v>
      </c>
      <c r="I79">
        <f>IF('Model output'!I78="","",IF(ISNUMBER('Model output'!I78),'Model output'!I78,1))</f>
        <v>6</v>
      </c>
      <c r="J79">
        <f>IF('Model output'!J78="","",IF(AND(ISNUMBER('Model output'!J78),'Model output'!J78&lt;=I79),'Model output'!J78,IF(ISNUMBER(SEARCH("0/",'Model output'!J78)),0,1)))</f>
        <v>2</v>
      </c>
      <c r="K79" t="str" cm="1">
        <f t="array" ref="K79">IF(COUNT(FIND({0,1,2,3,4,5,6,7,8,9},'Model output'!K78))&gt;0,'Model output'!K78,"")</f>
        <v>2.1cm</v>
      </c>
      <c r="L79" s="8" t="str">
        <f t="shared" si="17"/>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 carcinoma</v>
      </c>
      <c r="O79" t="str">
        <f>IF('Model output'!M78="","",'Model output'!M78)</f>
        <v>Classical</v>
      </c>
      <c r="P79" t="str">
        <f>IF('Model output'!N78="","",'Model output'!N78)</f>
        <v>4cm</v>
      </c>
      <c r="Q79" t="str">
        <f t="shared" si="13"/>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output'!P78="",'Model output'!P78="C",ISNUMBER(SEARCH("Not identified", 'Model output'!P78)),ISNUMBER(SEARCH("Absent",'Model output'!P78)),ISNUMBER(SEARCH("Absence",'Model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negative</v>
      </c>
      <c r="X79" s="19" t="str">
        <f>IF('Model output'!S78="","",'Model output'!S78)</f>
        <v/>
      </c>
      <c r="Y79" t="str">
        <f>IF(OR('Model output'!S78="",ISNUMBER(SEARCH("No extension",'Model output'!S78)),ISNUMBER(SEARCH("Absent",'Model output'!S78)),ISNUMBER(SEARCH("Absence",'Model output'!S78)),AND(ISNUMBER(SEARCH("Not identified",'Model output'!S78)),NOT(ISNUMBER(SEARCH("Present, minimal",'Model output'!S78)))),AND(ISNUMBER(SEARCH("No",'Model output'!S78)),NOT(ISNUMBER(SEARCH("carcinoma",'Model output'!S78))),NOT(ISNUMBER(SEARCH("Present, minimal",'Model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muscle",X79)),ISNUMBER(SEARCH("larynx",X79)),AND(ISNUMBER(SEARCH("trachea",X79)),NOT(ISNUMBER(SEARCH("peritracheal fibroadipose tissue",X79)))),ISNUMBER(SEARCH("esophagus",X79)),ISNUMBER(SEARCH("recurrent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33" t="str">
        <f>IF(OR('Model output'!V78="", AND(ISERROR(SEARCH("Positive",'Model output'!V78)), ISNUMBER(SEARCH("Negative",'Model output'!V78))), ISNUMBER(SEARCH("Cannot be assessed",'Model output'!V78)), AND(ISNUMBER(SEARCH("Uninvolved",'Model output'!V78)),NOT(ISNUMBER(SEARCH("margin(s) involved",'Model output'!V78))),NOT(ISNUMBER(SEARCH("Involved by carcinoma for the second tumor",'Model output'!V78)))), ISNUMBER(SEARCH("No involvement",'Model output'!V78)), AND(NOT(ISNUMBER(SEARCH("focal",'Model output'!V78))),ISNUMBER(SEARCH("Free",'Model output'!V78))), ISNUMBER(SEARCH("narrowly excised",'Model output'!V78)), ISNUMBER(SEARCH("none",'Model output'!V78)), ISNUMBER(SEARCH("R0",'Model output'!V78)), ISNUMBER(SEARCH("&lt;0.2 mm",'Model output'!V78)), ISNUMBER(SEARCH("1 mm",'Model output'!V78)), ISNUMBER(SEARCH("0.1 CM",'Model output'!V78)), ISNUMBER(SEARCH("less than 0.2 mm",'Model output'!V78)), ISNUMBER(SEARCH("less than 1.0 mm",'Model output'!V78)), ISNUMBER(SEARCH("less than 0.5 mm",'Model output'!V78)), ISNUMBER(SEARCH("abut",'Model output'!V78))), "negative", "positive")</f>
        <v>negative</v>
      </c>
      <c r="AE79" s="40"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OR(ISNUMBER(SEARCH("papillary",N79,1)),ISNUMBER(SEARCH("papillary carcinoma",O79,1))),S79="positive"),AND(AND(ISNUMBER(J79),J79&gt;=5),M79=""),AND(AND(ISNUMBER(J79),J79&gt;=5),AND(ISNUMBER(M79),M79&gt;=1)),AND(ISNUMBER(SERACH("papillary",N79)),OR(Y79="positive",Z79="positive"), ISNUMBER(SEARCH("BRAF",AB79)))),"intermediate","low"))</f>
        <v>intermediate</v>
      </c>
      <c r="AF79" s="41" t="str">
        <f t="shared" si="14"/>
        <v>2</v>
      </c>
      <c r="AG79" s="41" t="str">
        <f t="shared" si="15"/>
        <v>1b</v>
      </c>
      <c r="AH79" s="41" t="str">
        <f t="shared" si="18"/>
        <v>0</v>
      </c>
      <c r="AI79" s="46" t="str">
        <f t="shared" si="19"/>
        <v>I</v>
      </c>
      <c r="AJ79" s="40" t="s">
        <v>742</v>
      </c>
      <c r="AK79" s="45" t="s">
        <v>1005</v>
      </c>
      <c r="AL79" s="45" t="s">
        <v>1002</v>
      </c>
      <c r="AM79" s="45" t="s">
        <v>1006</v>
      </c>
      <c r="AN79" s="45" t="s">
        <v>67</v>
      </c>
      <c r="AO79" s="12">
        <f t="shared" ca="1" si="20"/>
        <v>1</v>
      </c>
      <c r="AP79" s="15">
        <f t="shared" si="21"/>
        <v>1</v>
      </c>
      <c r="AQ79" s="15">
        <f t="shared" si="22"/>
        <v>1</v>
      </c>
      <c r="AR79" s="15">
        <f t="shared" si="23"/>
        <v>1</v>
      </c>
      <c r="AS79" s="26">
        <f t="shared" si="16"/>
        <v>1</v>
      </c>
    </row>
    <row r="80" spans="1:45">
      <c r="A80" t="str">
        <f>'Model output'!A79</f>
        <v>TCGA-DJ-A2Q6</v>
      </c>
      <c r="B80" s="52">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1b</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X</v>
      </c>
      <c r="F80" t="str">
        <f t="shared" si="12"/>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output'!G79)),AND(ISNUMBER(SEARCH("3",'Model output'!G79)),NOT(ISNUMBER(SEARCH("N3",'Model output'!G79)))),ISNUMBER(SEARCH("IV",'Model output'!G79)),ISNUMBER(SEARCH("four",'Model output'!G79)),ISNUMBER(SEARCH("4",'Model output'!G79)),ISNUMBER(SEARCH("V ",'Model output'!G79)),ISNUMBER(SEARCH("five",'Model output'!G79)),ISNUMBER(SEARCH("5",'Model output'!G79))))), "lateral", "central"))</f>
        <v>lateral</v>
      </c>
      <c r="H80" t="str">
        <f>IF('Model output'!H79="","negative", IF('Model output'!H79=" ", "negative", IF('Model output'!H79="[]", "negative", IF(ISNUMBER(SEARCH("lymph node",'Model output'!H79)),"negative", IF(ISNUMBER(SEARCH("adipose tissue",'Model output'!H79)), "negative", IF(ISNUMBER(SEARCH("neck dissection",'Model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 cm</v>
      </c>
      <c r="L80" s="8" t="str">
        <f t="shared" si="17"/>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 microcarcinoma</v>
      </c>
      <c r="P80" t="str">
        <f>IF('Model output'!N79="","",'Model output'!N79)</f>
        <v>1.1 cm</v>
      </c>
      <c r="Q80" t="str">
        <f t="shared" si="13"/>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output'!P79="",'Model output'!P79="C",ISNUMBER(SEARCH("Not identified", 'Model output'!P79)),ISNUMBER(SEARCH("Absent",'Model output'!P79)),ISNUMBER(SEARCH("Absence",'Model output'!P79)),AND(ISNUMBER(SEARCH("No",'Model output'!P79)),NOT(ISNUMBER(SEARCH("diagnostic",'Model output'!P79)))),ISNUMBER(SEARCH("Negative",'Model output'!P79))),"negative","positive")</f>
        <v>negative</v>
      </c>
      <c r="T80">
        <f>IF('Model output'!O79="","",'Model output'!O79)</f>
        <v>3</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9" t="str">
        <f>IF('Model output'!S79="","",'Model output'!S79)</f>
        <v>invades : fibroadipose tissue</v>
      </c>
      <c r="Y80" t="str">
        <f>IF(OR('Model output'!S79="",ISNUMBER(SEARCH("No extension",'Model output'!S79)),ISNUMBER(SEARCH("Absent",'Model output'!S79)),ISNUMBER(SEARCH("Absence",'Model output'!S79)),AND(ISNUMBER(SEARCH("Not identified",'Model output'!S79)),NOT(ISNUMBER(SEARCH("Present, minimal",'Model output'!S79)))),AND(ISNUMBER(SEARCH("No",'Model output'!S79)),NOT(ISNUMBER(SEARCH("carcinoma",'Model output'!S79))),NOT(ISNUMBER(SEARCH("Present, minimal",'Model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muscle",X80)),ISNUMBER(SEARCH("larynx",X80)),AND(ISNUMBER(SEARCH("trachea",X80)),NOT(ISNUMBER(SEARCH("peritracheal fibroadipose tissue",X80)))),ISNUMBER(SEARCH("esophagus",X80)),ISNUMBER(SEARCH("recurrent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33" t="str">
        <f>IF(OR('Model output'!V79="", AND(ISERROR(SEARCH("Positive",'Model output'!V79)), ISNUMBER(SEARCH("Negative",'Model output'!V79))), ISNUMBER(SEARCH("Cannot be assessed",'Model output'!V79)), AND(ISNUMBER(SEARCH("Uninvolved",'Model output'!V79)),NOT(ISNUMBER(SEARCH("margin(s) involved",'Model output'!V79))),NOT(ISNUMBER(SEARCH("Involved by carcinoma for the second tumor",'Model output'!V79)))), ISNUMBER(SEARCH("No involvement",'Model output'!V79)), AND(NOT(ISNUMBER(SEARCH("focal",'Model output'!V79))),ISNUMBER(SEARCH("Free",'Model output'!V79))), ISNUMBER(SEARCH("narrowly excised",'Model output'!V79)), ISNUMBER(SEARCH("none",'Model output'!V79)), ISNUMBER(SEARCH("R0",'Model output'!V79)), ISNUMBER(SEARCH("&lt;0.2 mm",'Model output'!V79)), ISNUMBER(SEARCH("1 mm",'Model output'!V79)), ISNUMBER(SEARCH("0.1 CM",'Model output'!V79)), ISNUMBER(SEARCH("less than 0.2 mm",'Model output'!V79)), ISNUMBER(SEARCH("less than 1.0 mm",'Model output'!V79)), ISNUMBER(SEARCH("less than 0.5 mm",'Model output'!V79)), ISNUMBER(SEARCH("abut",'Model output'!V79))), "negative", "positive")</f>
        <v>negative</v>
      </c>
      <c r="AE80" s="40"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OR(ISNUMBER(SEARCH("papillary",N80,1)),ISNUMBER(SEARCH("papillary carcinoma",O80,1))),S80="positive"),AND(AND(ISNUMBER(J80),J80&gt;=5),M80=""),AND(AND(ISNUMBER(J80),J80&gt;=5),AND(ISNUMBER(M80),M80&gt;=1)),AND(ISNUMBER(SERACH("papillary",N80)),OR(Y80="positive",Z80="positive"), ISNUMBER(SEARCH("BRAF",AB80)))),"intermediate","low"))</f>
        <v>intermediate</v>
      </c>
      <c r="AF80" s="41" t="str">
        <f t="shared" si="14"/>
        <v>1b</v>
      </c>
      <c r="AG80" s="41" t="str">
        <f t="shared" si="15"/>
        <v>1b</v>
      </c>
      <c r="AH80" s="41" t="str">
        <f t="shared" si="18"/>
        <v>0</v>
      </c>
      <c r="AI80" s="46" t="str">
        <f t="shared" si="19"/>
        <v>I</v>
      </c>
      <c r="AJ80" s="40" t="s">
        <v>742</v>
      </c>
      <c r="AK80" s="45" t="s">
        <v>1002</v>
      </c>
      <c r="AL80" s="45" t="s">
        <v>1002</v>
      </c>
      <c r="AM80" s="45" t="s">
        <v>1006</v>
      </c>
      <c r="AN80" s="45" t="s">
        <v>67</v>
      </c>
      <c r="AO80" s="12">
        <f t="shared" ca="1" si="20"/>
        <v>1</v>
      </c>
      <c r="AP80" s="15">
        <f t="shared" si="21"/>
        <v>1</v>
      </c>
      <c r="AQ80" s="15">
        <f t="shared" si="22"/>
        <v>1</v>
      </c>
      <c r="AR80" s="15">
        <f t="shared" si="23"/>
        <v>1</v>
      </c>
      <c r="AS80" s="26">
        <f t="shared" si="16"/>
        <v>1</v>
      </c>
    </row>
    <row r="81" spans="1:45">
      <c r="A81" t="str">
        <f>'Model output'!A80</f>
        <v>TCGA-DJ-A2Q7</v>
      </c>
      <c r="B81" s="52">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2"/>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output'!G80)),AND(ISNUMBER(SEARCH("3",'Model output'!G80)),NOT(ISNUMBER(SEARCH("N3",'Model output'!G80)))),ISNUMBER(SEARCH("IV",'Model output'!G80)),ISNUMBER(SEARCH("four",'Model output'!G80)),ISNUMBER(SEARCH("4",'Model output'!G80)),ISNUMBER(SEARCH("V ",'Model output'!G80)),ISNUMBER(SEARCH("five",'Model output'!G80)),ISNUMBER(SEARCH("5",'Model output'!G80))))), "lateral", "central"))</f>
        <v>central</v>
      </c>
      <c r="H81" t="str">
        <f>IF('Model output'!H80="","negative", IF('Model output'!H80=" ", "negative", IF('Model output'!H80="[]", "negative", IF(ISNUMBER(SEARCH("lymph node",'Model output'!H80)),"negative", IF(ISNUMBER(SEARCH("adipose tissue",'Model output'!H80)), "negative", IF(ISNUMBER(SEARCH("neck dissection",'Model output'!H80)),"negative","positive"))))))</f>
        <v>negative</v>
      </c>
      <c r="I81">
        <f>IF('Model output'!I80="","",IF(ISNUMBER('Model output'!I80),'Model output'!I80,1))</f>
        <v>4</v>
      </c>
      <c r="J81">
        <f>IF('Model output'!J80="","",IF(AND(ISNUMBER('Model output'!J80),'Model output'!J80&lt;=I81),'Model output'!J80,IF(ISNUMBER(SEARCH("0/",'Model output'!J80)),0,1)))</f>
        <v>2</v>
      </c>
      <c r="K81" t="str" cm="1">
        <f t="array" ref="K81">IF(COUNT(FIND({0,1,2,3,4,5,6,7,8,9},'Model output'!K80))&gt;0,'Model output'!K80,"")</f>
        <v>0.8 cm</v>
      </c>
      <c r="L81" s="8" t="str">
        <f t="shared" si="17"/>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 carcinoma</v>
      </c>
      <c r="O81" t="str">
        <f>IF('Model output'!M80="","",'Model output'!M80)</f>
        <v>classical, microcarcinoma</v>
      </c>
      <c r="P81" t="str">
        <f>IF('Model output'!N80="","",'Model output'!N80)</f>
        <v>2.5 cm</v>
      </c>
      <c r="Q81" t="str">
        <f t="shared" si="13"/>
        <v>2.5cm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output'!P80="",'Model output'!P80="C",ISNUMBER(SEARCH("Not identified", 'Model output'!P80)),ISNUMBER(SEARCH("Absent",'Model output'!P80)),ISNUMBER(SEARCH("Absence",'Model output'!P80)),AND(ISNUMBER(SEARCH("No",'Model output'!P80)),NOT(ISNUMBER(SEARCH("diagnostic",'Model output'!P80)))),ISNUMBER(SEARCH("Negative",'Model output'!P80))),"negative","positive")</f>
        <v>negative</v>
      </c>
      <c r="T81">
        <f>IF('Model output'!O80="","",'Model output'!O80)</f>
        <v>3</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9" t="str">
        <f>IF('Model output'!S80="","",'Model output'!S80)</f>
        <v>extrathyroidal fibrous tissue, Focal</v>
      </c>
      <c r="Y81" t="str">
        <f>IF(OR('Model output'!S80="",ISNUMBER(SEARCH("No extension",'Model output'!S80)),ISNUMBER(SEARCH("Absent",'Model output'!S80)),ISNUMBER(SEARCH("Absence",'Model output'!S80)),AND(ISNUMBER(SEARCH("Not identified",'Model output'!S80)),NOT(ISNUMBER(SEARCH("Present, minimal",'Model output'!S80)))),AND(ISNUMBER(SEARCH("No",'Model output'!S80)),NOT(ISNUMBER(SEARCH("carcinoma",'Model output'!S80))),NOT(ISNUMBER(SEARCH("Present, minimal",'Model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muscle",X81)),ISNUMBER(SEARCH("larynx",X81)),AND(ISNUMBER(SEARCH("trachea",X81)),NOT(ISNUMBER(SEARCH("peritracheal fibroadipose tissue",X81)))),ISNUMBER(SEARCH("esophagus",X81)),ISNUMBER(SEARCH("recurrent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33" t="str">
        <f>IF(OR('Model output'!V80="", AND(ISERROR(SEARCH("Positive",'Model output'!V80)), ISNUMBER(SEARCH("Negative",'Model output'!V80))), ISNUMBER(SEARCH("Cannot be assessed",'Model output'!V80)), AND(ISNUMBER(SEARCH("Uninvolved",'Model output'!V80)),NOT(ISNUMBER(SEARCH("margin(s) involved",'Model output'!V80))),NOT(ISNUMBER(SEARCH("Involved by carcinoma for the second tumor",'Model output'!V80)))), ISNUMBER(SEARCH("No involvement",'Model output'!V80)), AND(NOT(ISNUMBER(SEARCH("focal",'Model output'!V80))),ISNUMBER(SEARCH("Free",'Model output'!V80))), ISNUMBER(SEARCH("narrowly excised",'Model output'!V80)), ISNUMBER(SEARCH("none",'Model output'!V80)), ISNUMBER(SEARCH("R0",'Model output'!V80)), ISNUMBER(SEARCH("&lt;0.2 mm",'Model output'!V80)), ISNUMBER(SEARCH("1 mm",'Model output'!V80)), ISNUMBER(SEARCH("0.1 CM",'Model output'!V80)), ISNUMBER(SEARCH("less than 0.2 mm",'Model output'!V80)), ISNUMBER(SEARCH("less than 1.0 mm",'Model output'!V80)), ISNUMBER(SEARCH("less than 0.5 mm",'Model output'!V80)), ISNUMBER(SEARCH("abut",'Model output'!V80))), "negative", "positive")</f>
        <v>positive</v>
      </c>
      <c r="AE81" s="40"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OR(ISNUMBER(SEARCH("papillary",N81,1)),ISNUMBER(SEARCH("papillary carcinoma",O81,1))),S81="positive"),AND(AND(ISNUMBER(J81),J81&gt;=5),M81=""),AND(AND(ISNUMBER(J81),J81&gt;=5),AND(ISNUMBER(M81),M81&gt;=1)),AND(ISNUMBER(SERACH("papillary",N81)),OR(Y81="positive",Z81="positive"), ISNUMBER(SEARCH("BRAF",AB81)))),"intermediate","low"))</f>
        <v>high</v>
      </c>
      <c r="AF81" s="41" t="str">
        <f t="shared" si="14"/>
        <v>2</v>
      </c>
      <c r="AG81" s="41" t="str">
        <f t="shared" si="15"/>
        <v>1a</v>
      </c>
      <c r="AH81" s="41" t="str">
        <f t="shared" si="18"/>
        <v>0</v>
      </c>
      <c r="AI81" s="46" t="str">
        <f t="shared" si="19"/>
        <v>I</v>
      </c>
      <c r="AJ81" s="40" t="s">
        <v>738</v>
      </c>
      <c r="AK81" s="45" t="s">
        <v>1005</v>
      </c>
      <c r="AL81" s="45" t="s">
        <v>1007</v>
      </c>
      <c r="AM81" s="45" t="s">
        <v>1006</v>
      </c>
      <c r="AN81" s="45" t="s">
        <v>67</v>
      </c>
      <c r="AO81" s="12">
        <f t="shared" si="20"/>
        <v>1</v>
      </c>
      <c r="AP81" s="15">
        <f t="shared" si="21"/>
        <v>1</v>
      </c>
      <c r="AQ81" s="15">
        <f t="shared" si="22"/>
        <v>1</v>
      </c>
      <c r="AR81" s="15">
        <f t="shared" si="23"/>
        <v>1</v>
      </c>
      <c r="AS81" s="26">
        <f t="shared" si="16"/>
        <v>1</v>
      </c>
    </row>
    <row r="82" spans="1:45">
      <c r="A82" t="str">
        <f>'Model output'!A81</f>
        <v>TCGA-DJ-A2Q8</v>
      </c>
      <c r="B82" s="52">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1</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0</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0</v>
      </c>
      <c r="F82" t="str">
        <f t="shared" si="12"/>
        <v>positive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output'!G81)),AND(ISNUMBER(SEARCH("3",'Model output'!G81)),NOT(ISNUMBER(SEARCH("N3",'Model output'!G81)))),ISNUMBER(SEARCH("IV",'Model output'!G81)),ISNUMBER(SEARCH("four",'Model output'!G81)),ISNUMBER(SEARCH("4",'Model output'!G81)),ISNUMBER(SEARCH("V ",'Model output'!G81)),ISNUMBER(SEARCH("five",'Model output'!G81)),ISNUMBER(SEARCH("5",'Model output'!G81))))), "lateral", "central"))</f>
        <v/>
      </c>
      <c r="H82" t="str">
        <f>IF('Model output'!H81="","negative", IF('Model output'!H81=" ", "negative", IF('Model output'!H81="[]", "negative", IF(ISNUMBER(SEARCH("lymph node",'Model output'!H81)),"negative", IF(ISNUMBER(SEARCH("adipose tissue",'Model output'!H81)), "negative", IF(ISNUMBER(SEARCH("neck dissection",'Model output'!H81)),"negative","positive"))))))</f>
        <v>negative</v>
      </c>
      <c r="I82" t="str">
        <f>IF('Model output'!I81="","",IF(ISNUMBER('Model output'!I81),'Model output'!I81,1))</f>
        <v/>
      </c>
      <c r="J82">
        <f>IF('Model output'!J81="","",IF(AND(ISNUMBER('Model output'!J81),'Model output'!J81&lt;=I82),'Model output'!J81,IF(ISNUMBER(SEARCH("0/",'Model output'!J81)),0,1)))</f>
        <v>0</v>
      </c>
      <c r="K82" t="str" cm="1">
        <f t="array" ref="K82">IF(COUNT(FIND({0,1,2,3,4,5,6,7,8,9},'Model output'!K81))&gt;0,'Model output'!K81,"")</f>
        <v>0.9 cm</v>
      </c>
      <c r="L82" s="8" t="str">
        <f t="shared" si="17"/>
        <v>0.9cm</v>
      </c>
      <c r="M82" cm="1">
        <f t="array" ref="M82">IF(L82="","",IF(ISNUMBER(SEARCH("cm",L82)),MAX(VALUE(SUBSTITUTE(_xlfn.FILTERXML("&lt;t&gt;&lt;s&gt;"&amp;SUBSTITUTE(L82,",","&lt;/s&gt;&lt;s&gt;")&amp;"&lt;/s&gt;&lt;/t&gt;","//s"),"cm",""))),MAX(VALUE(SUBSTITUTE(_xlfn.FILTERXML("&lt;t&gt;&lt;s&gt;"&amp;SUBSTITUTE(L82,",","&lt;/s&gt;&lt;s&gt;")&amp;"&lt;/s&gt;&lt;/t&gt;","//s"),"mm","")))/10))</f>
        <v>0.9</v>
      </c>
      <c r="N82" t="str">
        <f>IF('Model output'!L81="","",'Model output'!L81)</f>
        <v>Papillary</v>
      </c>
      <c r="O82" t="str">
        <f>IF('Model output'!M81="","",'Model output'!M81)</f>
        <v>microcarcinoma</v>
      </c>
      <c r="P82" t="str">
        <f>IF('Model output'!N81="","",'Model output'!N81)</f>
        <v>0.9 cm</v>
      </c>
      <c r="Q82" t="str">
        <f t="shared" si="13"/>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output'!P81="",'Model output'!P81="C",ISNUMBER(SEARCH("Not identified", 'Model output'!P81)),ISNUMBER(SEARCH("Absent",'Model output'!P81)),ISNUMBER(SEARCH("Absence",'Model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negative</v>
      </c>
      <c r="X82" s="19" t="str">
        <f>IF('Model output'!S81="","",'Model output'!S81)</f>
        <v/>
      </c>
      <c r="Y82" t="str">
        <f>IF(OR('Model output'!S81="",ISNUMBER(SEARCH("No extension",'Model output'!S81)),ISNUMBER(SEARCH("Absent",'Model output'!S81)),ISNUMBER(SEARCH("Absence",'Model output'!S81)),AND(ISNUMBER(SEARCH("Not identified",'Model output'!S81)),NOT(ISNUMBER(SEARCH("Present, minimal",'Model output'!S81)))),AND(ISNUMBER(SEARCH("No",'Model output'!S81)),NOT(ISNUMBER(SEARCH("carcinoma",'Model output'!S81))),NOT(ISNUMBER(SEARCH("Present, minimal",'Model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muscle",X82)),ISNUMBER(SEARCH("larynx",X82)),AND(ISNUMBER(SEARCH("trachea",X82)),NOT(ISNUMBER(SEARCH("peritracheal fibroadipose tissue",X82)))),ISNUMBER(SEARCH("esophagus",X82)),ISNUMBER(SEARCH("recurrent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33" t="str">
        <f>IF(OR('Model output'!V81="", AND(ISERROR(SEARCH("Positive",'Model output'!V81)), ISNUMBER(SEARCH("Negative",'Model output'!V81))), ISNUMBER(SEARCH("Cannot be assessed",'Model output'!V81)), AND(ISNUMBER(SEARCH("Uninvolved",'Model output'!V81)),NOT(ISNUMBER(SEARCH("margin(s) involved",'Model output'!V81))),NOT(ISNUMBER(SEARCH("Involved by carcinoma for the second tumor",'Model output'!V81)))), ISNUMBER(SEARCH("No involvement",'Model output'!V81)), AND(NOT(ISNUMBER(SEARCH("focal",'Model output'!V81))),ISNUMBER(SEARCH("Free",'Model output'!V81))), ISNUMBER(SEARCH("narrowly excised",'Model output'!V81)), ISNUMBER(SEARCH("none",'Model output'!V81)), ISNUMBER(SEARCH("R0",'Model output'!V81)), ISNUMBER(SEARCH("&lt;0.2 mm",'Model output'!V81)), ISNUMBER(SEARCH("1 mm",'Model output'!V81)), ISNUMBER(SEARCH("0.1 CM",'Model output'!V81)), ISNUMBER(SEARCH("less than 0.2 mm",'Model output'!V81)), ISNUMBER(SEARCH("less than 1.0 mm",'Model output'!V81)), ISNUMBER(SEARCH("less than 0.5 mm",'Model output'!V81)), ISNUMBER(SEARCH("abut",'Model output'!V81))), "negative", "positive")</f>
        <v>negative</v>
      </c>
      <c r="AE82" s="40"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OR(ISNUMBER(SEARCH("papillary",N82,1)),ISNUMBER(SEARCH("papillary carcinoma",O82,1))),S82="positive"),AND(AND(ISNUMBER(J82),J82&gt;=5),M82=""),AND(AND(ISNUMBER(J82),J82&gt;=5),AND(ISNUMBER(M82),M82&gt;=1)),AND(ISNUMBER(SERACH("papillary",N82)),OR(Y82="positive",Z82="positive"), ISNUMBER(SEARCH("BRAF",AB82)))),"intermediate","low"))</f>
        <v>low</v>
      </c>
      <c r="AF82" s="41" t="str">
        <f t="shared" si="14"/>
        <v>1a</v>
      </c>
      <c r="AG82" s="41" t="str">
        <f t="shared" si="15"/>
        <v>0</v>
      </c>
      <c r="AH82" s="41" t="str">
        <f t="shared" si="18"/>
        <v>0</v>
      </c>
      <c r="AI82" s="46" t="str">
        <f t="shared" si="19"/>
        <v>I</v>
      </c>
      <c r="AJ82" s="40" t="s">
        <v>741</v>
      </c>
      <c r="AK82" s="45" t="s">
        <v>1007</v>
      </c>
      <c r="AL82" s="45" t="s">
        <v>1003</v>
      </c>
      <c r="AM82" s="45" t="s">
        <v>1006</v>
      </c>
      <c r="AN82" s="45" t="s">
        <v>67</v>
      </c>
      <c r="AO82" s="12">
        <f t="shared" ca="1" si="20"/>
        <v>1</v>
      </c>
      <c r="AP82" s="15">
        <f t="shared" si="21"/>
        <v>1</v>
      </c>
      <c r="AQ82" s="15">
        <f t="shared" si="22"/>
        <v>1</v>
      </c>
      <c r="AR82" s="15">
        <f t="shared" si="23"/>
        <v>1</v>
      </c>
      <c r="AS82" s="26">
        <f t="shared" si="16"/>
        <v>1</v>
      </c>
    </row>
    <row r="83" spans="1:45">
      <c r="A83" t="str">
        <f>'Model output'!A82</f>
        <v>TCGA-DJ-A2QA</v>
      </c>
      <c r="B83" s="52">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0</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2"/>
        <v>negative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output'!G82)),AND(ISNUMBER(SEARCH("3",'Model output'!G82)),NOT(ISNUMBER(SEARCH("N3",'Model output'!G82)))),ISNUMBER(SEARCH("IV",'Model output'!G82)),ISNUMBER(SEARCH("four",'Model output'!G82)),ISNUMBER(SEARCH("4",'Model output'!G82)),ISNUMBER(SEARCH("V ",'Model output'!G82)),ISNUMBER(SEARCH("five",'Model output'!G82)),ISNUMBER(SEARCH("5",'Model output'!G82))))), "lateral", "central"))</f>
        <v/>
      </c>
      <c r="H83" t="str">
        <f>IF('Model output'!H82="","negative", IF('Model output'!H82=" ", "negative", IF('Model output'!H82="[]", "negative", IF(ISNUMBER(SEARCH("lymph node",'Model output'!H82)),"negative", IF(ISNUMBER(SEARCH("adipose tissue",'Model output'!H82)), "negative", IF(ISNUMBER(SEARCH("neck dissection",'Model output'!H82)),"negative","positive"))))))</f>
        <v>negative</v>
      </c>
      <c r="I83">
        <f>IF('Model output'!I82="","",IF(ISNUMBER('Model output'!I82),'Model output'!I82,1))</f>
        <v>1</v>
      </c>
      <c r="J83">
        <f>IF('Model output'!J82="","",IF(AND(ISNUMBER('Model output'!J82),'Model output'!J82&lt;=I83),'Model output'!J82,IF(ISNUMBER(SEARCH("0/",'Model output'!J82)),0,1)))</f>
        <v>0</v>
      </c>
      <c r="K83" t="str" cm="1">
        <f t="array" ref="K83">IF(COUNT(FIND({0,1,2,3,4,5,6,7,8,9},'Model output'!K82))&gt;0,'Model output'!K82,"")</f>
        <v/>
      </c>
      <c r="L83" s="8" t="str">
        <f t="shared" si="17"/>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 carcinoma, follicular variant; Papillary, microcarcinoma (occult sclerosing) variant</v>
      </c>
      <c r="O83" t="str">
        <f>IF('Model output'!M82="","",'Model output'!M82)</f>
        <v>microcarcinoma, follicular variant; microcarcinoma (occult sclerosing)</v>
      </c>
      <c r="P83" t="str">
        <f>IF('Model output'!N82="","",'Model output'!N82)</f>
        <v>1.3 cm</v>
      </c>
      <c r="Q83" t="str">
        <f t="shared" si="13"/>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output'!P82="",'Model output'!P82="C",ISNUMBER(SEARCH("Not identified", 'Model output'!P82)),ISNUMBER(SEARCH("Absent",'Model output'!P82)),ISNUMBER(SEARCH("Absence",'Model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9" t="str">
        <f>IF('Model output'!S82="","",'Model output'!S82)</f>
        <v>peril-thyroid fibroadipose tissue</v>
      </c>
      <c r="Y83" t="str">
        <f>IF(OR('Model output'!S82="",ISNUMBER(SEARCH("No extension",'Model output'!S82)),ISNUMBER(SEARCH("Absent",'Model output'!S82)),ISNUMBER(SEARCH("Absence",'Model output'!S82)),AND(ISNUMBER(SEARCH("Not identified",'Model output'!S82)),NOT(ISNUMBER(SEARCH("Present, minimal",'Model output'!S82)))),AND(ISNUMBER(SEARCH("No",'Model output'!S82)),NOT(ISNUMBER(SEARCH("carcinoma",'Model output'!S82))),NOT(ISNUMBER(SEARCH("Present, minimal",'Model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muscle",X83)),ISNUMBER(SEARCH("larynx",X83)),AND(ISNUMBER(SEARCH("trachea",X83)),NOT(ISNUMBER(SEARCH("peritracheal fibroadipose tissue",X83)))),ISNUMBER(SEARCH("esophagus",X83)),ISNUMBER(SEARCH("recurrent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33" t="str">
        <f>IF(OR('Model output'!V82="", AND(ISERROR(SEARCH("Positive",'Model output'!V82)), ISNUMBER(SEARCH("Negative",'Model output'!V82))), ISNUMBER(SEARCH("Cannot be assessed",'Model output'!V82)), AND(ISNUMBER(SEARCH("Uninvolved",'Model output'!V82)),NOT(ISNUMBER(SEARCH("margin(s) involved",'Model output'!V82))),NOT(ISNUMBER(SEARCH("Involved by carcinoma for the second tumor",'Model output'!V82)))), ISNUMBER(SEARCH("No involvement",'Model output'!V82)), AND(NOT(ISNUMBER(SEARCH("focal",'Model output'!V82))),ISNUMBER(SEARCH("Free",'Model output'!V82))), ISNUMBER(SEARCH("narrowly excised",'Model output'!V82)), ISNUMBER(SEARCH("none",'Model output'!V82)), ISNUMBER(SEARCH("R0",'Model output'!V82)), ISNUMBER(SEARCH("&lt;0.2 mm",'Model output'!V82)), ISNUMBER(SEARCH("1 mm",'Model output'!V82)), ISNUMBER(SEARCH("0.1 CM",'Model output'!V82)), ISNUMBER(SEARCH("less than 0.2 mm",'Model output'!V82)), ISNUMBER(SEARCH("less than 1.0 mm",'Model output'!V82)), ISNUMBER(SEARCH("less than 0.5 mm",'Model output'!V82)), ISNUMBER(SEARCH("abut",'Model output'!V82))), "negative", "positive")</f>
        <v>negative</v>
      </c>
      <c r="AE83" s="40"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OR(ISNUMBER(SEARCH("papillary",N83,1)),ISNUMBER(SEARCH("papillary carcinoma",O83,1))),S83="positive"),AND(AND(ISNUMBER(J83),J83&gt;=5),M83=""),AND(AND(ISNUMBER(J83),J83&gt;=5),AND(ISNUMBER(M83),M83&gt;=1)),AND(ISNUMBER(SERACH("papillary",N83)),OR(Y83="positive",Z83="positive"), ISNUMBER(SEARCH("BRAF",AB83)))),"intermediate","low"))</f>
        <v>intermediate</v>
      </c>
      <c r="AF83" s="41" t="str">
        <f t="shared" si="14"/>
        <v>1b</v>
      </c>
      <c r="AG83" s="41" t="str">
        <f t="shared" si="15"/>
        <v>0</v>
      </c>
      <c r="AH83" s="41" t="str">
        <f t="shared" si="18"/>
        <v>0</v>
      </c>
      <c r="AI83" s="46" t="str">
        <f t="shared" si="19"/>
        <v>I</v>
      </c>
      <c r="AJ83" s="40" t="s">
        <v>742</v>
      </c>
      <c r="AK83" s="45" t="s">
        <v>1002</v>
      </c>
      <c r="AL83" s="45" t="s">
        <v>1003</v>
      </c>
      <c r="AM83" s="45" t="s">
        <v>1006</v>
      </c>
      <c r="AN83" s="45" t="s">
        <v>67</v>
      </c>
      <c r="AO83" s="12">
        <f t="shared" ca="1" si="20"/>
        <v>1</v>
      </c>
      <c r="AP83" s="15">
        <f t="shared" si="21"/>
        <v>1</v>
      </c>
      <c r="AQ83" s="15">
        <f t="shared" si="22"/>
        <v>1</v>
      </c>
      <c r="AR83" s="15">
        <f t="shared" si="23"/>
        <v>1</v>
      </c>
      <c r="AS83" s="26">
        <f t="shared" si="16"/>
        <v>1</v>
      </c>
    </row>
    <row r="84" spans="1:45">
      <c r="A84" t="str">
        <f>'Model output'!A83</f>
        <v>TCGA-DJ-A2QB</v>
      </c>
      <c r="B84" s="52">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1</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1b</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X</v>
      </c>
      <c r="F84" t="str">
        <f t="shared" si="12"/>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output'!G83)),AND(ISNUMBER(SEARCH("3",'Model output'!G83)),NOT(ISNUMBER(SEARCH("N3",'Model output'!G83)))),ISNUMBER(SEARCH("IV",'Model output'!G83)),ISNUMBER(SEARCH("four",'Model output'!G83)),ISNUMBER(SEARCH("4",'Model output'!G83)),ISNUMBER(SEARCH("V ",'Model output'!G83)),ISNUMBER(SEARCH("five",'Model output'!G83)),ISNUMBER(SEARCH("5",'Model output'!G83))))), "lateral", "central"))</f>
        <v>lateral</v>
      </c>
      <c r="H84" t="str">
        <f>IF('Model output'!H83="","negative", IF('Model output'!H83=" ", "negative", IF('Model output'!H83="[]", "negative", IF(ISNUMBER(SEARCH("lymph node",'Model output'!H83)),"negative", IF(ISNUMBER(SEARCH("adipose tissue",'Model output'!H83)), "negative", IF(ISNUMBER(SEARCH("neck dissection",'Model output'!H83)),"negative","positive"))))))</f>
        <v>negative</v>
      </c>
      <c r="I84">
        <f>IF('Model output'!I83="","",IF(ISNUMBER('Model output'!I83),'Model output'!I83,1))</f>
        <v>37</v>
      </c>
      <c r="J84">
        <f>IF('Model output'!J83="","",IF(AND(ISNUMBER('Model output'!J83),'Model output'!J83&lt;=I84),'Model output'!J83,IF(ISNUMBER(SEARCH("0/",'Model output'!J83)),0,1)))</f>
        <v>5</v>
      </c>
      <c r="K84" t="str" cm="1">
        <f t="array" ref="K84">IF(COUNT(FIND({0,1,2,3,4,5,6,7,8,9},'Model output'!K83))&gt;0,'Model output'!K83,"")</f>
        <v>0.5 cm, 2 cm</v>
      </c>
      <c r="L84" s="8" t="str">
        <f t="shared" si="17"/>
        <v>0.5cm,2cm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 carcinoma</v>
      </c>
      <c r="O84" t="str">
        <f>IF('Model output'!M83="","",'Model output'!M83)</f>
        <v>Follicular variant with oncocytic features, Microcarcinomas</v>
      </c>
      <c r="P84" t="str">
        <f>IF('Model output'!N83="","",'Model output'!N83)</f>
        <v>1.6 cm</v>
      </c>
      <c r="Q84" t="str">
        <f t="shared" si="13"/>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output'!P83="",'Model output'!P83="C",ISNUMBER(SEARCH("Not identified", 'Model output'!P83)),ISNUMBER(SEARCH("Absent",'Model output'!P83)),ISNUMBER(SEARCH("Absence",'Model output'!P83)),AND(ISNUMBER(SEARCH("No",'Model output'!P83)),NOT(ISNUMBER(SEARCH("diagnostic",'Model output'!P83)))),ISNUMBER(SEARCH("Negative",'Model output'!P83))),"negative","positive")</f>
        <v>negative</v>
      </c>
      <c r="T84">
        <f>IF('Model output'!O83="","",'Model output'!O83)</f>
        <v>7</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negative</v>
      </c>
      <c r="X84" s="19" t="str">
        <f>IF('Model output'!S83="","",'Model output'!S83)</f>
        <v>perithyroidal fibroadipose tissue</v>
      </c>
      <c r="Y84" t="str">
        <f>IF(OR('Model output'!S83="",ISNUMBER(SEARCH("No extension",'Model output'!S83)),ISNUMBER(SEARCH("Absent",'Model output'!S83)),ISNUMBER(SEARCH("Absence",'Model output'!S83)),AND(ISNUMBER(SEARCH("Not identified",'Model output'!S83)),NOT(ISNUMBER(SEARCH("Present, minimal",'Model output'!S83)))),AND(ISNUMBER(SEARCH("No",'Model output'!S83)),NOT(ISNUMBER(SEARCH("carcinoma",'Model output'!S83))),NOT(ISNUMBER(SEARCH("Present, minimal",'Model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muscle",X84)),ISNUMBER(SEARCH("larynx",X84)),AND(ISNUMBER(SEARCH("trachea",X84)),NOT(ISNUMBER(SEARCH("peritracheal fibroadipose tissue",X84)))),ISNUMBER(SEARCH("esophagus",X84)),ISNUMBER(SEARCH("recurrent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33" t="str">
        <f>IF(OR('Model output'!V83="", AND(ISERROR(SEARCH("Positive",'Model output'!V83)), ISNUMBER(SEARCH("Negative",'Model output'!V83))), ISNUMBER(SEARCH("Cannot be assessed",'Model output'!V83)), AND(ISNUMBER(SEARCH("Uninvolved",'Model output'!V83)),NOT(ISNUMBER(SEARCH("margin(s) involved",'Model output'!V83))),NOT(ISNUMBER(SEARCH("Involved by carcinoma for the second tumor",'Model output'!V83)))), ISNUMBER(SEARCH("No involvement",'Model output'!V83)), AND(NOT(ISNUMBER(SEARCH("focal",'Model output'!V83))),ISNUMBER(SEARCH("Free",'Model output'!V83))), ISNUMBER(SEARCH("narrowly excised",'Model output'!V83)), ISNUMBER(SEARCH("none",'Model output'!V83)), ISNUMBER(SEARCH("R0",'Model output'!V83)), ISNUMBER(SEARCH("&lt;0.2 mm",'Model output'!V83)), ISNUMBER(SEARCH("1 mm",'Model output'!V83)), ISNUMBER(SEARCH("0.1 CM",'Model output'!V83)), ISNUMBER(SEARCH("less than 0.2 mm",'Model output'!V83)), ISNUMBER(SEARCH("less than 1.0 mm",'Model output'!V83)), ISNUMBER(SEARCH("less than 0.5 mm",'Model output'!V83)), ISNUMBER(SEARCH("abut",'Model output'!V83))), "negative", "positive")</f>
        <v>positive</v>
      </c>
      <c r="AE84" s="40"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OR(ISNUMBER(SEARCH("papillary",N84,1)),ISNUMBER(SEARCH("papillary carcinoma",O84,1))),S84="positive"),AND(AND(ISNUMBER(J84),J84&gt;=5),M84=""),AND(AND(ISNUMBER(J84),J84&gt;=5),AND(ISNUMBER(M84),M84&gt;=1)),AND(ISNUMBER(SERACH("papillary",N84)),OR(Y84="positive",Z84="positive"), ISNUMBER(SEARCH("BRAF",AB84)))),"intermediate","low"))</f>
        <v>high</v>
      </c>
      <c r="AF84" s="41" t="str">
        <f t="shared" si="14"/>
        <v>1b</v>
      </c>
      <c r="AG84" s="41" t="str">
        <f t="shared" si="15"/>
        <v>1b</v>
      </c>
      <c r="AH84" s="41" t="str">
        <f t="shared" si="18"/>
        <v>0</v>
      </c>
      <c r="AI84" s="46" t="str">
        <f t="shared" si="19"/>
        <v>I</v>
      </c>
      <c r="AJ84" s="40" t="s">
        <v>738</v>
      </c>
      <c r="AK84" s="45" t="s">
        <v>1002</v>
      </c>
      <c r="AL84" s="45" t="s">
        <v>1002</v>
      </c>
      <c r="AM84" s="45" t="s">
        <v>1006</v>
      </c>
      <c r="AN84" s="45" t="s">
        <v>67</v>
      </c>
      <c r="AO84" s="12">
        <f t="shared" si="20"/>
        <v>1</v>
      </c>
      <c r="AP84" s="15">
        <f t="shared" si="21"/>
        <v>1</v>
      </c>
      <c r="AQ84" s="15">
        <f t="shared" si="22"/>
        <v>1</v>
      </c>
      <c r="AR84" s="15">
        <f t="shared" si="23"/>
        <v>1</v>
      </c>
      <c r="AS84" s="26">
        <f t="shared" si="16"/>
        <v>1</v>
      </c>
    </row>
    <row r="85" spans="1:45">
      <c r="A85" t="str">
        <f>'Model output'!A84</f>
        <v>TCGA-DJ-A2QC</v>
      </c>
      <c r="B85" s="52">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
      </c>
      <c r="F85" t="str">
        <f t="shared" si="12"/>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output'!G84)),AND(ISNUMBER(SEARCH("3",'Model output'!G84)),NOT(ISNUMBER(SEARCH("N3",'Model output'!G84)))),ISNUMBER(SEARCH("IV",'Model output'!G84)),ISNUMBER(SEARCH("four",'Model output'!G84)),ISNUMBER(SEARCH("4",'Model output'!G84)),ISNUMBER(SEARCH("V ",'Model output'!G84)),ISNUMBER(SEARCH("five",'Model output'!G84)),ISNUMBER(SEARCH("5",'Model output'!G84))))), "lateral", "central"))</f>
        <v/>
      </c>
      <c r="H85" t="str">
        <f>IF('Model output'!H84="","negative", IF('Model output'!H84=" ", "negative", IF('Model output'!H84="[]", "negative", IF(ISNUMBER(SEARCH("lymph node",'Model output'!H84)),"negative", IF(ISNUMBER(SEARCH("adipose tissue",'Model output'!H84)), "negative", IF(ISNUMBER(SEARCH("neck dissection",'Model output'!H84)),"negative","positive"))))))</f>
        <v>negative</v>
      </c>
      <c r="I85">
        <f>IF('Model output'!I84="","",IF(ISNUMBER('Model output'!I84),'Model output'!I84,1))</f>
        <v>9</v>
      </c>
      <c r="J85">
        <f>IF('Model output'!J84="","",IF(AND(ISNUMBER('Model output'!J84),'Model output'!J84&lt;=I85),'Model output'!J84,IF(ISNUMBER(SEARCH("0/",'Model output'!J84)),0,1)))</f>
        <v>0</v>
      </c>
      <c r="K85" t="str" cm="1">
        <f t="array" ref="K85">IF(COUNT(FIND({0,1,2,3,4,5,6,7,8,9},'Model output'!K84))&gt;0,'Model output'!K84,"")</f>
        <v/>
      </c>
      <c r="L85" s="8" t="str">
        <f t="shared" si="17"/>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 carcinoma</v>
      </c>
      <c r="O85" t="str">
        <f>IF('Model output'!M84="","",'Model output'!M84)</f>
        <v>classical</v>
      </c>
      <c r="P85" t="str">
        <f>IF('Model output'!N84="","",'Model output'!N84)</f>
        <v>2.3 cm</v>
      </c>
      <c r="Q85" t="str">
        <f t="shared" si="13"/>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output'!P84="",'Model output'!P84="C",ISNUMBER(SEARCH("Not identified", 'Model output'!P84)),ISNUMBER(SEARCH("Absent",'Model output'!P84)),ISNUMBER(SEARCH("Absence",'Model output'!P84)),AND(ISNUMBER(SEARCH("No",'Model output'!P84)),NOT(ISNUMBER(SEARCH("diagnostic",'Model output'!P84)))),ISNUMBER(SEARCH("Negative",'Model output'!P84))),"negative","positive")</f>
        <v>negative</v>
      </c>
      <c r="T85">
        <f>IF('Model output'!O84="","",'Model output'!O84)</f>
        <v>2</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9" t="str">
        <f>IF('Model output'!S84="","",'Model output'!S84)</f>
        <v>Not identified</v>
      </c>
      <c r="Y85" t="str">
        <f>IF(OR('Model output'!S84="",ISNUMBER(SEARCH("No extension",'Model output'!S84)),ISNUMBER(SEARCH("Absent",'Model output'!S84)),ISNUMBER(SEARCH("Absence",'Model output'!S84)),AND(ISNUMBER(SEARCH("Not identified",'Model output'!S84)),NOT(ISNUMBER(SEARCH("Present, minimal",'Model output'!S84)))),AND(ISNUMBER(SEARCH("No",'Model output'!S84)),NOT(ISNUMBER(SEARCH("carcinoma",'Model output'!S84))),NOT(ISNUMBER(SEARCH("Present, minimal",'Model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muscle",X85)),ISNUMBER(SEARCH("larynx",X85)),AND(ISNUMBER(SEARCH("trachea",X85)),NOT(ISNUMBER(SEARCH("peritracheal fibroadipose tissue",X85)))),ISNUMBER(SEARCH("esophagus",X85)),ISNUMBER(SEARCH("recurrent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33" t="str">
        <f>IF(OR('Model output'!V84="", AND(ISERROR(SEARCH("Positive",'Model output'!V84)), ISNUMBER(SEARCH("Negative",'Model output'!V84))), ISNUMBER(SEARCH("Cannot be assessed",'Model output'!V84)), AND(ISNUMBER(SEARCH("Uninvolved",'Model output'!V84)),NOT(ISNUMBER(SEARCH("margin(s) involved",'Model output'!V84))),NOT(ISNUMBER(SEARCH("Involved by carcinoma for the second tumor",'Model output'!V84)))), ISNUMBER(SEARCH("No involvement",'Model output'!V84)), AND(NOT(ISNUMBER(SEARCH("focal",'Model output'!V84))),ISNUMBER(SEARCH("Free",'Model output'!V84))), ISNUMBER(SEARCH("narrowly excised",'Model output'!V84)), ISNUMBER(SEARCH("none",'Model output'!V84)), ISNUMBER(SEARCH("R0",'Model output'!V84)), ISNUMBER(SEARCH("&lt;0.2 mm",'Model output'!V84)), ISNUMBER(SEARCH("1 mm",'Model output'!V84)), ISNUMBER(SEARCH("0.1 CM",'Model output'!V84)), ISNUMBER(SEARCH("less than 0.2 mm",'Model output'!V84)), ISNUMBER(SEARCH("less than 1.0 mm",'Model output'!V84)), ISNUMBER(SEARCH("less than 0.5 mm",'Model output'!V84)), ISNUMBER(SEARCH("abut",'Model output'!V84))), "negative", "positive")</f>
        <v>negative</v>
      </c>
      <c r="AE85" s="40"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OR(ISNUMBER(SEARCH("papillary",N85,1)),ISNUMBER(SEARCH("papillary carcinoma",O85,1))),S85="positive"),AND(AND(ISNUMBER(J85),J85&gt;=5),M85=""),AND(AND(ISNUMBER(J85),J85&gt;=5),AND(ISNUMBER(M85),M85&gt;=1)),AND(ISNUMBER(SERACH("papillary",N85)),OR(Y85="positive",Z85="positive"), ISNUMBER(SEARCH("BRAF",AB85)))),"intermediate","low"))</f>
        <v>low</v>
      </c>
      <c r="AF85" s="41" t="str">
        <f t="shared" si="14"/>
        <v>2</v>
      </c>
      <c r="AG85" s="41" t="str">
        <f t="shared" si="15"/>
        <v>0</v>
      </c>
      <c r="AH85" s="41" t="str">
        <f t="shared" si="18"/>
        <v>0</v>
      </c>
      <c r="AI85" s="46" t="str">
        <f t="shared" si="19"/>
        <v>I</v>
      </c>
      <c r="AJ85" s="40" t="s">
        <v>741</v>
      </c>
      <c r="AK85" s="45" t="s">
        <v>1005</v>
      </c>
      <c r="AL85" s="45" t="s">
        <v>1006</v>
      </c>
      <c r="AM85" s="45" t="s">
        <v>1006</v>
      </c>
      <c r="AN85" s="45" t="s">
        <v>67</v>
      </c>
      <c r="AO85" s="12">
        <f t="shared" ca="1" si="20"/>
        <v>1</v>
      </c>
      <c r="AP85" s="15">
        <f t="shared" si="21"/>
        <v>1</v>
      </c>
      <c r="AQ85" s="15">
        <f t="shared" si="22"/>
        <v>1</v>
      </c>
      <c r="AR85" s="15">
        <f t="shared" si="23"/>
        <v>1</v>
      </c>
      <c r="AS85" s="26">
        <f t="shared" si="16"/>
        <v>1</v>
      </c>
    </row>
    <row r="86" spans="1:45">
      <c r="A86" t="str">
        <f>'Model output'!A85</f>
        <v>TCGA-DJ-A3UK</v>
      </c>
      <c r="B86" s="52">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
      </c>
      <c r="F86" t="str">
        <f t="shared" si="12"/>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output'!G85)),AND(ISNUMBER(SEARCH("3",'Model output'!G85)),NOT(ISNUMBER(SEARCH("N3",'Model output'!G85)))),ISNUMBER(SEARCH("IV",'Model output'!G85)),ISNUMBER(SEARCH("four",'Model output'!G85)),ISNUMBER(SEARCH("4",'Model output'!G85)),ISNUMBER(SEARCH("V ",'Model output'!G85)),ISNUMBER(SEARCH("five",'Model output'!G85)),ISNUMBER(SEARCH("5",'Model output'!G85))))), "lateral", "central"))</f>
        <v/>
      </c>
      <c r="H86" t="str">
        <f>IF('Model output'!H85="","negative", IF('Model output'!H85=" ", "negative", IF('Model output'!H85="[]", "negative", IF(ISNUMBER(SEARCH("lymph node",'Model output'!H85)),"negative", IF(ISNUMBER(SEARCH("adipose tissue",'Model output'!H85)), "negative", IF(ISNUMBER(SEARCH("neck dissection",'Model output'!H85)),"negative","positive"))))))</f>
        <v>negative</v>
      </c>
      <c r="I86">
        <f>IF('Model output'!I85="","",IF(ISNUMBER('Model output'!I85),'Model output'!I85,1))</f>
        <v>2</v>
      </c>
      <c r="J86">
        <f>IF('Model output'!J85="","",IF(AND(ISNUMBER('Model output'!J85),'Model output'!J85&lt;=I86),'Model output'!J85,IF(ISNUMBER(SEARCH("0/",'Model output'!J85)),0,1)))</f>
        <v>0</v>
      </c>
      <c r="K86" t="str" cm="1">
        <f t="array" ref="K86">IF(COUNT(FIND({0,1,2,3,4,5,6,7,8,9},'Model output'!K85))&gt;0,'Model output'!K85,"")</f>
        <v/>
      </c>
      <c r="L86" s="8" t="str">
        <f t="shared" si="17"/>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 carcinoma</v>
      </c>
      <c r="O86" t="str">
        <f>IF('Model output'!M85="","",'Model output'!M85)</f>
        <v>Classical</v>
      </c>
      <c r="P86" t="str">
        <f>IF('Model output'!N85="","",'Model output'!N85)</f>
        <v>1.5 cm</v>
      </c>
      <c r="Q86" t="str">
        <f t="shared" si="13"/>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output'!P85="",'Model output'!P85="C",ISNUMBER(SEARCH("Not identified", 'Model output'!P85)),ISNUMBER(SEARCH("Absent",'Model output'!P85)),ISNUMBER(SEARCH("Absence",'Model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9" t="str">
        <f>IF('Model output'!S85="","",'Model output'!S85)</f>
        <v>Not identified</v>
      </c>
      <c r="Y86" t="str">
        <f>IF(OR('Model output'!S85="",ISNUMBER(SEARCH("No extension",'Model output'!S85)),ISNUMBER(SEARCH("Absent",'Model output'!S85)),ISNUMBER(SEARCH("Absence",'Model output'!S85)),AND(ISNUMBER(SEARCH("Not identified",'Model output'!S85)),NOT(ISNUMBER(SEARCH("Present, minimal",'Model output'!S85)))),AND(ISNUMBER(SEARCH("No",'Model output'!S85)),NOT(ISNUMBER(SEARCH("carcinoma",'Model output'!S85))),NOT(ISNUMBER(SEARCH("Present, minimal",'Model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muscle",X86)),ISNUMBER(SEARCH("larynx",X86)),AND(ISNUMBER(SEARCH("trachea",X86)),NOT(ISNUMBER(SEARCH("peritracheal fibroadipose tissue",X86)))),ISNUMBER(SEARCH("esophagus",X86)),ISNUMBER(SEARCH("recurrent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33" t="str">
        <f>IF(OR('Model output'!V85="", AND(ISERROR(SEARCH("Positive",'Model output'!V85)), ISNUMBER(SEARCH("Negative",'Model output'!V85))), ISNUMBER(SEARCH("Cannot be assessed",'Model output'!V85)), AND(ISNUMBER(SEARCH("Uninvolved",'Model output'!V85)),NOT(ISNUMBER(SEARCH("margin(s) involved",'Model output'!V85))),NOT(ISNUMBER(SEARCH("Involved by carcinoma for the second tumor",'Model output'!V85)))), ISNUMBER(SEARCH("No involvement",'Model output'!V85)), AND(NOT(ISNUMBER(SEARCH("focal",'Model output'!V85))),ISNUMBER(SEARCH("Free",'Model output'!V85))), ISNUMBER(SEARCH("narrowly excised",'Model output'!V85)), ISNUMBER(SEARCH("none",'Model output'!V85)), ISNUMBER(SEARCH("R0",'Model output'!V85)), ISNUMBER(SEARCH("&lt;0.2 mm",'Model output'!V85)), ISNUMBER(SEARCH("1 mm",'Model output'!V85)), ISNUMBER(SEARCH("0.1 CM",'Model output'!V85)), ISNUMBER(SEARCH("less than 0.2 mm",'Model output'!V85)), ISNUMBER(SEARCH("less than 1.0 mm",'Model output'!V85)), ISNUMBER(SEARCH("less than 0.5 mm",'Model output'!V85)), ISNUMBER(SEARCH("abut",'Model output'!V85))), "negative", "positive")</f>
        <v>negative</v>
      </c>
      <c r="AE86" s="40"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OR(ISNUMBER(SEARCH("papillary",N86,1)),ISNUMBER(SEARCH("papillary carcinoma",O86,1))),S86="positive"),AND(AND(ISNUMBER(J86),J86&gt;=5),M86=""),AND(AND(ISNUMBER(J86),J86&gt;=5),AND(ISNUMBER(M86),M86&gt;=1)),AND(ISNUMBER(SERACH("papillary",N86)),OR(Y86="positive",Z86="positive"), ISNUMBER(SEARCH("BRAF",AB86)))),"intermediate","low"))</f>
        <v>low</v>
      </c>
      <c r="AF86" s="41" t="str">
        <f t="shared" si="14"/>
        <v>1b</v>
      </c>
      <c r="AG86" s="41" t="str">
        <f t="shared" si="15"/>
        <v>0</v>
      </c>
      <c r="AH86" s="41" t="str">
        <f t="shared" si="18"/>
        <v>0</v>
      </c>
      <c r="AI86" s="46" t="str">
        <f t="shared" si="19"/>
        <v>I</v>
      </c>
      <c r="AJ86" s="40" t="s">
        <v>741</v>
      </c>
      <c r="AK86" s="45" t="s">
        <v>1002</v>
      </c>
      <c r="AL86" s="45" t="s">
        <v>1003</v>
      </c>
      <c r="AM86" s="45" t="s">
        <v>1006</v>
      </c>
      <c r="AN86" s="45" t="s">
        <v>67</v>
      </c>
      <c r="AO86" s="12">
        <f t="shared" ca="1" si="20"/>
        <v>1</v>
      </c>
      <c r="AP86" s="15">
        <f t="shared" si="21"/>
        <v>1</v>
      </c>
      <c r="AQ86" s="15">
        <f t="shared" si="22"/>
        <v>1</v>
      </c>
      <c r="AR86" s="15">
        <f t="shared" si="23"/>
        <v>1</v>
      </c>
      <c r="AS86" s="26">
        <f t="shared" si="16"/>
        <v>1</v>
      </c>
    </row>
    <row r="87" spans="1:45">
      <c r="A87" t="str">
        <f>'Model output'!A86</f>
        <v>TCGA-DJ-A3UM</v>
      </c>
      <c r="B87" s="52">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2</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X</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X</v>
      </c>
      <c r="F87" t="str">
        <f t="shared" si="12"/>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output'!G86)),AND(ISNUMBER(SEARCH("3",'Model output'!G86)),NOT(ISNUMBER(SEARCH("N3",'Model output'!G86)))),ISNUMBER(SEARCH("IV",'Model output'!G86)),ISNUMBER(SEARCH("four",'Model output'!G86)),ISNUMBER(SEARCH("4",'Model output'!G86)),ISNUMBER(SEARCH("V ",'Model output'!G86)),ISNUMBER(SEARCH("five",'Model output'!G86)),ISNUMBER(SEARCH("5",'Model output'!G86))))), "lateral", "central"))</f>
        <v/>
      </c>
      <c r="H87" t="str">
        <f>IF('Model output'!H86="","negative", IF('Model output'!H86=" ", "negative", IF('Model output'!H86="[]", "negative", IF(ISNUMBER(SEARCH("lymph node",'Model output'!H86)),"negative", IF(ISNUMBER(SEARCH("adipose tissue",'Model output'!H86)), "negative", IF(ISNUMBER(SEARCH("neck dissection",'Model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17"/>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 carcinoma</v>
      </c>
      <c r="O87" t="str">
        <f>IF('Model output'!M86="","",'Model output'!M86)</f>
        <v>classical, with tall cell features</v>
      </c>
      <c r="P87" t="str">
        <f>IF('Model output'!N86="","",'Model output'!N86)</f>
        <v>1.3 cm</v>
      </c>
      <c r="Q87" t="str">
        <f t="shared" si="13"/>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output'!P86="",'Model output'!P86="C",ISNUMBER(SEARCH("Not identified", 'Model output'!P86)),ISNUMBER(SEARCH("Absent",'Model output'!P86)),ISNUMBER(SEARCH("Absence",'Model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9" t="str">
        <f>IF('Model output'!S86="","",'Model output'!S86)</f>
        <v>Not identified</v>
      </c>
      <c r="Y87" t="str">
        <f>IF(OR('Model output'!S86="",ISNUMBER(SEARCH("No extension",'Model output'!S86)),ISNUMBER(SEARCH("Absent",'Model output'!S86)),ISNUMBER(SEARCH("Absence",'Model output'!S86)),AND(ISNUMBER(SEARCH("Not identified",'Model output'!S86)),NOT(ISNUMBER(SEARCH("Present, minimal",'Model output'!S86)))),AND(ISNUMBER(SEARCH("No",'Model output'!S86)),NOT(ISNUMBER(SEARCH("carcinoma",'Model output'!S86))),NOT(ISNUMBER(SEARCH("Present, minimal",'Model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muscle",X87)),ISNUMBER(SEARCH("larynx",X87)),AND(ISNUMBER(SEARCH("trachea",X87)),NOT(ISNUMBER(SEARCH("peritracheal fibroadipose tissue",X87)))),ISNUMBER(SEARCH("esophagus",X87)),ISNUMBER(SEARCH("recurrent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33" t="str">
        <f>IF(OR('Model output'!V86="", AND(ISERROR(SEARCH("Positive",'Model output'!V86)), ISNUMBER(SEARCH("Negative",'Model output'!V86))), ISNUMBER(SEARCH("Cannot be assessed",'Model output'!V86)), AND(ISNUMBER(SEARCH("Uninvolved",'Model output'!V86)),NOT(ISNUMBER(SEARCH("margin(s) involved",'Model output'!V86))),NOT(ISNUMBER(SEARCH("Involved by carcinoma for the second tumor",'Model output'!V86)))), ISNUMBER(SEARCH("No involvement",'Model output'!V86)), AND(NOT(ISNUMBER(SEARCH("focal",'Model output'!V86))),ISNUMBER(SEARCH("Free",'Model output'!V86))), ISNUMBER(SEARCH("narrowly excised",'Model output'!V86)), ISNUMBER(SEARCH("none",'Model output'!V86)), ISNUMBER(SEARCH("R0",'Model output'!V86)), ISNUMBER(SEARCH("&lt;0.2 mm",'Model output'!V86)), ISNUMBER(SEARCH("1 mm",'Model output'!V86)), ISNUMBER(SEARCH("0.1 CM",'Model output'!V86)), ISNUMBER(SEARCH("less than 0.2 mm",'Model output'!V86)), ISNUMBER(SEARCH("less than 1.0 mm",'Model output'!V86)), ISNUMBER(SEARCH("less than 0.5 mm",'Model output'!V86)), ISNUMBER(SEARCH("abut",'Model output'!V86))), "negative", "positive")</f>
        <v>negative</v>
      </c>
      <c r="AE87" s="40"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OR(ISNUMBER(SEARCH("papillary",N87,1)),ISNUMBER(SEARCH("papillary carcinoma",O87,1))),S87="positive"),AND(AND(ISNUMBER(J87),J87&gt;=5),M87=""),AND(AND(ISNUMBER(J87),J87&gt;=5),AND(ISNUMBER(M87),M87&gt;=1)),AND(ISNUMBER(SERACH("papillary",N87)),OR(Y87="positive",Z87="positive"), ISNUMBER(SEARCH("BRAF",AB87)))),"intermediate","low"))</f>
        <v>intermediate</v>
      </c>
      <c r="AF87" s="41" t="str">
        <f t="shared" si="14"/>
        <v>1b</v>
      </c>
      <c r="AG87" s="41" t="str">
        <f t="shared" si="15"/>
        <v>0</v>
      </c>
      <c r="AH87" s="41" t="str">
        <f t="shared" si="18"/>
        <v>0</v>
      </c>
      <c r="AI87" s="46" t="str">
        <f t="shared" si="19"/>
        <v>I</v>
      </c>
      <c r="AJ87" s="40" t="s">
        <v>742</v>
      </c>
      <c r="AK87" s="45" t="s">
        <v>1002</v>
      </c>
      <c r="AL87" s="45" t="s">
        <v>1003</v>
      </c>
      <c r="AM87" s="45" t="s">
        <v>1006</v>
      </c>
      <c r="AN87" s="45" t="s">
        <v>67</v>
      </c>
      <c r="AO87" s="12">
        <f t="shared" ca="1" si="20"/>
        <v>1</v>
      </c>
      <c r="AP87" s="15">
        <f t="shared" si="21"/>
        <v>1</v>
      </c>
      <c r="AQ87" s="15">
        <f t="shared" si="22"/>
        <v>1</v>
      </c>
      <c r="AR87" s="15">
        <f t="shared" si="23"/>
        <v>1</v>
      </c>
      <c r="AS87" s="26">
        <f t="shared" si="16"/>
        <v>1</v>
      </c>
    </row>
    <row r="88" spans="1:45">
      <c r="A88" t="str">
        <f>'Model output'!A87</f>
        <v>TCGA-DJ-A3UN</v>
      </c>
      <c r="B88" s="52">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1</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2"/>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output'!G87)),AND(ISNUMBER(SEARCH("3",'Model output'!G87)),NOT(ISNUMBER(SEARCH("N3",'Model output'!G87)))),ISNUMBER(SEARCH("IV",'Model output'!G87)),ISNUMBER(SEARCH("four",'Model output'!G87)),ISNUMBER(SEARCH("4",'Model output'!G87)),ISNUMBER(SEARCH("V ",'Model output'!G87)),ISNUMBER(SEARCH("five",'Model output'!G87)),ISNUMBER(SEARCH("5",'Model output'!G87))))), "lateral", "central"))</f>
        <v/>
      </c>
      <c r="H88" t="str">
        <f>IF('Model output'!H87="","negative", IF('Model output'!H87=" ", "negative", IF('Model output'!H87="[]", "negative", IF(ISNUMBER(SEARCH("lymph node",'Model output'!H87)),"negative", IF(ISNUMBER(SEARCH("adipose tissue",'Model output'!H87)), "negative", IF(ISNUMBER(SEARCH("neck dissection",'Model output'!H87)),"negative","positive"))))))</f>
        <v>negative</v>
      </c>
      <c r="I88" t="str">
        <f>IF('Model output'!I87="","",IF(ISNUMBER('Model output'!I87),'Model output'!I87,1))</f>
        <v/>
      </c>
      <c r="J88" t="str">
        <f>IF('Model output'!J87="","",IF(AND(ISNUMBER('Model output'!J87),'Model output'!J87&lt;=I88),'Model output'!J87,IF(ISNUMBER(SEARCH("0/",'Model output'!J87)),0,1)))</f>
        <v/>
      </c>
      <c r="K88" t="str" cm="1">
        <f t="array" ref="K88">IF(COUNT(FIND({0,1,2,3,4,5,6,7,8,9},'Model output'!K87))&gt;0,'Model output'!K87,"")</f>
        <v/>
      </c>
      <c r="L88" s="8" t="str">
        <f t="shared" si="17"/>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 carcinoma</v>
      </c>
      <c r="O88" t="str">
        <f>IF('Model output'!M87="","",'Model output'!M87)</f>
        <v>classical</v>
      </c>
      <c r="P88" t="str">
        <f>IF('Model output'!N87="","",'Model output'!N87)</f>
        <v>1.2 cm</v>
      </c>
      <c r="Q88" t="str">
        <f t="shared" si="13"/>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output'!P87="",'Model output'!P87="C",ISNUMBER(SEARCH("Not identified", 'Model output'!P87)),ISNUMBER(SEARCH("Absent",'Model output'!P87)),ISNUMBER(SEARCH("Absence",'Model output'!P87)),AND(ISNUMBER(SEARCH("No",'Model output'!P87)),NOT(ISNUMBER(SEARCH("diagnostic",'Model output'!P87)))),ISNUMBER(SEARCH("Negative",'Model output'!P87))),"negative","positive")</f>
        <v>negative</v>
      </c>
      <c r="T88">
        <f>IF('Model output'!O87="","",'Model output'!O87)</f>
        <v>2</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9" t="str">
        <f>IF('Model output'!S87="","",'Model output'!S87)</f>
        <v/>
      </c>
      <c r="Y88" t="str">
        <f>IF(OR('Model output'!S87="",ISNUMBER(SEARCH("No extension",'Model output'!S87)),ISNUMBER(SEARCH("Absent",'Model output'!S87)),ISNUMBER(SEARCH("Absence",'Model output'!S87)),AND(ISNUMBER(SEARCH("Not identified",'Model output'!S87)),NOT(ISNUMBER(SEARCH("Present, minimal",'Model output'!S87)))),AND(ISNUMBER(SEARCH("No",'Model output'!S87)),NOT(ISNUMBER(SEARCH("carcinoma",'Model output'!S87))),NOT(ISNUMBER(SEARCH("Present, minimal",'Model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muscle",X88)),ISNUMBER(SEARCH("larynx",X88)),AND(ISNUMBER(SEARCH("trachea",X88)),NOT(ISNUMBER(SEARCH("peritracheal fibroadipose tissue",X88)))),ISNUMBER(SEARCH("esophagus",X88)),ISNUMBER(SEARCH("recurrent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33" t="str">
        <f>IF(OR('Model output'!V87="", AND(ISERROR(SEARCH("Positive",'Model output'!V87)), ISNUMBER(SEARCH("Negative",'Model output'!V87))), ISNUMBER(SEARCH("Cannot be assessed",'Model output'!V87)), AND(ISNUMBER(SEARCH("Uninvolved",'Model output'!V87)),NOT(ISNUMBER(SEARCH("margin(s) involved",'Model output'!V87))),NOT(ISNUMBER(SEARCH("Involved by carcinoma for the second tumor",'Model output'!V87)))), ISNUMBER(SEARCH("No involvement",'Model output'!V87)), AND(NOT(ISNUMBER(SEARCH("focal",'Model output'!V87))),ISNUMBER(SEARCH("Free",'Model output'!V87))), ISNUMBER(SEARCH("narrowly excised",'Model output'!V87)), ISNUMBER(SEARCH("none",'Model output'!V87)), ISNUMBER(SEARCH("R0",'Model output'!V87)), ISNUMBER(SEARCH("&lt;0.2 mm",'Model output'!V87)), ISNUMBER(SEARCH("1 mm",'Model output'!V87)), ISNUMBER(SEARCH("0.1 CM",'Model output'!V87)), ISNUMBER(SEARCH("less than 0.2 mm",'Model output'!V87)), ISNUMBER(SEARCH("less than 1.0 mm",'Model output'!V87)), ISNUMBER(SEARCH("less than 0.5 mm",'Model output'!V87)), ISNUMBER(SEARCH("abut",'Model output'!V87))), "negative", "positive")</f>
        <v>negative</v>
      </c>
      <c r="AE88" s="40"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OR(ISNUMBER(SEARCH("papillary",N88,1)),ISNUMBER(SEARCH("papillary carcinoma",O88,1))),S88="positive"),AND(AND(ISNUMBER(J88),J88&gt;=5),M88=""),AND(AND(ISNUMBER(J88),J88&gt;=5),AND(ISNUMBER(M88),M88&gt;=1)),AND(ISNUMBER(SERACH("papillary",N88)),OR(Y88="positive",Z88="positive"), ISNUMBER(SEARCH("BRAF",AB88)))),"intermediate","low"))</f>
        <v>low</v>
      </c>
      <c r="AF88" s="41" t="str">
        <f t="shared" si="14"/>
        <v>1b</v>
      </c>
      <c r="AG88" s="41" t="str">
        <f t="shared" si="15"/>
        <v>0</v>
      </c>
      <c r="AH88" s="41" t="str">
        <f t="shared" si="18"/>
        <v>0</v>
      </c>
      <c r="AI88" s="46" t="str">
        <f t="shared" si="19"/>
        <v>I</v>
      </c>
      <c r="AJ88" s="40" t="s">
        <v>741</v>
      </c>
      <c r="AK88" s="45" t="s">
        <v>1002</v>
      </c>
      <c r="AL88" s="45" t="s">
        <v>1003</v>
      </c>
      <c r="AM88" s="45" t="s">
        <v>1006</v>
      </c>
      <c r="AN88" s="45" t="s">
        <v>67</v>
      </c>
      <c r="AO88" s="12">
        <f t="shared" ca="1" si="20"/>
        <v>1</v>
      </c>
      <c r="AP88" s="15">
        <f t="shared" si="21"/>
        <v>1</v>
      </c>
      <c r="AQ88" s="15">
        <f t="shared" si="22"/>
        <v>1</v>
      </c>
      <c r="AR88" s="15">
        <f t="shared" si="23"/>
        <v>1</v>
      </c>
      <c r="AS88" s="26">
        <f t="shared" si="16"/>
        <v>1</v>
      </c>
    </row>
    <row r="89" spans="1:45">
      <c r="A89" t="str">
        <f>'Model output'!A88</f>
        <v>TCGA-DJ-A3UO</v>
      </c>
      <c r="B89" s="52">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1a</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
      </c>
      <c r="F89" t="str">
        <f t="shared" si="12"/>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output'!G88)),AND(ISNUMBER(SEARCH("3",'Model output'!G88)),NOT(ISNUMBER(SEARCH("N3",'Model output'!G88)))),ISNUMBER(SEARCH("IV",'Model output'!G88)),ISNUMBER(SEARCH("four",'Model output'!G88)),ISNUMBER(SEARCH("4",'Model output'!G88)),ISNUMBER(SEARCH("V ",'Model output'!G88)),ISNUMBER(SEARCH("five",'Model output'!G88)),ISNUMBER(SEARCH("5",'Model output'!G88))))), "lateral", "central"))</f>
        <v>lateral</v>
      </c>
      <c r="H89" t="str">
        <f>IF('Model output'!H88="","negative", IF('Model output'!H88=" ", "negative", IF('Model output'!H88="[]", "negative", IF(ISNUMBER(SEARCH("lymph node",'Model output'!H88)),"negative", IF(ISNUMBER(SEARCH("adipose tissue",'Model output'!H88)), "negative", IF(ISNUMBER(SEARCH("neck dissection",'Model output'!H88)),"negative","positive"))))))</f>
        <v>negative</v>
      </c>
      <c r="I89">
        <f>IF('Model output'!I88="","",IF(ISNUMBER('Model output'!I88),'Model output'!I88,1))</f>
        <v>32</v>
      </c>
      <c r="J89">
        <f>IF('Model output'!J88="","",IF(AND(ISNUMBER('Model output'!J88),'Model output'!J88&lt;=I89),'Model output'!J88,IF(ISNUMBER(SEARCH("0/",'Model output'!J88)),0,1)))</f>
        <v>5</v>
      </c>
      <c r="K89" t="str" cm="1">
        <f t="array" ref="K89">IF(COUNT(FIND({0,1,2,3,4,5,6,7,8,9},'Model output'!K88))&gt;0,'Model output'!K88,"")</f>
        <v>0.9cm</v>
      </c>
      <c r="L89" s="8" t="str">
        <f t="shared" si="17"/>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 carcinoma</v>
      </c>
      <c r="O89" t="str">
        <f>IF('Model output'!M88="","",'Model output'!M88)</f>
        <v>Classical</v>
      </c>
      <c r="P89" t="str">
        <f>IF('Model output'!N88="","",'Model output'!N88)</f>
        <v>2.8 cm (right lobe) and 1.5 cm (left lobe)</v>
      </c>
      <c r="Q89" t="str">
        <f t="shared" si="13"/>
        <v>2.8cm,1.5cm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output'!P88="",'Model output'!P88="C",ISNUMBER(SEARCH("Not identified", 'Model output'!P88)),ISNUMBER(SEARCH("Absent",'Model output'!P88)),ISNUMBER(SEARCH("Absence",'Model output'!P88)),AND(ISNUMBER(SEARCH("No",'Model output'!P88)),NOT(ISNUMBER(SEARCH("diagnostic",'Model output'!P88)))),ISNUMBER(SEARCH("Negative",'Model output'!P88))),"negative","positive")</f>
        <v>positive</v>
      </c>
      <c r="T89">
        <f>IF('Model output'!O88="","",'Model output'!O88)</f>
        <v>4</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 including a focus in the extrathyroidal tissue</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9" t="str">
        <f>IF('Model output'!S88="","",'Model output'!S88)</f>
        <v>perithyroid fibroadipose tissue</v>
      </c>
      <c r="Y89" t="str">
        <f>IF(OR('Model output'!S88="",ISNUMBER(SEARCH("No extension",'Model output'!S88)),ISNUMBER(SEARCH("Absent",'Model output'!S88)),ISNUMBER(SEARCH("Absence",'Model output'!S88)),AND(ISNUMBER(SEARCH("Not identified",'Model output'!S88)),NOT(ISNUMBER(SEARCH("Present, minimal",'Model output'!S88)))),AND(ISNUMBER(SEARCH("No",'Model output'!S88)),NOT(ISNUMBER(SEARCH("carcinoma",'Model output'!S88))),NOT(ISNUMBER(SEARCH("Present, minimal",'Model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muscle",X89)),ISNUMBER(SEARCH("larynx",X89)),AND(ISNUMBER(SEARCH("trachea",X89)),NOT(ISNUMBER(SEARCH("peritracheal fibroadipose tissue",X89)))),ISNUMBER(SEARCH("esophagus",X89)),ISNUMBER(SEARCH("recurrent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33" t="str">
        <f>IF(OR('Model output'!V88="", AND(ISERROR(SEARCH("Positive",'Model output'!V88)), ISNUMBER(SEARCH("Negative",'Model output'!V88))), ISNUMBER(SEARCH("Cannot be assessed",'Model output'!V88)), AND(ISNUMBER(SEARCH("Uninvolved",'Model output'!V88)),NOT(ISNUMBER(SEARCH("margin(s) involved",'Model output'!V88))),NOT(ISNUMBER(SEARCH("Involved by carcinoma for the second tumor",'Model output'!V88)))), ISNUMBER(SEARCH("No involvement",'Model output'!V88)), AND(NOT(ISNUMBER(SEARCH("focal",'Model output'!V88))),ISNUMBER(SEARCH("Free",'Model output'!V88))), ISNUMBER(SEARCH("narrowly excised",'Model output'!V88)), ISNUMBER(SEARCH("none",'Model output'!V88)), ISNUMBER(SEARCH("R0",'Model output'!V88)), ISNUMBER(SEARCH("&lt;0.2 mm",'Model output'!V88)), ISNUMBER(SEARCH("1 mm",'Model output'!V88)), ISNUMBER(SEARCH("0.1 CM",'Model output'!V88)), ISNUMBER(SEARCH("less than 0.2 mm",'Model output'!V88)), ISNUMBER(SEARCH("less than 1.0 mm",'Model output'!V88)), ISNUMBER(SEARCH("less than 0.5 mm",'Model output'!V88)), ISNUMBER(SEARCH("abut",'Model output'!V88))), "negative", "positive")</f>
        <v>negative</v>
      </c>
      <c r="AE89" s="40"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OR(ISNUMBER(SEARCH("papillary",N89,1)),ISNUMBER(SEARCH("papillary carcinoma",O89,1))),S89="positive"),AND(AND(ISNUMBER(J89),J89&gt;=5),M89=""),AND(AND(ISNUMBER(J89),J89&gt;=5),AND(ISNUMBER(M89),M89&gt;=1)),AND(ISNUMBER(SERACH("papillary",N89)),OR(Y89="positive",Z89="positive"), ISNUMBER(SEARCH("BRAF",AB89)))),"intermediate","low"))</f>
        <v>intermediate</v>
      </c>
      <c r="AF89" s="41" t="str">
        <f t="shared" si="14"/>
        <v>2</v>
      </c>
      <c r="AG89" s="41" t="str">
        <f t="shared" si="15"/>
        <v>1b</v>
      </c>
      <c r="AH89" s="41" t="str">
        <f t="shared" si="18"/>
        <v>0</v>
      </c>
      <c r="AI89" s="46" t="str">
        <f t="shared" si="19"/>
        <v>II</v>
      </c>
      <c r="AJ89" s="40" t="s">
        <v>742</v>
      </c>
      <c r="AK89" s="45" t="s">
        <v>1005</v>
      </c>
      <c r="AL89" s="45" t="s">
        <v>1002</v>
      </c>
      <c r="AM89" s="45" t="s">
        <v>1006</v>
      </c>
      <c r="AN89" s="45" t="s">
        <v>1004</v>
      </c>
      <c r="AO89" s="12">
        <f t="shared" ca="1" si="20"/>
        <v>1</v>
      </c>
      <c r="AP89" s="15">
        <f t="shared" si="21"/>
        <v>1</v>
      </c>
      <c r="AQ89" s="15">
        <f t="shared" si="22"/>
        <v>1</v>
      </c>
      <c r="AR89" s="15">
        <f t="shared" si="23"/>
        <v>1</v>
      </c>
      <c r="AS89" s="26">
        <f t="shared" si="16"/>
        <v>1</v>
      </c>
    </row>
    <row r="90" spans="1:45">
      <c r="A90" t="str">
        <f>'Model output'!A89</f>
        <v>TCGA-DJ-A3UQ</v>
      </c>
      <c r="B90" s="52">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2</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X</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
      </c>
      <c r="F90" t="str">
        <f t="shared" si="12"/>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output'!G89)),AND(ISNUMBER(SEARCH("3",'Model output'!G89)),NOT(ISNUMBER(SEARCH("N3",'Model output'!G89)))),ISNUMBER(SEARCH("IV",'Model output'!G89)),ISNUMBER(SEARCH("four",'Model output'!G89)),ISNUMBER(SEARCH("4",'Model output'!G89)),ISNUMBER(SEARCH("V ",'Model output'!G89)),ISNUMBER(SEARCH("five",'Model output'!G89)),ISNUMBER(SEARCH("5",'Model output'!G89))))), "lateral", "central"))</f>
        <v>central</v>
      </c>
      <c r="H90" t="str">
        <f>IF('Model output'!H89="","negative", IF('Model output'!H89=" ", "negative", IF('Model output'!H89="[]", "negative", IF(ISNUMBER(SEARCH("lymph node",'Model output'!H89)),"negative", IF(ISNUMBER(SEARCH("adipose tissue",'Model output'!H89)), "negative", IF(ISNUMBER(SEARCH("neck dissection",'Model output'!H89)),"negative","positive"))))))</f>
        <v>negative</v>
      </c>
      <c r="I90">
        <f>IF('Model output'!I89="","",IF(ISNUMBER('Model output'!I89),'Model output'!I89,1))</f>
        <v>6</v>
      </c>
      <c r="J90">
        <f>IF('Model output'!J89="","",IF(AND(ISNUMBER('Model output'!J89),'Model output'!J89&lt;=I90),'Model output'!J89,IF(ISNUMBER(SEARCH("0/",'Model output'!J89)),0,1)))</f>
        <v>5</v>
      </c>
      <c r="K90" t="str" cm="1">
        <f t="array" ref="K90">IF(COUNT(FIND({0,1,2,3,4,5,6,7,8,9},'Model output'!K89))&gt;0,'Model output'!K89,"")</f>
        <v>0.6cm</v>
      </c>
      <c r="L90" s="8" t="str">
        <f t="shared" si="17"/>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 microcarcinoma</v>
      </c>
      <c r="O90" t="str">
        <f>IF('Model output'!M89="","",'Model output'!M89)</f>
        <v>tall cell, columnar cell</v>
      </c>
      <c r="P90" t="str">
        <f>IF('Model output'!N89="","",'Model output'!N89)</f>
        <v>0.8cm</v>
      </c>
      <c r="Q90" t="str">
        <f t="shared" si="13"/>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output'!P89="",'Model output'!P89="C",ISNUMBER(SEARCH("Not identified", 'Model output'!P89)),ISNUMBER(SEARCH("Absent",'Model output'!P89)),ISNUMBER(SEARCH("Absence",'Model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9" t="str">
        <f>IF('Model output'!S89="","",'Model output'!S89)</f>
        <v>perithyroidal fibroadipose tissue</v>
      </c>
      <c r="Y90" t="str">
        <f>IF(OR('Model output'!S89="",ISNUMBER(SEARCH("No extension",'Model output'!S89)),ISNUMBER(SEARCH("Absent",'Model output'!S89)),ISNUMBER(SEARCH("Absence",'Model output'!S89)),AND(ISNUMBER(SEARCH("Not identified",'Model output'!S89)),NOT(ISNUMBER(SEARCH("Present, minimal",'Model output'!S89)))),AND(ISNUMBER(SEARCH("No",'Model output'!S89)),NOT(ISNUMBER(SEARCH("carcinoma",'Model output'!S89))),NOT(ISNUMBER(SEARCH("Present, minimal",'Model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muscle",X90)),ISNUMBER(SEARCH("larynx",X90)),AND(ISNUMBER(SEARCH("trachea",X90)),NOT(ISNUMBER(SEARCH("peritracheal fibroadipose tissue",X90)))),ISNUMBER(SEARCH("esophagus",X90)),ISNUMBER(SEARCH("recurrent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33" t="str">
        <f>IF(OR('Model output'!V89="", AND(ISERROR(SEARCH("Positive",'Model output'!V89)), ISNUMBER(SEARCH("Negative",'Model output'!V89))), ISNUMBER(SEARCH("Cannot be assessed",'Model output'!V89)), AND(ISNUMBER(SEARCH("Uninvolved",'Model output'!V89)),NOT(ISNUMBER(SEARCH("margin(s) involved",'Model output'!V89))),NOT(ISNUMBER(SEARCH("Involved by carcinoma for the second tumor",'Model output'!V89)))), ISNUMBER(SEARCH("No involvement",'Model output'!V89)), AND(NOT(ISNUMBER(SEARCH("focal",'Model output'!V89))),ISNUMBER(SEARCH("Free",'Model output'!V89))), ISNUMBER(SEARCH("narrowly excised",'Model output'!V89)), ISNUMBER(SEARCH("none",'Model output'!V89)), ISNUMBER(SEARCH("R0",'Model output'!V89)), ISNUMBER(SEARCH("&lt;0.2 mm",'Model output'!V89)), ISNUMBER(SEARCH("1 mm",'Model output'!V89)), ISNUMBER(SEARCH("0.1 CM",'Model output'!V89)), ISNUMBER(SEARCH("less than 0.2 mm",'Model output'!V89)), ISNUMBER(SEARCH("less than 1.0 mm",'Model output'!V89)), ISNUMBER(SEARCH("less than 0.5 mm",'Model output'!V89)), ISNUMBER(SEARCH("abut",'Model output'!V89))), "negative", "positive")</f>
        <v>negative</v>
      </c>
      <c r="AE90" s="40"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OR(ISNUMBER(SEARCH("papillary",N90,1)),ISNUMBER(SEARCH("papillary carcinoma",O90,1))),S90="positive"),AND(AND(ISNUMBER(J90),J90&gt;=5),M90=""),AND(AND(ISNUMBER(J90),J90&gt;=5),AND(ISNUMBER(M90),M90&gt;=1)),AND(ISNUMBER(SERACH("papillary",N90)),OR(Y90="positive",Z90="positive"), ISNUMBER(SEARCH("BRAF",AB90)))),"intermediate","low"))</f>
        <v>intermediate</v>
      </c>
      <c r="AF90" s="41" t="str">
        <f t="shared" si="14"/>
        <v>1a</v>
      </c>
      <c r="AG90" s="41" t="str">
        <f t="shared" si="15"/>
        <v>1a</v>
      </c>
      <c r="AH90" s="41" t="str">
        <f t="shared" si="18"/>
        <v>0</v>
      </c>
      <c r="AI90" s="46" t="str">
        <f t="shared" si="19"/>
        <v>I</v>
      </c>
      <c r="AJ90" s="40" t="s">
        <v>742</v>
      </c>
      <c r="AK90" s="45" t="s">
        <v>1007</v>
      </c>
      <c r="AL90" s="45" t="s">
        <v>1007</v>
      </c>
      <c r="AM90" s="45" t="s">
        <v>1006</v>
      </c>
      <c r="AN90" s="45" t="s">
        <v>67</v>
      </c>
      <c r="AO90" s="12">
        <f t="shared" ca="1" si="20"/>
        <v>1</v>
      </c>
      <c r="AP90" s="15">
        <f t="shared" si="21"/>
        <v>1</v>
      </c>
      <c r="AQ90" s="15">
        <f t="shared" si="22"/>
        <v>1</v>
      </c>
      <c r="AR90" s="15">
        <f t="shared" si="23"/>
        <v>1</v>
      </c>
      <c r="AS90" s="26">
        <f t="shared" si="16"/>
        <v>1</v>
      </c>
    </row>
    <row r="91" spans="1:45">
      <c r="A91" t="str">
        <f>'Model output'!A90</f>
        <v>TCGA-DJ-A3UR</v>
      </c>
      <c r="B91" s="52">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
      </c>
      <c r="F91" t="str">
        <f t="shared" si="12"/>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output'!G90)),AND(ISNUMBER(SEARCH("3",'Model output'!G90)),NOT(ISNUMBER(SEARCH("N3",'Model output'!G90)))),ISNUMBER(SEARCH("IV",'Model output'!G90)),ISNUMBER(SEARCH("four",'Model output'!G90)),ISNUMBER(SEARCH("4",'Model output'!G90)),ISNUMBER(SEARCH("V ",'Model output'!G90)),ISNUMBER(SEARCH("five",'Model output'!G90)),ISNUMBER(SEARCH("5",'Model output'!G90))))), "lateral", "central"))</f>
        <v>central</v>
      </c>
      <c r="H91" t="str">
        <f>IF('Model output'!H90="","negative", IF('Model output'!H90=" ", "negative", IF('Model output'!H90="[]", "negative", IF(ISNUMBER(SEARCH("lymph node",'Model output'!H90)),"negative", IF(ISNUMBER(SEARCH("adipose tissue",'Model output'!H90)), "negative", IF(ISNUMBER(SEARCH("neck dissection",'Model output'!H90)),"negative","positive"))))))</f>
        <v>negative</v>
      </c>
      <c r="I91">
        <f>IF('Model output'!I90="","",IF(ISNUMBER('Model output'!I90),'Model output'!I90,1))</f>
        <v>8</v>
      </c>
      <c r="J91">
        <f>IF('Model output'!J90="","",IF(AND(ISNUMBER('Model output'!J90),'Model output'!J90&lt;=I91),'Model output'!J90,IF(ISNUMBER(SEARCH("0/",'Model output'!J90)),0,1)))</f>
        <v>4</v>
      </c>
      <c r="K91" t="str" cm="1">
        <f t="array" ref="K91">IF(COUNT(FIND({0,1,2,3,4,5,6,7,8,9},'Model output'!K90))&gt;0,'Model output'!K90,"")</f>
        <v>0.5 cm</v>
      </c>
      <c r="L91" s="8" t="str">
        <f t="shared" si="17"/>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microcarcinoma (tall cell features)</v>
      </c>
      <c r="P91" t="str">
        <f>IF('Model output'!N90="","",'Model output'!N90)</f>
        <v>1 cm</v>
      </c>
      <c r="Q91" t="str">
        <f t="shared" si="13"/>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output'!P90="",'Model output'!P90="C",ISNUMBER(SEARCH("Not identified", 'Model output'!P90)),ISNUMBER(SEARCH("Absent",'Model output'!P90)),ISNUMBER(SEARCH("Absence",'Model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9" t="str">
        <f>IF('Model output'!S90="","",'Model output'!S90)</f>
        <v>peritracheal fibroadipose tissue</v>
      </c>
      <c r="Y91" t="str">
        <f>IF(OR('Model output'!S90="",ISNUMBER(SEARCH("No extension",'Model output'!S90)),ISNUMBER(SEARCH("Absent",'Model output'!S90)),ISNUMBER(SEARCH("Absence",'Model output'!S90)),AND(ISNUMBER(SEARCH("Not identified",'Model output'!S90)),NOT(ISNUMBER(SEARCH("Present, minimal",'Model output'!S90)))),AND(ISNUMBER(SEARCH("No",'Model output'!S90)),NOT(ISNUMBER(SEARCH("carcinoma",'Model output'!S90))),NOT(ISNUMBER(SEARCH("Present, minimal",'Model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muscle",X91)),ISNUMBER(SEARCH("larynx",X91)),AND(ISNUMBER(SEARCH("trachea",X91)),NOT(ISNUMBER(SEARCH("peritracheal fibroadipose tissue",X91)))),ISNUMBER(SEARCH("esophagus",X91)),ISNUMBER(SEARCH("recurrent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33" t="str">
        <f>IF(OR('Model output'!V90="", AND(ISERROR(SEARCH("Positive",'Model output'!V90)), ISNUMBER(SEARCH("Negative",'Model output'!V90))), ISNUMBER(SEARCH("Cannot be assessed",'Model output'!V90)), AND(ISNUMBER(SEARCH("Uninvolved",'Model output'!V90)),NOT(ISNUMBER(SEARCH("margin(s) involved",'Model output'!V90))),NOT(ISNUMBER(SEARCH("Involved by carcinoma for the second tumor",'Model output'!V90)))), ISNUMBER(SEARCH("No involvement",'Model output'!V90)), AND(NOT(ISNUMBER(SEARCH("focal",'Model output'!V90))),ISNUMBER(SEARCH("Free",'Model output'!V90))), ISNUMBER(SEARCH("narrowly excised",'Model output'!V90)), ISNUMBER(SEARCH("none",'Model output'!V90)), ISNUMBER(SEARCH("R0",'Model output'!V90)), ISNUMBER(SEARCH("&lt;0.2 mm",'Model output'!V90)), ISNUMBER(SEARCH("1 mm",'Model output'!V90)), ISNUMBER(SEARCH("0.1 CM",'Model output'!V90)), ISNUMBER(SEARCH("less than 0.2 mm",'Model output'!V90)), ISNUMBER(SEARCH("less than 1.0 mm",'Model output'!V90)), ISNUMBER(SEARCH("less than 0.5 mm",'Model output'!V90)), ISNUMBER(SEARCH("abut",'Model output'!V90))), "negative", "positive")</f>
        <v>negative</v>
      </c>
      <c r="AE91" s="40"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OR(ISNUMBER(SEARCH("papillary",N91,1)),ISNUMBER(SEARCH("papillary carcinoma",O91,1))),S91="positive"),AND(AND(ISNUMBER(J91),J91&gt;=5),M91=""),AND(AND(ISNUMBER(J91),J91&gt;=5),AND(ISNUMBER(M91),M91&gt;=1)),AND(ISNUMBER(SERACH("papillary",N91)),OR(Y91="positive",Z91="positive"), ISNUMBER(SEARCH("BRAF",AB91)))),"intermediate","low"))</f>
        <v>intermediate</v>
      </c>
      <c r="AF91" s="41" t="str">
        <f t="shared" si="14"/>
        <v>1a</v>
      </c>
      <c r="AG91" s="41" t="str">
        <f t="shared" si="15"/>
        <v>1a</v>
      </c>
      <c r="AH91" s="41" t="str">
        <f t="shared" si="18"/>
        <v>0</v>
      </c>
      <c r="AI91" s="46" t="str">
        <f t="shared" si="19"/>
        <v>I</v>
      </c>
      <c r="AJ91" s="40" t="s">
        <v>742</v>
      </c>
      <c r="AK91" s="45" t="s">
        <v>1007</v>
      </c>
      <c r="AL91" s="45" t="s">
        <v>1007</v>
      </c>
      <c r="AM91" s="45" t="s">
        <v>1006</v>
      </c>
      <c r="AN91" s="45" t="s">
        <v>67</v>
      </c>
      <c r="AO91" s="12">
        <f t="shared" ca="1" si="20"/>
        <v>1</v>
      </c>
      <c r="AP91" s="15">
        <f t="shared" si="21"/>
        <v>1</v>
      </c>
      <c r="AQ91" s="15">
        <f t="shared" si="22"/>
        <v>1</v>
      </c>
      <c r="AR91" s="15">
        <f t="shared" si="23"/>
        <v>1</v>
      </c>
      <c r="AS91" s="26">
        <f t="shared" si="16"/>
        <v>1</v>
      </c>
    </row>
    <row r="92" spans="1:45">
      <c r="A92" t="str">
        <f>'Model output'!A91</f>
        <v>TCGA-DJ-A3US</v>
      </c>
      <c r="B92" s="52">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1</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2"/>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output'!G91)),AND(ISNUMBER(SEARCH("3",'Model output'!G91)),NOT(ISNUMBER(SEARCH("N3",'Model output'!G91)))),ISNUMBER(SEARCH("IV",'Model output'!G91)),ISNUMBER(SEARCH("four",'Model output'!G91)),ISNUMBER(SEARCH("4",'Model output'!G91)),ISNUMBER(SEARCH("V ",'Model output'!G91)),ISNUMBER(SEARCH("five",'Model output'!G91)),ISNUMBER(SEARCH("5",'Model output'!G91))))), "lateral", "central"))</f>
        <v/>
      </c>
      <c r="H92" t="str">
        <f>IF('Model output'!H91="","negative", IF('Model output'!H91=" ", "negative", IF('Model output'!H91="[]", "negative", IF(ISNUMBER(SEARCH("lymph node",'Model output'!H91)),"negative", IF(ISNUMBER(SEARCH("adipose tissue",'Model output'!H91)), "negative", IF(ISNUMBER(SEARCH("neck dissection",'Model output'!H91)),"negative","positive"))))))</f>
        <v>negative</v>
      </c>
      <c r="I92" t="str">
        <f>IF('Model output'!I91="","",IF(ISNUMBER('Model output'!I91),'Model output'!I91,1))</f>
        <v/>
      </c>
      <c r="J92" t="str">
        <f>IF('Model output'!J91="","",IF(AND(ISNUMBER('Model output'!J91),'Model output'!J91&lt;=I92),'Model output'!J91,IF(ISNUMBER(SEARCH("0/",'Model output'!J91)),0,1)))</f>
        <v/>
      </c>
      <c r="K92" t="str" cm="1">
        <f t="array" ref="K92">IF(COUNT(FIND({0,1,2,3,4,5,6,7,8,9},'Model output'!K91))&gt;0,'Model output'!K91,"")</f>
        <v/>
      </c>
      <c r="L92" s="8" t="str">
        <f t="shared" si="17"/>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 carcinoma</v>
      </c>
      <c r="O92" t="str">
        <f>IF('Model output'!M91="","",'Model output'!M91)</f>
        <v>classical</v>
      </c>
      <c r="P92" t="str">
        <f>IF('Model output'!N91="","",'Model output'!N91)</f>
        <v>1.5 cm</v>
      </c>
      <c r="Q92" t="str">
        <f t="shared" si="13"/>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output'!P91="",'Model output'!P91="C",ISNUMBER(SEARCH("Not identified", 'Model output'!P91)),ISNUMBER(SEARCH("Absent",'Model output'!P91)),ISNUMBER(SEARCH("Absence",'Model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negative</v>
      </c>
      <c r="X92" s="19" t="str">
        <f>IF('Model output'!S91="","",'Model output'!S91)</f>
        <v>Not identified</v>
      </c>
      <c r="Y92" t="str">
        <f>IF(OR('Model output'!S91="",ISNUMBER(SEARCH("No extension",'Model output'!S91)),ISNUMBER(SEARCH("Absent",'Model output'!S91)),ISNUMBER(SEARCH("Absence",'Model output'!S91)),AND(ISNUMBER(SEARCH("Not identified",'Model output'!S91)),NOT(ISNUMBER(SEARCH("Present, minimal",'Model output'!S91)))),AND(ISNUMBER(SEARCH("No",'Model output'!S91)),NOT(ISNUMBER(SEARCH("carcinoma",'Model output'!S91))),NOT(ISNUMBER(SEARCH("Present, minimal",'Model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muscle",X92)),ISNUMBER(SEARCH("larynx",X92)),AND(ISNUMBER(SEARCH("trachea",X92)),NOT(ISNUMBER(SEARCH("peritracheal fibroadipose tissue",X92)))),ISNUMBER(SEARCH("esophagus",X92)),ISNUMBER(SEARCH("recurrent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33" t="str">
        <f>IF(OR('Model output'!V91="", AND(ISERROR(SEARCH("Positive",'Model output'!V91)), ISNUMBER(SEARCH("Negative",'Model output'!V91))), ISNUMBER(SEARCH("Cannot be assessed",'Model output'!V91)), AND(ISNUMBER(SEARCH("Uninvolved",'Model output'!V91)),NOT(ISNUMBER(SEARCH("margin(s) involved",'Model output'!V91))),NOT(ISNUMBER(SEARCH("Involved by carcinoma for the second tumor",'Model output'!V91)))), ISNUMBER(SEARCH("No involvement",'Model output'!V91)), AND(NOT(ISNUMBER(SEARCH("focal",'Model output'!V91))),ISNUMBER(SEARCH("Free",'Model output'!V91))), ISNUMBER(SEARCH("narrowly excised",'Model output'!V91)), ISNUMBER(SEARCH("none",'Model output'!V91)), ISNUMBER(SEARCH("R0",'Model output'!V91)), ISNUMBER(SEARCH("&lt;0.2 mm",'Model output'!V91)), ISNUMBER(SEARCH("1 mm",'Model output'!V91)), ISNUMBER(SEARCH("0.1 CM",'Model output'!V91)), ISNUMBER(SEARCH("less than 0.2 mm",'Model output'!V91)), ISNUMBER(SEARCH("less than 1.0 mm",'Model output'!V91)), ISNUMBER(SEARCH("less than 0.5 mm",'Model output'!V91)), ISNUMBER(SEARCH("abut",'Model output'!V91))), "negative", "positive")</f>
        <v>negative</v>
      </c>
      <c r="AE92" s="40"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OR(ISNUMBER(SEARCH("papillary",N92,1)),ISNUMBER(SEARCH("papillary carcinoma",O92,1))),S92="positive"),AND(AND(ISNUMBER(J92),J92&gt;=5),M92=""),AND(AND(ISNUMBER(J92),J92&gt;=5),AND(ISNUMBER(M92),M92&gt;=1)),AND(ISNUMBER(SERACH("papillary",N92)),OR(Y92="positive",Z92="positive"), ISNUMBER(SEARCH("BRAF",AB92)))),"intermediate","low"))</f>
        <v>low</v>
      </c>
      <c r="AF92" s="41" t="str">
        <f t="shared" si="14"/>
        <v>1b</v>
      </c>
      <c r="AG92" s="41" t="str">
        <f t="shared" si="15"/>
        <v>0</v>
      </c>
      <c r="AH92" s="41" t="str">
        <f t="shared" si="18"/>
        <v>0</v>
      </c>
      <c r="AI92" s="46" t="str">
        <f t="shared" si="19"/>
        <v>I</v>
      </c>
      <c r="AJ92" s="40" t="s">
        <v>741</v>
      </c>
      <c r="AK92" s="45" t="s">
        <v>1002</v>
      </c>
      <c r="AL92" s="45" t="s">
        <v>1006</v>
      </c>
      <c r="AM92" s="45" t="s">
        <v>1006</v>
      </c>
      <c r="AN92" s="45" t="s">
        <v>67</v>
      </c>
      <c r="AO92" s="12">
        <f t="shared" ca="1" si="20"/>
        <v>1</v>
      </c>
      <c r="AP92" s="15">
        <f t="shared" si="21"/>
        <v>1</v>
      </c>
      <c r="AQ92" s="15">
        <f t="shared" si="22"/>
        <v>1</v>
      </c>
      <c r="AR92" s="15">
        <f t="shared" si="23"/>
        <v>1</v>
      </c>
      <c r="AS92" s="26">
        <f t="shared" si="16"/>
        <v>1</v>
      </c>
    </row>
    <row r="93" spans="1:45">
      <c r="A93" t="str">
        <f>'Model output'!A92</f>
        <v>TCGA-DJ-A3UT</v>
      </c>
      <c r="B93" s="52">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1</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X</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X</v>
      </c>
      <c r="F93" t="str">
        <f t="shared" si="12"/>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output'!G92)),AND(ISNUMBER(SEARCH("3",'Model output'!G92)),NOT(ISNUMBER(SEARCH("N3",'Model output'!G92)))),ISNUMBER(SEARCH("IV",'Model output'!G92)),ISNUMBER(SEARCH("four",'Model output'!G92)),ISNUMBER(SEARCH("4",'Model output'!G92)),ISNUMBER(SEARCH("V ",'Model output'!G92)),ISNUMBER(SEARCH("five",'Model output'!G92)),ISNUMBER(SEARCH("5",'Model output'!G92))))), "lateral", "central"))</f>
        <v/>
      </c>
      <c r="H93" t="str">
        <f>IF('Model output'!H92="","negative", IF('Model output'!H92=" ", "negative", IF('Model output'!H92="[]", "negative", IF(ISNUMBER(SEARCH("lymph node",'Model output'!H92)),"negative", IF(ISNUMBER(SEARCH("adipose tissue",'Model output'!H92)), "negative", IF(ISNUMBER(SEARCH("neck dissection",'Model output'!H92)),"negative","positive"))))))</f>
        <v>negative</v>
      </c>
      <c r="I93" t="str">
        <f>IF('Model output'!I92="","",IF(ISNUMBER('Model output'!I92),'Model output'!I92,1))</f>
        <v/>
      </c>
      <c r="J93" t="str">
        <f>IF('Model output'!J92="","",IF(AND(ISNUMBER('Model output'!J92),'Model output'!J92&lt;=I93),'Model output'!J92,IF(ISNUMBER(SEARCH("0/",'Model output'!J92)),0,1)))</f>
        <v/>
      </c>
      <c r="K93" t="str" cm="1">
        <f t="array" ref="K93">IF(COUNT(FIND({0,1,2,3,4,5,6,7,8,9},'Model output'!K92))&gt;0,'Model output'!K92,"")</f>
        <v/>
      </c>
      <c r="L93" s="8" t="str">
        <f t="shared" si="17"/>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3"/>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output'!P92="",'Model output'!P92="C",ISNUMBER(SEARCH("Not identified", 'Model output'!P92)),ISNUMBER(SEARCH("Absent",'Model output'!P92)),ISNUMBER(SEARCH("Absence",'Model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9" t="str">
        <f>IF('Model output'!S92="","",'Model output'!S92)</f>
        <v>Not Identified</v>
      </c>
      <c r="Y93" t="str">
        <f>IF(OR('Model output'!S92="",ISNUMBER(SEARCH("No extension",'Model output'!S92)),ISNUMBER(SEARCH("Absent",'Model output'!S92)),ISNUMBER(SEARCH("Absence",'Model output'!S92)),AND(ISNUMBER(SEARCH("Not identified",'Model output'!S92)),NOT(ISNUMBER(SEARCH("Present, minimal",'Model output'!S92)))),AND(ISNUMBER(SEARCH("No",'Model output'!S92)),NOT(ISNUMBER(SEARCH("carcinoma",'Model output'!S92))),NOT(ISNUMBER(SEARCH("Present, minimal",'Model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muscle",X93)),ISNUMBER(SEARCH("larynx",X93)),AND(ISNUMBER(SEARCH("trachea",X93)),NOT(ISNUMBER(SEARCH("peritracheal fibroadipose tissue",X93)))),ISNUMBER(SEARCH("esophagus",X93)),ISNUMBER(SEARCH("recurrent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33" t="str">
        <f>IF(OR('Model output'!V92="", AND(ISERROR(SEARCH("Positive",'Model output'!V92)), ISNUMBER(SEARCH("Negative",'Model output'!V92))), ISNUMBER(SEARCH("Cannot be assessed",'Model output'!V92)), AND(ISNUMBER(SEARCH("Uninvolved",'Model output'!V92)),NOT(ISNUMBER(SEARCH("margin(s) involved",'Model output'!V92))),NOT(ISNUMBER(SEARCH("Involved by carcinoma for the second tumor",'Model output'!V92)))), ISNUMBER(SEARCH("No involvement",'Model output'!V92)), AND(NOT(ISNUMBER(SEARCH("focal",'Model output'!V92))),ISNUMBER(SEARCH("Free",'Model output'!V92))), ISNUMBER(SEARCH("narrowly excised",'Model output'!V92)), ISNUMBER(SEARCH("none",'Model output'!V92)), ISNUMBER(SEARCH("R0",'Model output'!V92)), ISNUMBER(SEARCH("&lt;0.2 mm",'Model output'!V92)), ISNUMBER(SEARCH("1 mm",'Model output'!V92)), ISNUMBER(SEARCH("0.1 CM",'Model output'!V92)), ISNUMBER(SEARCH("less than 0.2 mm",'Model output'!V92)), ISNUMBER(SEARCH("less than 1.0 mm",'Model output'!V92)), ISNUMBER(SEARCH("less than 0.5 mm",'Model output'!V92)), ISNUMBER(SEARCH("abut",'Model output'!V92))), "negative", "positive")</f>
        <v>negative</v>
      </c>
      <c r="AE93" s="40"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OR(ISNUMBER(SEARCH("papillary",N93,1)),ISNUMBER(SEARCH("papillary carcinoma",O93,1))),S93="positive"),AND(AND(ISNUMBER(J93),J93&gt;=5),M93=""),AND(AND(ISNUMBER(J93),J93&gt;=5),AND(ISNUMBER(M93),M93&gt;=1)),AND(ISNUMBER(SERACH("papillary",N93)),OR(Y93="positive",Z93="positive"), ISNUMBER(SEARCH("BRAF",AB93)))),"intermediate","low"))</f>
        <v>low</v>
      </c>
      <c r="AF93" s="41" t="str">
        <f t="shared" si="14"/>
        <v>1a</v>
      </c>
      <c r="AG93" s="41" t="str">
        <f t="shared" si="15"/>
        <v>0</v>
      </c>
      <c r="AH93" s="41" t="str">
        <f t="shared" si="18"/>
        <v>0</v>
      </c>
      <c r="AI93" s="46" t="str">
        <f t="shared" si="19"/>
        <v>I</v>
      </c>
      <c r="AJ93" s="40" t="s">
        <v>741</v>
      </c>
      <c r="AK93" s="45" t="s">
        <v>1007</v>
      </c>
      <c r="AL93" s="45" t="s">
        <v>1006</v>
      </c>
      <c r="AM93" s="45" t="s">
        <v>1006</v>
      </c>
      <c r="AN93" s="45" t="s">
        <v>67</v>
      </c>
      <c r="AO93" s="12">
        <f t="shared" ca="1" si="20"/>
        <v>1</v>
      </c>
      <c r="AP93" s="15">
        <f t="shared" si="21"/>
        <v>1</v>
      </c>
      <c r="AQ93" s="15">
        <f t="shared" si="22"/>
        <v>1</v>
      </c>
      <c r="AR93" s="15">
        <f t="shared" si="23"/>
        <v>1</v>
      </c>
      <c r="AS93" s="26">
        <f t="shared" si="16"/>
        <v>1</v>
      </c>
    </row>
    <row r="94" spans="1:45">
      <c r="A94" t="str">
        <f>'Model output'!A93</f>
        <v>TCGA-DJ-A3UU</v>
      </c>
      <c r="B94" s="52">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4a</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
      </c>
      <c r="F94" t="str">
        <f t="shared" si="12"/>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output'!G93)),AND(ISNUMBER(SEARCH("3",'Model output'!G93)),NOT(ISNUMBER(SEARCH("N3",'Model output'!G93)))),ISNUMBER(SEARCH("IV",'Model output'!G93)),ISNUMBER(SEARCH("four",'Model output'!G93)),ISNUMBER(SEARCH("4",'Model output'!G93)),ISNUMBER(SEARCH("V ",'Model output'!G93)),ISNUMBER(SEARCH("five",'Model output'!G93)),ISNUMBER(SEARCH("5",'Model output'!G93))))), "lateral", "central"))</f>
        <v/>
      </c>
      <c r="H94" t="str">
        <f>IF('Model output'!H93="","negative", IF('Model output'!H93=" ", "negative", IF('Model output'!H93="[]", "negative", IF(ISNUMBER(SEARCH("lymph node",'Model output'!H93)),"negative", IF(ISNUMBER(SEARCH("adipose tissue",'Model output'!H93)), "negative", IF(ISNUMBER(SEARCH("neck dissection",'Model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17"/>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 carcinoma</v>
      </c>
      <c r="O94" t="str">
        <f>IF('Model output'!M93="","",'Model output'!M93)</f>
        <v>Classical</v>
      </c>
      <c r="P94" t="str">
        <f>IF('Model output'!N93="","",'Model output'!N93)</f>
        <v>1.1 cm</v>
      </c>
      <c r="Q94" t="str">
        <f t="shared" si="13"/>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output'!P93="",'Model output'!P93="C",ISNUMBER(SEARCH("Not identified", 'Model output'!P93)),ISNUMBER(SEARCH("Absent",'Model output'!P93)),ISNUMBER(SEARCH("Absence",'Model output'!P93)),AND(ISNUMBER(SEARCH("No",'Model output'!P93)),NOT(ISNUMBER(SEARCH("diagnostic",'Model output'!P93)))),ISNUMBER(SEARCH("Negative",'Model output'!P93))),"negative","positive")</f>
        <v>negative</v>
      </c>
      <c r="T94">
        <f>IF('Model output'!O93="","",'Model output'!O93)</f>
        <v>3</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9" t="str">
        <f>IF('Model output'!S93="","",'Model output'!S93)</f>
        <v>Invades the extrathyroidal fibroadipose tissue</v>
      </c>
      <c r="Y94" t="str">
        <f>IF(OR('Model output'!S93="",ISNUMBER(SEARCH("No extension",'Model output'!S93)),ISNUMBER(SEARCH("Absent",'Model output'!S93)),ISNUMBER(SEARCH("Absence",'Model output'!S93)),AND(ISNUMBER(SEARCH("Not identified",'Model output'!S93)),NOT(ISNUMBER(SEARCH("Present, minimal",'Model output'!S93)))),AND(ISNUMBER(SEARCH("No",'Model output'!S93)),NOT(ISNUMBER(SEARCH("carcinoma",'Model output'!S93))),NOT(ISNUMBER(SEARCH("Present, minimal",'Model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muscle",X94)),ISNUMBER(SEARCH("larynx",X94)),AND(ISNUMBER(SEARCH("trachea",X94)),NOT(ISNUMBER(SEARCH("peritracheal fibroadipose tissue",X94)))),ISNUMBER(SEARCH("esophagus",X94)),ISNUMBER(SEARCH("recurrent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33" t="str">
        <f>IF(OR('Model output'!V93="", AND(ISERROR(SEARCH("Positive",'Model output'!V93)), ISNUMBER(SEARCH("Negative",'Model output'!V93))), ISNUMBER(SEARCH("Cannot be assessed",'Model output'!V93)), AND(ISNUMBER(SEARCH("Uninvolved",'Model output'!V93)),NOT(ISNUMBER(SEARCH("margin(s) involved",'Model output'!V93))),NOT(ISNUMBER(SEARCH("Involved by carcinoma for the second tumor",'Model output'!V93)))), ISNUMBER(SEARCH("No involvement",'Model output'!V93)), AND(NOT(ISNUMBER(SEARCH("focal",'Model output'!V93))),ISNUMBER(SEARCH("Free",'Model output'!V93))), ISNUMBER(SEARCH("narrowly excised",'Model output'!V93)), ISNUMBER(SEARCH("none",'Model output'!V93)), ISNUMBER(SEARCH("R0",'Model output'!V93)), ISNUMBER(SEARCH("&lt;0.2 mm",'Model output'!V93)), ISNUMBER(SEARCH("1 mm",'Model output'!V93)), ISNUMBER(SEARCH("0.1 CM",'Model output'!V93)), ISNUMBER(SEARCH("less than 0.2 mm",'Model output'!V93)), ISNUMBER(SEARCH("less than 1.0 mm",'Model output'!V93)), ISNUMBER(SEARCH("less than 0.5 mm",'Model output'!V93)), ISNUMBER(SEARCH("abut",'Model output'!V93))), "negative", "positive")</f>
        <v>positive</v>
      </c>
      <c r="AE94" s="40"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OR(ISNUMBER(SEARCH("papillary",N94,1)),ISNUMBER(SEARCH("papillary carcinoma",O94,1))),S94="positive"),AND(AND(ISNUMBER(J94),J94&gt;=5),M94=""),AND(AND(ISNUMBER(J94),J94&gt;=5),AND(ISNUMBER(M94),M94&gt;=1)),AND(ISNUMBER(SERACH("papillary",N94)),OR(Y94="positive",Z94="positive"), ISNUMBER(SEARCH("BRAF",AB94)))),"intermediate","low"))</f>
        <v>high</v>
      </c>
      <c r="AF94" s="41" t="str">
        <f t="shared" si="14"/>
        <v>1b</v>
      </c>
      <c r="AG94" s="41" t="str">
        <f t="shared" si="15"/>
        <v>0</v>
      </c>
      <c r="AH94" s="41" t="str">
        <f t="shared" si="18"/>
        <v>0</v>
      </c>
      <c r="AI94" s="46" t="str">
        <f t="shared" si="19"/>
        <v>I</v>
      </c>
      <c r="AJ94" s="40" t="s">
        <v>738</v>
      </c>
      <c r="AK94" s="45" t="s">
        <v>1002</v>
      </c>
      <c r="AL94" s="45" t="s">
        <v>1003</v>
      </c>
      <c r="AM94" s="45" t="s">
        <v>1006</v>
      </c>
      <c r="AN94" s="45" t="s">
        <v>67</v>
      </c>
      <c r="AO94" s="12">
        <f t="shared" si="20"/>
        <v>1</v>
      </c>
      <c r="AP94" s="15">
        <f t="shared" si="21"/>
        <v>1</v>
      </c>
      <c r="AQ94" s="15">
        <f t="shared" si="22"/>
        <v>1</v>
      </c>
      <c r="AR94" s="15">
        <f t="shared" si="23"/>
        <v>1</v>
      </c>
      <c r="AS94" s="26">
        <f t="shared" si="16"/>
        <v>1</v>
      </c>
    </row>
    <row r="95" spans="1:45">
      <c r="A95" t="str">
        <f>'Model output'!A94</f>
        <v>TCGA-DJ-A3UV</v>
      </c>
      <c r="B95" s="52">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1</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X</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2"/>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output'!G94)),AND(ISNUMBER(SEARCH("3",'Model output'!G94)),NOT(ISNUMBER(SEARCH("N3",'Model output'!G94)))),ISNUMBER(SEARCH("IV",'Model output'!G94)),ISNUMBER(SEARCH("four",'Model output'!G94)),ISNUMBER(SEARCH("4",'Model output'!G94)),ISNUMBER(SEARCH("V ",'Model output'!G94)),ISNUMBER(SEARCH("five",'Model output'!G94)),ISNUMBER(SEARCH("5",'Model output'!G94))))), "lateral", "central"))</f>
        <v/>
      </c>
      <c r="H95" t="str">
        <f>IF('Model output'!H94="","negative", IF('Model output'!H94=" ", "negative", IF('Model output'!H94="[]", "negative", IF(ISNUMBER(SEARCH("lymph node",'Model output'!H94)),"negative", IF(ISNUMBER(SEARCH("adipose tissue",'Model output'!H94)), "negative", IF(ISNUMBER(SEARCH("neck dissection",'Model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17"/>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 carcinoma</v>
      </c>
      <c r="O95" t="str">
        <f>IF('Model output'!M94="","",'Model output'!M94)</f>
        <v>classical</v>
      </c>
      <c r="P95" t="str">
        <f>IF('Model output'!N94="","",'Model output'!N94)</f>
        <v>1.0 cm</v>
      </c>
      <c r="Q95" t="str">
        <f t="shared" si="13"/>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output'!P94="",'Model output'!P94="C",ISNUMBER(SEARCH("Not identified", 'Model output'!P94)),ISNUMBER(SEARCH("Absent",'Model output'!P94)),ISNUMBER(SEARCH("Absence",'Model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Focal Invasion</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negative</v>
      </c>
      <c r="X95" s="19" t="str">
        <f>IF('Model output'!S94="","",'Model output'!S94)</f>
        <v/>
      </c>
      <c r="Y95" t="str">
        <f>IF(OR('Model output'!S94="",ISNUMBER(SEARCH("No extension",'Model output'!S94)),ISNUMBER(SEARCH("Absent",'Model output'!S94)),ISNUMBER(SEARCH("Absence",'Model output'!S94)),AND(ISNUMBER(SEARCH("Not identified",'Model output'!S94)),NOT(ISNUMBER(SEARCH("Present, minimal",'Model output'!S94)))),AND(ISNUMBER(SEARCH("No",'Model output'!S94)),NOT(ISNUMBER(SEARCH("carcinoma",'Model output'!S94))),NOT(ISNUMBER(SEARCH("Present, minimal",'Model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muscle",X95)),ISNUMBER(SEARCH("larynx",X95)),AND(ISNUMBER(SEARCH("trachea",X95)),NOT(ISNUMBER(SEARCH("peritracheal fibroadipose tissue",X95)))),ISNUMBER(SEARCH("esophagus",X95)),ISNUMBER(SEARCH("recurrent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33" t="str">
        <f>IF(OR('Model output'!V94="", AND(ISERROR(SEARCH("Positive",'Model output'!V94)), ISNUMBER(SEARCH("Negative",'Model output'!V94))), ISNUMBER(SEARCH("Cannot be assessed",'Model output'!V94)), AND(ISNUMBER(SEARCH("Uninvolved",'Model output'!V94)),NOT(ISNUMBER(SEARCH("margin(s) involved",'Model output'!V94))),NOT(ISNUMBER(SEARCH("Involved by carcinoma for the second tumor",'Model output'!V94)))), ISNUMBER(SEARCH("No involvement",'Model output'!V94)), AND(NOT(ISNUMBER(SEARCH("focal",'Model output'!V94))),ISNUMBER(SEARCH("Free",'Model output'!V94))), ISNUMBER(SEARCH("narrowly excised",'Model output'!V94)), ISNUMBER(SEARCH("none",'Model output'!V94)), ISNUMBER(SEARCH("R0",'Model output'!V94)), ISNUMBER(SEARCH("&lt;0.2 mm",'Model output'!V94)), ISNUMBER(SEARCH("1 mm",'Model output'!V94)), ISNUMBER(SEARCH("0.1 CM",'Model output'!V94)), ISNUMBER(SEARCH("less than 0.2 mm",'Model output'!V94)), ISNUMBER(SEARCH("less than 1.0 mm",'Model output'!V94)), ISNUMBER(SEARCH("less than 0.5 mm",'Model output'!V94)), ISNUMBER(SEARCH("abut",'Model output'!V94))), "negative", "positive")</f>
        <v>negative</v>
      </c>
      <c r="AE95" s="40"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OR(ISNUMBER(SEARCH("papillary",N95,1)),ISNUMBER(SEARCH("papillary carcinoma",O95,1))),S95="positive"),AND(AND(ISNUMBER(J95),J95&gt;=5),M95=""),AND(AND(ISNUMBER(J95),J95&gt;=5),AND(ISNUMBER(M95),M95&gt;=1)),AND(ISNUMBER(SERACH("papillary",N95)),OR(Y95="positive",Z95="positive"), ISNUMBER(SEARCH("BRAF",AB95)))),"intermediate","low"))</f>
        <v>intermediate</v>
      </c>
      <c r="AF95" s="41" t="str">
        <f t="shared" si="14"/>
        <v>1a</v>
      </c>
      <c r="AG95" s="41" t="str">
        <f t="shared" si="15"/>
        <v>0</v>
      </c>
      <c r="AH95" s="41" t="str">
        <f t="shared" si="18"/>
        <v>0</v>
      </c>
      <c r="AI95" s="46" t="str">
        <f t="shared" si="19"/>
        <v>I</v>
      </c>
      <c r="AJ95" s="40" t="s">
        <v>742</v>
      </c>
      <c r="AK95" s="45" t="s">
        <v>1007</v>
      </c>
      <c r="AL95" s="45" t="s">
        <v>1003</v>
      </c>
      <c r="AM95" s="45" t="s">
        <v>1006</v>
      </c>
      <c r="AN95" s="45" t="s">
        <v>67</v>
      </c>
      <c r="AO95" s="12">
        <f t="shared" ca="1" si="20"/>
        <v>1</v>
      </c>
      <c r="AP95" s="15">
        <f t="shared" si="21"/>
        <v>1</v>
      </c>
      <c r="AQ95" s="15">
        <f t="shared" si="22"/>
        <v>1</v>
      </c>
      <c r="AR95" s="15">
        <f t="shared" si="23"/>
        <v>1</v>
      </c>
      <c r="AS95" s="26">
        <f t="shared" si="16"/>
        <v>1</v>
      </c>
    </row>
    <row r="96" spans="1:45">
      <c r="A96" t="str">
        <f>'Model output'!A95</f>
        <v>TCGA-DJ-A3UX</v>
      </c>
      <c r="B96" s="52">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1</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X</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
      </c>
      <c r="F96" t="str">
        <f t="shared" si="12"/>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output'!G95)),AND(ISNUMBER(SEARCH("3",'Model output'!G95)),NOT(ISNUMBER(SEARCH("N3",'Model output'!G95)))),ISNUMBER(SEARCH("IV",'Model output'!G95)),ISNUMBER(SEARCH("four",'Model output'!G95)),ISNUMBER(SEARCH("4",'Model output'!G95)),ISNUMBER(SEARCH("V ",'Model output'!G95)),ISNUMBER(SEARCH("five",'Model output'!G95)),ISNUMBER(SEARCH("5",'Model output'!G95))))), "lateral", "central"))</f>
        <v/>
      </c>
      <c r="H96" t="str">
        <f>IF('Model output'!H95="","negative", IF('Model output'!H95=" ", "negative", IF('Model output'!H95="[]", "negative", IF(ISNUMBER(SEARCH("lymph node",'Model output'!H95)),"negative", IF(ISNUMBER(SEARCH("adipose tissue",'Model output'!H95)), "negative", IF(ISNUMBER(SEARCH("neck dissection",'Model output'!H95)),"negative","positive"))))))</f>
        <v>negative</v>
      </c>
      <c r="I96" t="str">
        <f>IF('Model output'!I95="","",IF(ISNUMBER('Model output'!I95),'Model output'!I95,1))</f>
        <v/>
      </c>
      <c r="J96" t="str">
        <f>IF('Model output'!J95="","",IF(AND(ISNUMBER('Model output'!J95),'Model output'!J95&lt;=I96),'Model output'!J95,IF(ISNUMBER(SEARCH("0/",'Model output'!J95)),0,1)))</f>
        <v/>
      </c>
      <c r="K96" t="str" cm="1">
        <f t="array" ref="K96">IF(COUNT(FIND({0,1,2,3,4,5,6,7,8,9},'Model output'!K95))&gt;0,'Model output'!K95,"")</f>
        <v/>
      </c>
      <c r="L96" s="8" t="str">
        <f t="shared" si="17"/>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3"/>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output'!P95="",'Model output'!P95="C",ISNUMBER(SEARCH("Not identified", 'Model output'!P95)),ISNUMBER(SEARCH("Absent",'Model output'!P95)),ISNUMBER(SEARCH("Absence",'Model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9" t="str">
        <f>IF('Model output'!S95="","",'Model output'!S95)</f>
        <v>Not identified</v>
      </c>
      <c r="Y96" t="str">
        <f>IF(OR('Model output'!S95="",ISNUMBER(SEARCH("No extension",'Model output'!S95)),ISNUMBER(SEARCH("Absent",'Model output'!S95)),ISNUMBER(SEARCH("Absence",'Model output'!S95)),AND(ISNUMBER(SEARCH("Not identified",'Model output'!S95)),NOT(ISNUMBER(SEARCH("Present, minimal",'Model output'!S95)))),AND(ISNUMBER(SEARCH("No",'Model output'!S95)),NOT(ISNUMBER(SEARCH("carcinoma",'Model output'!S95))),NOT(ISNUMBER(SEARCH("Present, minimal",'Model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muscle",X96)),ISNUMBER(SEARCH("larynx",X96)),AND(ISNUMBER(SEARCH("trachea",X96)),NOT(ISNUMBER(SEARCH("peritracheal fibroadipose tissue",X96)))),ISNUMBER(SEARCH("esophagus",X96)),ISNUMBER(SEARCH("recurrent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33" t="str">
        <f>IF(OR('Model output'!V95="", AND(ISERROR(SEARCH("Positive",'Model output'!V95)), ISNUMBER(SEARCH("Negative",'Model output'!V95))), ISNUMBER(SEARCH("Cannot be assessed",'Model output'!V95)), AND(ISNUMBER(SEARCH("Uninvolved",'Model output'!V95)),NOT(ISNUMBER(SEARCH("margin(s) involved",'Model output'!V95))),NOT(ISNUMBER(SEARCH("Involved by carcinoma for the second tumor",'Model output'!V95)))), ISNUMBER(SEARCH("No involvement",'Model output'!V95)), AND(NOT(ISNUMBER(SEARCH("focal",'Model output'!V95))),ISNUMBER(SEARCH("Free",'Model output'!V95))), ISNUMBER(SEARCH("narrowly excised",'Model output'!V95)), ISNUMBER(SEARCH("none",'Model output'!V95)), ISNUMBER(SEARCH("R0",'Model output'!V95)), ISNUMBER(SEARCH("&lt;0.2 mm",'Model output'!V95)), ISNUMBER(SEARCH("1 mm",'Model output'!V95)), ISNUMBER(SEARCH("0.1 CM",'Model output'!V95)), ISNUMBER(SEARCH("less than 0.2 mm",'Model output'!V95)), ISNUMBER(SEARCH("less than 1.0 mm",'Model output'!V95)), ISNUMBER(SEARCH("less than 0.5 mm",'Model output'!V95)), ISNUMBER(SEARCH("abut",'Model output'!V95))), "negative", "positive")</f>
        <v>negative</v>
      </c>
      <c r="AE96" s="40"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OR(ISNUMBER(SEARCH("papillary",N96,1)),ISNUMBER(SEARCH("papillary carcinoma",O96,1))),S96="positive"),AND(AND(ISNUMBER(J96),J96&gt;=5),M96=""),AND(AND(ISNUMBER(J96),J96&gt;=5),AND(ISNUMBER(M96),M96&gt;=1)),AND(ISNUMBER(SERACH("papillary",N96)),OR(Y96="positive",Z96="positive"), ISNUMBER(SEARCH("BRAF",AB96)))),"intermediate","low"))</f>
        <v>low</v>
      </c>
      <c r="AF96" s="41" t="str">
        <f t="shared" si="14"/>
        <v>1a</v>
      </c>
      <c r="AG96" s="41" t="str">
        <f t="shared" si="15"/>
        <v>0</v>
      </c>
      <c r="AH96" s="41" t="str">
        <f t="shared" si="18"/>
        <v>0</v>
      </c>
      <c r="AI96" s="46" t="str">
        <f t="shared" si="19"/>
        <v>I</v>
      </c>
      <c r="AJ96" s="40" t="s">
        <v>741</v>
      </c>
      <c r="AK96" s="45" t="s">
        <v>1007</v>
      </c>
      <c r="AL96" s="45" t="s">
        <v>1003</v>
      </c>
      <c r="AM96" s="45" t="s">
        <v>1006</v>
      </c>
      <c r="AN96" s="45" t="s">
        <v>67</v>
      </c>
      <c r="AO96" s="12">
        <f t="shared" ca="1" si="20"/>
        <v>1</v>
      </c>
      <c r="AP96" s="15">
        <f t="shared" si="21"/>
        <v>1</v>
      </c>
      <c r="AQ96" s="15">
        <f t="shared" si="22"/>
        <v>1</v>
      </c>
      <c r="AR96" s="15">
        <f t="shared" si="23"/>
        <v>1</v>
      </c>
      <c r="AS96" s="26">
        <f t="shared" si="16"/>
        <v>1</v>
      </c>
    </row>
    <row r="97" spans="1:45">
      <c r="A97" t="str">
        <f>'Model output'!A96</f>
        <v>TCGA-DJ-A3UY</v>
      </c>
      <c r="B97" s="52">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1</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2"/>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output'!G96)),AND(ISNUMBER(SEARCH("3",'Model output'!G96)),NOT(ISNUMBER(SEARCH("N3",'Model output'!G96)))),ISNUMBER(SEARCH("IV",'Model output'!G96)),ISNUMBER(SEARCH("four",'Model output'!G96)),ISNUMBER(SEARCH("4",'Model output'!G96)),ISNUMBER(SEARCH("V ",'Model output'!G96)),ISNUMBER(SEARCH("five",'Model output'!G96)),ISNUMBER(SEARCH("5",'Model output'!G96))))), "lateral", "central"))</f>
        <v/>
      </c>
      <c r="H97" t="str">
        <f>IF('Model output'!H96="","negative", IF('Model output'!H96=" ", "negative", IF('Model output'!H96="[]", "negative", IF(ISNUMBER(SEARCH("lymph node",'Model output'!H96)),"negative", IF(ISNUMBER(SEARCH("adipose tissue",'Model output'!H96)), "negative", IF(ISNUMBER(SEARCH("neck dissection",'Model output'!H96)),"negative","positive"))))))</f>
        <v>negative</v>
      </c>
      <c r="I97" t="str">
        <f>IF('Model output'!I96="","",IF(ISNUMBER('Model output'!I96),'Model output'!I96,1))</f>
        <v/>
      </c>
      <c r="J97" t="str">
        <f>IF('Model output'!J96="","",IF(AND(ISNUMBER('Model output'!J96),'Model output'!J96&lt;=I97),'Model output'!J96,IF(ISNUMBER(SEARCH("0/",'Model output'!J96)),0,1)))</f>
        <v/>
      </c>
      <c r="K97" t="str" cm="1">
        <f t="array" ref="K97">IF(COUNT(FIND({0,1,2,3,4,5,6,7,8,9},'Model output'!K96))&gt;0,'Model output'!K96,"")</f>
        <v/>
      </c>
      <c r="L97" s="8" t="str">
        <f t="shared" si="17"/>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 carcinoma</v>
      </c>
      <c r="O97" t="str">
        <f>IF('Model output'!M96="","",'Model output'!M96)</f>
        <v>classical</v>
      </c>
      <c r="P97" t="str">
        <f>IF('Model output'!N96="","",'Model output'!N96)</f>
        <v>1.2 cm</v>
      </c>
      <c r="Q97" t="str">
        <f t="shared" si="13"/>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output'!P96="",'Model output'!P96="C",ISNUMBER(SEARCH("Not identified", 'Model output'!P96)),ISNUMBER(SEARCH("Absent",'Model output'!P96)),ISNUMBER(SEARCH("Absence",'Model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negative</v>
      </c>
      <c r="X97" s="19" t="str">
        <f>IF('Model output'!S96="","",'Model output'!S96)</f>
        <v>Not identified</v>
      </c>
      <c r="Y97" t="str">
        <f>IF(OR('Model output'!S96="",ISNUMBER(SEARCH("No extension",'Model output'!S96)),ISNUMBER(SEARCH("Absent",'Model output'!S96)),ISNUMBER(SEARCH("Absence",'Model output'!S96)),AND(ISNUMBER(SEARCH("Not identified",'Model output'!S96)),NOT(ISNUMBER(SEARCH("Present, minimal",'Model output'!S96)))),AND(ISNUMBER(SEARCH("No",'Model output'!S96)),NOT(ISNUMBER(SEARCH("carcinoma",'Model output'!S96))),NOT(ISNUMBER(SEARCH("Present, minimal",'Model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muscle",X97)),ISNUMBER(SEARCH("larynx",X97)),AND(ISNUMBER(SEARCH("trachea",X97)),NOT(ISNUMBER(SEARCH("peritracheal fibroadipose tissue",X97)))),ISNUMBER(SEARCH("esophagus",X97)),ISNUMBER(SEARCH("recurrent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33" t="str">
        <f>IF(OR('Model output'!V96="", AND(ISERROR(SEARCH("Positive",'Model output'!V96)), ISNUMBER(SEARCH("Negative",'Model output'!V96))), ISNUMBER(SEARCH("Cannot be assessed",'Model output'!V96)), AND(ISNUMBER(SEARCH("Uninvolved",'Model output'!V96)),NOT(ISNUMBER(SEARCH("margin(s) involved",'Model output'!V96))),NOT(ISNUMBER(SEARCH("Involved by carcinoma for the second tumor",'Model output'!V96)))), ISNUMBER(SEARCH("No involvement",'Model output'!V96)), AND(NOT(ISNUMBER(SEARCH("focal",'Model output'!V96))),ISNUMBER(SEARCH("Free",'Model output'!V96))), ISNUMBER(SEARCH("narrowly excised",'Model output'!V96)), ISNUMBER(SEARCH("none",'Model output'!V96)), ISNUMBER(SEARCH("R0",'Model output'!V96)), ISNUMBER(SEARCH("&lt;0.2 mm",'Model output'!V96)), ISNUMBER(SEARCH("1 mm",'Model output'!V96)), ISNUMBER(SEARCH("0.1 CM",'Model output'!V96)), ISNUMBER(SEARCH("less than 0.2 mm",'Model output'!V96)), ISNUMBER(SEARCH("less than 1.0 mm",'Model output'!V96)), ISNUMBER(SEARCH("less than 0.5 mm",'Model output'!V96)), ISNUMBER(SEARCH("abut",'Model output'!V96))), "negative", "positive")</f>
        <v>negative</v>
      </c>
      <c r="AE97" s="40"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OR(ISNUMBER(SEARCH("papillary",N97,1)),ISNUMBER(SEARCH("papillary carcinoma",O97,1))),S97="positive"),AND(AND(ISNUMBER(J97),J97&gt;=5),M97=""),AND(AND(ISNUMBER(J97),J97&gt;=5),AND(ISNUMBER(M97),M97&gt;=1)),AND(ISNUMBER(SERACH("papillary",N97)),OR(Y97="positive",Z97="positive"), ISNUMBER(SEARCH("BRAF",AB97)))),"intermediate","low"))</f>
        <v>low</v>
      </c>
      <c r="AF97" s="41" t="str">
        <f t="shared" si="14"/>
        <v>1b</v>
      </c>
      <c r="AG97" s="41" t="str">
        <f t="shared" si="15"/>
        <v>0</v>
      </c>
      <c r="AH97" s="41" t="str">
        <f t="shared" si="18"/>
        <v>0</v>
      </c>
      <c r="AI97" s="46" t="str">
        <f t="shared" si="19"/>
        <v>I</v>
      </c>
      <c r="AJ97" s="40" t="s">
        <v>741</v>
      </c>
      <c r="AK97" s="45" t="s">
        <v>1002</v>
      </c>
      <c r="AL97" s="45" t="s">
        <v>1006</v>
      </c>
      <c r="AM97" s="45" t="s">
        <v>1006</v>
      </c>
      <c r="AN97" s="45" t="s">
        <v>67</v>
      </c>
      <c r="AO97" s="12">
        <f t="shared" ca="1" si="20"/>
        <v>1</v>
      </c>
      <c r="AP97" s="15">
        <f t="shared" si="21"/>
        <v>1</v>
      </c>
      <c r="AQ97" s="15">
        <f t="shared" si="22"/>
        <v>1</v>
      </c>
      <c r="AR97" s="15">
        <f t="shared" si="23"/>
        <v>1</v>
      </c>
      <c r="AS97" s="26">
        <f t="shared" si="16"/>
        <v>1</v>
      </c>
    </row>
    <row r="98" spans="1:45">
      <c r="A98" t="str">
        <f>'Model output'!A97</f>
        <v>TCGA-DJ-A3UZ</v>
      </c>
      <c r="B98" s="52">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X</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
      </c>
      <c r="F98" t="str">
        <f t="shared" si="12"/>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output'!G97)),AND(ISNUMBER(SEARCH("3",'Model output'!G97)),NOT(ISNUMBER(SEARCH("N3",'Model output'!G97)))),ISNUMBER(SEARCH("IV",'Model output'!G97)),ISNUMBER(SEARCH("four",'Model output'!G97)),ISNUMBER(SEARCH("4",'Model output'!G97)),ISNUMBER(SEARCH("V ",'Model output'!G97)),ISNUMBER(SEARCH("five",'Model output'!G97)),ISNUMBER(SEARCH("5",'Model output'!G97))))), "lateral", "central"))</f>
        <v/>
      </c>
      <c r="H98" t="str">
        <f>IF('Model output'!H97="","negative", IF('Model output'!H97=" ", "negative", IF('Model output'!H97="[]", "negative", IF(ISNUMBER(SEARCH("lymph node",'Model output'!H97)),"negative", IF(ISNUMBER(SEARCH("adipose tissue",'Model output'!H97)), "negative", IF(ISNUMBER(SEARCH("neck dissection",'Model output'!H97)),"negative","positive"))))))</f>
        <v>negative</v>
      </c>
      <c r="I98">
        <f>IF('Model output'!I97="","",IF(ISNUMBER('Model output'!I97),'Model output'!I97,1))</f>
        <v>2</v>
      </c>
      <c r="J98">
        <f>IF('Model output'!J97="","",IF(AND(ISNUMBER('Model output'!J97),'Model output'!J97&lt;=I98),'Model output'!J97,IF(ISNUMBER(SEARCH("0/",'Model output'!J97)),0,1)))</f>
        <v>0</v>
      </c>
      <c r="K98" t="str" cm="1">
        <f t="array" ref="K98">IF(COUNT(FIND({0,1,2,3,4,5,6,7,8,9},'Model output'!K97))&gt;0,'Model output'!K97,"")</f>
        <v/>
      </c>
      <c r="L98" s="8" t="str">
        <f t="shared" si="17"/>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 carcinoma</v>
      </c>
      <c r="O98" t="str">
        <f>IF('Model output'!M97="","",'Model output'!M97)</f>
        <v>Classical, Microcarcinoma</v>
      </c>
      <c r="P98" t="str">
        <f>IF('Model output'!N97="","",'Model output'!N97)</f>
        <v>1.1 cm</v>
      </c>
      <c r="Q98" t="str">
        <f t="shared" si="13"/>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output'!P97="",'Model output'!P97="C",ISNUMBER(SEARCH("Not identified", 'Model output'!P97)),ISNUMBER(SEARCH("Absent",'Model output'!P97)),ISNUMBER(SEARCH("Absence",'Model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9" t="str">
        <f>IF('Model output'!S97="","",'Model output'!S97)</f>
        <v>perithyroidal adipose tissue and parathyroid gland</v>
      </c>
      <c r="Y98" t="str">
        <f>IF(OR('Model output'!S97="",ISNUMBER(SEARCH("No extension",'Model output'!S97)),ISNUMBER(SEARCH("Absent",'Model output'!S97)),ISNUMBER(SEARCH("Absence",'Model output'!S97)),AND(ISNUMBER(SEARCH("Not identified",'Model output'!S97)),NOT(ISNUMBER(SEARCH("Present, minimal",'Model output'!S97)))),AND(ISNUMBER(SEARCH("No",'Model output'!S97)),NOT(ISNUMBER(SEARCH("carcinoma",'Model output'!S97))),NOT(ISNUMBER(SEARCH("Present, minimal",'Model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muscle",X98)),ISNUMBER(SEARCH("larynx",X98)),AND(ISNUMBER(SEARCH("trachea",X98)),NOT(ISNUMBER(SEARCH("peritracheal fibroadipose tissue",X98)))),ISNUMBER(SEARCH("esophagus",X98)),ISNUMBER(SEARCH("recurrent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33" t="str">
        <f>IF(OR('Model output'!V97="", AND(ISERROR(SEARCH("Positive",'Model output'!V97)), ISNUMBER(SEARCH("Negative",'Model output'!V97))), ISNUMBER(SEARCH("Cannot be assessed",'Model output'!V97)), AND(ISNUMBER(SEARCH("Uninvolved",'Model output'!V97)),NOT(ISNUMBER(SEARCH("margin(s) involved",'Model output'!V97))),NOT(ISNUMBER(SEARCH("Involved by carcinoma for the second tumor",'Model output'!V97)))), ISNUMBER(SEARCH("No involvement",'Model output'!V97)), AND(NOT(ISNUMBER(SEARCH("focal",'Model output'!V97))),ISNUMBER(SEARCH("Free",'Model output'!V97))), ISNUMBER(SEARCH("narrowly excised",'Model output'!V97)), ISNUMBER(SEARCH("none",'Model output'!V97)), ISNUMBER(SEARCH("R0",'Model output'!V97)), ISNUMBER(SEARCH("&lt;0.2 mm",'Model output'!V97)), ISNUMBER(SEARCH("1 mm",'Model output'!V97)), ISNUMBER(SEARCH("0.1 CM",'Model output'!V97)), ISNUMBER(SEARCH("less than 0.2 mm",'Model output'!V97)), ISNUMBER(SEARCH("less than 1.0 mm",'Model output'!V97)), ISNUMBER(SEARCH("less than 0.5 mm",'Model output'!V97)), ISNUMBER(SEARCH("abut",'Model output'!V97))), "negative", "positive")</f>
        <v>negative</v>
      </c>
      <c r="AE98" s="40"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OR(ISNUMBER(SEARCH("papillary",N98,1)),ISNUMBER(SEARCH("papillary carcinoma",O98,1))),S98="positive"),AND(AND(ISNUMBER(J98),J98&gt;=5),M98=""),AND(AND(ISNUMBER(J98),J98&gt;=5),AND(ISNUMBER(M98),M98&gt;=1)),AND(ISNUMBER(SERACH("papillary",N98)),OR(Y98="positive",Z98="positive"), ISNUMBER(SEARCH("BRAF",AB98)))),"intermediate","low"))</f>
        <v>intermediate</v>
      </c>
      <c r="AF98" s="41" t="str">
        <f t="shared" si="14"/>
        <v>1b</v>
      </c>
      <c r="AG98" s="41" t="str">
        <f t="shared" si="15"/>
        <v>0</v>
      </c>
      <c r="AH98" s="41" t="str">
        <f t="shared" si="18"/>
        <v>0</v>
      </c>
      <c r="AI98" s="46" t="str">
        <f t="shared" si="19"/>
        <v>I</v>
      </c>
      <c r="AJ98" s="40" t="s">
        <v>742</v>
      </c>
      <c r="AK98" s="45" t="s">
        <v>1002</v>
      </c>
      <c r="AL98" s="45" t="s">
        <v>1003</v>
      </c>
      <c r="AM98" s="45" t="s">
        <v>1006</v>
      </c>
      <c r="AN98" s="45" t="s">
        <v>67</v>
      </c>
      <c r="AO98" s="12">
        <f t="shared" ca="1" si="20"/>
        <v>1</v>
      </c>
      <c r="AP98" s="15">
        <f t="shared" si="21"/>
        <v>1</v>
      </c>
      <c r="AQ98" s="15">
        <f t="shared" si="22"/>
        <v>1</v>
      </c>
      <c r="AR98" s="15">
        <f t="shared" si="23"/>
        <v>1</v>
      </c>
      <c r="AS98" s="26">
        <f t="shared" si="16"/>
        <v>1</v>
      </c>
    </row>
    <row r="99" spans="1:45">
      <c r="A99" t="str">
        <f>'Model output'!A98</f>
        <v>TCGA-DJ-A3V2</v>
      </c>
      <c r="B99" s="52">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
      </c>
      <c r="F99" t="str">
        <f t="shared" si="12"/>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output'!G98)),AND(ISNUMBER(SEARCH("3",'Model output'!G98)),NOT(ISNUMBER(SEARCH("N3",'Model output'!G98)))),ISNUMBER(SEARCH("IV",'Model output'!G98)),ISNUMBER(SEARCH("four",'Model output'!G98)),ISNUMBER(SEARCH("4",'Model output'!G98)),ISNUMBER(SEARCH("V ",'Model output'!G98)),ISNUMBER(SEARCH("five",'Model output'!G98)),ISNUMBER(SEARCH("5",'Model output'!G98))))), "lateral", "central"))</f>
        <v>central</v>
      </c>
      <c r="H99" t="str">
        <f>IF('Model output'!H98="","negative", IF('Model output'!H98=" ", "negative", IF('Model output'!H98="[]", "negative", IF(ISNUMBER(SEARCH("lymph node",'Model output'!H98)),"negative", IF(ISNUMBER(SEARCH("adipose tissue",'Model output'!H98)), "negative", IF(ISNUMBER(SEARCH("neck dissection",'Model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17"/>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 carcinoma</v>
      </c>
      <c r="O99" t="str">
        <f>IF('Model output'!M98="","",'Model output'!M98)</f>
        <v>Classical</v>
      </c>
      <c r="P99" t="str">
        <f>IF('Model output'!N98="","",'Model output'!N98)</f>
        <v>2.1 cm</v>
      </c>
      <c r="Q99" t="str">
        <f t="shared" si="13"/>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output'!P98="",'Model output'!P98="C",ISNUMBER(SEARCH("Not identified", 'Model output'!P98)),ISNUMBER(SEARCH("Absent",'Model output'!P98)),ISNUMBER(SEARCH("Absence",'Model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9" t="str">
        <f>IF('Model output'!S98="","",'Model output'!S98)</f>
        <v/>
      </c>
      <c r="Y99" t="str">
        <f>IF(OR('Model output'!S98="",ISNUMBER(SEARCH("No extension",'Model output'!S98)),ISNUMBER(SEARCH("Absent",'Model output'!S98)),ISNUMBER(SEARCH("Absence",'Model output'!S98)),AND(ISNUMBER(SEARCH("Not identified",'Model output'!S98)),NOT(ISNUMBER(SEARCH("Present, minimal",'Model output'!S98)))),AND(ISNUMBER(SEARCH("No",'Model output'!S98)),NOT(ISNUMBER(SEARCH("carcinoma",'Model output'!S98))),NOT(ISNUMBER(SEARCH("Present, minimal",'Model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muscle",X99)),ISNUMBER(SEARCH("larynx",X99)),AND(ISNUMBER(SEARCH("trachea",X99)),NOT(ISNUMBER(SEARCH("peritracheal fibroadipose tissue",X99)))),ISNUMBER(SEARCH("esophagus",X99)),ISNUMBER(SEARCH("recurrent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33" t="str">
        <f>IF(OR('Model output'!V98="", AND(ISERROR(SEARCH("Positive",'Model output'!V98)), ISNUMBER(SEARCH("Negative",'Model output'!V98))), ISNUMBER(SEARCH("Cannot be assessed",'Model output'!V98)), AND(ISNUMBER(SEARCH("Uninvolved",'Model output'!V98)),NOT(ISNUMBER(SEARCH("margin(s) involved",'Model output'!V98))),NOT(ISNUMBER(SEARCH("Involved by carcinoma for the second tumor",'Model output'!V98)))), ISNUMBER(SEARCH("No involvement",'Model output'!V98)), AND(NOT(ISNUMBER(SEARCH("focal",'Model output'!V98))),ISNUMBER(SEARCH("Free",'Model output'!V98))), ISNUMBER(SEARCH("narrowly excised",'Model output'!V98)), ISNUMBER(SEARCH("none",'Model output'!V98)), ISNUMBER(SEARCH("R0",'Model output'!V98)), ISNUMBER(SEARCH("&lt;0.2 mm",'Model output'!V98)), ISNUMBER(SEARCH("1 mm",'Model output'!V98)), ISNUMBER(SEARCH("0.1 CM",'Model output'!V98)), ISNUMBER(SEARCH("less than 0.2 mm",'Model output'!V98)), ISNUMBER(SEARCH("less than 1.0 mm",'Model output'!V98)), ISNUMBER(SEARCH("less than 0.5 mm",'Model output'!V98)), ISNUMBER(SEARCH("abut",'Model output'!V98))), "negative", "positive")</f>
        <v>negative</v>
      </c>
      <c r="AE99" s="40"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OR(ISNUMBER(SEARCH("papillary",N99,1)),ISNUMBER(SEARCH("papillary carcinoma",O99,1))),S99="positive"),AND(AND(ISNUMBER(J99),J99&gt;=5),M99=""),AND(AND(ISNUMBER(J99),J99&gt;=5),AND(ISNUMBER(M99),M99&gt;=1)),AND(ISNUMBER(SERACH("papillary",N99)),OR(Y99="positive",Z99="positive"), ISNUMBER(SEARCH("BRAF",AB99)))),"intermediate","low"))</f>
        <v>intermediate</v>
      </c>
      <c r="AF99" s="41" t="str">
        <f t="shared" si="14"/>
        <v>2</v>
      </c>
      <c r="AG99" s="41" t="str">
        <f t="shared" si="15"/>
        <v>1a</v>
      </c>
      <c r="AH99" s="41" t="str">
        <f t="shared" si="18"/>
        <v>0</v>
      </c>
      <c r="AI99" s="46" t="str">
        <f t="shared" si="19"/>
        <v>I</v>
      </c>
      <c r="AJ99" s="40" t="s">
        <v>742</v>
      </c>
      <c r="AK99" s="45" t="s">
        <v>1005</v>
      </c>
      <c r="AL99" s="45" t="s">
        <v>1007</v>
      </c>
      <c r="AM99" s="45" t="s">
        <v>1006</v>
      </c>
      <c r="AN99" s="45" t="s">
        <v>67</v>
      </c>
      <c r="AO99" s="12">
        <f t="shared" ca="1" si="20"/>
        <v>1</v>
      </c>
      <c r="AP99" s="15">
        <f t="shared" si="21"/>
        <v>1</v>
      </c>
      <c r="AQ99" s="15">
        <f t="shared" si="22"/>
        <v>1</v>
      </c>
      <c r="AR99" s="15">
        <f t="shared" si="23"/>
        <v>1</v>
      </c>
      <c r="AS99" s="26">
        <f t="shared" si="16"/>
        <v>1</v>
      </c>
    </row>
    <row r="100" spans="1:45">
      <c r="A100" t="str">
        <f>'Model output'!A99</f>
        <v>TCGA-DJ-A3V3</v>
      </c>
      <c r="B100" s="52">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2"/>
        <v>positive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output'!G99)),AND(ISNUMBER(SEARCH("3",'Model output'!G99)),NOT(ISNUMBER(SEARCH("N3",'Model output'!G99)))),ISNUMBER(SEARCH("IV",'Model output'!G99)),ISNUMBER(SEARCH("four",'Model output'!G99)),ISNUMBER(SEARCH("4",'Model output'!G99)),ISNUMBER(SEARCH("V ",'Model output'!G99)),ISNUMBER(SEARCH("five",'Model output'!G99)),ISNUMBER(SEARCH("5",'Model output'!G99))))), "lateral", "central"))</f>
        <v/>
      </c>
      <c r="H100" t="str">
        <f>IF('Model output'!H99="","negative", IF('Model output'!H99=" ", "negative", IF('Model output'!H99="[]", "negative", IF(ISNUMBER(SEARCH("lymph node",'Model output'!H99)),"negative", IF(ISNUMBER(SEARCH("adipose tissue",'Model output'!H99)), "negative", IF(ISNUMBER(SEARCH("neck dissection",'Model output'!H99)),"negative","positive"))))))</f>
        <v>negative</v>
      </c>
      <c r="I100">
        <f>IF('Model output'!I99="","",IF(ISNUMBER('Model output'!I99),'Model output'!I99,1))</f>
        <v>14</v>
      </c>
      <c r="J100" t="str">
        <f>IF('Model output'!J99="","",IF(AND(ISNUMBER('Model output'!J99),'Model output'!J99&lt;=I100),'Model output'!J99,IF(ISNUMBER(SEARCH("0/",'Model output'!J99)),0,1)))</f>
        <v/>
      </c>
      <c r="K100" t="str" cm="1">
        <f t="array" ref="K100">IF(COUNT(FIND({0,1,2,3,4,5,6,7,8,9},'Model output'!K99))&gt;0,'Model output'!K99,"")</f>
        <v>0.6 cm</v>
      </c>
      <c r="L100" s="8" t="str">
        <f t="shared" si="17"/>
        <v>0.6cm</v>
      </c>
      <c r="M100" cm="1">
        <f t="array" ref="M100">IF(L100="","",IF(ISNUMBER(SEARCH("cm",L100)),MAX(VALUE(SUBSTITUTE(_xlfn.FILTERXML("&lt;t&gt;&lt;s&gt;"&amp;SUBSTITUTE(L100,",","&lt;/s&gt;&lt;s&gt;")&amp;"&lt;/s&gt;&lt;/t&gt;","//s"),"cm",""))),MAX(VALUE(SUBSTITUTE(_xlfn.FILTERXML("&lt;t&gt;&lt;s&gt;"&amp;SUBSTITUTE(L100,",","&lt;/s&gt;&lt;s&gt;")&amp;"&lt;/s&gt;&lt;/t&gt;","//s"),"mm","")))/10))</f>
        <v>0.6</v>
      </c>
      <c r="N100" t="str">
        <f>IF('Model output'!L99="","",'Model output'!L99)</f>
        <v>Papillary carcinoma</v>
      </c>
      <c r="O100" t="str">
        <f>IF('Model output'!M99="","",'Model output'!M99)</f>
        <v>classical</v>
      </c>
      <c r="P100" t="str">
        <f>IF('Model output'!N99="","",'Model output'!N99)</f>
        <v>2.4 cm</v>
      </c>
      <c r="Q100" t="str">
        <f t="shared" si="13"/>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output'!P99="",'Model output'!P99="C",ISNUMBER(SEARCH("Not identified", 'Model output'!P99)),ISNUMBER(SEARCH("Absent",'Model output'!P99)),ISNUMBER(SEARCH("Absence",'Model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negative</v>
      </c>
      <c r="X100" s="19" t="str">
        <f>IF('Model output'!S99="","",'Model output'!S99)</f>
        <v>Not identified</v>
      </c>
      <c r="Y100" t="str">
        <f>IF(OR('Model output'!S99="",ISNUMBER(SEARCH("No extension",'Model output'!S99)),ISNUMBER(SEARCH("Absent",'Model output'!S99)),ISNUMBER(SEARCH("Absence",'Model output'!S99)),AND(ISNUMBER(SEARCH("Not identified",'Model output'!S99)),NOT(ISNUMBER(SEARCH("Present, minimal",'Model output'!S99)))),AND(ISNUMBER(SEARCH("No",'Model output'!S99)),NOT(ISNUMBER(SEARCH("carcinoma",'Model output'!S99))),NOT(ISNUMBER(SEARCH("Present, minimal",'Model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muscle",X100)),ISNUMBER(SEARCH("larynx",X100)),AND(ISNUMBER(SEARCH("trachea",X100)),NOT(ISNUMBER(SEARCH("peritracheal fibroadipose tissue",X100)))),ISNUMBER(SEARCH("esophagus",X100)),ISNUMBER(SEARCH("recurrent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33" t="str">
        <f>IF(OR('Model output'!V99="", AND(ISERROR(SEARCH("Positive",'Model output'!V99)), ISNUMBER(SEARCH("Negative",'Model output'!V99))), ISNUMBER(SEARCH("Cannot be assessed",'Model output'!V99)), AND(ISNUMBER(SEARCH("Uninvolved",'Model output'!V99)),NOT(ISNUMBER(SEARCH("margin(s) involved",'Model output'!V99))),NOT(ISNUMBER(SEARCH("Involved by carcinoma for the second tumor",'Model output'!V99)))), ISNUMBER(SEARCH("No involvement",'Model output'!V99)), AND(NOT(ISNUMBER(SEARCH("focal",'Model output'!V99))),ISNUMBER(SEARCH("Free",'Model output'!V99))), ISNUMBER(SEARCH("narrowly excised",'Model output'!V99)), ISNUMBER(SEARCH("none",'Model output'!V99)), ISNUMBER(SEARCH("R0",'Model output'!V99)), ISNUMBER(SEARCH("&lt;0.2 mm",'Model output'!V99)), ISNUMBER(SEARCH("1 mm",'Model output'!V99)), ISNUMBER(SEARCH("0.1 CM",'Model output'!V99)), ISNUMBER(SEARCH("less than 0.2 mm",'Model output'!V99)), ISNUMBER(SEARCH("less than 1.0 mm",'Model output'!V99)), ISNUMBER(SEARCH("less than 0.5 mm",'Model output'!V99)), ISNUMBER(SEARCH("abut",'Model output'!V99))), "negative", "positive")</f>
        <v>negative</v>
      </c>
      <c r="AE100" s="40"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OR(ISNUMBER(SEARCH("papillary",N100,1)),ISNUMBER(SEARCH("papillary carcinoma",O100,1))),S100="positive"),AND(AND(ISNUMBER(J100),J100&gt;=5),M100=""),AND(AND(ISNUMBER(J100),J100&gt;=5),AND(ISNUMBER(M100),M100&gt;=1)),AND(ISNUMBER(SERACH("papillary",N100)),OR(Y100="positive",Z100="positive"), ISNUMBER(SEARCH("BRAF",AB100)))),"intermediate","low"))</f>
        <v>low</v>
      </c>
      <c r="AF100" s="41" t="str">
        <f t="shared" si="14"/>
        <v>2</v>
      </c>
      <c r="AG100" s="41" t="str">
        <f t="shared" si="15"/>
        <v>0</v>
      </c>
      <c r="AH100" s="41" t="str">
        <f t="shared" si="18"/>
        <v>0</v>
      </c>
      <c r="AI100" s="46" t="str">
        <f t="shared" si="19"/>
        <v>I</v>
      </c>
      <c r="AJ100" s="40" t="s">
        <v>741</v>
      </c>
      <c r="AK100" s="45" t="s">
        <v>1005</v>
      </c>
      <c r="AL100" s="45" t="s">
        <v>1003</v>
      </c>
      <c r="AM100" s="45" t="s">
        <v>1006</v>
      </c>
      <c r="AN100" s="45" t="s">
        <v>67</v>
      </c>
      <c r="AO100" s="12">
        <f t="shared" ref="AO100:AO131" ca="1" si="24">IF(AE100=AJ100,1,0)</f>
        <v>1</v>
      </c>
      <c r="AP100" s="15">
        <f t="shared" ref="AP100:AP131" si="25">IF(AF100=AK100, 1, IF(AND(AF100="x", AK100="0"), 1, IF(AND(AF100="0", AK100="x"), 1, 0)))</f>
        <v>1</v>
      </c>
      <c r="AQ100" s="15">
        <f t="shared" ref="AQ100:AQ131" si="26">IF(AG100=AL100, 1, IF(AND(AG100="x", AL100="0"), 1, IF(AND(AG100="0", AL100="x"), 1, 0)))</f>
        <v>1</v>
      </c>
      <c r="AR100" s="15">
        <f t="shared" ref="AR100:AR131" si="27">IF(AH100=AM100, 1, IF(AND(AH100="x", AM100="0"), 1, IF(AND(AH100="0", AM100="x"), 1, 0)))</f>
        <v>1</v>
      </c>
      <c r="AS100" s="26">
        <f t="shared" si="16"/>
        <v>1</v>
      </c>
    </row>
    <row r="101" spans="1:45">
      <c r="A101" t="str">
        <f>'Model output'!A100</f>
        <v>TCGA-DJ-A3V5</v>
      </c>
      <c r="B101" s="52">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1</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
      </c>
      <c r="F101" t="str">
        <f t="shared" si="12"/>
        <v>positive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output'!G100)),AND(ISNUMBER(SEARCH("3",'Model output'!G100)),NOT(ISNUMBER(SEARCH("N3",'Model output'!G100)))),ISNUMBER(SEARCH("IV",'Model output'!G100)),ISNUMBER(SEARCH("four",'Model output'!G100)),ISNUMBER(SEARCH("4",'Model output'!G100)),ISNUMBER(SEARCH("V ",'Model output'!G100)),ISNUMBER(SEARCH("five",'Model output'!G100)),ISNUMBER(SEARCH("5",'Model output'!G100))))), "lateral", "central"))</f>
        <v/>
      </c>
      <c r="H101" t="str">
        <f>IF('Model output'!H100="","negative", IF('Model output'!H100=" ", "negative", IF('Model output'!H100="[]", "negative", IF(ISNUMBER(SEARCH("lymph node",'Model output'!H100)),"negative", IF(ISNUMBER(SEARCH("adipose tissue",'Model output'!H100)), "negative", IF(ISNUMBER(SEARCH("neck dissection",'Model output'!H100)),"negative","positive"))))))</f>
        <v>negative</v>
      </c>
      <c r="I101">
        <f>IF('Model output'!I100="","",IF(ISNUMBER('Model output'!I100),'Model output'!I100,1))</f>
        <v>0</v>
      </c>
      <c r="J101">
        <f>IF('Model output'!J100="","",IF(AND(ISNUMBER('Model output'!J100),'Model output'!J100&lt;=I101),'Model output'!J100,IF(ISNUMBER(SEARCH("0/",'Model output'!J100)),0,1)))</f>
        <v>0</v>
      </c>
      <c r="K101" t="str" cm="1">
        <f t="array" ref="K101">IF(COUNT(FIND({0,1,2,3,4,5,6,7,8,9},'Model output'!K100))&gt;0,'Model output'!K100,"")</f>
        <v>1.4 cm</v>
      </c>
      <c r="L101" s="8" t="str">
        <f t="shared" si="17"/>
        <v>1.4cm</v>
      </c>
      <c r="M101" cm="1">
        <f t="array" ref="M101">IF(L101="","",IF(ISNUMBER(SEARCH("cm",L101)),MAX(VALUE(SUBSTITUTE(_xlfn.FILTERXML("&lt;t&gt;&lt;s&gt;"&amp;SUBSTITUTE(L101,",","&lt;/s&gt;&lt;s&gt;")&amp;"&lt;/s&gt;&lt;/t&gt;","//s"),"cm",""))),MAX(VALUE(SUBSTITUTE(_xlfn.FILTERXML("&lt;t&gt;&lt;s&gt;"&amp;SUBSTITUTE(L101,",","&lt;/s&gt;&lt;s&gt;")&amp;"&lt;/s&gt;&lt;/t&gt;","//s"),"mm","")))/10))</f>
        <v>1.4</v>
      </c>
      <c r="N101" t="str">
        <f>IF('Model output'!L100="","",'Model output'!L100)</f>
        <v>Papillary carcinoma</v>
      </c>
      <c r="O101" t="str">
        <f>IF('Model output'!M100="","",'Model output'!M100)</f>
        <v>tall cell variant</v>
      </c>
      <c r="P101" t="str">
        <f>IF('Model output'!N100="","",'Model output'!N100)</f>
        <v>1.4 cm</v>
      </c>
      <c r="Q101" t="str">
        <f t="shared" si="13"/>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output'!P100="",'Model output'!P100="C",ISNUMBER(SEARCH("Not identified", 'Model output'!P100)),ISNUMBER(SEARCH("Absent",'Model output'!P100)),ISNUMBER(SEARCH("Absence",'Model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9" t="str">
        <f>IF('Model output'!S100="","",'Model output'!S100)</f>
        <v>perithyroidal fibroadipose tissue</v>
      </c>
      <c r="Y101" t="str">
        <f>IF(OR('Model output'!S100="",ISNUMBER(SEARCH("No extension",'Model output'!S100)),ISNUMBER(SEARCH("Absent",'Model output'!S100)),ISNUMBER(SEARCH("Absence",'Model output'!S100)),AND(ISNUMBER(SEARCH("Not identified",'Model output'!S100)),NOT(ISNUMBER(SEARCH("Present, minimal",'Model output'!S100)))),AND(ISNUMBER(SEARCH("No",'Model output'!S100)),NOT(ISNUMBER(SEARCH("carcinoma",'Model output'!S100))),NOT(ISNUMBER(SEARCH("Present, minimal",'Model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muscle",X101)),ISNUMBER(SEARCH("larynx",X101)),AND(ISNUMBER(SEARCH("trachea",X101)),NOT(ISNUMBER(SEARCH("peritracheal fibroadipose tissue",X101)))),ISNUMBER(SEARCH("esophagus",X101)),ISNUMBER(SEARCH("recurrent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33" t="str">
        <f>IF(OR('Model output'!V100="", AND(ISERROR(SEARCH("Positive",'Model output'!V100)), ISNUMBER(SEARCH("Negative",'Model output'!V100))), ISNUMBER(SEARCH("Cannot be assessed",'Model output'!V100)), AND(ISNUMBER(SEARCH("Uninvolved",'Model output'!V100)),NOT(ISNUMBER(SEARCH("margin(s) involved",'Model output'!V100))),NOT(ISNUMBER(SEARCH("Involved by carcinoma for the second tumor",'Model output'!V100)))), ISNUMBER(SEARCH("No involvement",'Model output'!V100)), AND(NOT(ISNUMBER(SEARCH("focal",'Model output'!V100))),ISNUMBER(SEARCH("Free",'Model output'!V100))), ISNUMBER(SEARCH("narrowly excised",'Model output'!V100)), ISNUMBER(SEARCH("none",'Model output'!V100)), ISNUMBER(SEARCH("R0",'Model output'!V100)), ISNUMBER(SEARCH("&lt;0.2 mm",'Model output'!V100)), ISNUMBER(SEARCH("1 mm",'Model output'!V100)), ISNUMBER(SEARCH("0.1 CM",'Model output'!V100)), ISNUMBER(SEARCH("less than 0.2 mm",'Model output'!V100)), ISNUMBER(SEARCH("less than 1.0 mm",'Model output'!V100)), ISNUMBER(SEARCH("less than 0.5 mm",'Model output'!V100)), ISNUMBER(SEARCH("abut",'Model output'!V100))), "negative", "positive")</f>
        <v>positive</v>
      </c>
      <c r="AE101" s="40"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OR(ISNUMBER(SEARCH("papillary",N101,1)),ISNUMBER(SEARCH("papillary carcinoma",O101,1))),S101="positive"),AND(AND(ISNUMBER(J101),J101&gt;=5),M101=""),AND(AND(ISNUMBER(J101),J101&gt;=5),AND(ISNUMBER(M101),M101&gt;=1)),AND(ISNUMBER(SERACH("papillary",N101)),OR(Y101="positive",Z101="positive"), ISNUMBER(SEARCH("BRAF",AB101)))),"intermediate","low"))</f>
        <v>high</v>
      </c>
      <c r="AF101" s="41" t="str">
        <f t="shared" si="14"/>
        <v>1b</v>
      </c>
      <c r="AG101" s="41" t="str">
        <f t="shared" si="15"/>
        <v>0</v>
      </c>
      <c r="AH101" s="41" t="str">
        <f t="shared" si="18"/>
        <v>0</v>
      </c>
      <c r="AI101" s="46" t="str">
        <f t="shared" si="19"/>
        <v>I</v>
      </c>
      <c r="AJ101" s="40" t="s">
        <v>738</v>
      </c>
      <c r="AK101" s="45" t="s">
        <v>1002</v>
      </c>
      <c r="AL101" s="45" t="s">
        <v>1003</v>
      </c>
      <c r="AM101" s="45" t="s">
        <v>1006</v>
      </c>
      <c r="AN101" s="45" t="s">
        <v>67</v>
      </c>
      <c r="AO101" s="12">
        <f t="shared" si="24"/>
        <v>1</v>
      </c>
      <c r="AP101" s="15">
        <f t="shared" si="25"/>
        <v>1</v>
      </c>
      <c r="AQ101" s="15">
        <f t="shared" si="26"/>
        <v>1</v>
      </c>
      <c r="AR101" s="15">
        <f t="shared" si="27"/>
        <v>1</v>
      </c>
      <c r="AS101" s="26">
        <f t="shared" si="16"/>
        <v>1</v>
      </c>
    </row>
    <row r="102" spans="1:45">
      <c r="A102" t="str">
        <f>'Model output'!A101</f>
        <v>TCGA-DJ-A3V6</v>
      </c>
      <c r="B102" s="52">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2</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2"/>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output'!G101)),AND(ISNUMBER(SEARCH("3",'Model output'!G101)),NOT(ISNUMBER(SEARCH("N3",'Model output'!G101)))),ISNUMBER(SEARCH("IV",'Model output'!G101)),ISNUMBER(SEARCH("four",'Model output'!G101)),ISNUMBER(SEARCH("4",'Model output'!G101)),ISNUMBER(SEARCH("V ",'Model output'!G101)),ISNUMBER(SEARCH("five",'Model output'!G101)),ISNUMBER(SEARCH("5",'Model output'!G101))))), "lateral", "central"))</f>
        <v/>
      </c>
      <c r="H102" t="str">
        <f>IF('Model output'!H101="","negative", IF('Model output'!H101=" ", "negative", IF('Model output'!H101="[]", "negative", IF(ISNUMBER(SEARCH("lymph node",'Model output'!H101)),"negative", IF(ISNUMBER(SEARCH("adipose tissue",'Model output'!H101)), "negative", IF(ISNUMBER(SEARCH("neck dissection",'Model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17"/>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 carcinoma</v>
      </c>
      <c r="O102" t="str">
        <f>IF('Model output'!M101="","",'Model output'!M101)</f>
        <v>tall cell variant</v>
      </c>
      <c r="P102" t="str">
        <f>IF('Model output'!N101="","",'Model output'!N101)</f>
        <v>1.8 cm</v>
      </c>
      <c r="Q102" t="str">
        <f t="shared" si="13"/>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output'!P101="",'Model output'!P101="C",ISNUMBER(SEARCH("Not identified", 'Model output'!P101)),ISNUMBER(SEARCH("Absent",'Model output'!P101)),ISNUMBER(SEARCH("Absence",'Model output'!P101)),AND(ISNUMBER(SEARCH("No",'Model output'!P101)),NOT(ISNUMBER(SEARCH("diagnostic",'Model output'!P101)))),ISNUMBER(SEARCH("Negative",'Model output'!P101))),"negative","positive")</f>
        <v>negative</v>
      </c>
      <c r="T102">
        <f>IF('Model output'!O101="","",'Model output'!O101)</f>
        <v>2</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9" t="str">
        <f>IF('Model output'!S101="","",'Model output'!S101)</f>
        <v>parathyroid fibroadipose tissue</v>
      </c>
      <c r="Y102" t="str">
        <f>IF(OR('Model output'!S101="",ISNUMBER(SEARCH("No extension",'Model output'!S101)),ISNUMBER(SEARCH("Absent",'Model output'!S101)),ISNUMBER(SEARCH("Absence",'Model output'!S101)),AND(ISNUMBER(SEARCH("Not identified",'Model output'!S101)),NOT(ISNUMBER(SEARCH("Present, minimal",'Model output'!S101)))),AND(ISNUMBER(SEARCH("No",'Model output'!S101)),NOT(ISNUMBER(SEARCH("carcinoma",'Model output'!S101))),NOT(ISNUMBER(SEARCH("Present, minimal",'Model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muscle",X102)),ISNUMBER(SEARCH("larynx",X102)),AND(ISNUMBER(SEARCH("trachea",X102)),NOT(ISNUMBER(SEARCH("peritracheal fibroadipose tissue",X102)))),ISNUMBER(SEARCH("esophagus",X102)),ISNUMBER(SEARCH("recurrent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33" t="str">
        <f>IF(OR('Model output'!V101="", AND(ISERROR(SEARCH("Positive",'Model output'!V101)), ISNUMBER(SEARCH("Negative",'Model output'!V101))), ISNUMBER(SEARCH("Cannot be assessed",'Model output'!V101)), AND(ISNUMBER(SEARCH("Uninvolved",'Model output'!V101)),NOT(ISNUMBER(SEARCH("margin(s) involved",'Model output'!V101))),NOT(ISNUMBER(SEARCH("Involved by carcinoma for the second tumor",'Model output'!V101)))), ISNUMBER(SEARCH("No involvement",'Model output'!V101)), AND(NOT(ISNUMBER(SEARCH("focal",'Model output'!V101))),ISNUMBER(SEARCH("Free",'Model output'!V101))), ISNUMBER(SEARCH("narrowly excised",'Model output'!V101)), ISNUMBER(SEARCH("none",'Model output'!V101)), ISNUMBER(SEARCH("R0",'Model output'!V101)), ISNUMBER(SEARCH("&lt;0.2 mm",'Model output'!V101)), ISNUMBER(SEARCH("1 mm",'Model output'!V101)), ISNUMBER(SEARCH("0.1 CM",'Model output'!V101)), ISNUMBER(SEARCH("less than 0.2 mm",'Model output'!V101)), ISNUMBER(SEARCH("less than 1.0 mm",'Model output'!V101)), ISNUMBER(SEARCH("less than 0.5 mm",'Model output'!V101)), ISNUMBER(SEARCH("abut",'Model output'!V101))), "negative", "positive")</f>
        <v>negative</v>
      </c>
      <c r="AE102" s="40"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OR(ISNUMBER(SEARCH("papillary",N102,1)),ISNUMBER(SEARCH("papillary carcinoma",O102,1))),S102="positive"),AND(AND(ISNUMBER(J102),J102&gt;=5),M102=""),AND(AND(ISNUMBER(J102),J102&gt;=5),AND(ISNUMBER(M102),M102&gt;=1)),AND(ISNUMBER(SERACH("papillary",N102)),OR(Y102="positive",Z102="positive"), ISNUMBER(SEARCH("BRAF",AB102)))),"intermediate","low"))</f>
        <v>intermediate</v>
      </c>
      <c r="AF102" s="41" t="str">
        <f t="shared" si="14"/>
        <v>1b</v>
      </c>
      <c r="AG102" s="41" t="str">
        <f t="shared" si="15"/>
        <v>0</v>
      </c>
      <c r="AH102" s="41" t="str">
        <f t="shared" si="18"/>
        <v>0</v>
      </c>
      <c r="AI102" s="46" t="str">
        <f t="shared" si="19"/>
        <v>I</v>
      </c>
      <c r="AJ102" s="40" t="s">
        <v>742</v>
      </c>
      <c r="AK102" s="45" t="s">
        <v>1002</v>
      </c>
      <c r="AL102" s="45" t="s">
        <v>1006</v>
      </c>
      <c r="AM102" s="45" t="s">
        <v>1006</v>
      </c>
      <c r="AN102" s="45" t="s">
        <v>67</v>
      </c>
      <c r="AO102" s="12">
        <f t="shared" ca="1" si="24"/>
        <v>1</v>
      </c>
      <c r="AP102" s="15">
        <f t="shared" si="25"/>
        <v>1</v>
      </c>
      <c r="AQ102" s="15">
        <f t="shared" si="26"/>
        <v>1</v>
      </c>
      <c r="AR102" s="15">
        <f t="shared" si="27"/>
        <v>1</v>
      </c>
      <c r="AS102" s="26">
        <f t="shared" si="16"/>
        <v>1</v>
      </c>
    </row>
    <row r="103" spans="1:45">
      <c r="A103" t="str">
        <f>'Model output'!A102</f>
        <v>TCGA-DJ-A3V8</v>
      </c>
      <c r="B103" s="52">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4a</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2"/>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output'!G102)),AND(ISNUMBER(SEARCH("3",'Model output'!G102)),NOT(ISNUMBER(SEARCH("N3",'Model output'!G102)))),ISNUMBER(SEARCH("IV",'Model output'!G102)),ISNUMBER(SEARCH("four",'Model output'!G102)),ISNUMBER(SEARCH("4",'Model output'!G102)),ISNUMBER(SEARCH("V ",'Model output'!G102)),ISNUMBER(SEARCH("five",'Model output'!G102)),ISNUMBER(SEARCH("5",'Model output'!G102))))), "lateral", "central"))</f>
        <v>lateral</v>
      </c>
      <c r="H103" t="str">
        <f>IF('Model output'!H102="","negative", IF('Model output'!H102=" ", "negative", IF('Model output'!H102="[]", "negative", IF(ISNUMBER(SEARCH("lymph node",'Model output'!H102)),"negative", IF(ISNUMBER(SEARCH("adipose tissue",'Model output'!H102)), "negative", IF(ISNUMBER(SEARCH("neck dissection",'Model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 cm</v>
      </c>
      <c r="L103" s="8" t="str">
        <f t="shared" si="17"/>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 carcinoma</v>
      </c>
      <c r="O103" t="str">
        <f>IF('Model output'!M102="","",'Model output'!M102)</f>
        <v>Tall cell variant</v>
      </c>
      <c r="P103" t="str">
        <f>IF('Model output'!N102="","",'Model output'!N102)</f>
        <v>2.5 cm</v>
      </c>
      <c r="Q103" t="str">
        <f t="shared" si="13"/>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output'!P102="",'Model output'!P102="C",ISNUMBER(SEARCH("Not identified", 'Model output'!P102)),ISNUMBER(SEARCH("Absent",'Model output'!P102)),ISNUMBER(SEARCH("Absence",'Model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negative</v>
      </c>
      <c r="X103" s="19" t="str">
        <f>IF('Model output'!S102="","",'Model output'!S102)</f>
        <v>perithyroidal fibroadipose tissue</v>
      </c>
      <c r="Y103" t="str">
        <f>IF(OR('Model output'!S102="",ISNUMBER(SEARCH("No extension",'Model output'!S102)),ISNUMBER(SEARCH("Absent",'Model output'!S102)),ISNUMBER(SEARCH("Absence",'Model output'!S102)),AND(ISNUMBER(SEARCH("Not identified",'Model output'!S102)),NOT(ISNUMBER(SEARCH("Present, minimal",'Model output'!S102)))),AND(ISNUMBER(SEARCH("No",'Model output'!S102)),NOT(ISNUMBER(SEARCH("carcinoma",'Model output'!S102))),NOT(ISNUMBER(SEARCH("Present, minimal",'Model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muscle",X103)),ISNUMBER(SEARCH("larynx",X103)),AND(ISNUMBER(SEARCH("trachea",X103)),NOT(ISNUMBER(SEARCH("peritracheal fibroadipose tissue",X103)))),ISNUMBER(SEARCH("esophagus",X103)),ISNUMBER(SEARCH("recurrent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33" t="str">
        <f>IF(OR('Model output'!V102="", AND(ISERROR(SEARCH("Positive",'Model output'!V102)), ISNUMBER(SEARCH("Negative",'Model output'!V102))), ISNUMBER(SEARCH("Cannot be assessed",'Model output'!V102)), AND(ISNUMBER(SEARCH("Uninvolved",'Model output'!V102)),NOT(ISNUMBER(SEARCH("margin(s) involved",'Model output'!V102))),NOT(ISNUMBER(SEARCH("Involved by carcinoma for the second tumor",'Model output'!V102)))), ISNUMBER(SEARCH("No involvement",'Model output'!V102)), AND(NOT(ISNUMBER(SEARCH("focal",'Model output'!V102))),ISNUMBER(SEARCH("Free",'Model output'!V102))), ISNUMBER(SEARCH("narrowly excised",'Model output'!V102)), ISNUMBER(SEARCH("none",'Model output'!V102)), ISNUMBER(SEARCH("R0",'Model output'!V102)), ISNUMBER(SEARCH("&lt;0.2 mm",'Model output'!V102)), ISNUMBER(SEARCH("1 mm",'Model output'!V102)), ISNUMBER(SEARCH("0.1 CM",'Model output'!V102)), ISNUMBER(SEARCH("less than 0.2 mm",'Model output'!V102)), ISNUMBER(SEARCH("less than 1.0 mm",'Model output'!V102)), ISNUMBER(SEARCH("less than 0.5 mm",'Model output'!V102)), ISNUMBER(SEARCH("abut",'Model output'!V102))), "negative", "positive")</f>
        <v>positive</v>
      </c>
      <c r="AE103" s="40"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OR(ISNUMBER(SEARCH("papillary",N103,1)),ISNUMBER(SEARCH("papillary carcinoma",O103,1))),S103="positive"),AND(AND(ISNUMBER(J103),J103&gt;=5),M103=""),AND(AND(ISNUMBER(J103),J103&gt;=5),AND(ISNUMBER(M103),M103&gt;=1)),AND(ISNUMBER(SERACH("papillary",N103)),OR(Y103="positive",Z103="positive"), ISNUMBER(SEARCH("BRAF",AB103)))),"intermediate","low"))</f>
        <v>high</v>
      </c>
      <c r="AF103" s="41" t="str">
        <f t="shared" si="14"/>
        <v>2</v>
      </c>
      <c r="AG103" s="41" t="str">
        <f t="shared" si="15"/>
        <v>1b</v>
      </c>
      <c r="AH103" s="41" t="str">
        <f t="shared" si="18"/>
        <v>0</v>
      </c>
      <c r="AI103" s="46" t="str">
        <f t="shared" si="19"/>
        <v>I</v>
      </c>
      <c r="AJ103" s="40" t="s">
        <v>738</v>
      </c>
      <c r="AK103" s="45" t="s">
        <v>1005</v>
      </c>
      <c r="AL103" s="45" t="s">
        <v>1002</v>
      </c>
      <c r="AM103" s="45" t="s">
        <v>1006</v>
      </c>
      <c r="AN103" s="45" t="s">
        <v>67</v>
      </c>
      <c r="AO103" s="12">
        <f t="shared" si="24"/>
        <v>1</v>
      </c>
      <c r="AP103" s="15">
        <f t="shared" si="25"/>
        <v>1</v>
      </c>
      <c r="AQ103" s="15">
        <f t="shared" si="26"/>
        <v>1</v>
      </c>
      <c r="AR103" s="15">
        <f t="shared" si="27"/>
        <v>1</v>
      </c>
      <c r="AS103" s="26">
        <f t="shared" si="16"/>
        <v>1</v>
      </c>
    </row>
    <row r="104" spans="1:45">
      <c r="A104" t="str">
        <f>'Model output'!A103</f>
        <v>TCGA-DJ-A3V9</v>
      </c>
      <c r="B104" s="52">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
      </c>
      <c r="F104" t="str">
        <f t="shared" si="12"/>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output'!G103)),AND(ISNUMBER(SEARCH("3",'Model output'!G103)),NOT(ISNUMBER(SEARCH("N3",'Model output'!G103)))),ISNUMBER(SEARCH("IV",'Model output'!G103)),ISNUMBER(SEARCH("four",'Model output'!G103)),ISNUMBER(SEARCH("4",'Model output'!G103)),ISNUMBER(SEARCH("V ",'Model output'!G103)),ISNUMBER(SEARCH("five",'Model output'!G103)),ISNUMBER(SEARCH("5",'Model output'!G103))))), "lateral", "central"))</f>
        <v>lateral</v>
      </c>
      <c r="H104" t="str">
        <f>IF('Model output'!H103="","negative", IF('Model output'!H103=" ", "negative", IF('Model output'!H103="[]", "negative", IF(ISNUMBER(SEARCH("lymph node",'Model output'!H103)),"negative", IF(ISNUMBER(SEARCH("adipose tissue",'Model output'!H103)), "negative", IF(ISNUMBER(SEARCH("neck dissection",'Model output'!H103)),"negative","positive"))))))</f>
        <v>negative</v>
      </c>
      <c r="I104">
        <f>IF('Model output'!I103="","",IF(ISNUMBER('Model output'!I103),'Model output'!I103,1))</f>
        <v>45</v>
      </c>
      <c r="J104">
        <f>IF('Model output'!J103="","",IF(AND(ISNUMBER('Model output'!J103),'Model output'!J103&lt;=I104),'Model output'!J103,IF(ISNUMBER(SEARCH("0/",'Model output'!J103)),0,1)))</f>
        <v>13</v>
      </c>
      <c r="K104" t="str" cm="1">
        <f t="array" ref="K104">IF(COUNT(FIND({0,1,2,3,4,5,6,7,8,9},'Model output'!K103))&gt;0,'Model output'!K103,"")</f>
        <v>1.2 cm</v>
      </c>
      <c r="L104" s="8" t="str">
        <f t="shared" si="17"/>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classical, microcarcinoma</v>
      </c>
      <c r="P104" t="str">
        <f>IF('Model output'!N103="","",'Model output'!N103)</f>
        <v>2.3 cm</v>
      </c>
      <c r="Q104" t="str">
        <f t="shared" si="13"/>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output'!P103="",'Model output'!P103="C",ISNUMBER(SEARCH("Not identified", 'Model output'!P103)),ISNUMBER(SEARCH("Absent",'Model output'!P103)),ISNUMBER(SEARCH("Absence",'Model output'!P103)),AND(ISNUMBER(SEARCH("No",'Model output'!P103)),NOT(ISNUMBER(SEARCH("diagnostic",'Model output'!P103)))),ISNUMBER(SEARCH("Negative",'Model output'!P103))),"negative","positive")</f>
        <v>negative</v>
      </c>
      <c r="T104">
        <f>IF('Model output'!O103="","",'Model output'!O103)</f>
        <v>5</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negative</v>
      </c>
      <c r="X104" s="19" t="str">
        <f>IF('Model output'!S103="","",'Model output'!S103)</f>
        <v/>
      </c>
      <c r="Y104" t="str">
        <f>IF(OR('Model output'!S103="",ISNUMBER(SEARCH("No extension",'Model output'!S103)),ISNUMBER(SEARCH("Absent",'Model output'!S103)),ISNUMBER(SEARCH("Absence",'Model output'!S103)),AND(ISNUMBER(SEARCH("Not identified",'Model output'!S103)),NOT(ISNUMBER(SEARCH("Present, minimal",'Model output'!S103)))),AND(ISNUMBER(SEARCH("No",'Model output'!S103)),NOT(ISNUMBER(SEARCH("carcinoma",'Model output'!S103))),NOT(ISNUMBER(SEARCH("Present, minimal",'Model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muscle",X104)),ISNUMBER(SEARCH("larynx",X104)),AND(ISNUMBER(SEARCH("trachea",X104)),NOT(ISNUMBER(SEARCH("peritracheal fibroadipose tissue",X104)))),ISNUMBER(SEARCH("esophagus",X104)),ISNUMBER(SEARCH("recurrent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33" t="str">
        <f>IF(OR('Model output'!V103="", AND(ISERROR(SEARCH("Positive",'Model output'!V103)), ISNUMBER(SEARCH("Negative",'Model output'!V103))), ISNUMBER(SEARCH("Cannot be assessed",'Model output'!V103)), AND(ISNUMBER(SEARCH("Uninvolved",'Model output'!V103)),NOT(ISNUMBER(SEARCH("margin(s) involved",'Model output'!V103))),NOT(ISNUMBER(SEARCH("Involved by carcinoma for the second tumor",'Model output'!V103)))), ISNUMBER(SEARCH("No involvement",'Model output'!V103)), AND(NOT(ISNUMBER(SEARCH("focal",'Model output'!V103))),ISNUMBER(SEARCH("Free",'Model output'!V103))), ISNUMBER(SEARCH("narrowly excised",'Model output'!V103)), ISNUMBER(SEARCH("none",'Model output'!V103)), ISNUMBER(SEARCH("R0",'Model output'!V103)), ISNUMBER(SEARCH("&lt;0.2 mm",'Model output'!V103)), ISNUMBER(SEARCH("1 mm",'Model output'!V103)), ISNUMBER(SEARCH("0.1 CM",'Model output'!V103)), ISNUMBER(SEARCH("less than 0.2 mm",'Model output'!V103)), ISNUMBER(SEARCH("less than 1.0 mm",'Model output'!V103)), ISNUMBER(SEARCH("less than 0.5 mm",'Model output'!V103)), ISNUMBER(SEARCH("abut",'Model output'!V103))), "negative", "positive")</f>
        <v>negative</v>
      </c>
      <c r="AE104" s="40"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OR(ISNUMBER(SEARCH("papillary",N104,1)),ISNUMBER(SEARCH("papillary carcinoma",O104,1))),S104="positive"),AND(AND(ISNUMBER(J104),J104&gt;=5),M104=""),AND(AND(ISNUMBER(J104),J104&gt;=5),AND(ISNUMBER(M104),M104&gt;=1)),AND(ISNUMBER(SERACH("papillary",N104)),OR(Y104="positive",Z104="positive"), ISNUMBER(SEARCH("BRAF",AB104)))),"intermediate","low"))</f>
        <v>intermediate</v>
      </c>
      <c r="AF104" s="41" t="str">
        <f t="shared" si="14"/>
        <v>2</v>
      </c>
      <c r="AG104" s="41" t="str">
        <f t="shared" si="15"/>
        <v>1b</v>
      </c>
      <c r="AH104" s="41" t="str">
        <f t="shared" si="18"/>
        <v>0</v>
      </c>
      <c r="AI104" s="46" t="str">
        <f t="shared" si="19"/>
        <v>I</v>
      </c>
      <c r="AJ104" s="40" t="s">
        <v>742</v>
      </c>
      <c r="AK104" s="45" t="s">
        <v>1005</v>
      </c>
      <c r="AL104" s="45" t="s">
        <v>1002</v>
      </c>
      <c r="AM104" s="45" t="s">
        <v>1006</v>
      </c>
      <c r="AN104" s="45" t="s">
        <v>67</v>
      </c>
      <c r="AO104" s="12">
        <f t="shared" ca="1" si="24"/>
        <v>1</v>
      </c>
      <c r="AP104" s="15">
        <f t="shared" si="25"/>
        <v>1</v>
      </c>
      <c r="AQ104" s="15">
        <f t="shared" si="26"/>
        <v>1</v>
      </c>
      <c r="AR104" s="15">
        <f t="shared" si="27"/>
        <v>1</v>
      </c>
      <c r="AS104" s="26">
        <f t="shared" si="16"/>
        <v>1</v>
      </c>
    </row>
    <row r="105" spans="1:45">
      <c r="A105" t="str">
        <f>'Model output'!A104</f>
        <v>TCGA-DJ-A3VB</v>
      </c>
      <c r="B105" s="52">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4a</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1b</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2"/>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output'!G104)),AND(ISNUMBER(SEARCH("3",'Model output'!G104)),NOT(ISNUMBER(SEARCH("N3",'Model output'!G104)))),ISNUMBER(SEARCH("IV",'Model output'!G104)),ISNUMBER(SEARCH("four",'Model output'!G104)),ISNUMBER(SEARCH("4",'Model output'!G104)),ISNUMBER(SEARCH("V ",'Model output'!G104)),ISNUMBER(SEARCH("five",'Model output'!G104)),ISNUMBER(SEARCH("5",'Model output'!G104))))), "lateral", "central"))</f>
        <v>lateral</v>
      </c>
      <c r="H105" t="str">
        <f>IF('Model output'!H104="","negative", IF('Model output'!H104=" ", "negative", IF('Model output'!H104="[]", "negative", IF(ISNUMBER(SEARCH("lymph node",'Model output'!H104)),"negative", IF(ISNUMBER(SEARCH("adipose tissue",'Model output'!H104)), "negative", IF(ISNUMBER(SEARCH("neck dissection",'Model output'!H104)),"negative","positive"))))))</f>
        <v>negative</v>
      </c>
      <c r="I105">
        <f>IF('Model output'!I104="","",IF(ISNUMBER('Model output'!I104),'Model output'!I104,1))</f>
        <v>15</v>
      </c>
      <c r="J105">
        <f>IF('Model output'!J104="","",IF(AND(ISNUMBER('Model output'!J104),'Model output'!J104&lt;=I105),'Model output'!J104,IF(ISNUMBER(SEARCH("0/",'Model output'!J104)),0,1)))</f>
        <v>1</v>
      </c>
      <c r="K105" t="str" cm="1">
        <f t="array" ref="K105">IF(COUNT(FIND({0,1,2,3,4,5,6,7,8,9},'Model output'!K104))&gt;0,'Model output'!K104,"")</f>
        <v>0.5cm</v>
      </c>
      <c r="L105" s="8" t="str">
        <f t="shared" si="17"/>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 carcinoma</v>
      </c>
      <c r="O105" t="str">
        <f>IF('Model output'!M104="","",'Model output'!M104)</f>
        <v>tall cell variant</v>
      </c>
      <c r="P105" t="str">
        <f>IF('Model output'!N104="","",'Model output'!N104)</f>
        <v>5.2 cm</v>
      </c>
      <c r="Q105" t="str">
        <f t="shared" si="13"/>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output'!P104="",'Model output'!P104="C",ISNUMBER(SEARCH("Not identified", 'Model output'!P104)),ISNUMBER(SEARCH("Absent",'Model output'!P104)),ISNUMBER(SEARCH("Absence",'Model output'!P104)),AND(ISNUMBER(SEARCH("No",'Model output'!P104)),NOT(ISNUMBER(SEARCH("diagnostic",'Model output'!P104)))),ISNUMBER(SEARCH("Negative",'Model output'!P104))),"negative","positive")</f>
        <v>negative</v>
      </c>
      <c r="T105">
        <f>IF('Model output'!O104="","",'Model output'!O104)</f>
        <v>3</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9" t="str">
        <f>IF('Model output'!S104="","",'Model output'!S104)</f>
        <v>perithyroidal fibradipose tissue</v>
      </c>
      <c r="Y105" t="str">
        <f>IF(OR('Model output'!S104="",ISNUMBER(SEARCH("No extension",'Model output'!S104)),ISNUMBER(SEARCH("Absent",'Model output'!S104)),ISNUMBER(SEARCH("Absence",'Model output'!S104)),AND(ISNUMBER(SEARCH("Not identified",'Model output'!S104)),NOT(ISNUMBER(SEARCH("Present, minimal",'Model output'!S104)))),AND(ISNUMBER(SEARCH("No",'Model output'!S104)),NOT(ISNUMBER(SEARCH("carcinoma",'Model output'!S104))),NOT(ISNUMBER(SEARCH("Present, minimal",'Model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muscle",X105)),ISNUMBER(SEARCH("larynx",X105)),AND(ISNUMBER(SEARCH("trachea",X105)),NOT(ISNUMBER(SEARCH("peritracheal fibroadipose tissue",X105)))),ISNUMBER(SEARCH("esophagus",X105)),ISNUMBER(SEARCH("recurrent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33" t="str">
        <f>IF(OR('Model output'!V104="", AND(ISERROR(SEARCH("Positive",'Model output'!V104)), ISNUMBER(SEARCH("Negative",'Model output'!V104))), ISNUMBER(SEARCH("Cannot be assessed",'Model output'!V104)), AND(ISNUMBER(SEARCH("Uninvolved",'Model output'!V104)),NOT(ISNUMBER(SEARCH("margin(s) involved",'Model output'!V104))),NOT(ISNUMBER(SEARCH("Involved by carcinoma for the second tumor",'Model output'!V104)))), ISNUMBER(SEARCH("No involvement",'Model output'!V104)), AND(NOT(ISNUMBER(SEARCH("focal",'Model output'!V104))),ISNUMBER(SEARCH("Free",'Model output'!V104))), ISNUMBER(SEARCH("narrowly excised",'Model output'!V104)), ISNUMBER(SEARCH("none",'Model output'!V104)), ISNUMBER(SEARCH("R0",'Model output'!V104)), ISNUMBER(SEARCH("&lt;0.2 mm",'Model output'!V104)), ISNUMBER(SEARCH("1 mm",'Model output'!V104)), ISNUMBER(SEARCH("0.1 CM",'Model output'!V104)), ISNUMBER(SEARCH("less than 0.2 mm",'Model output'!V104)), ISNUMBER(SEARCH("less than 1.0 mm",'Model output'!V104)), ISNUMBER(SEARCH("less than 0.5 mm",'Model output'!V104)), ISNUMBER(SEARCH("abut",'Model output'!V104))), "negative", "positive")</f>
        <v>negative</v>
      </c>
      <c r="AE105" s="40"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OR(ISNUMBER(SEARCH("papillary",N105,1)),ISNUMBER(SEARCH("papillary carcinoma",O105,1))),S105="positive"),AND(AND(ISNUMBER(J105),J105&gt;=5),M105=""),AND(AND(ISNUMBER(J105),J105&gt;=5),AND(ISNUMBER(M105),M105&gt;=1)),AND(ISNUMBER(SERACH("papillary",N105)),OR(Y105="positive",Z105="positive"), ISNUMBER(SEARCH("BRAF",AB105)))),"intermediate","low"))</f>
        <v>intermediate</v>
      </c>
      <c r="AF105" s="41" t="str">
        <f t="shared" si="14"/>
        <v>3a</v>
      </c>
      <c r="AG105" s="41" t="str">
        <f t="shared" si="15"/>
        <v>1b</v>
      </c>
      <c r="AH105" s="41" t="str">
        <f t="shared" si="18"/>
        <v>0</v>
      </c>
      <c r="AI105" s="46" t="str">
        <f t="shared" si="19"/>
        <v>I</v>
      </c>
      <c r="AJ105" s="40" t="s">
        <v>742</v>
      </c>
      <c r="AK105" s="45" t="s">
        <v>1008</v>
      </c>
      <c r="AL105" s="45" t="s">
        <v>1007</v>
      </c>
      <c r="AM105" s="45" t="s">
        <v>1006</v>
      </c>
      <c r="AN105" s="45" t="s">
        <v>67</v>
      </c>
      <c r="AO105" s="12">
        <f t="shared" ca="1" si="24"/>
        <v>1</v>
      </c>
      <c r="AP105" s="15">
        <f t="shared" si="25"/>
        <v>1</v>
      </c>
      <c r="AQ105" s="15">
        <f t="shared" si="26"/>
        <v>0</v>
      </c>
      <c r="AR105" s="15">
        <f t="shared" si="27"/>
        <v>1</v>
      </c>
      <c r="AS105" s="26">
        <f t="shared" si="16"/>
        <v>1</v>
      </c>
    </row>
    <row r="106" spans="1:45">
      <c r="A106" t="str">
        <f>'Model output'!A105</f>
        <v>TCGA-DJ-A3VD</v>
      </c>
      <c r="B106" s="52">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X</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2"/>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output'!G105)),AND(ISNUMBER(SEARCH("3",'Model output'!G105)),NOT(ISNUMBER(SEARCH("N3",'Model output'!G105)))),ISNUMBER(SEARCH("IV",'Model output'!G105)),ISNUMBER(SEARCH("four",'Model output'!G105)),ISNUMBER(SEARCH("4",'Model output'!G105)),ISNUMBER(SEARCH("V ",'Model output'!G105)),ISNUMBER(SEARCH("five",'Model output'!G105)),ISNUMBER(SEARCH("5",'Model output'!G105))))), "lateral", "central"))</f>
        <v>central</v>
      </c>
      <c r="H106" t="str">
        <f>IF('Model output'!H105="","negative", IF('Model output'!H105=" ", "negative", IF('Model output'!H105="[]", "negative", IF(ISNUMBER(SEARCH("lymph node",'Model output'!H105)),"negative", IF(ISNUMBER(SEARCH("adipose tissue",'Model output'!H105)), "negative", IF(ISNUMBER(SEARCH("neck dissection",'Model output'!H105)),"negative","positive"))))))</f>
        <v>negative</v>
      </c>
      <c r="I106">
        <f>IF('Model output'!I105="","",IF(ISNUMBER('Model output'!I105),'Model output'!I105,1))</f>
        <v>12</v>
      </c>
      <c r="J106">
        <f>IF('Model output'!J105="","",IF(AND(ISNUMBER('Model output'!J105),'Model output'!J105&lt;=I106),'Model output'!J105,IF(ISNUMBER(SEARCH("0/",'Model output'!J105)),0,1)))</f>
        <v>6</v>
      </c>
      <c r="K106" t="str" cm="1">
        <f t="array" ref="K106">IF(COUNT(FIND({0,1,2,3,4,5,6,7,8,9},'Model output'!K105))&gt;0,'Model output'!K105,"")</f>
        <v>0.9cm</v>
      </c>
      <c r="L106" s="8" t="str">
        <f t="shared" si="17"/>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 microcarcinoma</v>
      </c>
      <c r="O106" t="str">
        <f>IF('Model output'!M105="","",'Model output'!M105)</f>
        <v/>
      </c>
      <c r="P106" t="str">
        <f>IF('Model output'!N105="","",'Model output'!N105)</f>
        <v>0.8cm</v>
      </c>
      <c r="Q106" t="str">
        <f t="shared" si="13"/>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output'!P105="",'Model output'!P105="C",ISNUMBER(SEARCH("Not identified", 'Model output'!P105)),ISNUMBER(SEARCH("Absent",'Model output'!P105)),ISNUMBER(SEARCH("Absence",'Model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9" t="str">
        <f>IF('Model output'!S105="","",'Model output'!S105)</f>
        <v>Not Identified</v>
      </c>
      <c r="Y106" t="str">
        <f>IF(OR('Model output'!S105="",ISNUMBER(SEARCH("No extension",'Model output'!S105)),ISNUMBER(SEARCH("Absent",'Model output'!S105)),ISNUMBER(SEARCH("Absence",'Model output'!S105)),AND(ISNUMBER(SEARCH("Not identified",'Model output'!S105)),NOT(ISNUMBER(SEARCH("Present, minimal",'Model output'!S105)))),AND(ISNUMBER(SEARCH("No",'Model output'!S105)),NOT(ISNUMBER(SEARCH("carcinoma",'Model output'!S105))),NOT(ISNUMBER(SEARCH("Present, minimal",'Model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muscle",X106)),ISNUMBER(SEARCH("larynx",X106)),AND(ISNUMBER(SEARCH("trachea",X106)),NOT(ISNUMBER(SEARCH("peritracheal fibroadipose tissue",X106)))),ISNUMBER(SEARCH("esophagus",X106)),ISNUMBER(SEARCH("recurrent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33" t="str">
        <f>IF(OR('Model output'!V105="", AND(ISERROR(SEARCH("Positive",'Model output'!V105)), ISNUMBER(SEARCH("Negative",'Model output'!V105))), ISNUMBER(SEARCH("Cannot be assessed",'Model output'!V105)), AND(ISNUMBER(SEARCH("Uninvolved",'Model output'!V105)),NOT(ISNUMBER(SEARCH("margin(s) involved",'Model output'!V105))),NOT(ISNUMBER(SEARCH("Involved by carcinoma for the second tumor",'Model output'!V105)))), ISNUMBER(SEARCH("No involvement",'Model output'!V105)), AND(NOT(ISNUMBER(SEARCH("focal",'Model output'!V105))),ISNUMBER(SEARCH("Free",'Model output'!V105))), ISNUMBER(SEARCH("narrowly excised",'Model output'!V105)), ISNUMBER(SEARCH("none",'Model output'!V105)), ISNUMBER(SEARCH("R0",'Model output'!V105)), ISNUMBER(SEARCH("&lt;0.2 mm",'Model output'!V105)), ISNUMBER(SEARCH("1 mm",'Model output'!V105)), ISNUMBER(SEARCH("0.1 CM",'Model output'!V105)), ISNUMBER(SEARCH("less than 0.2 mm",'Model output'!V105)), ISNUMBER(SEARCH("less than 1.0 mm",'Model output'!V105)), ISNUMBER(SEARCH("less than 0.5 mm",'Model output'!V105)), ISNUMBER(SEARCH("abut",'Model output'!V105))), "negative", "positive")</f>
        <v>negative</v>
      </c>
      <c r="AE106" s="40"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OR(ISNUMBER(SEARCH("papillary",N106,1)),ISNUMBER(SEARCH("papillary carcinoma",O106,1))),S106="positive"),AND(AND(ISNUMBER(J106),J106&gt;=5),M106=""),AND(AND(ISNUMBER(J106),J106&gt;=5),AND(ISNUMBER(M106),M106&gt;=1)),AND(ISNUMBER(SERACH("papillary",N106)),OR(Y106="positive",Z106="positive"), ISNUMBER(SEARCH("BRAF",AB106)))),"intermediate","low"))</f>
        <v>low</v>
      </c>
      <c r="AF106" s="41" t="str">
        <f t="shared" si="14"/>
        <v>1a</v>
      </c>
      <c r="AG106" s="41" t="str">
        <f t="shared" si="15"/>
        <v>1a</v>
      </c>
      <c r="AH106" s="41" t="str">
        <f t="shared" si="18"/>
        <v>0</v>
      </c>
      <c r="AI106" s="46" t="str">
        <f t="shared" si="19"/>
        <v>I</v>
      </c>
      <c r="AJ106" s="40" t="s">
        <v>741</v>
      </c>
      <c r="AK106" s="45" t="s">
        <v>1007</v>
      </c>
      <c r="AL106" s="45" t="s">
        <v>1007</v>
      </c>
      <c r="AM106" s="45" t="s">
        <v>1006</v>
      </c>
      <c r="AN106" s="45" t="s">
        <v>67</v>
      </c>
      <c r="AO106" s="12">
        <f t="shared" ca="1" si="24"/>
        <v>1</v>
      </c>
      <c r="AP106" s="15">
        <f t="shared" si="25"/>
        <v>1</v>
      </c>
      <c r="AQ106" s="15">
        <f t="shared" si="26"/>
        <v>1</v>
      </c>
      <c r="AR106" s="15">
        <f t="shared" si="27"/>
        <v>1</v>
      </c>
      <c r="AS106" s="26">
        <f t="shared" si="16"/>
        <v>1</v>
      </c>
    </row>
    <row r="107" spans="1:45">
      <c r="A107" t="str">
        <f>'Model output'!A106</f>
        <v>TCGA-DJ-A3VE</v>
      </c>
      <c r="B107" s="52">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1</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
      </c>
      <c r="F107" t="str">
        <f t="shared" si="12"/>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output'!G106)),AND(ISNUMBER(SEARCH("3",'Model output'!G106)),NOT(ISNUMBER(SEARCH("N3",'Model output'!G106)))),ISNUMBER(SEARCH("IV",'Model output'!G106)),ISNUMBER(SEARCH("four",'Model output'!G106)),ISNUMBER(SEARCH("4",'Model output'!G106)),ISNUMBER(SEARCH("V ",'Model output'!G106)),ISNUMBER(SEARCH("five",'Model output'!G106)),ISNUMBER(SEARCH("5",'Model output'!G106))))), "lateral", "central"))</f>
        <v/>
      </c>
      <c r="H107" t="str">
        <f>IF('Model output'!H106="","negative", IF('Model output'!H106=" ", "negative", IF('Model output'!H106="[]", "negative", IF(ISNUMBER(SEARCH("lymph node",'Model output'!H106)),"negative", IF(ISNUMBER(SEARCH("adipose tissue",'Model output'!H106)), "negative", IF(ISNUMBER(SEARCH("neck dissection",'Model output'!H106)),"negative","positive"))))))</f>
        <v>negative</v>
      </c>
      <c r="I107" t="str">
        <f>IF('Model output'!I106="","",IF(ISNUMBER('Model output'!I106),'Model output'!I106,1))</f>
        <v/>
      </c>
      <c r="J107" t="str">
        <f>IF('Model output'!J106="","",IF(AND(ISNUMBER('Model output'!J106),'Model output'!J106&lt;=I107),'Model output'!J106,IF(ISNUMBER(SEARCH("0/",'Model output'!J106)),0,1)))</f>
        <v/>
      </c>
      <c r="K107" t="str" cm="1">
        <f t="array" ref="K107">IF(COUNT(FIND({0,1,2,3,4,5,6,7,8,9},'Model output'!K106))&gt;0,'Model output'!K106,"")</f>
        <v/>
      </c>
      <c r="L107" s="8" t="str">
        <f t="shared" si="17"/>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 carcinoma</v>
      </c>
      <c r="O107" t="str">
        <f>IF('Model output'!M106="","",'Model output'!M106)</f>
        <v>classical</v>
      </c>
      <c r="P107" t="str">
        <f>IF('Model output'!N106="","",'Model output'!N106)</f>
        <v>1.7 cm</v>
      </c>
      <c r="Q107" t="str">
        <f t="shared" si="13"/>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output'!P106="",'Model output'!P106="C",ISNUMBER(SEARCH("Not identified", 'Model output'!P106)),ISNUMBER(SEARCH("Absent",'Model output'!P106)),ISNUMBER(SEARCH("Absence",'Model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negative</v>
      </c>
      <c r="X107" s="19" t="str">
        <f>IF('Model output'!S106="","",'Model output'!S106)</f>
        <v>Not identified</v>
      </c>
      <c r="Y107" t="str">
        <f>IF(OR('Model output'!S106="",ISNUMBER(SEARCH("No extension",'Model output'!S106)),ISNUMBER(SEARCH("Absent",'Model output'!S106)),ISNUMBER(SEARCH("Absence",'Model output'!S106)),AND(ISNUMBER(SEARCH("Not identified",'Model output'!S106)),NOT(ISNUMBER(SEARCH("Present, minimal",'Model output'!S106)))),AND(ISNUMBER(SEARCH("No",'Model output'!S106)),NOT(ISNUMBER(SEARCH("carcinoma",'Model output'!S106))),NOT(ISNUMBER(SEARCH("Present, minimal",'Model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muscle",X107)),ISNUMBER(SEARCH("larynx",X107)),AND(ISNUMBER(SEARCH("trachea",X107)),NOT(ISNUMBER(SEARCH("peritracheal fibroadipose tissue",X107)))),ISNUMBER(SEARCH("esophagus",X107)),ISNUMBER(SEARCH("recurrent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33" t="str">
        <f>IF(OR('Model output'!V106="", AND(ISERROR(SEARCH("Positive",'Model output'!V106)), ISNUMBER(SEARCH("Negative",'Model output'!V106))), ISNUMBER(SEARCH("Cannot be assessed",'Model output'!V106)), AND(ISNUMBER(SEARCH("Uninvolved",'Model output'!V106)),NOT(ISNUMBER(SEARCH("margin(s) involved",'Model output'!V106))),NOT(ISNUMBER(SEARCH("Involved by carcinoma for the second tumor",'Model output'!V106)))), ISNUMBER(SEARCH("No involvement",'Model output'!V106)), AND(NOT(ISNUMBER(SEARCH("focal",'Model output'!V106))),ISNUMBER(SEARCH("Free",'Model output'!V106))), ISNUMBER(SEARCH("narrowly excised",'Model output'!V106)), ISNUMBER(SEARCH("none",'Model output'!V106)), ISNUMBER(SEARCH("R0",'Model output'!V106)), ISNUMBER(SEARCH("&lt;0.2 mm",'Model output'!V106)), ISNUMBER(SEARCH("1 mm",'Model output'!V106)), ISNUMBER(SEARCH("0.1 CM",'Model output'!V106)), ISNUMBER(SEARCH("less than 0.2 mm",'Model output'!V106)), ISNUMBER(SEARCH("less than 1.0 mm",'Model output'!V106)), ISNUMBER(SEARCH("less than 0.5 mm",'Model output'!V106)), ISNUMBER(SEARCH("abut",'Model output'!V106))), "negative", "positive")</f>
        <v>negative</v>
      </c>
      <c r="AE107" s="40"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OR(ISNUMBER(SEARCH("papillary",N107,1)),ISNUMBER(SEARCH("papillary carcinoma",O107,1))),S107="positive"),AND(AND(ISNUMBER(J107),J107&gt;=5),M107=""),AND(AND(ISNUMBER(J107),J107&gt;=5),AND(ISNUMBER(M107),M107&gt;=1)),AND(ISNUMBER(SERACH("papillary",N107)),OR(Y107="positive",Z107="positive"), ISNUMBER(SEARCH("BRAF",AB107)))),"intermediate","low"))</f>
        <v>low</v>
      </c>
      <c r="AF107" s="41" t="str">
        <f t="shared" si="14"/>
        <v>1b</v>
      </c>
      <c r="AG107" s="41" t="str">
        <f t="shared" si="15"/>
        <v>0</v>
      </c>
      <c r="AH107" s="41" t="str">
        <f t="shared" si="18"/>
        <v>0</v>
      </c>
      <c r="AI107" s="46" t="str">
        <f t="shared" si="19"/>
        <v>I</v>
      </c>
      <c r="AJ107" s="40" t="s">
        <v>741</v>
      </c>
      <c r="AK107" s="45" t="s">
        <v>1002</v>
      </c>
      <c r="AL107" s="45" t="s">
        <v>1006</v>
      </c>
      <c r="AM107" s="45" t="s">
        <v>1006</v>
      </c>
      <c r="AN107" s="45" t="s">
        <v>67</v>
      </c>
      <c r="AO107" s="12">
        <f t="shared" ca="1" si="24"/>
        <v>1</v>
      </c>
      <c r="AP107" s="15">
        <f t="shared" si="25"/>
        <v>1</v>
      </c>
      <c r="AQ107" s="15">
        <f t="shared" si="26"/>
        <v>1</v>
      </c>
      <c r="AR107" s="15">
        <f t="shared" si="27"/>
        <v>1</v>
      </c>
      <c r="AS107" s="26">
        <f t="shared" si="16"/>
        <v>1</v>
      </c>
    </row>
    <row r="108" spans="1:45">
      <c r="A108" t="str">
        <f>'Model output'!A107</f>
        <v>TCGA-DJ-A3VF</v>
      </c>
      <c r="B108" s="52">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1b</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2"/>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output'!G107)),AND(ISNUMBER(SEARCH("3",'Model output'!G107)),NOT(ISNUMBER(SEARCH("N3",'Model output'!G107)))),ISNUMBER(SEARCH("IV",'Model output'!G107)),ISNUMBER(SEARCH("four",'Model output'!G107)),ISNUMBER(SEARCH("4",'Model output'!G107)),ISNUMBER(SEARCH("V ",'Model output'!G107)),ISNUMBER(SEARCH("five",'Model output'!G107)),ISNUMBER(SEARCH("5",'Model output'!G107))))), "lateral", "central"))</f>
        <v>lateral</v>
      </c>
      <c r="H108" t="str">
        <f>IF('Model output'!H107="","negative", IF('Model output'!H107=" ", "negative", IF('Model output'!H107="[]", "negative", IF(ISNUMBER(SEARCH("lymph node",'Model output'!H107)),"negative", IF(ISNUMBER(SEARCH("adipose tissue",'Model output'!H107)), "negative", IF(ISNUMBER(SEARCH("neck dissection",'Model output'!H107)),"negative","positive"))))))</f>
        <v>negative</v>
      </c>
      <c r="I108">
        <f>IF('Model output'!I107="","",IF(ISNUMBER('Model output'!I107),'Model output'!I107,1))</f>
        <v>20</v>
      </c>
      <c r="J108">
        <f>IF('Model output'!J107="","",IF(AND(ISNUMBER('Model output'!J107),'Model output'!J107&lt;=I108),'Model output'!J107,IF(ISNUMBER(SEARCH("0/",'Model output'!J107)),0,1)))</f>
        <v>4</v>
      </c>
      <c r="K108" t="str" cm="1">
        <f t="array" ref="K108">IF(COUNT(FIND({0,1,2,3,4,5,6,7,8,9},'Model output'!K107))&gt;0,'Model output'!K107,"")</f>
        <v>0.6 cm</v>
      </c>
      <c r="L108" s="8" t="str">
        <f t="shared" si="17"/>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 carcinoma</v>
      </c>
      <c r="O108" t="str">
        <f>IF('Model output'!M107="","",'Model output'!M107)</f>
        <v>Tall cell variant</v>
      </c>
      <c r="P108" t="str">
        <f>IF('Model output'!N107="","",'Model output'!N107)</f>
        <v>1.0 cm</v>
      </c>
      <c r="Q108" t="str">
        <f t="shared" si="13"/>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output'!P107="",'Model output'!P107="C",ISNUMBER(SEARCH("Not identified", 'Model output'!P107)),ISNUMBER(SEARCH("Absent",'Model output'!P107)),ISNUMBER(SEARCH("Absence",'Model output'!P107)),AND(ISNUMBER(SEARCH("No",'Model output'!P107)),NOT(ISNUMBER(SEARCH("diagnostic",'Model output'!P107)))),ISNUMBER(SEARCH("Negative",'Model output'!P107))),"negative","positive")</f>
        <v>negative</v>
      </c>
      <c r="T108">
        <f>IF('Model output'!O107="","",'Model output'!O107)</f>
        <v>2</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9" t="str">
        <f>IF('Model output'!S107="","",'Model output'!S107)</f>
        <v>perithyroidal fibroadipose tissue</v>
      </c>
      <c r="Y108" t="str">
        <f>IF(OR('Model output'!S107="",ISNUMBER(SEARCH("No extension",'Model output'!S107)),ISNUMBER(SEARCH("Absent",'Model output'!S107)),ISNUMBER(SEARCH("Absence",'Model output'!S107)),AND(ISNUMBER(SEARCH("Not identified",'Model output'!S107)),NOT(ISNUMBER(SEARCH("Present, minimal",'Model output'!S107)))),AND(ISNUMBER(SEARCH("No",'Model output'!S107)),NOT(ISNUMBER(SEARCH("carcinoma",'Model output'!S107))),NOT(ISNUMBER(SEARCH("Present, minimal",'Model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muscle",X108)),ISNUMBER(SEARCH("larynx",X108)),AND(ISNUMBER(SEARCH("trachea",X108)),NOT(ISNUMBER(SEARCH("peritracheal fibroadipose tissue",X108)))),ISNUMBER(SEARCH("esophagus",X108)),ISNUMBER(SEARCH("recurrent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33" t="str">
        <f>IF(OR('Model output'!V107="", AND(ISERROR(SEARCH("Positive",'Model output'!V107)), ISNUMBER(SEARCH("Negative",'Model output'!V107))), ISNUMBER(SEARCH("Cannot be assessed",'Model output'!V107)), AND(ISNUMBER(SEARCH("Uninvolved",'Model output'!V107)),NOT(ISNUMBER(SEARCH("margin(s) involved",'Model output'!V107))),NOT(ISNUMBER(SEARCH("Involved by carcinoma for the second tumor",'Model output'!V107)))), ISNUMBER(SEARCH("No involvement",'Model output'!V107)), AND(NOT(ISNUMBER(SEARCH("focal",'Model output'!V107))),ISNUMBER(SEARCH("Free",'Model output'!V107))), ISNUMBER(SEARCH("narrowly excised",'Model output'!V107)), ISNUMBER(SEARCH("none",'Model output'!V107)), ISNUMBER(SEARCH("R0",'Model output'!V107)), ISNUMBER(SEARCH("&lt;0.2 mm",'Model output'!V107)), ISNUMBER(SEARCH("1 mm",'Model output'!V107)), ISNUMBER(SEARCH("0.1 CM",'Model output'!V107)), ISNUMBER(SEARCH("less than 0.2 mm",'Model output'!V107)), ISNUMBER(SEARCH("less than 1.0 mm",'Model output'!V107)), ISNUMBER(SEARCH("less than 0.5 mm",'Model output'!V107)), ISNUMBER(SEARCH("abut",'Model output'!V107))), "negative", "positive")</f>
        <v>negative</v>
      </c>
      <c r="AE108" s="40"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OR(ISNUMBER(SEARCH("papillary",N108,1)),ISNUMBER(SEARCH("papillary carcinoma",O108,1))),S108="positive"),AND(AND(ISNUMBER(J108),J108&gt;=5),M108=""),AND(AND(ISNUMBER(J108),J108&gt;=5),AND(ISNUMBER(M108),M108&gt;=1)),AND(ISNUMBER(SERACH("papillary",N108)),OR(Y108="positive",Z108="positive"), ISNUMBER(SEARCH("BRAF",AB108)))),"intermediate","low"))</f>
        <v>intermediate</v>
      </c>
      <c r="AF108" s="41" t="str">
        <f t="shared" si="14"/>
        <v>1a</v>
      </c>
      <c r="AG108" s="41" t="str">
        <f t="shared" si="15"/>
        <v>1b</v>
      </c>
      <c r="AH108" s="41" t="str">
        <f t="shared" si="18"/>
        <v>0</v>
      </c>
      <c r="AI108" s="46" t="str">
        <f t="shared" si="19"/>
        <v>II</v>
      </c>
      <c r="AJ108" s="40" t="s">
        <v>742</v>
      </c>
      <c r="AK108" s="45" t="s">
        <v>1007</v>
      </c>
      <c r="AL108" s="45" t="s">
        <v>1002</v>
      </c>
      <c r="AM108" s="45" t="s">
        <v>1006</v>
      </c>
      <c r="AN108" s="45" t="s">
        <v>1004</v>
      </c>
      <c r="AO108" s="12">
        <f t="shared" ca="1" si="24"/>
        <v>1</v>
      </c>
      <c r="AP108" s="15">
        <f t="shared" si="25"/>
        <v>1</v>
      </c>
      <c r="AQ108" s="15">
        <f t="shared" si="26"/>
        <v>1</v>
      </c>
      <c r="AR108" s="15">
        <f t="shared" si="27"/>
        <v>1</v>
      </c>
      <c r="AS108" s="26">
        <f t="shared" si="16"/>
        <v>1</v>
      </c>
    </row>
    <row r="109" spans="1:45">
      <c r="A109" t="str">
        <f>'Model output'!A108</f>
        <v>TCGA-DJ-A3VG</v>
      </c>
      <c r="B109" s="52">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1</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
      </c>
      <c r="F109" t="str">
        <f t="shared" si="12"/>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output'!G108)),AND(ISNUMBER(SEARCH("3",'Model output'!G108)),NOT(ISNUMBER(SEARCH("N3",'Model output'!G108)))),ISNUMBER(SEARCH("IV",'Model output'!G108)),ISNUMBER(SEARCH("four",'Model output'!G108)),ISNUMBER(SEARCH("4",'Model output'!G108)),ISNUMBER(SEARCH("V ",'Model output'!G108)),ISNUMBER(SEARCH("five",'Model output'!G108)),ISNUMBER(SEARCH("5",'Model output'!G108))))), "lateral", "central"))</f>
        <v/>
      </c>
      <c r="H109" t="str">
        <f>IF('Model output'!H108="","negative", IF('Model output'!H108=" ", "negative", IF('Model output'!H108="[]", "negative", IF(ISNUMBER(SEARCH("lymph node",'Model output'!H108)),"negative", IF(ISNUMBER(SEARCH("adipose tissue",'Model output'!H108)), "negative", IF(ISNUMBER(SEARCH("neck dissection",'Model output'!H108)),"negative","positive"))))))</f>
        <v>negative</v>
      </c>
      <c r="I109">
        <f>IF('Model output'!I108="","",IF(ISNUMBER('Model output'!I108),'Model output'!I108,1))</f>
        <v>2</v>
      </c>
      <c r="J109">
        <f>IF('Model output'!J108="","",IF(AND(ISNUMBER('Model output'!J108),'Model output'!J108&lt;=I109),'Model output'!J108,IF(ISNUMBER(SEARCH("0/",'Model output'!J108)),0,1)))</f>
        <v>0</v>
      </c>
      <c r="K109" t="str" cm="1">
        <f t="array" ref="K109">IF(COUNT(FIND({0,1,2,3,4,5,6,7,8,9},'Model output'!K108))&gt;0,'Model output'!K108,"")</f>
        <v/>
      </c>
      <c r="L109" s="8" t="str">
        <f t="shared" si="17"/>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 carcinoma, follicular variant</v>
      </c>
      <c r="O109" t="str">
        <f>IF('Model output'!M108="","",'Model output'!M108)</f>
        <v>follicular variant</v>
      </c>
      <c r="P109" t="str">
        <f>IF('Model output'!N108="","",'Model output'!N108)</f>
        <v>1.1 cm</v>
      </c>
      <c r="Q109" t="str">
        <f t="shared" si="13"/>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output'!P108="",'Model output'!P108="C",ISNUMBER(SEARCH("Not identified", 'Model output'!P108)),ISNUMBER(SEARCH("Absent",'Model output'!P108)),ISNUMBER(SEARCH("Absence",'Model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9" t="str">
        <f>IF('Model output'!S108="","",'Model output'!S108)</f>
        <v>Not Identified</v>
      </c>
      <c r="Y109" t="str">
        <f>IF(OR('Model output'!S108="",ISNUMBER(SEARCH("No extension",'Model output'!S108)),ISNUMBER(SEARCH("Absent",'Model output'!S108)),ISNUMBER(SEARCH("Absence",'Model output'!S108)),AND(ISNUMBER(SEARCH("Not identified",'Model output'!S108)),NOT(ISNUMBER(SEARCH("Present, minimal",'Model output'!S108)))),AND(ISNUMBER(SEARCH("No",'Model output'!S108)),NOT(ISNUMBER(SEARCH("carcinoma",'Model output'!S108))),NOT(ISNUMBER(SEARCH("Present, minimal",'Model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muscle",X109)),ISNUMBER(SEARCH("larynx",X109)),AND(ISNUMBER(SEARCH("trachea",X109)),NOT(ISNUMBER(SEARCH("peritracheal fibroadipose tissue",X109)))),ISNUMBER(SEARCH("esophagus",X109)),ISNUMBER(SEARCH("recurrent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33" t="str">
        <f>IF(OR('Model output'!V108="", AND(ISERROR(SEARCH("Positive",'Model output'!V108)), ISNUMBER(SEARCH("Negative",'Model output'!V108))), ISNUMBER(SEARCH("Cannot be assessed",'Model output'!V108)), AND(ISNUMBER(SEARCH("Uninvolved",'Model output'!V108)),NOT(ISNUMBER(SEARCH("margin(s) involved",'Model output'!V108))),NOT(ISNUMBER(SEARCH("Involved by carcinoma for the second tumor",'Model output'!V108)))), ISNUMBER(SEARCH("No involvement",'Model output'!V108)), AND(NOT(ISNUMBER(SEARCH("focal",'Model output'!V108))),ISNUMBER(SEARCH("Free",'Model output'!V108))), ISNUMBER(SEARCH("narrowly excised",'Model output'!V108)), ISNUMBER(SEARCH("none",'Model output'!V108)), ISNUMBER(SEARCH("R0",'Model output'!V108)), ISNUMBER(SEARCH("&lt;0.2 mm",'Model output'!V108)), ISNUMBER(SEARCH("1 mm",'Model output'!V108)), ISNUMBER(SEARCH("0.1 CM",'Model output'!V108)), ISNUMBER(SEARCH("less than 0.2 mm",'Model output'!V108)), ISNUMBER(SEARCH("less than 1.0 mm",'Model output'!V108)), ISNUMBER(SEARCH("less than 0.5 mm",'Model output'!V108)), ISNUMBER(SEARCH("abut",'Model output'!V108))), "negative", "positive")</f>
        <v>negative</v>
      </c>
      <c r="AE109" s="40"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OR(ISNUMBER(SEARCH("papillary",N109,1)),ISNUMBER(SEARCH("papillary carcinoma",O109,1))),S109="positive"),AND(AND(ISNUMBER(J109),J109&gt;=5),M109=""),AND(AND(ISNUMBER(J109),J109&gt;=5),AND(ISNUMBER(M109),M109&gt;=1)),AND(ISNUMBER(SERACH("papillary",N109)),OR(Y109="positive",Z109="positive"), ISNUMBER(SEARCH("BRAF",AB109)))),"intermediate","low"))</f>
        <v>low</v>
      </c>
      <c r="AF109" s="41" t="str">
        <f t="shared" si="14"/>
        <v>1b</v>
      </c>
      <c r="AG109" s="41" t="str">
        <f t="shared" si="15"/>
        <v>0</v>
      </c>
      <c r="AH109" s="41" t="str">
        <f t="shared" si="18"/>
        <v>0</v>
      </c>
      <c r="AI109" s="46" t="str">
        <f t="shared" si="19"/>
        <v>I</v>
      </c>
      <c r="AJ109" s="40" t="s">
        <v>741</v>
      </c>
      <c r="AK109" s="45" t="s">
        <v>1002</v>
      </c>
      <c r="AL109" s="45" t="s">
        <v>1003</v>
      </c>
      <c r="AM109" s="45" t="s">
        <v>1006</v>
      </c>
      <c r="AN109" s="45" t="s">
        <v>67</v>
      </c>
      <c r="AO109" s="12">
        <f t="shared" ca="1" si="24"/>
        <v>1</v>
      </c>
      <c r="AP109" s="15">
        <f t="shared" si="25"/>
        <v>1</v>
      </c>
      <c r="AQ109" s="15">
        <f t="shared" si="26"/>
        <v>1</v>
      </c>
      <c r="AR109" s="15">
        <f t="shared" si="27"/>
        <v>1</v>
      </c>
      <c r="AS109" s="26">
        <f t="shared" si="16"/>
        <v>1</v>
      </c>
    </row>
    <row r="110" spans="1:45">
      <c r="A110" t="str">
        <f>'Model output'!A109</f>
        <v>TCGA-DJ-A3VJ</v>
      </c>
      <c r="B110" s="52">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
      </c>
      <c r="F110" t="str">
        <f t="shared" ref="F110:F168" si="28">IF(OR(G110&lt;&gt;"",AND(J110&lt;&gt;"",ISNUMBER(J110),J110&gt;0),AND(M110&lt;&gt;"",M110&gt;0)),"positive","negative")</f>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output'!G109)),AND(ISNUMBER(SEARCH("3",'Model output'!G109)),NOT(ISNUMBER(SEARCH("N3",'Model output'!G109)))),ISNUMBER(SEARCH("IV",'Model output'!G109)),ISNUMBER(SEARCH("four",'Model output'!G109)),ISNUMBER(SEARCH("4",'Model output'!G109)),ISNUMBER(SEARCH("V ",'Model output'!G109)),ISNUMBER(SEARCH("five",'Model output'!G109)),ISNUMBER(SEARCH("5",'Model output'!G109))))), "lateral", "central"))</f>
        <v>central</v>
      </c>
      <c r="H110" t="str">
        <f>IF('Model output'!H109="","negative", IF('Model output'!H109=" ", "negative", IF('Model output'!H109="[]", "negative", IF(ISNUMBER(SEARCH("lymph node",'Model output'!H109)),"negative", IF(ISNUMBER(SEARCH("adipose tissue",'Model output'!H109)), "negative", IF(ISNUMBER(SEARCH("neck dissection",'Model output'!H109)),"negative","positive"))))))</f>
        <v>negative</v>
      </c>
      <c r="I110">
        <f>IF('Model output'!I109="","",IF(ISNUMBER('Model output'!I109),'Model output'!I109,1))</f>
        <v>7</v>
      </c>
      <c r="J110">
        <f>IF('Model output'!J109="","",IF(AND(ISNUMBER('Model output'!J109),'Model output'!J109&lt;=I110),'Model output'!J109,IF(ISNUMBER(SEARCH("0/",'Model output'!J109)),0,1)))</f>
        <v>4</v>
      </c>
      <c r="K110" t="str" cm="1">
        <f t="array" ref="K110">IF(COUNT(FIND({0,1,2,3,4,5,6,7,8,9},'Model output'!K109))&gt;0,'Model output'!K109,"")</f>
        <v>0.7cm</v>
      </c>
      <c r="L110" s="8" t="str">
        <f t="shared" si="17"/>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 carcinoma, diffuse sclerosing variant</v>
      </c>
      <c r="O110" t="str">
        <f>IF('Model output'!M109="","",'Model output'!M109)</f>
        <v>diffuse sclerosing</v>
      </c>
      <c r="P110" t="str">
        <f>IF('Model output'!N109="","",'Model output'!N109)</f>
        <v>2.0 cm</v>
      </c>
      <c r="Q110" t="str">
        <f t="shared" si="13"/>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output'!P109="",'Model output'!P109="C",ISNUMBER(SEARCH("Not identified", 'Model output'!P109)),ISNUMBER(SEARCH("Absent",'Model output'!P109)),ISNUMBER(SEARCH("Absence",'Model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negative</v>
      </c>
      <c r="X110" s="19" t="str">
        <f>IF('Model output'!S109="","",'Model output'!S109)</f>
        <v>fibroadipose tissue</v>
      </c>
      <c r="Y110" t="str">
        <f>IF(OR('Model output'!S109="",ISNUMBER(SEARCH("No extension",'Model output'!S109)),ISNUMBER(SEARCH("Absent",'Model output'!S109)),ISNUMBER(SEARCH("Absence",'Model output'!S109)),AND(ISNUMBER(SEARCH("Not identified",'Model output'!S109)),NOT(ISNUMBER(SEARCH("Present, minimal",'Model output'!S109)))),AND(ISNUMBER(SEARCH("No",'Model output'!S109)),NOT(ISNUMBER(SEARCH("carcinoma",'Model output'!S109))),NOT(ISNUMBER(SEARCH("Present, minimal",'Model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muscle",X110)),ISNUMBER(SEARCH("larynx",X110)),AND(ISNUMBER(SEARCH("trachea",X110)),NOT(ISNUMBER(SEARCH("peritracheal fibroadipose tissue",X110)))),ISNUMBER(SEARCH("esophagus",X110)),ISNUMBER(SEARCH("recurrent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33" t="str">
        <f>IF(OR('Model output'!V109="", AND(ISERROR(SEARCH("Positive",'Model output'!V109)), ISNUMBER(SEARCH("Negative",'Model output'!V109))), ISNUMBER(SEARCH("Cannot be assessed",'Model output'!V109)), AND(ISNUMBER(SEARCH("Uninvolved",'Model output'!V109)),NOT(ISNUMBER(SEARCH("margin(s) involved",'Model output'!V109))),NOT(ISNUMBER(SEARCH("Involved by carcinoma for the second tumor",'Model output'!V109)))), ISNUMBER(SEARCH("No involvement",'Model output'!V109)), AND(NOT(ISNUMBER(SEARCH("focal",'Model output'!V109))),ISNUMBER(SEARCH("Free",'Model output'!V109))), ISNUMBER(SEARCH("narrowly excised",'Model output'!V109)), ISNUMBER(SEARCH("none",'Model output'!V109)), ISNUMBER(SEARCH("R0",'Model output'!V109)), ISNUMBER(SEARCH("&lt;0.2 mm",'Model output'!V109)), ISNUMBER(SEARCH("1 mm",'Model output'!V109)), ISNUMBER(SEARCH("0.1 CM",'Model output'!V109)), ISNUMBER(SEARCH("less than 0.2 mm",'Model output'!V109)), ISNUMBER(SEARCH("less than 1.0 mm",'Model output'!V109)), ISNUMBER(SEARCH("less than 0.5 mm",'Model output'!V109)), ISNUMBER(SEARCH("abut",'Model output'!V109))), "negative", "positive")</f>
        <v>negative</v>
      </c>
      <c r="AE110" s="40"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OR(ISNUMBER(SEARCH("papillary",N110,1)),ISNUMBER(SEARCH("papillary carcinoma",O110,1))),S110="positive"),AND(AND(ISNUMBER(J110),J110&gt;=5),M110=""),AND(AND(ISNUMBER(J110),J110&gt;=5),AND(ISNUMBER(M110),M110&gt;=1)),AND(ISNUMBER(SERACH("papillary",N110)),OR(Y110="positive",Z110="positive"), ISNUMBER(SEARCH("BRAF",AB110)))),"intermediate","low"))</f>
        <v>intermediate</v>
      </c>
      <c r="AF110" s="41" t="str">
        <f t="shared" si="14"/>
        <v>1b</v>
      </c>
      <c r="AG110" s="41" t="str">
        <f t="shared" si="15"/>
        <v>1a</v>
      </c>
      <c r="AH110" s="41" t="str">
        <f t="shared" si="18"/>
        <v>0</v>
      </c>
      <c r="AI110" s="46" t="str">
        <f t="shared" si="19"/>
        <v>I</v>
      </c>
      <c r="AJ110" s="40" t="s">
        <v>742</v>
      </c>
      <c r="AK110" s="45" t="s">
        <v>1002</v>
      </c>
      <c r="AL110" s="45" t="s">
        <v>1007</v>
      </c>
      <c r="AM110" s="45" t="s">
        <v>1006</v>
      </c>
      <c r="AN110" s="45" t="s">
        <v>67</v>
      </c>
      <c r="AO110" s="12">
        <f t="shared" ca="1" si="24"/>
        <v>1</v>
      </c>
      <c r="AP110" s="15">
        <f t="shared" si="25"/>
        <v>1</v>
      </c>
      <c r="AQ110" s="15">
        <f t="shared" si="26"/>
        <v>1</v>
      </c>
      <c r="AR110" s="15">
        <f t="shared" si="27"/>
        <v>1</v>
      </c>
      <c r="AS110" s="26">
        <f t="shared" si="16"/>
        <v>1</v>
      </c>
    </row>
    <row r="111" spans="1:45">
      <c r="A111" t="str">
        <f>'Model output'!A110</f>
        <v>TCGA-DJ-A3VK</v>
      </c>
      <c r="B111" s="52">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28"/>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output'!G110)),AND(ISNUMBER(SEARCH("3",'Model output'!G110)),NOT(ISNUMBER(SEARCH("N3",'Model output'!G110)))),ISNUMBER(SEARCH("IV",'Model output'!G110)),ISNUMBER(SEARCH("four",'Model output'!G110)),ISNUMBER(SEARCH("4",'Model output'!G110)),ISNUMBER(SEARCH("V ",'Model output'!G110)),ISNUMBER(SEARCH("five",'Model output'!G110)),ISNUMBER(SEARCH("5",'Model output'!G110))))), "lateral", "central"))</f>
        <v/>
      </c>
      <c r="H111" t="str">
        <f>IF('Model output'!H110="","negative", IF('Model output'!H110=" ", "negative", IF('Model output'!H110="[]", "negative", IF(ISNUMBER(SEARCH("lymph node",'Model output'!H110)),"negative", IF(ISNUMBER(SEARCH("adipose tissue",'Model output'!H110)), "negative", IF(ISNUMBER(SEARCH("neck dissection",'Model output'!H110)),"negative","positive"))))))</f>
        <v>negative</v>
      </c>
      <c r="I111" t="str">
        <f>IF('Model output'!I110="","",IF(ISNUMBER('Model output'!I110),'Model output'!I110,1))</f>
        <v/>
      </c>
      <c r="J111" t="str">
        <f>IF('Model output'!J110="","",IF(AND(ISNUMBER('Model output'!J110),'Model output'!J110&lt;=I111),'Model output'!J110,IF(ISNUMBER(SEARCH("0/",'Model output'!J110)),0,1)))</f>
        <v/>
      </c>
      <c r="K111" t="str" cm="1">
        <f t="array" ref="K111">IF(COUNT(FIND({0,1,2,3,4,5,6,7,8,9},'Model output'!K110))&gt;0,'Model output'!K110,"")</f>
        <v/>
      </c>
      <c r="L111" s="8" t="str">
        <f t="shared" si="17"/>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 carcinoma</v>
      </c>
      <c r="O111" t="str">
        <f>IF('Model output'!M110="","",'Model output'!M110)</f>
        <v>follicular variant</v>
      </c>
      <c r="P111" t="str">
        <f>IF('Model output'!N110="","",'Model output'!N110)</f>
        <v>1.0 cm</v>
      </c>
      <c r="Q111" t="str">
        <f t="shared" si="13"/>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output'!P110="",'Model output'!P110="C",ISNUMBER(SEARCH("Not identified", 'Model output'!P110)),ISNUMBER(SEARCH("Absent",'Model output'!P110)),ISNUMBER(SEARCH("Absence",'Model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negative</v>
      </c>
      <c r="X111" s="19" t="str">
        <f>IF('Model output'!S110="","",'Model output'!S110)</f>
        <v>Focal extrathyroidal extension into the fibroadipose tissue of papillary microcarcinoma (left lobe, 0.8 cm)</v>
      </c>
      <c r="Y111" t="str">
        <f>IF(OR('Model output'!S110="",ISNUMBER(SEARCH("No extension",'Model output'!S110)),ISNUMBER(SEARCH("Absent",'Model output'!S110)),ISNUMBER(SEARCH("Absence",'Model output'!S110)),AND(ISNUMBER(SEARCH("Not identified",'Model output'!S110)),NOT(ISNUMBER(SEARCH("Present, minimal",'Model output'!S110)))),AND(ISNUMBER(SEARCH("No",'Model output'!S110)),NOT(ISNUMBER(SEARCH("carcinoma",'Model output'!S110))),NOT(ISNUMBER(SEARCH("Present, minimal",'Model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muscle",X111)),ISNUMBER(SEARCH("larynx",X111)),AND(ISNUMBER(SEARCH("trachea",X111)),NOT(ISNUMBER(SEARCH("peritracheal fibroadipose tissue",X111)))),ISNUMBER(SEARCH("esophagus",X111)),ISNUMBER(SEARCH("recurrent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33" t="str">
        <f>IF(OR('Model output'!V110="", AND(ISERROR(SEARCH("Positive",'Model output'!V110)), ISNUMBER(SEARCH("Negative",'Model output'!V110))), ISNUMBER(SEARCH("Cannot be assessed",'Model output'!V110)), AND(ISNUMBER(SEARCH("Uninvolved",'Model output'!V110)),NOT(ISNUMBER(SEARCH("margin(s) involved",'Model output'!V110))),NOT(ISNUMBER(SEARCH("Involved by carcinoma for the second tumor",'Model output'!V110)))), ISNUMBER(SEARCH("No involvement",'Model output'!V110)), AND(NOT(ISNUMBER(SEARCH("focal",'Model output'!V110))),ISNUMBER(SEARCH("Free",'Model output'!V110))), ISNUMBER(SEARCH("narrowly excised",'Model output'!V110)), ISNUMBER(SEARCH("none",'Model output'!V110)), ISNUMBER(SEARCH("R0",'Model output'!V110)), ISNUMBER(SEARCH("&lt;0.2 mm",'Model output'!V110)), ISNUMBER(SEARCH("1 mm",'Model output'!V110)), ISNUMBER(SEARCH("0.1 CM",'Model output'!V110)), ISNUMBER(SEARCH("less than 0.2 mm",'Model output'!V110)), ISNUMBER(SEARCH("less than 1.0 mm",'Model output'!V110)), ISNUMBER(SEARCH("less than 0.5 mm",'Model output'!V110)), ISNUMBER(SEARCH("abut",'Model output'!V110))), "negative", "positive")</f>
        <v>negative</v>
      </c>
      <c r="AE111" s="40"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OR(ISNUMBER(SEARCH("papillary",N111,1)),ISNUMBER(SEARCH("papillary carcinoma",O111,1))),S111="positive"),AND(AND(ISNUMBER(J111),J111&gt;=5),M111=""),AND(AND(ISNUMBER(J111),J111&gt;=5),AND(ISNUMBER(M111),M111&gt;=1)),AND(ISNUMBER(SERACH("papillary",N111)),OR(Y111="positive",Z111="positive"), ISNUMBER(SEARCH("BRAF",AB111)))),"intermediate","low"))</f>
        <v>intermediate</v>
      </c>
      <c r="AF111" s="41" t="str">
        <f t="shared" si="14"/>
        <v>1a</v>
      </c>
      <c r="AG111" s="41" t="str">
        <f t="shared" si="15"/>
        <v>0</v>
      </c>
      <c r="AH111" s="41" t="str">
        <f t="shared" si="18"/>
        <v>0</v>
      </c>
      <c r="AI111" s="46" t="str">
        <f t="shared" si="19"/>
        <v>I</v>
      </c>
      <c r="AJ111" s="40" t="s">
        <v>742</v>
      </c>
      <c r="AK111" s="45" t="s">
        <v>1007</v>
      </c>
      <c r="AL111" s="45" t="s">
        <v>1003</v>
      </c>
      <c r="AM111" s="45" t="s">
        <v>1006</v>
      </c>
      <c r="AN111" s="45" t="s">
        <v>67</v>
      </c>
      <c r="AO111" s="12">
        <f t="shared" ca="1" si="24"/>
        <v>1</v>
      </c>
      <c r="AP111" s="15">
        <f t="shared" si="25"/>
        <v>1</v>
      </c>
      <c r="AQ111" s="15">
        <f t="shared" si="26"/>
        <v>1</v>
      </c>
      <c r="AR111" s="15">
        <f t="shared" si="27"/>
        <v>1</v>
      </c>
      <c r="AS111" s="26">
        <f t="shared" si="16"/>
        <v>1</v>
      </c>
    </row>
    <row r="112" spans="1:45">
      <c r="A112" t="str">
        <f>'Model output'!A111</f>
        <v>TCGA-DJ-A3VL</v>
      </c>
      <c r="B112" s="52">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1</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
      </c>
      <c r="F112" t="str">
        <f t="shared" si="28"/>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output'!G111)),AND(ISNUMBER(SEARCH("3",'Model output'!G111)),NOT(ISNUMBER(SEARCH("N3",'Model output'!G111)))),ISNUMBER(SEARCH("IV",'Model output'!G111)),ISNUMBER(SEARCH("four",'Model output'!G111)),ISNUMBER(SEARCH("4",'Model output'!G111)),ISNUMBER(SEARCH("V ",'Model output'!G111)),ISNUMBER(SEARCH("five",'Model output'!G111)),ISNUMBER(SEARCH("5",'Model output'!G111))))), "lateral", "central"))</f>
        <v/>
      </c>
      <c r="H112" t="str">
        <f>IF('Model output'!H111="","negative", IF('Model output'!H111=" ", "negative", IF('Model output'!H111="[]", "negative", IF(ISNUMBER(SEARCH("lymph node",'Model output'!H111)),"negative", IF(ISNUMBER(SEARCH("adipose tissue",'Model output'!H111)), "negative", IF(ISNUMBER(SEARCH("neck dissection",'Model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17"/>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3"/>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output'!P111="",'Model output'!P111="C",ISNUMBER(SEARCH("Not identified", 'Model output'!P111)),ISNUMBER(SEARCH("Absent",'Model output'!P111)),ISNUMBER(SEARCH("Absence",'Model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9" t="str">
        <f>IF('Model output'!S111="","",'Model output'!S111)</f>
        <v>Not identified</v>
      </c>
      <c r="Y112" t="str">
        <f>IF(OR('Model output'!S111="",ISNUMBER(SEARCH("No extension",'Model output'!S111)),ISNUMBER(SEARCH("Absent",'Model output'!S111)),ISNUMBER(SEARCH("Absence",'Model output'!S111)),AND(ISNUMBER(SEARCH("Not identified",'Model output'!S111)),NOT(ISNUMBER(SEARCH("Present, minimal",'Model output'!S111)))),AND(ISNUMBER(SEARCH("No",'Model output'!S111)),NOT(ISNUMBER(SEARCH("carcinoma",'Model output'!S111))),NOT(ISNUMBER(SEARCH("Present, minimal",'Model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muscle",X112)),ISNUMBER(SEARCH("larynx",X112)),AND(ISNUMBER(SEARCH("trachea",X112)),NOT(ISNUMBER(SEARCH("peritracheal fibroadipose tissue",X112)))),ISNUMBER(SEARCH("esophagus",X112)),ISNUMBER(SEARCH("recurrent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33" t="str">
        <f>IF(OR('Model output'!V111="", AND(ISERROR(SEARCH("Positive",'Model output'!V111)), ISNUMBER(SEARCH("Negative",'Model output'!V111))), ISNUMBER(SEARCH("Cannot be assessed",'Model output'!V111)), AND(ISNUMBER(SEARCH("Uninvolved",'Model output'!V111)),NOT(ISNUMBER(SEARCH("margin(s) involved",'Model output'!V111))),NOT(ISNUMBER(SEARCH("Involved by carcinoma for the second tumor",'Model output'!V111)))), ISNUMBER(SEARCH("No involvement",'Model output'!V111)), AND(NOT(ISNUMBER(SEARCH("focal",'Model output'!V111))),ISNUMBER(SEARCH("Free",'Model output'!V111))), ISNUMBER(SEARCH("narrowly excised",'Model output'!V111)), ISNUMBER(SEARCH("none",'Model output'!V111)), ISNUMBER(SEARCH("R0",'Model output'!V111)), ISNUMBER(SEARCH("&lt;0.2 mm",'Model output'!V111)), ISNUMBER(SEARCH("1 mm",'Model output'!V111)), ISNUMBER(SEARCH("0.1 CM",'Model output'!V111)), ISNUMBER(SEARCH("less than 0.2 mm",'Model output'!V111)), ISNUMBER(SEARCH("less than 1.0 mm",'Model output'!V111)), ISNUMBER(SEARCH("less than 0.5 mm",'Model output'!V111)), ISNUMBER(SEARCH("abut",'Model output'!V111))), "negative", "positive")</f>
        <v>negative</v>
      </c>
      <c r="AE112" s="40"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OR(ISNUMBER(SEARCH("papillary",N112,1)),ISNUMBER(SEARCH("papillary carcinoma",O112,1))),S112="positive"),AND(AND(ISNUMBER(J112),J112&gt;=5),M112=""),AND(AND(ISNUMBER(J112),J112&gt;=5),AND(ISNUMBER(M112),M112&gt;=1)),AND(ISNUMBER(SERACH("papillary",N112)),OR(Y112="positive",Z112="positive"), ISNUMBER(SEARCH("BRAF",AB112)))),"intermediate","low"))</f>
        <v>low</v>
      </c>
      <c r="AF112" s="41" t="str">
        <f t="shared" si="14"/>
        <v>1a</v>
      </c>
      <c r="AG112" s="41" t="str">
        <f t="shared" si="15"/>
        <v>0</v>
      </c>
      <c r="AH112" s="41" t="str">
        <f t="shared" si="18"/>
        <v>0</v>
      </c>
      <c r="AI112" s="46" t="str">
        <f t="shared" si="19"/>
        <v>I</v>
      </c>
      <c r="AJ112" s="40" t="s">
        <v>741</v>
      </c>
      <c r="AK112" s="45" t="s">
        <v>1007</v>
      </c>
      <c r="AL112" s="45" t="s">
        <v>1003</v>
      </c>
      <c r="AM112" s="45" t="s">
        <v>1006</v>
      </c>
      <c r="AN112" s="45" t="s">
        <v>67</v>
      </c>
      <c r="AO112" s="12">
        <f t="shared" ca="1" si="24"/>
        <v>1</v>
      </c>
      <c r="AP112" s="15">
        <f t="shared" si="25"/>
        <v>1</v>
      </c>
      <c r="AQ112" s="15">
        <f t="shared" si="26"/>
        <v>1</v>
      </c>
      <c r="AR112" s="15">
        <f t="shared" si="27"/>
        <v>1</v>
      </c>
      <c r="AS112" s="26">
        <f t="shared" si="16"/>
        <v>1</v>
      </c>
    </row>
    <row r="113" spans="1:45">
      <c r="A113" t="str">
        <f>'Model output'!A112</f>
        <v>TCGA-DJ-A3VM</v>
      </c>
      <c r="B113" s="52">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2</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
      </c>
      <c r="F113" t="str">
        <f t="shared" si="28"/>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output'!G112)),AND(ISNUMBER(SEARCH("3",'Model output'!G112)),NOT(ISNUMBER(SEARCH("N3",'Model output'!G112)))),ISNUMBER(SEARCH("IV",'Model output'!G112)),ISNUMBER(SEARCH("four",'Model output'!G112)),ISNUMBER(SEARCH("4",'Model output'!G112)),ISNUMBER(SEARCH("V ",'Model output'!G112)),ISNUMBER(SEARCH("five",'Model output'!G112)),ISNUMBER(SEARCH("5",'Model output'!G112))))), "lateral", "central"))</f>
        <v/>
      </c>
      <c r="H113" t="str">
        <f>IF('Model output'!H112="","negative", IF('Model output'!H112=" ", "negative", IF('Model output'!H112="[]", "negative", IF(ISNUMBER(SEARCH("lymph node",'Model output'!H112)),"negative", IF(ISNUMBER(SEARCH("adipose tissue",'Model output'!H112)), "negative", IF(ISNUMBER(SEARCH("neck dissection",'Model output'!H112)),"negative","positive"))))))</f>
        <v>negative</v>
      </c>
      <c r="I113" t="str">
        <f>IF('Model output'!I112="","",IF(ISNUMBER('Model output'!I112),'Model output'!I112,1))</f>
        <v/>
      </c>
      <c r="J113" t="str">
        <f>IF('Model output'!J112="","",IF(AND(ISNUMBER('Model output'!J112),'Model output'!J112&lt;=I113),'Model output'!J112,IF(ISNUMBER(SEARCH("0/",'Model output'!J112)),0,1)))</f>
        <v/>
      </c>
      <c r="K113" t="str" cm="1">
        <f t="array" ref="K113">IF(COUNT(FIND({0,1,2,3,4,5,6,7,8,9},'Model output'!K112))&gt;0,'Model output'!K112,"")</f>
        <v/>
      </c>
      <c r="L113" s="8" t="str">
        <f t="shared" si="17"/>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 carcinoma, follicular variant</v>
      </c>
      <c r="O113" t="str">
        <f>IF('Model output'!M112="","",'Model output'!M112)</f>
        <v>oncocytic</v>
      </c>
      <c r="P113" t="str">
        <f>IF('Model output'!N112="","",'Model output'!N112)</f>
        <v>3 cm</v>
      </c>
      <c r="Q113" t="str">
        <f t="shared" si="13"/>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output'!P112="",'Model output'!P112="C",ISNUMBER(SEARCH("Not identified", 'Model output'!P112)),ISNUMBER(SEARCH("Absent",'Model output'!P112)),ISNUMBER(SEARCH("Absence",'Model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9" t="str">
        <f>IF('Model output'!S112="","",'Model output'!S112)</f>
        <v/>
      </c>
      <c r="Y113" t="str">
        <f>IF(OR('Model output'!S112="",ISNUMBER(SEARCH("No extension",'Model output'!S112)),ISNUMBER(SEARCH("Absent",'Model output'!S112)),ISNUMBER(SEARCH("Absence",'Model output'!S112)),AND(ISNUMBER(SEARCH("Not identified",'Model output'!S112)),NOT(ISNUMBER(SEARCH("Present, minimal",'Model output'!S112)))),AND(ISNUMBER(SEARCH("No",'Model output'!S112)),NOT(ISNUMBER(SEARCH("carcinoma",'Model output'!S112))),NOT(ISNUMBER(SEARCH("Present, minimal",'Model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muscle",X113)),ISNUMBER(SEARCH("larynx",X113)),AND(ISNUMBER(SEARCH("trachea",X113)),NOT(ISNUMBER(SEARCH("peritracheal fibroadipose tissue",X113)))),ISNUMBER(SEARCH("esophagus",X113)),ISNUMBER(SEARCH("recurrent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33" t="str">
        <f>IF(OR('Model output'!V112="", AND(ISERROR(SEARCH("Positive",'Model output'!V112)), ISNUMBER(SEARCH("Negative",'Model output'!V112))), ISNUMBER(SEARCH("Cannot be assessed",'Model output'!V112)), AND(ISNUMBER(SEARCH("Uninvolved",'Model output'!V112)),NOT(ISNUMBER(SEARCH("margin(s) involved",'Model output'!V112))),NOT(ISNUMBER(SEARCH("Involved by carcinoma for the second tumor",'Model output'!V112)))), ISNUMBER(SEARCH("No involvement",'Model output'!V112)), AND(NOT(ISNUMBER(SEARCH("focal",'Model output'!V112))),ISNUMBER(SEARCH("Free",'Model output'!V112))), ISNUMBER(SEARCH("narrowly excised",'Model output'!V112)), ISNUMBER(SEARCH("none",'Model output'!V112)), ISNUMBER(SEARCH("R0",'Model output'!V112)), ISNUMBER(SEARCH("&lt;0.2 mm",'Model output'!V112)), ISNUMBER(SEARCH("1 mm",'Model output'!V112)), ISNUMBER(SEARCH("0.1 CM",'Model output'!V112)), ISNUMBER(SEARCH("less than 0.2 mm",'Model output'!V112)), ISNUMBER(SEARCH("less than 1.0 mm",'Model output'!V112)), ISNUMBER(SEARCH("less than 0.5 mm",'Model output'!V112)), ISNUMBER(SEARCH("abut",'Model output'!V112))), "negative", "positive")</f>
        <v>negative</v>
      </c>
      <c r="AE113" s="40"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OR(ISNUMBER(SEARCH("papillary",N113,1)),ISNUMBER(SEARCH("papillary carcinoma",O113,1))),S113="positive"),AND(AND(ISNUMBER(J113),J113&gt;=5),M113=""),AND(AND(ISNUMBER(J113),J113&gt;=5),AND(ISNUMBER(M113),M113&gt;=1)),AND(ISNUMBER(SERACH("papillary",N113)),OR(Y113="positive",Z113="positive"), ISNUMBER(SEARCH("BRAF",AB113)))),"intermediate","low"))</f>
        <v>intermediate</v>
      </c>
      <c r="AF113" s="41" t="str">
        <f t="shared" si="14"/>
        <v>2</v>
      </c>
      <c r="AG113" s="41" t="str">
        <f t="shared" si="15"/>
        <v>0</v>
      </c>
      <c r="AH113" s="41" t="str">
        <f t="shared" si="18"/>
        <v>0</v>
      </c>
      <c r="AI113" s="46" t="str">
        <f t="shared" si="19"/>
        <v>I</v>
      </c>
      <c r="AJ113" s="40" t="s">
        <v>742</v>
      </c>
      <c r="AK113" s="45" t="s">
        <v>1005</v>
      </c>
      <c r="AL113" s="45" t="s">
        <v>1006</v>
      </c>
      <c r="AM113" s="45" t="s">
        <v>1006</v>
      </c>
      <c r="AN113" s="45" t="s">
        <v>67</v>
      </c>
      <c r="AO113" s="12">
        <f t="shared" ca="1" si="24"/>
        <v>1</v>
      </c>
      <c r="AP113" s="15">
        <f t="shared" si="25"/>
        <v>1</v>
      </c>
      <c r="AQ113" s="15">
        <f t="shared" si="26"/>
        <v>1</v>
      </c>
      <c r="AR113" s="15">
        <f t="shared" si="27"/>
        <v>1</v>
      </c>
      <c r="AS113" s="26">
        <f t="shared" si="16"/>
        <v>1</v>
      </c>
    </row>
    <row r="114" spans="1:45">
      <c r="A114" t="str">
        <f>'Model output'!A113</f>
        <v>TCGA-DJ-A4UL</v>
      </c>
      <c r="B114" s="52">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2</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0</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
      </c>
      <c r="F114" t="str">
        <f t="shared" si="28"/>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output'!G113)),AND(ISNUMBER(SEARCH("3",'Model output'!G113)),NOT(ISNUMBER(SEARCH("N3",'Model output'!G113)))),ISNUMBER(SEARCH("IV",'Model output'!G113)),ISNUMBER(SEARCH("four",'Model output'!G113)),ISNUMBER(SEARCH("4",'Model output'!G113)),ISNUMBER(SEARCH("V ",'Model output'!G113)),ISNUMBER(SEARCH("five",'Model output'!G113)),ISNUMBER(SEARCH("5",'Model output'!G113))))), "lateral", "central"))</f>
        <v/>
      </c>
      <c r="H114" t="str">
        <f>IF('Model output'!H113="","negative", IF('Model output'!H113=" ", "negative", IF('Model output'!H113="[]", "negative", IF(ISNUMBER(SEARCH("lymph node",'Model output'!H113)),"negative", IF(ISNUMBER(SEARCH("adipose tissue",'Model output'!H113)), "negative", IF(ISNUMBER(SEARCH("neck dissection",'Model output'!H113)),"negative","positive"))))))</f>
        <v>negative</v>
      </c>
      <c r="I114">
        <f>IF('Model output'!I113="","",IF(ISNUMBER('Model output'!I113),'Model output'!I113,1))</f>
        <v>7</v>
      </c>
      <c r="J114">
        <f>IF('Model output'!J113="","",IF(AND(ISNUMBER('Model output'!J113),'Model output'!J113&lt;=I114),'Model output'!J113,IF(ISNUMBER(SEARCH("0/",'Model output'!J113)),0,1)))</f>
        <v>0</v>
      </c>
      <c r="K114" t="str" cm="1">
        <f t="array" ref="K114">IF(COUNT(FIND({0,1,2,3,4,5,6,7,8,9},'Model output'!K113))&gt;0,'Model output'!K113,"")</f>
        <v/>
      </c>
      <c r="L114" s="8" t="str">
        <f t="shared" si="17"/>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 carcinoma</v>
      </c>
      <c r="O114" t="str">
        <f>IF('Model output'!M113="","",'Model output'!M113)</f>
        <v>classical</v>
      </c>
      <c r="P114" t="str">
        <f>IF('Model output'!N113="","",'Model output'!N113)</f>
        <v>1.1 cm</v>
      </c>
      <c r="Q114" t="str">
        <f t="shared" si="13"/>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output'!P113="",'Model output'!P113="C",ISNUMBER(SEARCH("Not identified", 'Model output'!P113)),ISNUMBER(SEARCH("Absent",'Model output'!P113)),ISNUMBER(SEARCH("Absence",'Model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9" t="str">
        <f>IF('Model output'!S113="","",'Model output'!S113)</f>
        <v>Not Identified</v>
      </c>
      <c r="Y114" t="str">
        <f>IF(OR('Model output'!S113="",ISNUMBER(SEARCH("No extension",'Model output'!S113)),ISNUMBER(SEARCH("Absent",'Model output'!S113)),ISNUMBER(SEARCH("Absence",'Model output'!S113)),AND(ISNUMBER(SEARCH("Not identified",'Model output'!S113)),NOT(ISNUMBER(SEARCH("Present, minimal",'Model output'!S113)))),AND(ISNUMBER(SEARCH("No",'Model output'!S113)),NOT(ISNUMBER(SEARCH("carcinoma",'Model output'!S113))),NOT(ISNUMBER(SEARCH("Present, minimal",'Model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muscle",X114)),ISNUMBER(SEARCH("larynx",X114)),AND(ISNUMBER(SEARCH("trachea",X114)),NOT(ISNUMBER(SEARCH("peritracheal fibroadipose tissue",X114)))),ISNUMBER(SEARCH("esophagus",X114)),ISNUMBER(SEARCH("recurrent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33" t="str">
        <f>IF(OR('Model output'!V113="", AND(ISERROR(SEARCH("Positive",'Model output'!V113)), ISNUMBER(SEARCH("Negative",'Model output'!V113))), ISNUMBER(SEARCH("Cannot be assessed",'Model output'!V113)), AND(ISNUMBER(SEARCH("Uninvolved",'Model output'!V113)),NOT(ISNUMBER(SEARCH("margin(s) involved",'Model output'!V113))),NOT(ISNUMBER(SEARCH("Involved by carcinoma for the second tumor",'Model output'!V113)))), ISNUMBER(SEARCH("No involvement",'Model output'!V113)), AND(NOT(ISNUMBER(SEARCH("focal",'Model output'!V113))),ISNUMBER(SEARCH("Free",'Model output'!V113))), ISNUMBER(SEARCH("narrowly excised",'Model output'!V113)), ISNUMBER(SEARCH("none",'Model output'!V113)), ISNUMBER(SEARCH("R0",'Model output'!V113)), ISNUMBER(SEARCH("&lt;0.2 mm",'Model output'!V113)), ISNUMBER(SEARCH("1 mm",'Model output'!V113)), ISNUMBER(SEARCH("0.1 CM",'Model output'!V113)), ISNUMBER(SEARCH("less than 0.2 mm",'Model output'!V113)), ISNUMBER(SEARCH("less than 1.0 mm",'Model output'!V113)), ISNUMBER(SEARCH("less than 0.5 mm",'Model output'!V113)), ISNUMBER(SEARCH("abut",'Model output'!V113))), "negative", "positive")</f>
        <v>positive</v>
      </c>
      <c r="AE114" s="40"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OR(ISNUMBER(SEARCH("papillary",N114,1)),ISNUMBER(SEARCH("papillary carcinoma",O114,1))),S114="positive"),AND(AND(ISNUMBER(J114),J114&gt;=5),M114=""),AND(AND(ISNUMBER(J114),J114&gt;=5),AND(ISNUMBER(M114),M114&gt;=1)),AND(ISNUMBER(SERACH("papillary",N114)),OR(Y114="positive",Z114="positive"), ISNUMBER(SEARCH("BRAF",AB114)))),"intermediate","low"))</f>
        <v>high</v>
      </c>
      <c r="AF114" s="41" t="str">
        <f t="shared" si="14"/>
        <v>1b</v>
      </c>
      <c r="AG114" s="41" t="str">
        <f t="shared" si="15"/>
        <v>0</v>
      </c>
      <c r="AH114" s="41" t="str">
        <f t="shared" si="18"/>
        <v>0</v>
      </c>
      <c r="AI114" s="46" t="str">
        <f t="shared" si="19"/>
        <v>I</v>
      </c>
      <c r="AJ114" s="40" t="s">
        <v>738</v>
      </c>
      <c r="AK114" s="45" t="s">
        <v>1002</v>
      </c>
      <c r="AL114" s="45" t="s">
        <v>1003</v>
      </c>
      <c r="AM114" s="45" t="s">
        <v>1006</v>
      </c>
      <c r="AN114" s="45" t="s">
        <v>67</v>
      </c>
      <c r="AO114" s="12">
        <f t="shared" si="24"/>
        <v>1</v>
      </c>
      <c r="AP114" s="15">
        <f t="shared" si="25"/>
        <v>1</v>
      </c>
      <c r="AQ114" s="15">
        <f t="shared" si="26"/>
        <v>1</v>
      </c>
      <c r="AR114" s="15">
        <f t="shared" si="27"/>
        <v>1</v>
      </c>
      <c r="AS114" s="26">
        <f t="shared" si="16"/>
        <v>1</v>
      </c>
    </row>
    <row r="115" spans="1:45">
      <c r="A115" t="str">
        <f>'Model output'!A114</f>
        <v>TCGA-DJ-A4UQ</v>
      </c>
      <c r="B115" s="52">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4b</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X</v>
      </c>
      <c r="F115" t="str">
        <f t="shared" si="28"/>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output'!G114)),AND(ISNUMBER(SEARCH("3",'Model output'!G114)),NOT(ISNUMBER(SEARCH("N3",'Model output'!G114)))),ISNUMBER(SEARCH("IV",'Model output'!G114)),ISNUMBER(SEARCH("four",'Model output'!G114)),ISNUMBER(SEARCH("4",'Model output'!G114)),ISNUMBER(SEARCH("V ",'Model output'!G114)),ISNUMBER(SEARCH("five",'Model output'!G114)),ISNUMBER(SEARCH("5",'Model output'!G114))))), "lateral", "central"))</f>
        <v>lateral</v>
      </c>
      <c r="H115" t="str">
        <f>IF('Model output'!H114="","negative", IF('Model output'!H114=" ", "negative", IF('Model output'!H114="[]", "negative", IF(ISNUMBER(SEARCH("lymph node",'Model output'!H114)),"negative", IF(ISNUMBER(SEARCH("adipose tissue",'Model output'!H114)), "negative", IF(ISNUMBER(SEARCH("neck dissection",'Model output'!H114)),"negative","positive"))))))</f>
        <v>negative</v>
      </c>
      <c r="I115">
        <f>IF('Model output'!I114="","",IF(ISNUMBER('Model output'!I114),'Model output'!I114,1))</f>
        <v>60</v>
      </c>
      <c r="J115">
        <f>IF('Model output'!J114="","",IF(AND(ISNUMBER('Model output'!J114),'Model output'!J114&lt;=I115),'Model output'!J114,IF(ISNUMBER(SEARCH("0/",'Model output'!J114)),0,1)))</f>
        <v>17</v>
      </c>
      <c r="K115" t="str" cm="1">
        <f t="array" ref="K115">IF(COUNT(FIND({0,1,2,3,4,5,6,7,8,9},'Model output'!K114))&gt;0,'Model output'!K114,"")</f>
        <v>1.7 cm</v>
      </c>
      <c r="L115" s="8" t="str">
        <f t="shared" si="17"/>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 carcinoma, diffuse sclerosing variant</v>
      </c>
      <c r="O115" t="str">
        <f>IF('Model output'!M114="","",'Model output'!M114)</f>
        <v/>
      </c>
      <c r="P115" t="str">
        <f>IF('Model output'!N114="","",'Model output'!N114)</f>
        <v>1.5 cm</v>
      </c>
      <c r="Q115" t="str">
        <f t="shared" si="13"/>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output'!P114="",'Model output'!P114="C",ISNUMBER(SEARCH("Not identified", 'Model output'!P114)),ISNUMBER(SEARCH("Absent",'Model output'!P114)),ISNUMBER(SEARCH("Absence",'Model output'!P114)),AND(ISNUMBER(SEARCH("No",'Model output'!P114)),NOT(ISNUMBER(SEARCH("diagnostic",'Model output'!P114)))),ISNUMBER(SEARCH("Negative",'Model output'!P114))),"negative","positive")</f>
        <v>positive</v>
      </c>
      <c r="T115">
        <f>IF('Model output'!O114="","",'Model output'!O114)</f>
        <v>2</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9" t="str">
        <f>IF('Model output'!S114="","",'Model output'!S114)</f>
        <v>perithyroidal adipose tissue</v>
      </c>
      <c r="Y115" t="str">
        <f>IF(OR('Model output'!S114="",ISNUMBER(SEARCH("No extension",'Model output'!S114)),ISNUMBER(SEARCH("Absent",'Model output'!S114)),ISNUMBER(SEARCH("Absence",'Model output'!S114)),AND(ISNUMBER(SEARCH("Not identified",'Model output'!S114)),NOT(ISNUMBER(SEARCH("Present, minimal",'Model output'!S114)))),AND(ISNUMBER(SEARCH("No",'Model output'!S114)),NOT(ISNUMBER(SEARCH("carcinoma",'Model output'!S114))),NOT(ISNUMBER(SEARCH("Present, minimal",'Model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muscle",X115)),ISNUMBER(SEARCH("larynx",X115)),AND(ISNUMBER(SEARCH("trachea",X115)),NOT(ISNUMBER(SEARCH("peritracheal fibroadipose tissue",X115)))),ISNUMBER(SEARCH("esophagus",X115)),ISNUMBER(SEARCH("recurrent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33" t="str">
        <f>IF(OR('Model output'!V114="", AND(ISERROR(SEARCH("Positive",'Model output'!V114)), ISNUMBER(SEARCH("Negative",'Model output'!V114))), ISNUMBER(SEARCH("Cannot be assessed",'Model output'!V114)), AND(ISNUMBER(SEARCH("Uninvolved",'Model output'!V114)),NOT(ISNUMBER(SEARCH("margin(s) involved",'Model output'!V114))),NOT(ISNUMBER(SEARCH("Involved by carcinoma for the second tumor",'Model output'!V114)))), ISNUMBER(SEARCH("No involvement",'Model output'!V114)), AND(NOT(ISNUMBER(SEARCH("focal",'Model output'!V114))),ISNUMBER(SEARCH("Free",'Model output'!V114))), ISNUMBER(SEARCH("narrowly excised",'Model output'!V114)), ISNUMBER(SEARCH("none",'Model output'!V114)), ISNUMBER(SEARCH("R0",'Model output'!V114)), ISNUMBER(SEARCH("&lt;0.2 mm",'Model output'!V114)), ISNUMBER(SEARCH("1 mm",'Model output'!V114)), ISNUMBER(SEARCH("0.1 CM",'Model output'!V114)), ISNUMBER(SEARCH("less than 0.2 mm",'Model output'!V114)), ISNUMBER(SEARCH("less than 1.0 mm",'Model output'!V114)), ISNUMBER(SEARCH("less than 0.5 mm",'Model output'!V114)), ISNUMBER(SEARCH("abut",'Model output'!V114))), "negative", "positive")</f>
        <v>negative</v>
      </c>
      <c r="AE115" s="40"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OR(ISNUMBER(SEARCH("papillary",N115,1)),ISNUMBER(SEARCH("papillary carcinoma",O115,1))),S115="positive"),AND(AND(ISNUMBER(J115),J115&gt;=5),M115=""),AND(AND(ISNUMBER(J115),J115&gt;=5),AND(ISNUMBER(M115),M115&gt;=1)),AND(ISNUMBER(SERACH("papillary",N115)),OR(Y115="positive",Z115="positive"), ISNUMBER(SEARCH("BRAF",AB115)))),"intermediate","low"))</f>
        <v>intermediate</v>
      </c>
      <c r="AF115" s="41" t="str">
        <f t="shared" si="14"/>
        <v>1b</v>
      </c>
      <c r="AG115" s="41" t="str">
        <f t="shared" si="15"/>
        <v>1b</v>
      </c>
      <c r="AH115" s="41" t="str">
        <f t="shared" si="18"/>
        <v>0</v>
      </c>
      <c r="AI115" s="46" t="str">
        <f t="shared" si="19"/>
        <v>II</v>
      </c>
      <c r="AJ115" s="40" t="s">
        <v>742</v>
      </c>
      <c r="AK115" s="45" t="s">
        <v>1002</v>
      </c>
      <c r="AL115" s="45" t="s">
        <v>1002</v>
      </c>
      <c r="AM115" s="45" t="s">
        <v>1006</v>
      </c>
      <c r="AN115" s="45" t="s">
        <v>1004</v>
      </c>
      <c r="AO115" s="12">
        <f t="shared" ca="1" si="24"/>
        <v>1</v>
      </c>
      <c r="AP115" s="15">
        <f t="shared" si="25"/>
        <v>1</v>
      </c>
      <c r="AQ115" s="15">
        <f t="shared" si="26"/>
        <v>1</v>
      </c>
      <c r="AR115" s="15">
        <f t="shared" si="27"/>
        <v>1</v>
      </c>
      <c r="AS115" s="26">
        <f t="shared" si="16"/>
        <v>1</v>
      </c>
    </row>
    <row r="116" spans="1:45">
      <c r="A116" t="str">
        <f>'Model output'!A115</f>
        <v>TCGA-DJ-A4UW</v>
      </c>
      <c r="B116" s="52">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1b</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X</v>
      </c>
      <c r="F116" t="str">
        <f t="shared" si="28"/>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output'!G115)),AND(ISNUMBER(SEARCH("3",'Model output'!G115)),NOT(ISNUMBER(SEARCH("N3",'Model output'!G115)))),ISNUMBER(SEARCH("IV",'Model output'!G115)),ISNUMBER(SEARCH("four",'Model output'!G115)),ISNUMBER(SEARCH("4",'Model output'!G115)),ISNUMBER(SEARCH("V ",'Model output'!G115)),ISNUMBER(SEARCH("five",'Model output'!G115)),ISNUMBER(SEARCH("5",'Model output'!G115))))), "lateral", "central"))</f>
        <v>lateral</v>
      </c>
      <c r="H116" t="str">
        <f>IF('Model output'!H115="","negative", IF('Model output'!H115=" ", "negative", IF('Model output'!H115="[]", "negative", IF(ISNUMBER(SEARCH("lymph node",'Model output'!H115)),"negative", IF(ISNUMBER(SEARCH("adipose tissue",'Model output'!H115)), "negative", IF(ISNUMBER(SEARCH("neck dissection",'Model output'!H115)),"negative","positive"))))))</f>
        <v>negative</v>
      </c>
      <c r="I116">
        <f>IF('Model output'!I115="","",IF(ISNUMBER('Model output'!I115),'Model output'!I115,1))</f>
        <v>29</v>
      </c>
      <c r="J116">
        <f>IF('Model output'!J115="","",IF(AND(ISNUMBER('Model output'!J115),'Model output'!J115&lt;=I116),'Model output'!J115,IF(ISNUMBER(SEARCH("0/",'Model output'!J115)),0,1)))</f>
        <v>10</v>
      </c>
      <c r="K116" t="str" cm="1">
        <f t="array" ref="K116">IF(COUNT(FIND({0,1,2,3,4,5,6,7,8,9},'Model output'!K115))&gt;0,'Model output'!K115,"")</f>
        <v>1.0 cm</v>
      </c>
      <c r="L116" s="8" t="str">
        <f t="shared" si="17"/>
        <v>1.0cm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microcarcinoma</v>
      </c>
      <c r="P116" t="str">
        <f>IF('Model output'!N115="","",'Model output'!N115)</f>
        <v>1.4 cm</v>
      </c>
      <c r="Q116" t="str">
        <f t="shared" si="13"/>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output'!P115="",'Model output'!P115="C",ISNUMBER(SEARCH("Not identified", 'Model output'!P115)),ISNUMBER(SEARCH("Absent",'Model output'!P115)),ISNUMBER(SEARCH("Absence",'Model output'!P115)),AND(ISNUMBER(SEARCH("No",'Model output'!P115)),NOT(ISNUMBER(SEARCH("diagnostic",'Model output'!P115)))),ISNUMBER(SEARCH("Negative",'Model output'!P115))),"negative","positive")</f>
        <v>negative</v>
      </c>
      <c r="T116">
        <f>IF('Model output'!O115="","",'Model output'!O115)</f>
        <v>5</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9" t="str">
        <f>IF('Model output'!S115="","",'Model output'!S115)</f>
        <v/>
      </c>
      <c r="Y116" t="str">
        <f>IF(OR('Model output'!S115="",ISNUMBER(SEARCH("No extension",'Model output'!S115)),ISNUMBER(SEARCH("Absent",'Model output'!S115)),ISNUMBER(SEARCH("Absence",'Model output'!S115)),AND(ISNUMBER(SEARCH("Not identified",'Model output'!S115)),NOT(ISNUMBER(SEARCH("Present, minimal",'Model output'!S115)))),AND(ISNUMBER(SEARCH("No",'Model output'!S115)),NOT(ISNUMBER(SEARCH("carcinoma",'Model output'!S115))),NOT(ISNUMBER(SEARCH("Present, minimal",'Model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muscle",X116)),ISNUMBER(SEARCH("larynx",X116)),AND(ISNUMBER(SEARCH("trachea",X116)),NOT(ISNUMBER(SEARCH("peritracheal fibroadipose tissue",X116)))),ISNUMBER(SEARCH("esophagus",X116)),ISNUMBER(SEARCH("recurrent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33" t="str">
        <f>IF(OR('Model output'!V115="", AND(ISERROR(SEARCH("Positive",'Model output'!V115)), ISNUMBER(SEARCH("Negative",'Model output'!V115))), ISNUMBER(SEARCH("Cannot be assessed",'Model output'!V115)), AND(ISNUMBER(SEARCH("Uninvolved",'Model output'!V115)),NOT(ISNUMBER(SEARCH("margin(s) involved",'Model output'!V115))),NOT(ISNUMBER(SEARCH("Involved by carcinoma for the second tumor",'Model output'!V115)))), ISNUMBER(SEARCH("No involvement",'Model output'!V115)), AND(NOT(ISNUMBER(SEARCH("focal",'Model output'!V115))),ISNUMBER(SEARCH("Free",'Model output'!V115))), ISNUMBER(SEARCH("narrowly excised",'Model output'!V115)), ISNUMBER(SEARCH("none",'Model output'!V115)), ISNUMBER(SEARCH("R0",'Model output'!V115)), ISNUMBER(SEARCH("&lt;0.2 mm",'Model output'!V115)), ISNUMBER(SEARCH("1 mm",'Model output'!V115)), ISNUMBER(SEARCH("0.1 CM",'Model output'!V115)), ISNUMBER(SEARCH("less than 0.2 mm",'Model output'!V115)), ISNUMBER(SEARCH("less than 1.0 mm",'Model output'!V115)), ISNUMBER(SEARCH("less than 0.5 mm",'Model output'!V115)), ISNUMBER(SEARCH("abut",'Model output'!V115))), "negative", "positive")</f>
        <v>positive</v>
      </c>
      <c r="AE116" s="40"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OR(ISNUMBER(SEARCH("papillary",N116,1)),ISNUMBER(SEARCH("papillary carcinoma",O116,1))),S116="positive"),AND(AND(ISNUMBER(J116),J116&gt;=5),M116=""),AND(AND(ISNUMBER(J116),J116&gt;=5),AND(ISNUMBER(M116),M116&gt;=1)),AND(ISNUMBER(SERACH("papillary",N116)),OR(Y116="positive",Z116="positive"), ISNUMBER(SEARCH("BRAF",AB116)))),"intermediate","low"))</f>
        <v>high</v>
      </c>
      <c r="AF116" s="41" t="str">
        <f t="shared" si="14"/>
        <v>1b</v>
      </c>
      <c r="AG116" s="41" t="str">
        <f t="shared" si="15"/>
        <v>1b</v>
      </c>
      <c r="AH116" s="41" t="str">
        <f t="shared" si="18"/>
        <v>0</v>
      </c>
      <c r="AI116" s="46" t="str">
        <f t="shared" si="19"/>
        <v>I</v>
      </c>
      <c r="AJ116" s="40" t="s">
        <v>738</v>
      </c>
      <c r="AK116" s="45" t="s">
        <v>1002</v>
      </c>
      <c r="AL116" s="45" t="s">
        <v>1002</v>
      </c>
      <c r="AM116" s="45" t="s">
        <v>1006</v>
      </c>
      <c r="AN116" s="45" t="s">
        <v>67</v>
      </c>
      <c r="AO116" s="12">
        <f t="shared" si="24"/>
        <v>1</v>
      </c>
      <c r="AP116" s="15">
        <f t="shared" si="25"/>
        <v>1</v>
      </c>
      <c r="AQ116" s="15">
        <f t="shared" si="26"/>
        <v>1</v>
      </c>
      <c r="AR116" s="15">
        <f t="shared" si="27"/>
        <v>1</v>
      </c>
      <c r="AS116" s="26">
        <f t="shared" si="16"/>
        <v>1</v>
      </c>
    </row>
    <row r="117" spans="1:45">
      <c r="A117" t="str">
        <f>'Model output'!A116</f>
        <v>TCGA-DJ-A4V0</v>
      </c>
      <c r="B117" s="52">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1</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
      </c>
      <c r="F117" t="str">
        <f t="shared" si="28"/>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output'!G116)),AND(ISNUMBER(SEARCH("3",'Model output'!G116)),NOT(ISNUMBER(SEARCH("N3",'Model output'!G116)))),ISNUMBER(SEARCH("IV",'Model output'!G116)),ISNUMBER(SEARCH("four",'Model output'!G116)),ISNUMBER(SEARCH("4",'Model output'!G116)),ISNUMBER(SEARCH("V ",'Model output'!G116)),ISNUMBER(SEARCH("five",'Model output'!G116)),ISNUMBER(SEARCH("5",'Model output'!G116))))), "lateral", "central"))</f>
        <v/>
      </c>
      <c r="H117" t="str">
        <f>IF('Model output'!H116="","negative", IF('Model output'!H116=" ", "negative", IF('Model output'!H116="[]", "negative", IF(ISNUMBER(SEARCH("lymph node",'Model output'!H116)),"negative", IF(ISNUMBER(SEARCH("adipose tissue",'Model output'!H116)), "negative", IF(ISNUMBER(SEARCH("neck dissection",'Model output'!H116)),"negative","positive"))))))</f>
        <v>negative</v>
      </c>
      <c r="I117" t="str">
        <f>IF('Model output'!I116="","",IF(ISNUMBER('Model output'!I116),'Model output'!I116,1))</f>
        <v/>
      </c>
      <c r="J117" t="str">
        <f>IF('Model output'!J116="","",IF(AND(ISNUMBER('Model output'!J116),'Model output'!J116&lt;=I117),'Model output'!J116,IF(ISNUMBER(SEARCH("0/",'Model output'!J116)),0,1)))</f>
        <v/>
      </c>
      <c r="K117" t="str" cm="1">
        <f t="array" ref="K117">IF(COUNT(FIND({0,1,2,3,4,5,6,7,8,9},'Model output'!K116))&gt;0,'Model output'!K116,"")</f>
        <v/>
      </c>
      <c r="L117" s="8" t="str">
        <f t="shared" si="17"/>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 carcinoma</v>
      </c>
      <c r="O117" t="str">
        <f>IF('Model output'!M116="","",'Model output'!M116)</f>
        <v>classical</v>
      </c>
      <c r="P117" t="str">
        <f>IF('Model output'!N116="","",'Model output'!N116)</f>
        <v>2.1 cm</v>
      </c>
      <c r="Q117" t="str">
        <f t="shared" si="13"/>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output'!P116="",'Model output'!P116="C",ISNUMBER(SEARCH("Not identified", 'Model output'!P116)),ISNUMBER(SEARCH("Absent",'Model output'!P116)),ISNUMBER(SEARCH("Absence",'Model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negative</v>
      </c>
      <c r="X117" s="19" t="str">
        <f>IF('Model output'!S116="","",'Model output'!S116)</f>
        <v>Not identified</v>
      </c>
      <c r="Y117" t="str">
        <f>IF(OR('Model output'!S116="",ISNUMBER(SEARCH("No extension",'Model output'!S116)),ISNUMBER(SEARCH("Absent",'Model output'!S116)),ISNUMBER(SEARCH("Absence",'Model output'!S116)),AND(ISNUMBER(SEARCH("Not identified",'Model output'!S116)),NOT(ISNUMBER(SEARCH("Present, minimal",'Model output'!S116)))),AND(ISNUMBER(SEARCH("No",'Model output'!S116)),NOT(ISNUMBER(SEARCH("carcinoma",'Model output'!S116))),NOT(ISNUMBER(SEARCH("Present, minimal",'Model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muscle",X117)),ISNUMBER(SEARCH("larynx",X117)),AND(ISNUMBER(SEARCH("trachea",X117)),NOT(ISNUMBER(SEARCH("peritracheal fibroadipose tissue",X117)))),ISNUMBER(SEARCH("esophagus",X117)),ISNUMBER(SEARCH("recurrent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33" t="str">
        <f>IF(OR('Model output'!V116="", AND(ISERROR(SEARCH("Positive",'Model output'!V116)), ISNUMBER(SEARCH("Negative",'Model output'!V116))), ISNUMBER(SEARCH("Cannot be assessed",'Model output'!V116)), AND(ISNUMBER(SEARCH("Uninvolved",'Model output'!V116)),NOT(ISNUMBER(SEARCH("margin(s) involved",'Model output'!V116))),NOT(ISNUMBER(SEARCH("Involved by carcinoma for the second tumor",'Model output'!V116)))), ISNUMBER(SEARCH("No involvement",'Model output'!V116)), AND(NOT(ISNUMBER(SEARCH("focal",'Model output'!V116))),ISNUMBER(SEARCH("Free",'Model output'!V116))), ISNUMBER(SEARCH("narrowly excised",'Model output'!V116)), ISNUMBER(SEARCH("none",'Model output'!V116)), ISNUMBER(SEARCH("R0",'Model output'!V116)), ISNUMBER(SEARCH("&lt;0.2 mm",'Model output'!V116)), ISNUMBER(SEARCH("1 mm",'Model output'!V116)), ISNUMBER(SEARCH("0.1 CM",'Model output'!V116)), ISNUMBER(SEARCH("less than 0.2 mm",'Model output'!V116)), ISNUMBER(SEARCH("less than 1.0 mm",'Model output'!V116)), ISNUMBER(SEARCH("less than 0.5 mm",'Model output'!V116)), ISNUMBER(SEARCH("abut",'Model output'!V116))), "negative", "positive")</f>
        <v>negative</v>
      </c>
      <c r="AE117" s="40"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OR(ISNUMBER(SEARCH("papillary",N117,1)),ISNUMBER(SEARCH("papillary carcinoma",O117,1))),S117="positive"),AND(AND(ISNUMBER(J117),J117&gt;=5),M117=""),AND(AND(ISNUMBER(J117),J117&gt;=5),AND(ISNUMBER(M117),M117&gt;=1)),AND(ISNUMBER(SERACH("papillary",N117)),OR(Y117="positive",Z117="positive"), ISNUMBER(SEARCH("BRAF",AB117)))),"intermediate","low"))</f>
        <v>low</v>
      </c>
      <c r="AF117" s="41" t="str">
        <f t="shared" si="14"/>
        <v>2</v>
      </c>
      <c r="AG117" s="41" t="str">
        <f t="shared" si="15"/>
        <v>0</v>
      </c>
      <c r="AH117" s="41" t="str">
        <f t="shared" si="18"/>
        <v>0</v>
      </c>
      <c r="AI117" s="46" t="str">
        <f t="shared" si="19"/>
        <v>I</v>
      </c>
      <c r="AJ117" s="40" t="s">
        <v>741</v>
      </c>
      <c r="AK117" s="45" t="s">
        <v>1005</v>
      </c>
      <c r="AL117" s="45" t="s">
        <v>1006</v>
      </c>
      <c r="AM117" s="45" t="s">
        <v>1006</v>
      </c>
      <c r="AN117" s="45" t="s">
        <v>67</v>
      </c>
      <c r="AO117" s="12">
        <f t="shared" ca="1" si="24"/>
        <v>1</v>
      </c>
      <c r="AP117" s="15">
        <f t="shared" si="25"/>
        <v>1</v>
      </c>
      <c r="AQ117" s="15">
        <f t="shared" si="26"/>
        <v>1</v>
      </c>
      <c r="AR117" s="15">
        <f t="shared" si="27"/>
        <v>1</v>
      </c>
      <c r="AS117" s="26">
        <f t="shared" si="16"/>
        <v>1</v>
      </c>
    </row>
    <row r="118" spans="1:45">
      <c r="A118" t="str">
        <f>'Model output'!A117</f>
        <v>TCGA-DJ-A4V2</v>
      </c>
      <c r="B118" s="52">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X</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X</v>
      </c>
      <c r="F118" t="str">
        <f t="shared" si="28"/>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output'!G117)),AND(ISNUMBER(SEARCH("3",'Model output'!G117)),NOT(ISNUMBER(SEARCH("N3",'Model output'!G117)))),ISNUMBER(SEARCH("IV",'Model output'!G117)),ISNUMBER(SEARCH("four",'Model output'!G117)),ISNUMBER(SEARCH("4",'Model output'!G117)),ISNUMBER(SEARCH("V ",'Model output'!G117)),ISNUMBER(SEARCH("five",'Model output'!G117)),ISNUMBER(SEARCH("5",'Model output'!G117))))), "lateral", "central"))</f>
        <v/>
      </c>
      <c r="H118" t="str">
        <f>IF('Model output'!H117="","negative", IF('Model output'!H117=" ", "negative", IF('Model output'!H117="[]", "negative", IF(ISNUMBER(SEARCH("lymph node",'Model output'!H117)),"negative", IF(ISNUMBER(SEARCH("adipose tissue",'Model output'!H117)), "negative", IF(ISNUMBER(SEARCH("neck dissection",'Model output'!H117)),"negative","positive"))))))</f>
        <v>negative</v>
      </c>
      <c r="I118">
        <f>IF('Model output'!I117="","",IF(ISNUMBER('Model output'!I117),'Model output'!I117,1))</f>
        <v>1</v>
      </c>
      <c r="J118">
        <f>IF('Model output'!J117="","",IF(AND(ISNUMBER('Model output'!J117),'Model output'!J117&lt;=I118),'Model output'!J117,IF(ISNUMBER(SEARCH("0/",'Model output'!J117)),0,1)))</f>
        <v>0</v>
      </c>
      <c r="K118" t="str" cm="1">
        <f t="array" ref="K118">IF(COUNT(FIND({0,1,2,3,4,5,6,7,8,9},'Model output'!K117))&gt;0,'Model output'!K117,"")</f>
        <v/>
      </c>
      <c r="L118" s="8" t="str">
        <f t="shared" si="17"/>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 carcinoma</v>
      </c>
      <c r="O118" t="str">
        <f>IF('Model output'!M117="","",'Model output'!M117)</f>
        <v>classical</v>
      </c>
      <c r="P118" t="str">
        <f>IF('Model output'!N117="","",'Model output'!N117)</f>
        <v>3.0 cm</v>
      </c>
      <c r="Q118" t="str">
        <f t="shared" si="13"/>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output'!P117="",'Model output'!P117="C",ISNUMBER(SEARCH("Not identified", 'Model output'!P117)),ISNUMBER(SEARCH("Absent",'Model output'!P117)),ISNUMBER(SEARCH("Absence",'Model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negative</v>
      </c>
      <c r="X118" s="19" t="str">
        <f>IF('Model output'!S117="","",'Model output'!S117)</f>
        <v>Not identified</v>
      </c>
      <c r="Y118" t="str">
        <f>IF(OR('Model output'!S117="",ISNUMBER(SEARCH("No extension",'Model output'!S117)),ISNUMBER(SEARCH("Absent",'Model output'!S117)),ISNUMBER(SEARCH("Absence",'Model output'!S117)),AND(ISNUMBER(SEARCH("Not identified",'Model output'!S117)),NOT(ISNUMBER(SEARCH("Present, minimal",'Model output'!S117)))),AND(ISNUMBER(SEARCH("No",'Model output'!S117)),NOT(ISNUMBER(SEARCH("carcinoma",'Model output'!S117))),NOT(ISNUMBER(SEARCH("Present, minimal",'Model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muscle",X118)),ISNUMBER(SEARCH("larynx",X118)),AND(ISNUMBER(SEARCH("trachea",X118)),NOT(ISNUMBER(SEARCH("peritracheal fibroadipose tissue",X118)))),ISNUMBER(SEARCH("esophagus",X118)),ISNUMBER(SEARCH("recurrent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33" t="str">
        <f>IF(OR('Model output'!V117="", AND(ISERROR(SEARCH("Positive",'Model output'!V117)), ISNUMBER(SEARCH("Negative",'Model output'!V117))), ISNUMBER(SEARCH("Cannot be assessed",'Model output'!V117)), AND(ISNUMBER(SEARCH("Uninvolved",'Model output'!V117)),NOT(ISNUMBER(SEARCH("margin(s) involved",'Model output'!V117))),NOT(ISNUMBER(SEARCH("Involved by carcinoma for the second tumor",'Model output'!V117)))), ISNUMBER(SEARCH("No involvement",'Model output'!V117)), AND(NOT(ISNUMBER(SEARCH("focal",'Model output'!V117))),ISNUMBER(SEARCH("Free",'Model output'!V117))), ISNUMBER(SEARCH("narrowly excised",'Model output'!V117)), ISNUMBER(SEARCH("none",'Model output'!V117)), ISNUMBER(SEARCH("R0",'Model output'!V117)), ISNUMBER(SEARCH("&lt;0.2 mm",'Model output'!V117)), ISNUMBER(SEARCH("1 mm",'Model output'!V117)), ISNUMBER(SEARCH("0.1 CM",'Model output'!V117)), ISNUMBER(SEARCH("less than 0.2 mm",'Model output'!V117)), ISNUMBER(SEARCH("less than 1.0 mm",'Model output'!V117)), ISNUMBER(SEARCH("less than 0.5 mm",'Model output'!V117)), ISNUMBER(SEARCH("abut",'Model output'!V117))), "negative", "positive")</f>
        <v>negative</v>
      </c>
      <c r="AE118" s="40"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OR(ISNUMBER(SEARCH("papillary",N118,1)),ISNUMBER(SEARCH("papillary carcinoma",O118,1))),S118="positive"),AND(AND(ISNUMBER(J118),J118&gt;=5),M118=""),AND(AND(ISNUMBER(J118),J118&gt;=5),AND(ISNUMBER(M118),M118&gt;=1)),AND(ISNUMBER(SERACH("papillary",N118)),OR(Y118="positive",Z118="positive"), ISNUMBER(SEARCH("BRAF",AB118)))),"intermediate","low"))</f>
        <v>low</v>
      </c>
      <c r="AF118" s="41" t="str">
        <f t="shared" si="14"/>
        <v>2</v>
      </c>
      <c r="AG118" s="41" t="str">
        <f t="shared" si="15"/>
        <v>0</v>
      </c>
      <c r="AH118" s="41" t="str">
        <f t="shared" si="18"/>
        <v>0</v>
      </c>
      <c r="AI118" s="46" t="str">
        <f t="shared" si="19"/>
        <v>I</v>
      </c>
      <c r="AJ118" s="40" t="s">
        <v>741</v>
      </c>
      <c r="AK118" s="45" t="s">
        <v>1005</v>
      </c>
      <c r="AL118" s="45" t="s">
        <v>1003</v>
      </c>
      <c r="AM118" s="45" t="s">
        <v>1006</v>
      </c>
      <c r="AN118" s="45" t="s">
        <v>67</v>
      </c>
      <c r="AO118" s="12">
        <f t="shared" ca="1" si="24"/>
        <v>1</v>
      </c>
      <c r="AP118" s="15">
        <f t="shared" si="25"/>
        <v>1</v>
      </c>
      <c r="AQ118" s="15">
        <f t="shared" si="26"/>
        <v>1</v>
      </c>
      <c r="AR118" s="15">
        <f t="shared" si="27"/>
        <v>1</v>
      </c>
      <c r="AS118" s="26">
        <f t="shared" si="16"/>
        <v>1</v>
      </c>
    </row>
    <row r="119" spans="1:45">
      <c r="A119" t="str">
        <f>'Model output'!A118</f>
        <v>TCGA-DJ-A4V4</v>
      </c>
      <c r="B119" s="52">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1</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28"/>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output'!G118)),AND(ISNUMBER(SEARCH("3",'Model output'!G118)),NOT(ISNUMBER(SEARCH("N3",'Model output'!G118)))),ISNUMBER(SEARCH("IV",'Model output'!G118)),ISNUMBER(SEARCH("four",'Model output'!G118)),ISNUMBER(SEARCH("4",'Model output'!G118)),ISNUMBER(SEARCH("V ",'Model output'!G118)),ISNUMBER(SEARCH("five",'Model output'!G118)),ISNUMBER(SEARCH("5",'Model output'!G118))))), "lateral", "central"))</f>
        <v/>
      </c>
      <c r="H119" t="str">
        <f>IF('Model output'!H118="","negative", IF('Model output'!H118=" ", "negative", IF('Model output'!H118="[]", "negative", IF(ISNUMBER(SEARCH("lymph node",'Model output'!H118)),"negative", IF(ISNUMBER(SEARCH("adipose tissue",'Model output'!H118)), "negative", IF(ISNUMBER(SEARCH("neck dissection",'Model output'!H118)),"negative","positive"))))))</f>
        <v>negative</v>
      </c>
      <c r="I119" t="str">
        <f>IF('Model output'!I118="","",IF(ISNUMBER('Model output'!I118),'Model output'!I118,1))</f>
        <v/>
      </c>
      <c r="J119" t="str">
        <f>IF('Model output'!J118="","",IF(AND(ISNUMBER('Model output'!J118),'Model output'!J118&lt;=I119),'Model output'!J118,IF(ISNUMBER(SEARCH("0/",'Model output'!J118)),0,1)))</f>
        <v/>
      </c>
      <c r="K119" t="str" cm="1">
        <f t="array" ref="K119">IF(COUNT(FIND({0,1,2,3,4,5,6,7,8,9},'Model output'!K118))&gt;0,'Model output'!K118,"")</f>
        <v/>
      </c>
      <c r="L119" s="8" t="str">
        <f t="shared" si="17"/>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 0.1 cm</v>
      </c>
      <c r="Q119" t="str">
        <f t="shared" si="13"/>
        <v>0.9cm,0.1cm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output'!P118="",'Model output'!P118="C",ISNUMBER(SEARCH("Not identified", 'Model output'!P118)),ISNUMBER(SEARCH("Absent",'Model output'!P118)),ISNUMBER(SEARCH("Absence",'Model output'!P118)),AND(ISNUMBER(SEARCH("No",'Model output'!P118)),NOT(ISNUMBER(SEARCH("diagnostic",'Model output'!P118)))),ISNUMBER(SEARCH("Negative",'Model output'!P118))),"negative","positive")</f>
        <v>negative</v>
      </c>
      <c r="T119">
        <f>IF('Model output'!O118="","",'Model output'!O118)</f>
        <v>3</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9" t="str">
        <f>IF('Model output'!S118="","",'Model output'!S118)</f>
        <v>Not identified</v>
      </c>
      <c r="Y119" t="str">
        <f>IF(OR('Model output'!S118="",ISNUMBER(SEARCH("No extension",'Model output'!S118)),ISNUMBER(SEARCH("Absent",'Model output'!S118)),ISNUMBER(SEARCH("Absence",'Model output'!S118)),AND(ISNUMBER(SEARCH("Not identified",'Model output'!S118)),NOT(ISNUMBER(SEARCH("Present, minimal",'Model output'!S118)))),AND(ISNUMBER(SEARCH("No",'Model output'!S118)),NOT(ISNUMBER(SEARCH("carcinoma",'Model output'!S118))),NOT(ISNUMBER(SEARCH("Present, minimal",'Model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muscle",X119)),ISNUMBER(SEARCH("larynx",X119)),AND(ISNUMBER(SEARCH("trachea",X119)),NOT(ISNUMBER(SEARCH("peritracheal fibroadipose tissue",X119)))),ISNUMBER(SEARCH("esophagus",X119)),ISNUMBER(SEARCH("recurrent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33" t="str">
        <f>IF(OR('Model output'!V118="", AND(ISERROR(SEARCH("Positive",'Model output'!V118)), ISNUMBER(SEARCH("Negative",'Model output'!V118))), ISNUMBER(SEARCH("Cannot be assessed",'Model output'!V118)), AND(ISNUMBER(SEARCH("Uninvolved",'Model output'!V118)),NOT(ISNUMBER(SEARCH("margin(s) involved",'Model output'!V118))),NOT(ISNUMBER(SEARCH("Involved by carcinoma for the second tumor",'Model output'!V118)))), ISNUMBER(SEARCH("No involvement",'Model output'!V118)), AND(NOT(ISNUMBER(SEARCH("focal",'Model output'!V118))),ISNUMBER(SEARCH("Free",'Model output'!V118))), ISNUMBER(SEARCH("narrowly excised",'Model output'!V118)), ISNUMBER(SEARCH("none",'Model output'!V118)), ISNUMBER(SEARCH("R0",'Model output'!V118)), ISNUMBER(SEARCH("&lt;0.2 mm",'Model output'!V118)), ISNUMBER(SEARCH("1 mm",'Model output'!V118)), ISNUMBER(SEARCH("0.1 CM",'Model output'!V118)), ISNUMBER(SEARCH("less than 0.2 mm",'Model output'!V118)), ISNUMBER(SEARCH("less than 1.0 mm",'Model output'!V118)), ISNUMBER(SEARCH("less than 0.5 mm",'Model output'!V118)), ISNUMBER(SEARCH("abut",'Model output'!V118))), "negative", "positive")</f>
        <v>negative</v>
      </c>
      <c r="AE119" s="40"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OR(ISNUMBER(SEARCH("papillary",N119,1)),ISNUMBER(SEARCH("papillary carcinoma",O119,1))),S119="positive"),AND(AND(ISNUMBER(J119),J119&gt;=5),M119=""),AND(AND(ISNUMBER(J119),J119&gt;=5),AND(ISNUMBER(M119),M119&gt;=1)),AND(ISNUMBER(SERACH("papillary",N119)),OR(Y119="positive",Z119="positive"), ISNUMBER(SEARCH("BRAF",AB119)))),"intermediate","low"))</f>
        <v>low</v>
      </c>
      <c r="AF119" s="41" t="str">
        <f t="shared" si="14"/>
        <v>1a</v>
      </c>
      <c r="AG119" s="41" t="str">
        <f t="shared" si="15"/>
        <v>0</v>
      </c>
      <c r="AH119" s="41" t="str">
        <f t="shared" si="18"/>
        <v>0</v>
      </c>
      <c r="AI119" s="46" t="str">
        <f t="shared" si="19"/>
        <v>I</v>
      </c>
      <c r="AJ119" s="40" t="s">
        <v>741</v>
      </c>
      <c r="AK119" s="45" t="s">
        <v>1007</v>
      </c>
      <c r="AL119" s="45" t="s">
        <v>1006</v>
      </c>
      <c r="AM119" s="45" t="s">
        <v>1003</v>
      </c>
      <c r="AN119" s="45" t="s">
        <v>67</v>
      </c>
      <c r="AO119" s="12">
        <f t="shared" ca="1" si="24"/>
        <v>1</v>
      </c>
      <c r="AP119" s="15">
        <f t="shared" si="25"/>
        <v>1</v>
      </c>
      <c r="AQ119" s="15">
        <f t="shared" si="26"/>
        <v>1</v>
      </c>
      <c r="AR119" s="15">
        <f t="shared" si="27"/>
        <v>1</v>
      </c>
      <c r="AS119" s="26">
        <f t="shared" si="16"/>
        <v>1</v>
      </c>
    </row>
    <row r="120" spans="1:45">
      <c r="A120" t="str">
        <f>'Model output'!A119</f>
        <v>TCGA-DJ-A4V5</v>
      </c>
      <c r="B120" s="52">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4a</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28"/>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output'!G119)),AND(ISNUMBER(SEARCH("3",'Model output'!G119)),NOT(ISNUMBER(SEARCH("N3",'Model output'!G119)))),ISNUMBER(SEARCH("IV",'Model output'!G119)),ISNUMBER(SEARCH("four",'Model output'!G119)),ISNUMBER(SEARCH("4",'Model output'!G119)),ISNUMBER(SEARCH("V ",'Model output'!G119)),ISNUMBER(SEARCH("five",'Model output'!G119)),ISNUMBER(SEARCH("5",'Model output'!G119))))), "lateral", "central"))</f>
        <v>central</v>
      </c>
      <c r="H120" t="str">
        <f>IF('Model output'!H119="","negative", IF('Model output'!H119=" ", "negative", IF('Model output'!H119="[]", "negative", IF(ISNUMBER(SEARCH("lymph node",'Model output'!H119)),"negative", IF(ISNUMBER(SEARCH("adipose tissue",'Model output'!H119)), "negative", IF(ISNUMBER(SEARCH("neck dissection",'Model output'!H119)),"negative","positive"))))))</f>
        <v>negative</v>
      </c>
      <c r="I120">
        <f>IF('Model output'!I119="","",IF(ISNUMBER('Model output'!I119),'Model output'!I119,1))</f>
        <v>19</v>
      </c>
      <c r="J120">
        <f>IF('Model output'!J119="","",IF(AND(ISNUMBER('Model output'!J119),'Model output'!J119&lt;=I120),'Model output'!J119,IF(ISNUMBER(SEARCH("0/",'Model output'!J119)),0,1)))</f>
        <v>12</v>
      </c>
      <c r="K120" t="str" cm="1">
        <f t="array" ref="K120">IF(COUNT(FIND({0,1,2,3,4,5,6,7,8,9},'Model output'!K119))&gt;0,'Model output'!K119,"")</f>
        <v>0.9 cm</v>
      </c>
      <c r="L120" s="8" t="str">
        <f t="shared" si="17"/>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 carcinoma</v>
      </c>
      <c r="O120" t="str">
        <f>IF('Model output'!M119="","",'Model output'!M119)</f>
        <v>Classical</v>
      </c>
      <c r="P120" t="str">
        <f>IF('Model output'!N119="","",'Model output'!N119)</f>
        <v>1.1 cm</v>
      </c>
      <c r="Q120" t="str">
        <f t="shared" si="13"/>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output'!P119="",'Model output'!P119="C",ISNUMBER(SEARCH("Not identified", 'Model output'!P119)),ISNUMBER(SEARCH("Absent",'Model output'!P119)),ISNUMBER(SEARCH("Absence",'Model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9" t="str">
        <f>IF('Model output'!S119="","",'Model output'!S119)</f>
        <v>Perithyroidal tissue</v>
      </c>
      <c r="Y120" t="str">
        <f>IF(OR('Model output'!S119="",ISNUMBER(SEARCH("No extension",'Model output'!S119)),ISNUMBER(SEARCH("Absent",'Model output'!S119)),ISNUMBER(SEARCH("Absence",'Model output'!S119)),AND(ISNUMBER(SEARCH("Not identified",'Model output'!S119)),NOT(ISNUMBER(SEARCH("Present, minimal",'Model output'!S119)))),AND(ISNUMBER(SEARCH("No",'Model output'!S119)),NOT(ISNUMBER(SEARCH("carcinoma",'Model output'!S119))),NOT(ISNUMBER(SEARCH("Present, minimal",'Model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muscle",X120)),ISNUMBER(SEARCH("larynx",X120)),AND(ISNUMBER(SEARCH("trachea",X120)),NOT(ISNUMBER(SEARCH("peritracheal fibroadipose tissue",X120)))),ISNUMBER(SEARCH("esophagus",X120)),ISNUMBER(SEARCH("recurrent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33" t="str">
        <f>IF(OR('Model output'!V119="", AND(ISERROR(SEARCH("Positive",'Model output'!V119)), ISNUMBER(SEARCH("Negative",'Model output'!V119))), ISNUMBER(SEARCH("Cannot be assessed",'Model output'!V119)), AND(ISNUMBER(SEARCH("Uninvolved",'Model output'!V119)),NOT(ISNUMBER(SEARCH("margin(s) involved",'Model output'!V119))),NOT(ISNUMBER(SEARCH("Involved by carcinoma for the second tumor",'Model output'!V119)))), ISNUMBER(SEARCH("No involvement",'Model output'!V119)), AND(NOT(ISNUMBER(SEARCH("focal",'Model output'!V119))),ISNUMBER(SEARCH("Free",'Model output'!V119))), ISNUMBER(SEARCH("narrowly excised",'Model output'!V119)), ISNUMBER(SEARCH("none",'Model output'!V119)), ISNUMBER(SEARCH("R0",'Model output'!V119)), ISNUMBER(SEARCH("&lt;0.2 mm",'Model output'!V119)), ISNUMBER(SEARCH("1 mm",'Model output'!V119)), ISNUMBER(SEARCH("0.1 CM",'Model output'!V119)), ISNUMBER(SEARCH("less than 0.2 mm",'Model output'!V119)), ISNUMBER(SEARCH("less than 1.0 mm",'Model output'!V119)), ISNUMBER(SEARCH("less than 0.5 mm",'Model output'!V119)), ISNUMBER(SEARCH("abut",'Model output'!V119))), "negative", "positive")</f>
        <v>positive</v>
      </c>
      <c r="AE120" s="40"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OR(ISNUMBER(SEARCH("papillary",N120,1)),ISNUMBER(SEARCH("papillary carcinoma",O120,1))),S120="positive"),AND(AND(ISNUMBER(J120),J120&gt;=5),M120=""),AND(AND(ISNUMBER(J120),J120&gt;=5),AND(ISNUMBER(M120),M120&gt;=1)),AND(ISNUMBER(SERACH("papillary",N120)),OR(Y120="positive",Z120="positive"), ISNUMBER(SEARCH("BRAF",AB120)))),"intermediate","low"))</f>
        <v>high</v>
      </c>
      <c r="AF120" s="41" t="str">
        <f t="shared" si="14"/>
        <v>1b</v>
      </c>
      <c r="AG120" s="41" t="str">
        <f t="shared" si="15"/>
        <v>1a</v>
      </c>
      <c r="AH120" s="41" t="str">
        <f t="shared" si="18"/>
        <v>0</v>
      </c>
      <c r="AI120" s="46" t="str">
        <f t="shared" si="19"/>
        <v>II</v>
      </c>
      <c r="AJ120" s="40" t="s">
        <v>738</v>
      </c>
      <c r="AK120" s="45" t="s">
        <v>1008</v>
      </c>
      <c r="AL120" s="45" t="s">
        <v>1002</v>
      </c>
      <c r="AM120" s="45" t="s">
        <v>1006</v>
      </c>
      <c r="AN120" s="45" t="s">
        <v>1004</v>
      </c>
      <c r="AO120" s="12">
        <f t="shared" si="24"/>
        <v>1</v>
      </c>
      <c r="AP120" s="15">
        <f t="shared" si="25"/>
        <v>0</v>
      </c>
      <c r="AQ120" s="15">
        <f t="shared" si="26"/>
        <v>0</v>
      </c>
      <c r="AR120" s="15">
        <f t="shared" si="27"/>
        <v>1</v>
      </c>
      <c r="AS120" s="26">
        <f t="shared" si="16"/>
        <v>1</v>
      </c>
    </row>
    <row r="121" spans="1:45">
      <c r="A121" t="str">
        <f>'Model output'!A120</f>
        <v>TCGA-DO-A1K0</v>
      </c>
      <c r="B121" s="52">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X</v>
      </c>
      <c r="F121" t="str">
        <f t="shared" si="28"/>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output'!G120)),AND(ISNUMBER(SEARCH("3",'Model output'!G120)),NOT(ISNUMBER(SEARCH("N3",'Model output'!G120)))),ISNUMBER(SEARCH("IV",'Model output'!G120)),ISNUMBER(SEARCH("four",'Model output'!G120)),ISNUMBER(SEARCH("4",'Model output'!G120)),ISNUMBER(SEARCH("V ",'Model output'!G120)),ISNUMBER(SEARCH("five",'Model output'!G120)),ISNUMBER(SEARCH("5",'Model output'!G120))))), "lateral", "central"))</f>
        <v>lateral</v>
      </c>
      <c r="H121" t="str">
        <f>IF('Model output'!H120="","negative", IF('Model output'!H120=" ", "negative", IF('Model output'!H120="[]", "negative", IF(ISNUMBER(SEARCH("lymph node",'Model output'!H120)),"negative", IF(ISNUMBER(SEARCH("adipose tissue",'Model output'!H120)), "negative", IF(ISNUMBER(SEARCH("neck dissection",'Model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17"/>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 carcinoma</v>
      </c>
      <c r="O121" t="str">
        <f>IF('Model output'!M120="","",'Model output'!M120)</f>
        <v>Classical, Follicular (microcarcinoma)</v>
      </c>
      <c r="P121" t="str">
        <f>IF('Model output'!N120="","",'Model output'!N120)</f>
        <v>4.2 cm</v>
      </c>
      <c r="Q121" t="str">
        <f t="shared" si="13"/>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output'!P120="",'Model output'!P120="C",ISNUMBER(SEARCH("Not identified", 'Model output'!P120)),ISNUMBER(SEARCH("Absent",'Model output'!P120)),ISNUMBER(SEARCH("Absence",'Model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negative</v>
      </c>
      <c r="X121" s="19" t="str">
        <f>IF('Model output'!S120="","",'Model output'!S120)</f>
        <v>Present, Minimal</v>
      </c>
      <c r="Y121" t="str">
        <f>IF(OR('Model output'!S120="",ISNUMBER(SEARCH("No extension",'Model output'!S120)),ISNUMBER(SEARCH("Absent",'Model output'!S120)),ISNUMBER(SEARCH("Absence",'Model output'!S120)),AND(ISNUMBER(SEARCH("Not identified",'Model output'!S120)),NOT(ISNUMBER(SEARCH("Present, minimal",'Model output'!S120)))),AND(ISNUMBER(SEARCH("No",'Model output'!S120)),NOT(ISNUMBER(SEARCH("carcinoma",'Model output'!S120))),NOT(ISNUMBER(SEARCH("Present, minimal",'Model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muscle",X121)),ISNUMBER(SEARCH("larynx",X121)),AND(ISNUMBER(SEARCH("trachea",X121)),NOT(ISNUMBER(SEARCH("peritracheal fibroadipose tissue",X121)))),ISNUMBER(SEARCH("esophagus",X121)),ISNUMBER(SEARCH("recurrent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33" t="str">
        <f>IF(OR('Model output'!V120="", AND(ISERROR(SEARCH("Positive",'Model output'!V120)), ISNUMBER(SEARCH("Negative",'Model output'!V120))), ISNUMBER(SEARCH("Cannot be assessed",'Model output'!V120)), AND(ISNUMBER(SEARCH("Uninvolved",'Model output'!V120)),NOT(ISNUMBER(SEARCH("margin(s) involved",'Model output'!V120))),NOT(ISNUMBER(SEARCH("Involved by carcinoma for the second tumor",'Model output'!V120)))), ISNUMBER(SEARCH("No involvement",'Model output'!V120)), AND(NOT(ISNUMBER(SEARCH("focal",'Model output'!V120))),ISNUMBER(SEARCH("Free",'Model output'!V120))), ISNUMBER(SEARCH("narrowly excised",'Model output'!V120)), ISNUMBER(SEARCH("none",'Model output'!V120)), ISNUMBER(SEARCH("R0",'Model output'!V120)), ISNUMBER(SEARCH("&lt;0.2 mm",'Model output'!V120)), ISNUMBER(SEARCH("1 mm",'Model output'!V120)), ISNUMBER(SEARCH("0.1 CM",'Model output'!V120)), ISNUMBER(SEARCH("less than 0.2 mm",'Model output'!V120)), ISNUMBER(SEARCH("less than 1.0 mm",'Model output'!V120)), ISNUMBER(SEARCH("less than 0.5 mm",'Model output'!V120)), ISNUMBER(SEARCH("abut",'Model output'!V120))), "negative", "positive")</f>
        <v>negative</v>
      </c>
      <c r="AE121" s="40"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OR(ISNUMBER(SEARCH("papillary",N121,1)),ISNUMBER(SEARCH("papillary carcinoma",O121,1))),S121="positive"),AND(AND(ISNUMBER(J121),J121&gt;=5),M121=""),AND(AND(ISNUMBER(J121),J121&gt;=5),AND(ISNUMBER(M121),M121&gt;=1)),AND(ISNUMBER(SERACH("papillary",N121)),OR(Y121="positive",Z121="positive"), ISNUMBER(SEARCH("BRAF",AB121)))),"intermediate","low"))</f>
        <v>intermediate</v>
      </c>
      <c r="AF121" s="41" t="str">
        <f t="shared" si="14"/>
        <v>3a</v>
      </c>
      <c r="AG121" s="41" t="str">
        <f t="shared" si="15"/>
        <v>1b</v>
      </c>
      <c r="AH121" s="41" t="str">
        <f t="shared" si="18"/>
        <v>0</v>
      </c>
      <c r="AI121" s="46" t="str">
        <f t="shared" si="19"/>
        <v>I</v>
      </c>
      <c r="AJ121" s="40" t="s">
        <v>742</v>
      </c>
      <c r="AK121" s="45" t="s">
        <v>1008</v>
      </c>
      <c r="AL121" s="45" t="s">
        <v>1002</v>
      </c>
      <c r="AM121" s="45" t="s">
        <v>1006</v>
      </c>
      <c r="AN121" s="45" t="s">
        <v>67</v>
      </c>
      <c r="AO121" s="12">
        <f t="shared" ca="1" si="24"/>
        <v>1</v>
      </c>
      <c r="AP121" s="15">
        <f t="shared" si="25"/>
        <v>1</v>
      </c>
      <c r="AQ121" s="15">
        <f t="shared" si="26"/>
        <v>1</v>
      </c>
      <c r="AR121" s="15">
        <f t="shared" si="27"/>
        <v>1</v>
      </c>
      <c r="AS121" s="26">
        <f t="shared" si="16"/>
        <v>1</v>
      </c>
    </row>
    <row r="122" spans="1:45">
      <c r="A122" t="str">
        <f>'Model output'!A121</f>
        <v>TCGA-E3-A3DZ</v>
      </c>
      <c r="B122" s="52">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28"/>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output'!G121)),AND(ISNUMBER(SEARCH("3",'Model output'!G121)),NOT(ISNUMBER(SEARCH("N3",'Model output'!G121)))),ISNUMBER(SEARCH("IV",'Model output'!G121)),ISNUMBER(SEARCH("four",'Model output'!G121)),ISNUMBER(SEARCH("4",'Model output'!G121)),ISNUMBER(SEARCH("V ",'Model output'!G121)),ISNUMBER(SEARCH("five",'Model output'!G121)),ISNUMBER(SEARCH("5",'Model output'!G121))))), "lateral", "central"))</f>
        <v/>
      </c>
      <c r="H122" t="str">
        <f>IF('Model output'!H121="","negative", IF('Model output'!H121=" ", "negative", IF('Model output'!H121="[]", "negative", IF(ISNUMBER(SEARCH("lymph node",'Model output'!H121)),"negative", IF(ISNUMBER(SEARCH("adipose tissue",'Model output'!H121)), "negative", IF(ISNUMBER(SEARCH("neck dissection",'Model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17"/>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 carcinoma, follicular variant</v>
      </c>
      <c r="O122" t="str">
        <f>IF('Model output'!M121="","",'Model output'!M121)</f>
        <v>Follicular variant</v>
      </c>
      <c r="P122" t="str">
        <f>IF('Model output'!N121="","",'Model output'!N121)</f>
        <v>5 cm</v>
      </c>
      <c r="Q122" t="str">
        <f t="shared" si="13"/>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output'!P121="",'Model output'!P121="C",ISNUMBER(SEARCH("Not identified", 'Model output'!P121)),ISNUMBER(SEARCH("Absent",'Model output'!P121)),ISNUMBER(SEARCH("Absence",'Model output'!P121)),AND(ISNUMBER(SEARCH("No",'Model output'!P121)),NOT(ISNUMBER(SEARCH("diagnostic",'Model output'!P121)))),ISNUMBER(SEARCH("Negative",'Model output'!P121))),"negative","positive")</f>
        <v>negative</v>
      </c>
      <c r="T122">
        <f>IF('Model output'!O121="","",'Model output'!O121)</f>
        <v>1</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9" t="str">
        <f>IF('Model output'!S121="","",'Model output'!S121)</f>
        <v/>
      </c>
      <c r="Y122" t="str">
        <f>IF(OR('Model output'!S121="",ISNUMBER(SEARCH("No extension",'Model output'!S121)),ISNUMBER(SEARCH("Absent",'Model output'!S121)),ISNUMBER(SEARCH("Absence",'Model output'!S121)),AND(ISNUMBER(SEARCH("Not identified",'Model output'!S121)),NOT(ISNUMBER(SEARCH("Present, minimal",'Model output'!S121)))),AND(ISNUMBER(SEARCH("No",'Model output'!S121)),NOT(ISNUMBER(SEARCH("carcinoma",'Model output'!S121))),NOT(ISNUMBER(SEARCH("Present, minimal",'Model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muscle",X122)),ISNUMBER(SEARCH("larynx",X122)),AND(ISNUMBER(SEARCH("trachea",X122)),NOT(ISNUMBER(SEARCH("peritracheal fibroadipose tissue",X122)))),ISNUMBER(SEARCH("esophagus",X122)),ISNUMBER(SEARCH("recurrent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33" t="str">
        <f>IF(OR('Model output'!V121="", AND(ISERROR(SEARCH("Positive",'Model output'!V121)), ISNUMBER(SEARCH("Negative",'Model output'!V121))), ISNUMBER(SEARCH("Cannot be assessed",'Model output'!V121)), AND(ISNUMBER(SEARCH("Uninvolved",'Model output'!V121)),NOT(ISNUMBER(SEARCH("margin(s) involved",'Model output'!V121))),NOT(ISNUMBER(SEARCH("Involved by carcinoma for the second tumor",'Model output'!V121)))), ISNUMBER(SEARCH("No involvement",'Model output'!V121)), AND(NOT(ISNUMBER(SEARCH("focal",'Model output'!V121))),ISNUMBER(SEARCH("Free",'Model output'!V121))), ISNUMBER(SEARCH("narrowly excised",'Model output'!V121)), ISNUMBER(SEARCH("none",'Model output'!V121)), ISNUMBER(SEARCH("R0",'Model output'!V121)), ISNUMBER(SEARCH("&lt;0.2 mm",'Model output'!V121)), ISNUMBER(SEARCH("1 mm",'Model output'!V121)), ISNUMBER(SEARCH("0.1 CM",'Model output'!V121)), ISNUMBER(SEARCH("less than 0.2 mm",'Model output'!V121)), ISNUMBER(SEARCH("less than 1.0 mm",'Model output'!V121)), ISNUMBER(SEARCH("less than 0.5 mm",'Model output'!V121)), ISNUMBER(SEARCH("abut",'Model output'!V121))), "negative", "positive")</f>
        <v>negative</v>
      </c>
      <c r="AE122" s="40"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OR(ISNUMBER(SEARCH("papillary",N122,1)),ISNUMBER(SEARCH("papillary carcinoma",O122,1))),S122="positive"),AND(AND(ISNUMBER(J122),J122&gt;=5),M122=""),AND(AND(ISNUMBER(J122),J122&gt;=5),AND(ISNUMBER(M122),M122&gt;=1)),AND(ISNUMBER(SERACH("papillary",N122)),OR(Y122="positive",Z122="positive"), ISNUMBER(SEARCH("BRAF",AB122)))),"intermediate","low"))</f>
        <v>low</v>
      </c>
      <c r="AF122" s="41" t="str">
        <f t="shared" si="14"/>
        <v>3a</v>
      </c>
      <c r="AG122" s="41" t="str">
        <f t="shared" si="15"/>
        <v>0</v>
      </c>
      <c r="AH122" s="41" t="str">
        <f t="shared" si="18"/>
        <v>0</v>
      </c>
      <c r="AI122" s="46" t="str">
        <f t="shared" si="19"/>
        <v>II</v>
      </c>
      <c r="AJ122" s="40" t="s">
        <v>741</v>
      </c>
      <c r="AK122" s="45" t="s">
        <v>1008</v>
      </c>
      <c r="AL122" s="45" t="s">
        <v>1003</v>
      </c>
      <c r="AM122" s="45" t="s">
        <v>1006</v>
      </c>
      <c r="AN122" s="45" t="s">
        <v>1004</v>
      </c>
      <c r="AO122" s="12">
        <f t="shared" ca="1" si="24"/>
        <v>1</v>
      </c>
      <c r="AP122" s="15">
        <f t="shared" si="25"/>
        <v>1</v>
      </c>
      <c r="AQ122" s="15">
        <f t="shared" si="26"/>
        <v>1</v>
      </c>
      <c r="AR122" s="15">
        <f t="shared" si="27"/>
        <v>1</v>
      </c>
      <c r="AS122" s="26">
        <f t="shared" si="16"/>
        <v>1</v>
      </c>
    </row>
    <row r="123" spans="1:45">
      <c r="A123" t="str">
        <f>'Model output'!A122</f>
        <v>TCGA-E3-A3E3</v>
      </c>
      <c r="B123" s="52">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28"/>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output'!G122)),AND(ISNUMBER(SEARCH("3",'Model output'!G122)),NOT(ISNUMBER(SEARCH("N3",'Model output'!G122)))),ISNUMBER(SEARCH("IV",'Model output'!G122)),ISNUMBER(SEARCH("four",'Model output'!G122)),ISNUMBER(SEARCH("4",'Model output'!G122)),ISNUMBER(SEARCH("V ",'Model output'!G122)),ISNUMBER(SEARCH("five",'Model output'!G122)),ISNUMBER(SEARCH("5",'Model output'!G122))))), "lateral", "central"))</f>
        <v/>
      </c>
      <c r="H123" t="str">
        <f>IF('Model output'!H122="","negative", IF('Model output'!H122=" ", "negative", IF('Model output'!H122="[]", "negative", IF(ISNUMBER(SEARCH("lymph node",'Model output'!H122)),"negative", IF(ISNUMBER(SEARCH("adipose tissue",'Model output'!H122)), "negative", IF(ISNUMBER(SEARCH("neck dissection",'Model output'!H122)),"negative","positive"))))))</f>
        <v>negative</v>
      </c>
      <c r="I123" t="str">
        <f>IF('Model output'!I122="","",IF(ISNUMBER('Model output'!I122),'Model output'!I122,1))</f>
        <v/>
      </c>
      <c r="J123" t="str">
        <f>IF('Model output'!J122="","",IF(AND(ISNUMBER('Model output'!J122),'Model output'!J122&lt;=I123),'Model output'!J122,IF(ISNUMBER(SEARCH("0/",'Model output'!J122)),0,1)))</f>
        <v/>
      </c>
      <c r="K123" t="str" cm="1">
        <f t="array" ref="K123">IF(COUNT(FIND({0,1,2,3,4,5,6,7,8,9},'Model output'!K122))&gt;0,'Model output'!K122,"")</f>
        <v/>
      </c>
      <c r="L123" s="8" t="str">
        <f t="shared" si="17"/>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3"/>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output'!P122="",'Model output'!P122="C",ISNUMBER(SEARCH("Not identified", 'Model output'!P122)),ISNUMBER(SEARCH("Absent",'Model output'!P122)),ISNUMBER(SEARCH("Absence",'Model output'!P122)),AND(ISNUMBER(SEARCH("No",'Model output'!P122)),NOT(ISNUMBER(SEARCH("diagnostic",'Model output'!P122)))),ISNUMBER(SEARCH("Negative",'Model output'!P122))),"negative","positive")</f>
        <v>negative</v>
      </c>
      <c r="T123">
        <f>IF('Model output'!O122="","",'Model output'!O122)</f>
        <v>1</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9" t="str">
        <f>IF('Model output'!S122="","",'Model output'!S122)</f>
        <v/>
      </c>
      <c r="Y123" t="str">
        <f>IF(OR('Model output'!S122="",ISNUMBER(SEARCH("No extension",'Model output'!S122)),ISNUMBER(SEARCH("Absent",'Model output'!S122)),ISNUMBER(SEARCH("Absence",'Model output'!S122)),AND(ISNUMBER(SEARCH("Not identified",'Model output'!S122)),NOT(ISNUMBER(SEARCH("Present, minimal",'Model output'!S122)))),AND(ISNUMBER(SEARCH("No",'Model output'!S122)),NOT(ISNUMBER(SEARCH("carcinoma",'Model output'!S122))),NOT(ISNUMBER(SEARCH("Present, minimal",'Model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muscle",X123)),ISNUMBER(SEARCH("larynx",X123)),AND(ISNUMBER(SEARCH("trachea",X123)),NOT(ISNUMBER(SEARCH("peritracheal fibroadipose tissue",X123)))),ISNUMBER(SEARCH("esophagus",X123)),ISNUMBER(SEARCH("recurrent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33" t="str">
        <f>IF(OR('Model output'!V122="", AND(ISERROR(SEARCH("Positive",'Model output'!V122)), ISNUMBER(SEARCH("Negative",'Model output'!V122))), ISNUMBER(SEARCH("Cannot be assessed",'Model output'!V122)), AND(ISNUMBER(SEARCH("Uninvolved",'Model output'!V122)),NOT(ISNUMBER(SEARCH("margin(s) involved",'Model output'!V122))),NOT(ISNUMBER(SEARCH("Involved by carcinoma for the second tumor",'Model output'!V122)))), ISNUMBER(SEARCH("No involvement",'Model output'!V122)), AND(NOT(ISNUMBER(SEARCH("focal",'Model output'!V122))),ISNUMBER(SEARCH("Free",'Model output'!V122))), ISNUMBER(SEARCH("narrowly excised",'Model output'!V122)), ISNUMBER(SEARCH("none",'Model output'!V122)), ISNUMBER(SEARCH("R0",'Model output'!V122)), ISNUMBER(SEARCH("&lt;0.2 mm",'Model output'!V122)), ISNUMBER(SEARCH("1 mm",'Model output'!V122)), ISNUMBER(SEARCH("0.1 CM",'Model output'!V122)), ISNUMBER(SEARCH("less than 0.2 mm",'Model output'!V122)), ISNUMBER(SEARCH("less than 1.0 mm",'Model output'!V122)), ISNUMBER(SEARCH("less than 0.5 mm",'Model output'!V122)), ISNUMBER(SEARCH("abut",'Model output'!V122))), "negative", "positive")</f>
        <v>negative</v>
      </c>
      <c r="AE123" s="40"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OR(ISNUMBER(SEARCH("papillary",N123,1)),ISNUMBER(SEARCH("papillary carcinoma",O123,1))),S123="positive"),AND(AND(ISNUMBER(J123),J123&gt;=5),M123=""),AND(AND(ISNUMBER(J123),J123&gt;=5),AND(ISNUMBER(M123),M123&gt;=1)),AND(ISNUMBER(SERACH("papillary",N123)),OR(Y123="positive",Z123="positive"), ISNUMBER(SEARCH("BRAF",AB123)))),"intermediate","low"))</f>
        <v>low</v>
      </c>
      <c r="AF123" s="41" t="str">
        <f t="shared" si="14"/>
        <v>2</v>
      </c>
      <c r="AG123" s="41" t="str">
        <f t="shared" si="15"/>
        <v>0</v>
      </c>
      <c r="AH123" s="41" t="str">
        <f t="shared" si="18"/>
        <v>0</v>
      </c>
      <c r="AI123" s="46" t="str">
        <f t="shared" si="19"/>
        <v>I</v>
      </c>
      <c r="AJ123" s="40" t="s">
        <v>741</v>
      </c>
      <c r="AK123" s="45" t="s">
        <v>1005</v>
      </c>
      <c r="AL123" s="45" t="s">
        <v>1003</v>
      </c>
      <c r="AM123" s="45" t="s">
        <v>1006</v>
      </c>
      <c r="AN123" s="45" t="s">
        <v>67</v>
      </c>
      <c r="AO123" s="12">
        <f t="shared" ca="1" si="24"/>
        <v>1</v>
      </c>
      <c r="AP123" s="15">
        <f t="shared" si="25"/>
        <v>1</v>
      </c>
      <c r="AQ123" s="15">
        <f t="shared" si="26"/>
        <v>1</v>
      </c>
      <c r="AR123" s="15">
        <f t="shared" si="27"/>
        <v>1</v>
      </c>
      <c r="AS123" s="26">
        <f t="shared" si="16"/>
        <v>1</v>
      </c>
    </row>
    <row r="124" spans="1:45">
      <c r="A124" t="str">
        <f>'Model output'!A123</f>
        <v>TCGA-E8-A242</v>
      </c>
      <c r="B124" s="52">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28"/>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output'!G123)),AND(ISNUMBER(SEARCH("3",'Model output'!G123)),NOT(ISNUMBER(SEARCH("N3",'Model output'!G123)))),ISNUMBER(SEARCH("IV",'Model output'!G123)),ISNUMBER(SEARCH("four",'Model output'!G123)),ISNUMBER(SEARCH("4",'Model output'!G123)),ISNUMBER(SEARCH("V ",'Model output'!G123)),ISNUMBER(SEARCH("five",'Model output'!G123)),ISNUMBER(SEARCH("5",'Model output'!G123))))), "lateral", "central"))</f>
        <v/>
      </c>
      <c r="H124" t="str">
        <f>IF('Model output'!H123="","negative", IF('Model output'!H123=" ", "negative", IF('Model output'!H123="[]", "negative", IF(ISNUMBER(SEARCH("lymph node",'Model output'!H123)),"negative", IF(ISNUMBER(SEARCH("adipose tissue",'Model output'!H123)), "negative", IF(ISNUMBER(SEARCH("neck dissection",'Model output'!H123)),"negative","positive"))))))</f>
        <v>negative</v>
      </c>
      <c r="I124" t="str">
        <f>IF('Model output'!I123="","",IF(ISNUMBER('Model output'!I123),'Model output'!I123,1))</f>
        <v/>
      </c>
      <c r="J124" t="str">
        <f>IF('Model output'!J123="","",IF(AND(ISNUMBER('Model output'!J123),'Model output'!J123&lt;=I124),'Model output'!J123,IF(ISNUMBER(SEARCH("0/",'Model output'!J123)),0,1)))</f>
        <v/>
      </c>
      <c r="K124" t="str" cm="1">
        <f t="array" ref="K124">IF(COUNT(FIND({0,1,2,3,4,5,6,7,8,9},'Model output'!K123))&gt;0,'Model output'!K123,"")</f>
        <v/>
      </c>
      <c r="L124" s="8" t="str">
        <f t="shared" si="17"/>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3"/>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output'!P123="",'Model output'!P123="C",ISNUMBER(SEARCH("Not identified", 'Model output'!P123)),ISNUMBER(SEARCH("Absent",'Model output'!P123)),ISNUMBER(SEARCH("Absence",'Model output'!P123)),AND(ISNUMBER(SEARCH("No",'Model output'!P123)),NOT(ISNUMBER(SEARCH("diagnostic",'Model output'!P123)))),ISNUMBER(SEARCH("Negative",'Model output'!P123))),"negative","positive")</f>
        <v>positive</v>
      </c>
      <c r="T124" t="str">
        <f>IF('Model output'!O123="","",'Model output'!O123)</f>
        <v>Single focus</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19" t="str">
        <f>IF('Model output'!S123="","",'Model output'!S123)</f>
        <v>perithyroidal fibradipose tissue</v>
      </c>
      <c r="Y124" t="str">
        <f>IF(OR('Model output'!S123="",ISNUMBER(SEARCH("No extension",'Model output'!S123)),ISNUMBER(SEARCH("Absent",'Model output'!S123)),ISNUMBER(SEARCH("Absence",'Model output'!S123)),AND(ISNUMBER(SEARCH("Not identified",'Model output'!S123)),NOT(ISNUMBER(SEARCH("Present, minimal",'Model output'!S123)))),AND(ISNUMBER(SEARCH("No",'Model output'!S123)),NOT(ISNUMBER(SEARCH("carcinoma",'Model output'!S123))),NOT(ISNUMBER(SEARCH("Present, minimal",'Model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muscle",X124)),ISNUMBER(SEARCH("larynx",X124)),AND(ISNUMBER(SEARCH("trachea",X124)),NOT(ISNUMBER(SEARCH("peritracheal fibroadipose tissue",X124)))),ISNUMBER(SEARCH("esophagus",X124)),ISNUMBER(SEARCH("recurrent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33" t="str">
        <f>IF(OR('Model output'!V123="", AND(ISERROR(SEARCH("Positive",'Model output'!V123)), ISNUMBER(SEARCH("Negative",'Model output'!V123))), ISNUMBER(SEARCH("Cannot be assessed",'Model output'!V123)), AND(ISNUMBER(SEARCH("Uninvolved",'Model output'!V123)),NOT(ISNUMBER(SEARCH("margin(s) involved",'Model output'!V123))),NOT(ISNUMBER(SEARCH("Involved by carcinoma for the second tumor",'Model output'!V123)))), ISNUMBER(SEARCH("No involvement",'Model output'!V123)), AND(NOT(ISNUMBER(SEARCH("focal",'Model output'!V123))),ISNUMBER(SEARCH("Free",'Model output'!V123))), ISNUMBER(SEARCH("narrowly excised",'Model output'!V123)), ISNUMBER(SEARCH("none",'Model output'!V123)), ISNUMBER(SEARCH("R0",'Model output'!V123)), ISNUMBER(SEARCH("&lt;0.2 mm",'Model output'!V123)), ISNUMBER(SEARCH("1 mm",'Model output'!V123)), ISNUMBER(SEARCH("0.1 CM",'Model output'!V123)), ISNUMBER(SEARCH("less than 0.2 mm",'Model output'!V123)), ISNUMBER(SEARCH("less than 1.0 mm",'Model output'!V123)), ISNUMBER(SEARCH("less than 0.5 mm",'Model output'!V123)), ISNUMBER(SEARCH("abut",'Model output'!V123))), "negative", "positive")</f>
        <v>positive</v>
      </c>
      <c r="AE124" s="40"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OR(ISNUMBER(SEARCH("papillary",N124,1)),ISNUMBER(SEARCH("papillary carcinoma",O124,1))),S124="positive"),AND(AND(ISNUMBER(J124),J124&gt;=5),M124=""),AND(AND(ISNUMBER(J124),J124&gt;=5),AND(ISNUMBER(M124),M124&gt;=1)),AND(ISNUMBER(SERACH("papillary",N124)),OR(Y124="positive",Z124="positive"), ISNUMBER(SEARCH("BRAF",AB124)))),"intermediate","low"))</f>
        <v>high</v>
      </c>
      <c r="AF124" s="41" t="str">
        <f t="shared" si="14"/>
        <v>1b</v>
      </c>
      <c r="AG124" s="41" t="str">
        <f t="shared" si="15"/>
        <v>0</v>
      </c>
      <c r="AH124" s="41" t="str">
        <f t="shared" si="18"/>
        <v>0</v>
      </c>
      <c r="AI124" s="46" t="str">
        <f t="shared" si="19"/>
        <v>I</v>
      </c>
      <c r="AJ124" s="40" t="s">
        <v>738</v>
      </c>
      <c r="AK124" s="45" t="s">
        <v>1002</v>
      </c>
      <c r="AL124" s="45" t="s">
        <v>1003</v>
      </c>
      <c r="AM124" s="45" t="s">
        <v>1006</v>
      </c>
      <c r="AN124" s="45" t="s">
        <v>67</v>
      </c>
      <c r="AO124" s="12">
        <f t="shared" si="24"/>
        <v>1</v>
      </c>
      <c r="AP124" s="15">
        <f t="shared" si="25"/>
        <v>1</v>
      </c>
      <c r="AQ124" s="15">
        <f t="shared" si="26"/>
        <v>1</v>
      </c>
      <c r="AR124" s="15">
        <f t="shared" si="27"/>
        <v>1</v>
      </c>
      <c r="AS124" s="26">
        <f t="shared" si="16"/>
        <v>1</v>
      </c>
    </row>
    <row r="125" spans="1:45">
      <c r="A125" t="str">
        <f>'Model output'!A124</f>
        <v>TCGA-E8-A2JQ</v>
      </c>
      <c r="B125" s="52">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28"/>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output'!G124)),AND(ISNUMBER(SEARCH("3",'Model output'!G124)),NOT(ISNUMBER(SEARCH("N3",'Model output'!G124)))),ISNUMBER(SEARCH("IV",'Model output'!G124)),ISNUMBER(SEARCH("four",'Model output'!G124)),ISNUMBER(SEARCH("4",'Model output'!G124)),ISNUMBER(SEARCH("V ",'Model output'!G124)),ISNUMBER(SEARCH("five",'Model output'!G124)),ISNUMBER(SEARCH("5",'Model output'!G124))))), "lateral", "central"))</f>
        <v/>
      </c>
      <c r="H125" t="str">
        <f>IF('Model output'!H124="","negative", IF('Model output'!H124=" ", "negative", IF('Model output'!H124="[]", "negative", IF(ISNUMBER(SEARCH("lymph node",'Model output'!H124)),"negative", IF(ISNUMBER(SEARCH("adipose tissue",'Model output'!H124)), "negative", IF(ISNUMBER(SEARCH("neck dissection",'Model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17"/>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ref="Q125:Q185" si="29">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P125)), ISNUMBER(SEARCH("mm", P125))), SUBSTITUTE(P125, "cm", "mm"), P125),"cm.","cm"),"cm;","cm,"),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output'!P124="",'Model output'!P124="C",ISNUMBER(SEARCH("Not identified", 'Model output'!P124)),ISNUMBER(SEARCH("Absent",'Model output'!P124)),ISNUMBER(SEARCH("Absence",'Model output'!P124)),AND(ISNUMBER(SEARCH("No",'Model output'!P124)),NOT(ISNUMBER(SEARCH("diagnostic",'Model output'!P124)))),ISNUMBER(SEARCH("Negative",'Model output'!P124))),"negative","positive")</f>
        <v>positive</v>
      </c>
      <c r="T125">
        <f>IF('Model output'!O124="","",'Model output'!O124)</f>
        <v>1</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9" t="str">
        <f>IF('Model output'!S124="","",'Model output'!S124)</f>
        <v>perithyroidal fibradipose tissue</v>
      </c>
      <c r="Y125" t="str">
        <f>IF(OR('Model output'!S124="",ISNUMBER(SEARCH("No extension",'Model output'!S124)),ISNUMBER(SEARCH("Absent",'Model output'!S124)),ISNUMBER(SEARCH("Absence",'Model output'!S124)),AND(ISNUMBER(SEARCH("Not identified",'Model output'!S124)),NOT(ISNUMBER(SEARCH("Present, minimal",'Model output'!S124)))),AND(ISNUMBER(SEARCH("No",'Model output'!S124)),NOT(ISNUMBER(SEARCH("carcinoma",'Model output'!S124))),NOT(ISNUMBER(SEARCH("Present, minimal",'Model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muscle",X125)),ISNUMBER(SEARCH("larynx",X125)),AND(ISNUMBER(SEARCH("trachea",X125)),NOT(ISNUMBER(SEARCH("peritracheal fibroadipose tissue",X125)))),ISNUMBER(SEARCH("esophagus",X125)),ISNUMBER(SEARCH("recurrent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33" t="str">
        <f>IF(OR('Model output'!V124="", AND(ISERROR(SEARCH("Positive",'Model output'!V124)), ISNUMBER(SEARCH("Negative",'Model output'!V124))), ISNUMBER(SEARCH("Cannot be assessed",'Model output'!V124)), AND(ISNUMBER(SEARCH("Uninvolved",'Model output'!V124)),NOT(ISNUMBER(SEARCH("margin(s) involved",'Model output'!V124))),NOT(ISNUMBER(SEARCH("Involved by carcinoma for the second tumor",'Model output'!V124)))), ISNUMBER(SEARCH("No involvement",'Model output'!V124)), AND(NOT(ISNUMBER(SEARCH("focal",'Model output'!V124))),ISNUMBER(SEARCH("Free",'Model output'!V124))), ISNUMBER(SEARCH("narrowly excised",'Model output'!V124)), ISNUMBER(SEARCH("none",'Model output'!V124)), ISNUMBER(SEARCH("R0",'Model output'!V124)), ISNUMBER(SEARCH("&lt;0.2 mm",'Model output'!V124)), ISNUMBER(SEARCH("1 mm",'Model output'!V124)), ISNUMBER(SEARCH("0.1 CM",'Model output'!V124)), ISNUMBER(SEARCH("less than 0.2 mm",'Model output'!V124)), ISNUMBER(SEARCH("less than 1.0 mm",'Model output'!V124)), ISNUMBER(SEARCH("less than 0.5 mm",'Model output'!V124)), ISNUMBER(SEARCH("abut",'Model output'!V124))), "negative", "positive")</f>
        <v>negative</v>
      </c>
      <c r="AE125" s="40"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OR(ISNUMBER(SEARCH("papillary",N125,1)),ISNUMBER(SEARCH("papillary carcinoma",O125,1))),S125="positive"),AND(AND(ISNUMBER(J125),J125&gt;=5),M125=""),AND(AND(ISNUMBER(J125),J125&gt;=5),AND(ISNUMBER(M125),M125&gt;=1)),AND(ISNUMBER(SERACH("papillary",N125)),OR(Y125="positive",Z125="positive"), ISNUMBER(SEARCH("BRAF",AB125)))),"intermediate","low"))</f>
        <v>intermediate</v>
      </c>
      <c r="AF125" s="41" t="str">
        <f t="shared" si="14"/>
        <v>2</v>
      </c>
      <c r="AG125" s="41" t="str">
        <f t="shared" si="15"/>
        <v>1a</v>
      </c>
      <c r="AH125" s="41" t="str">
        <f t="shared" si="18"/>
        <v>0</v>
      </c>
      <c r="AI125" s="46" t="str">
        <f t="shared" si="19"/>
        <v>I</v>
      </c>
      <c r="AJ125" s="40" t="s">
        <v>742</v>
      </c>
      <c r="AK125" s="45" t="s">
        <v>1005</v>
      </c>
      <c r="AL125" s="45" t="s">
        <v>1007</v>
      </c>
      <c r="AM125" s="45" t="s">
        <v>1006</v>
      </c>
      <c r="AN125" s="45" t="s">
        <v>67</v>
      </c>
      <c r="AO125" s="12">
        <f t="shared" ca="1" si="24"/>
        <v>1</v>
      </c>
      <c r="AP125" s="15">
        <f t="shared" si="25"/>
        <v>1</v>
      </c>
      <c r="AQ125" s="15">
        <f t="shared" si="26"/>
        <v>1</v>
      </c>
      <c r="AR125" s="15">
        <f t="shared" si="27"/>
        <v>1</v>
      </c>
      <c r="AS125" s="26">
        <f t="shared" si="16"/>
        <v>1</v>
      </c>
    </row>
    <row r="126" spans="1:45">
      <c r="A126" t="str">
        <f>'Model output'!A125</f>
        <v>TCGA-E8-A413</v>
      </c>
      <c r="B126" s="52">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28"/>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output'!G125)),AND(ISNUMBER(SEARCH("3",'Model output'!G125)),NOT(ISNUMBER(SEARCH("N3",'Model output'!G125)))),ISNUMBER(SEARCH("IV",'Model output'!G125)),ISNUMBER(SEARCH("four",'Model output'!G125)),ISNUMBER(SEARCH("4",'Model output'!G125)),ISNUMBER(SEARCH("V ",'Model output'!G125)),ISNUMBER(SEARCH("five",'Model output'!G125)),ISNUMBER(SEARCH("5",'Model output'!G125))))), "lateral", "central"))</f>
        <v/>
      </c>
      <c r="H126" t="str">
        <f>IF('Model output'!H125="","negative", IF('Model output'!H125=" ", "negative", IF('Model output'!H125="[]", "negative", IF(ISNUMBER(SEARCH("lymph node",'Model output'!H125)),"negative", IF(ISNUMBER(SEARCH("adipose tissue",'Model output'!H125)), "negative", IF(ISNUMBER(SEARCH("neck dissection",'Model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17"/>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 carcinoma</v>
      </c>
      <c r="O126" t="str">
        <f>IF('Model output'!M125="","",'Model output'!M125)</f>
        <v/>
      </c>
      <c r="P126" t="str">
        <f>IF('Model output'!N125="","",'Model output'!N125)</f>
        <v>1.5 cm</v>
      </c>
      <c r="Q126" t="str">
        <f t="shared" si="29"/>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output'!P125="",'Model output'!P125="C",ISNUMBER(SEARCH("Not identified", 'Model output'!P125)),ISNUMBER(SEARCH("Absent",'Model output'!P125)),ISNUMBER(SEARCH("Absence",'Model output'!P125)),AND(ISNUMBER(SEARCH("No",'Model output'!P125)),NOT(ISNUMBER(SEARCH("diagnostic",'Model output'!P125)))),ISNUMBER(SEARCH("Negative",'Model output'!P125))),"negative","positive")</f>
        <v>positive</v>
      </c>
      <c r="T126" t="str">
        <f>IF('Model output'!O125="","",'Model output'!O125)</f>
        <v>unifocal</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positive</v>
      </c>
      <c r="X126" s="19" t="str">
        <f>IF('Model output'!S125="","",'Model output'!S125)</f>
        <v>no</v>
      </c>
      <c r="Y126" t="str">
        <f>IF(OR('Model output'!S125="",ISNUMBER(SEARCH("No extension",'Model output'!S125)),ISNUMBER(SEARCH("Absent",'Model output'!S125)),ISNUMBER(SEARCH("Absence",'Model output'!S125)),AND(ISNUMBER(SEARCH("Not identified",'Model output'!S125)),NOT(ISNUMBER(SEARCH("Present, minimal",'Model output'!S125)))),AND(ISNUMBER(SEARCH("No",'Model output'!S125)),NOT(ISNUMBER(SEARCH("carcinoma",'Model output'!S125))),NOT(ISNUMBER(SEARCH("Present, minimal",'Model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muscle",X126)),ISNUMBER(SEARCH("larynx",X126)),AND(ISNUMBER(SEARCH("trachea",X126)),NOT(ISNUMBER(SEARCH("peritracheal fibroadipose tissue",X126)))),ISNUMBER(SEARCH("esophagus",X126)),ISNUMBER(SEARCH("recurrent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33" t="str">
        <f>IF(OR('Model output'!V125="", AND(ISERROR(SEARCH("Positive",'Model output'!V125)), ISNUMBER(SEARCH("Negative",'Model output'!V125))), ISNUMBER(SEARCH("Cannot be assessed",'Model output'!V125)), AND(ISNUMBER(SEARCH("Uninvolved",'Model output'!V125)),NOT(ISNUMBER(SEARCH("margin(s) involved",'Model output'!V125))),NOT(ISNUMBER(SEARCH("Involved by carcinoma for the second tumor",'Model output'!V125)))), ISNUMBER(SEARCH("No involvement",'Model output'!V125)), AND(NOT(ISNUMBER(SEARCH("focal",'Model output'!V125))),ISNUMBER(SEARCH("Free",'Model output'!V125))), ISNUMBER(SEARCH("narrowly excised",'Model output'!V125)), ISNUMBER(SEARCH("none",'Model output'!V125)), ISNUMBER(SEARCH("R0",'Model output'!V125)), ISNUMBER(SEARCH("&lt;0.2 mm",'Model output'!V125)), ISNUMBER(SEARCH("1 mm",'Model output'!V125)), ISNUMBER(SEARCH("0.1 CM",'Model output'!V125)), ISNUMBER(SEARCH("less than 0.2 mm",'Model output'!V125)), ISNUMBER(SEARCH("less than 1.0 mm",'Model output'!V125)), ISNUMBER(SEARCH("less than 0.5 mm",'Model output'!V125)), ISNUMBER(SEARCH("abut",'Model output'!V125))), "negative", "positive")</f>
        <v>negative</v>
      </c>
      <c r="AE126" s="40"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OR(ISNUMBER(SEARCH("papillary",N126,1)),ISNUMBER(SEARCH("papillary carcinoma",O126,1))),S126="positive"),AND(AND(ISNUMBER(J126),J126&gt;=5),M126=""),AND(AND(ISNUMBER(J126),J126&gt;=5),AND(ISNUMBER(M126),M126&gt;=1)),AND(ISNUMBER(SERACH("papillary",N126)),OR(Y126="positive",Z126="positive"), ISNUMBER(SEARCH("BRAF",AB126)))),"intermediate","low"))</f>
        <v>intermediate</v>
      </c>
      <c r="AF126" s="41" t="str">
        <f t="shared" si="14"/>
        <v>1b</v>
      </c>
      <c r="AG126" s="41" t="str">
        <f t="shared" si="15"/>
        <v>0</v>
      </c>
      <c r="AH126" s="41" t="str">
        <f t="shared" si="18"/>
        <v>0</v>
      </c>
      <c r="AI126" s="46" t="str">
        <f t="shared" si="19"/>
        <v>I</v>
      </c>
      <c r="AJ126" s="40" t="s">
        <v>742</v>
      </c>
      <c r="AK126" s="45" t="s">
        <v>1002</v>
      </c>
      <c r="AL126" s="45" t="s">
        <v>1006</v>
      </c>
      <c r="AM126" s="45" t="s">
        <v>1006</v>
      </c>
      <c r="AN126" s="45" t="s">
        <v>67</v>
      </c>
      <c r="AO126" s="12">
        <f t="shared" ca="1" si="24"/>
        <v>1</v>
      </c>
      <c r="AP126" s="15">
        <f t="shared" si="25"/>
        <v>1</v>
      </c>
      <c r="AQ126" s="15">
        <f t="shared" si="26"/>
        <v>1</v>
      </c>
      <c r="AR126" s="15">
        <f t="shared" si="27"/>
        <v>1</v>
      </c>
      <c r="AS126" s="26">
        <f t="shared" si="16"/>
        <v>1</v>
      </c>
    </row>
    <row r="127" spans="1:45">
      <c r="A127" t="str">
        <f>'Model output'!A126</f>
        <v>TCGA-E8-A414</v>
      </c>
      <c r="B127" s="52">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28"/>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output'!G126)),AND(ISNUMBER(SEARCH("3",'Model output'!G126)),NOT(ISNUMBER(SEARCH("N3",'Model output'!G126)))),ISNUMBER(SEARCH("IV",'Model output'!G126)),ISNUMBER(SEARCH("four",'Model output'!G126)),ISNUMBER(SEARCH("4",'Model output'!G126)),ISNUMBER(SEARCH("V ",'Model output'!G126)),ISNUMBER(SEARCH("five",'Model output'!G126)),ISNUMBER(SEARCH("5",'Model output'!G126))))), "lateral", "central"))</f>
        <v/>
      </c>
      <c r="H127" t="str">
        <f>IF('Model output'!H126="","negative", IF('Model output'!H126=" ", "negative", IF('Model output'!H126="[]", "negative", IF(ISNUMBER(SEARCH("lymph node",'Model output'!H126)),"negative", IF(ISNUMBER(SEARCH("adipose tissue",'Model output'!H126)), "negative", IF(ISNUMBER(SEARCH("neck dissection",'Model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17"/>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 carcinoma</v>
      </c>
      <c r="O127" t="str">
        <f>IF('Model output'!M126="","",'Model output'!M126)</f>
        <v/>
      </c>
      <c r="P127" t="str">
        <f>IF('Model output'!N126="","",'Model output'!N126)</f>
        <v>5x3x3 cm</v>
      </c>
      <c r="Q127" t="str">
        <f t="shared" si="29"/>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output'!P126="",'Model output'!P126="C",ISNUMBER(SEARCH("Not identified", 'Model output'!P126)),ISNUMBER(SEARCH("Absent",'Model output'!P126)),ISNUMBER(SEARCH("Absence",'Model output'!P126)),AND(ISNUMBER(SEARCH("No",'Model output'!P126)),NOT(ISNUMBER(SEARCH("diagnostic",'Model output'!P126)))),ISNUMBER(SEARCH("Negative",'Model output'!P126))),"negative","positive")</f>
        <v>positive</v>
      </c>
      <c r="T127">
        <f>IF('Model output'!O126="","",'Model output'!O126)</f>
        <v>1</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9" t="str">
        <f>IF('Model output'!S126="","",'Model output'!S126)</f>
        <v>No</v>
      </c>
      <c r="Y127" t="str">
        <f>IF(OR('Model output'!S126="",ISNUMBER(SEARCH("No extension",'Model output'!S126)),ISNUMBER(SEARCH("Absent",'Model output'!S126)),ISNUMBER(SEARCH("Absence",'Model output'!S126)),AND(ISNUMBER(SEARCH("Not identified",'Model output'!S126)),NOT(ISNUMBER(SEARCH("Present, minimal",'Model output'!S126)))),AND(ISNUMBER(SEARCH("No",'Model output'!S126)),NOT(ISNUMBER(SEARCH("carcinoma",'Model output'!S126))),NOT(ISNUMBER(SEARCH("Present, minimal",'Model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muscle",X127)),ISNUMBER(SEARCH("larynx",X127)),AND(ISNUMBER(SEARCH("trachea",X127)),NOT(ISNUMBER(SEARCH("peritracheal fibroadipose tissue",X127)))),ISNUMBER(SEARCH("esophagus",X127)),ISNUMBER(SEARCH("recurrent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33" t="str">
        <f>IF(OR('Model output'!V126="", AND(ISERROR(SEARCH("Positive",'Model output'!V126)), ISNUMBER(SEARCH("Negative",'Model output'!V126))), ISNUMBER(SEARCH("Cannot be assessed",'Model output'!V126)), AND(ISNUMBER(SEARCH("Uninvolved",'Model output'!V126)),NOT(ISNUMBER(SEARCH("margin(s) involved",'Model output'!V126))),NOT(ISNUMBER(SEARCH("Involved by carcinoma for the second tumor",'Model output'!V126)))), ISNUMBER(SEARCH("No involvement",'Model output'!V126)), AND(NOT(ISNUMBER(SEARCH("focal",'Model output'!V126))),ISNUMBER(SEARCH("Free",'Model output'!V126))), ISNUMBER(SEARCH("narrowly excised",'Model output'!V126)), ISNUMBER(SEARCH("none",'Model output'!V126)), ISNUMBER(SEARCH("R0",'Model output'!V126)), ISNUMBER(SEARCH("&lt;0.2 mm",'Model output'!V126)), ISNUMBER(SEARCH("1 mm",'Model output'!V126)), ISNUMBER(SEARCH("0.1 CM",'Model output'!V126)), ISNUMBER(SEARCH("less than 0.2 mm",'Model output'!V126)), ISNUMBER(SEARCH("less than 1.0 mm",'Model output'!V126)), ISNUMBER(SEARCH("less than 0.5 mm",'Model output'!V126)), ISNUMBER(SEARCH("abut",'Model output'!V126))), "negative", "positive")</f>
        <v>negative</v>
      </c>
      <c r="AE127" s="40"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OR(ISNUMBER(SEARCH("papillary",N127,1)),ISNUMBER(SEARCH("papillary carcinoma",O127,1))),S127="positive"),AND(AND(ISNUMBER(J127),J127&gt;=5),M127=""),AND(AND(ISNUMBER(J127),J127&gt;=5),AND(ISNUMBER(M127),M127&gt;=1)),AND(ISNUMBER(SERACH("papillary",N127)),OR(Y127="positive",Z127="positive"), ISNUMBER(SEARCH("BRAF",AB127)))),"intermediate","low"))</f>
        <v>intermediate</v>
      </c>
      <c r="AF127" s="41" t="str">
        <f t="shared" si="14"/>
        <v>3a</v>
      </c>
      <c r="AG127" s="41" t="str">
        <f t="shared" si="15"/>
        <v>0</v>
      </c>
      <c r="AH127" s="41" t="str">
        <f t="shared" si="18"/>
        <v>0</v>
      </c>
      <c r="AI127" s="46" t="str">
        <f t="shared" si="19"/>
        <v>I</v>
      </c>
      <c r="AJ127" s="40" t="s">
        <v>742</v>
      </c>
      <c r="AK127" s="45" t="s">
        <v>1008</v>
      </c>
      <c r="AL127" s="45" t="s">
        <v>1006</v>
      </c>
      <c r="AM127" s="45" t="s">
        <v>1006</v>
      </c>
      <c r="AN127" s="45" t="s">
        <v>67</v>
      </c>
      <c r="AO127" s="12">
        <f t="shared" ca="1" si="24"/>
        <v>1</v>
      </c>
      <c r="AP127" s="15">
        <f t="shared" si="25"/>
        <v>1</v>
      </c>
      <c r="AQ127" s="15">
        <f t="shared" si="26"/>
        <v>1</v>
      </c>
      <c r="AR127" s="15">
        <f t="shared" si="27"/>
        <v>1</v>
      </c>
      <c r="AS127" s="26">
        <f t="shared" si="16"/>
        <v>1</v>
      </c>
    </row>
    <row r="128" spans="1:45">
      <c r="A128" t="str">
        <f>'Model output'!A127</f>
        <v>TCGA-E8-A415</v>
      </c>
      <c r="B128" s="52">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si="28"/>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output'!G127)),AND(ISNUMBER(SEARCH("3",'Model output'!G127)),NOT(ISNUMBER(SEARCH("N3",'Model output'!G127)))),ISNUMBER(SEARCH("IV",'Model output'!G127)),ISNUMBER(SEARCH("four",'Model output'!G127)),ISNUMBER(SEARCH("4",'Model output'!G127)),ISNUMBER(SEARCH("V ",'Model output'!G127)),ISNUMBER(SEARCH("five",'Model output'!G127)),ISNUMBER(SEARCH("5",'Model output'!G127))))), "lateral", "central"))</f>
        <v/>
      </c>
      <c r="H128" t="str">
        <f>IF('Model output'!H127="","negative", IF('Model output'!H127=" ", "negative", IF('Model output'!H127="[]", "negative", IF(ISNUMBER(SEARCH("lymph node",'Model output'!H127)),"negative", IF(ISNUMBER(SEARCH("adipose tissue",'Model output'!H127)), "negative", IF(ISNUMBER(SEARCH("neck dissection",'Model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17"/>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 carcinoma</v>
      </c>
      <c r="O128" t="str">
        <f>IF('Model output'!M127="","",'Model output'!M127)</f>
        <v/>
      </c>
      <c r="P128" t="str">
        <f>IF('Model output'!N127="","",'Model output'!N127)</f>
        <v>1x0.7x0.7 cm</v>
      </c>
      <c r="Q128" t="str">
        <f t="shared" si="29"/>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output'!P127="",'Model output'!P127="C",ISNUMBER(SEARCH("Not identified", 'Model output'!P127)),ISNUMBER(SEARCH("Absent",'Model output'!P127)),ISNUMBER(SEARCH("Absence",'Model output'!P127)),AND(ISNUMBER(SEARCH("No",'Model output'!P127)),NOT(ISNUMBER(SEARCH("diagnostic",'Model output'!P127)))),ISNUMBER(SEARCH("Negative",'Model output'!P127))),"negative","positive")</f>
        <v>positive</v>
      </c>
      <c r="T128">
        <f>IF('Model output'!O127="","",'Model output'!O127)</f>
        <v>1</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9" t="str">
        <f>IF('Model output'!S127="","",'Model output'!S127)</f>
        <v>No</v>
      </c>
      <c r="Y128" t="str">
        <f>IF(OR('Model output'!S127="",ISNUMBER(SEARCH("No extension",'Model output'!S127)),ISNUMBER(SEARCH("Absent",'Model output'!S127)),ISNUMBER(SEARCH("Absence",'Model output'!S127)),AND(ISNUMBER(SEARCH("Not identified",'Model output'!S127)),NOT(ISNUMBER(SEARCH("Present, minimal",'Model output'!S127)))),AND(ISNUMBER(SEARCH("No",'Model output'!S127)),NOT(ISNUMBER(SEARCH("carcinoma",'Model output'!S127))),NOT(ISNUMBER(SEARCH("Present, minimal",'Model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muscle",X128)),ISNUMBER(SEARCH("larynx",X128)),AND(ISNUMBER(SEARCH("trachea",X128)),NOT(ISNUMBER(SEARCH("peritracheal fibroadipose tissue",X128)))),ISNUMBER(SEARCH("esophagus",X128)),ISNUMBER(SEARCH("recurrent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33" t="str">
        <f>IF(OR('Model output'!V127="", AND(ISERROR(SEARCH("Positive",'Model output'!V127)), ISNUMBER(SEARCH("Negative",'Model output'!V127))), ISNUMBER(SEARCH("Cannot be assessed",'Model output'!V127)), AND(ISNUMBER(SEARCH("Uninvolved",'Model output'!V127)),NOT(ISNUMBER(SEARCH("margin(s) involved",'Model output'!V127))),NOT(ISNUMBER(SEARCH("Involved by carcinoma for the second tumor",'Model output'!V127)))), ISNUMBER(SEARCH("No involvement",'Model output'!V127)), AND(NOT(ISNUMBER(SEARCH("focal",'Model output'!V127))),ISNUMBER(SEARCH("Free",'Model output'!V127))), ISNUMBER(SEARCH("narrowly excised",'Model output'!V127)), ISNUMBER(SEARCH("none",'Model output'!V127)), ISNUMBER(SEARCH("R0",'Model output'!V127)), ISNUMBER(SEARCH("&lt;0.2 mm",'Model output'!V127)), ISNUMBER(SEARCH("1 mm",'Model output'!V127)), ISNUMBER(SEARCH("0.1 CM",'Model output'!V127)), ISNUMBER(SEARCH("less than 0.2 mm",'Model output'!V127)), ISNUMBER(SEARCH("less than 1.0 mm",'Model output'!V127)), ISNUMBER(SEARCH("less than 0.5 mm",'Model output'!V127)), ISNUMBER(SEARCH("abut",'Model output'!V127))), "negative", "positive")</f>
        <v>negative</v>
      </c>
      <c r="AE128" s="40"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OR(ISNUMBER(SEARCH("papillary",N128,1)),ISNUMBER(SEARCH("papillary carcinoma",O128,1))),S128="positive"),AND(AND(ISNUMBER(J128),J128&gt;=5),M128=""),AND(AND(ISNUMBER(J128),J128&gt;=5),AND(ISNUMBER(M128),M128&gt;=1)),AND(ISNUMBER(SERACH("papillary",N128)),OR(Y128="positive",Z128="positive"), ISNUMBER(SEARCH("BRAF",AB128)))),"intermediate","low"))</f>
        <v>intermediate</v>
      </c>
      <c r="AF128" s="41" t="str">
        <f t="shared" ref="AF128:AF190" si="30">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41" t="str">
        <f t="shared" ref="AG128:AG190" si="31">IF(AND(ISNUMBER(J128),J128&gt;0),
IF(G128="lateral", "1b","1a"), "0")</f>
        <v>0</v>
      </c>
      <c r="AH128" s="41" t="str">
        <f t="shared" si="18"/>
        <v>0</v>
      </c>
      <c r="AI128" s="46" t="str">
        <f t="shared" si="19"/>
        <v>I</v>
      </c>
      <c r="AJ128" s="40" t="s">
        <v>742</v>
      </c>
      <c r="AK128" s="45" t="s">
        <v>1007</v>
      </c>
      <c r="AL128" s="45" t="s">
        <v>1006</v>
      </c>
      <c r="AM128" s="45" t="s">
        <v>1006</v>
      </c>
      <c r="AN128" s="45" t="s">
        <v>67</v>
      </c>
      <c r="AO128" s="12">
        <f t="shared" ca="1" si="24"/>
        <v>1</v>
      </c>
      <c r="AP128" s="15">
        <f t="shared" si="25"/>
        <v>1</v>
      </c>
      <c r="AQ128" s="15">
        <f t="shared" si="26"/>
        <v>1</v>
      </c>
      <c r="AR128" s="15">
        <f t="shared" si="27"/>
        <v>1</v>
      </c>
      <c r="AS128" s="26">
        <f t="shared" si="16"/>
        <v>1</v>
      </c>
    </row>
    <row r="129" spans="1:45">
      <c r="A129" t="str">
        <f>'Model output'!A128</f>
        <v>TCGA-E8-A416</v>
      </c>
      <c r="B129" s="52">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28"/>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output'!G128)),AND(ISNUMBER(SEARCH("3",'Model output'!G128)),NOT(ISNUMBER(SEARCH("N3",'Model output'!G128)))),ISNUMBER(SEARCH("IV",'Model output'!G128)),ISNUMBER(SEARCH("four",'Model output'!G128)),ISNUMBER(SEARCH("4",'Model output'!G128)),ISNUMBER(SEARCH("V ",'Model output'!G128)),ISNUMBER(SEARCH("five",'Model output'!G128)),ISNUMBER(SEARCH("5",'Model output'!G128))))), "lateral", "central"))</f>
        <v/>
      </c>
      <c r="H129" t="str">
        <f>IF('Model output'!H128="","negative", IF('Model output'!H128=" ", "negative", IF('Model output'!H128="[]", "negative", IF(ISNUMBER(SEARCH("lymph node",'Model output'!H128)),"negative", IF(ISNUMBER(SEARCH("adipose tissue",'Model output'!H128)), "negative", IF(ISNUMBER(SEARCH("neck dissection",'Model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2">LOWER(SUBSTITUTE(SUBSTITUTE(SUBSTITUTE(SUBSTITUTE(SUBSTITUTE(SUBSTITUTE(SUBSTITUTE(SUBSTITUTE(SUBSTITUTE(SUBSTITUTE(SUBSTITUTE(SUBSTITUTE(SUBSTITUTE(SUBSTITUTE(SUBSTITUTE(SUBSTITUTE(SUBSTITUTE(K129,"cm.","cm"), "gross examination", ""), "Level IV", ""), "paratracheal", ""), "tissue", ""), "diameter", ""), "right", ""), "up to", ""), "to", ","), "by", ""), "x", ","), "'", ""), "[",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 carcinoma</v>
      </c>
      <c r="O129" t="str">
        <f>IF('Model output'!M128="","",'Model output'!M128)</f>
        <v/>
      </c>
      <c r="P129" t="str">
        <f>IF('Model output'!N128="","",'Model output'!N128)</f>
        <v>1.5 cm</v>
      </c>
      <c r="Q129" t="str">
        <f t="shared" si="29"/>
        <v>1.5cm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output'!P128="",'Model output'!P128="C",ISNUMBER(SEARCH("Not identified", 'Model output'!P128)),ISNUMBER(SEARCH("Absent",'Model output'!P128)),ISNUMBER(SEARCH("Absence",'Model output'!P128)),AND(ISNUMBER(SEARCH("No",'Model output'!P128)),NOT(ISNUMBER(SEARCH("diagnostic",'Model output'!P128)))),ISNUMBER(SEARCH("Negative",'Model output'!P128))),"negative","positive")</f>
        <v>positive</v>
      </c>
      <c r="T129">
        <f>IF('Model output'!O128="","",'Model output'!O128)</f>
        <v>1</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positive</v>
      </c>
      <c r="X129" s="19" t="str">
        <f>IF('Model output'!S128="","",'Model output'!S128)</f>
        <v/>
      </c>
      <c r="Y129" t="str">
        <f>IF(OR('Model output'!S128="",ISNUMBER(SEARCH("No extension",'Model output'!S128)),ISNUMBER(SEARCH("Absent",'Model output'!S128)),ISNUMBER(SEARCH("Absence",'Model output'!S128)),AND(ISNUMBER(SEARCH("Not identified",'Model output'!S128)),NOT(ISNUMBER(SEARCH("Present, minimal",'Model output'!S128)))),AND(ISNUMBER(SEARCH("No",'Model output'!S128)),NOT(ISNUMBER(SEARCH("carcinoma",'Model output'!S128))),NOT(ISNUMBER(SEARCH("Present, minimal",'Model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muscle",X129)),ISNUMBER(SEARCH("larynx",X129)),AND(ISNUMBER(SEARCH("trachea",X129)),NOT(ISNUMBER(SEARCH("peritracheal fibroadipose tissue",X129)))),ISNUMBER(SEARCH("esophagus",X129)),ISNUMBER(SEARCH("recurrent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33" t="str">
        <f>IF(OR('Model output'!V128="", AND(ISERROR(SEARCH("Positive",'Model output'!V128)), ISNUMBER(SEARCH("Negative",'Model output'!V128))), ISNUMBER(SEARCH("Cannot be assessed",'Model output'!V128)), AND(ISNUMBER(SEARCH("Uninvolved",'Model output'!V128)),NOT(ISNUMBER(SEARCH("margin(s) involved",'Model output'!V128))),NOT(ISNUMBER(SEARCH("Involved by carcinoma for the second tumor",'Model output'!V128)))), ISNUMBER(SEARCH("No involvement",'Model output'!V128)), AND(NOT(ISNUMBER(SEARCH("focal",'Model output'!V128))),ISNUMBER(SEARCH("Free",'Model output'!V128))), ISNUMBER(SEARCH("narrowly excised",'Model output'!V128)), ISNUMBER(SEARCH("none",'Model output'!V128)), ISNUMBER(SEARCH("R0",'Model output'!V128)), ISNUMBER(SEARCH("&lt;0.2 mm",'Model output'!V128)), ISNUMBER(SEARCH("1 mm",'Model output'!V128)), ISNUMBER(SEARCH("0.1 CM",'Model output'!V128)), ISNUMBER(SEARCH("less than 0.2 mm",'Model output'!V128)), ISNUMBER(SEARCH("less than 1.0 mm",'Model output'!V128)), ISNUMBER(SEARCH("less than 0.5 mm",'Model output'!V128)), ISNUMBER(SEARCH("abut",'Model output'!V128))), "negative", "positive")</f>
        <v>negative</v>
      </c>
      <c r="AE129" s="40"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OR(ISNUMBER(SEARCH("papillary",N129,1)),ISNUMBER(SEARCH("papillary carcinoma",O129,1))),S129="positive"),AND(AND(ISNUMBER(J129),J129&gt;=5),M129=""),AND(AND(ISNUMBER(J129),J129&gt;=5),AND(ISNUMBER(M129),M129&gt;=1)),AND(ISNUMBER(SERACH("papillary",N129)),OR(Y129="positive",Z129="positive"), ISNUMBER(SEARCH("BRAF",AB129)))),"intermediate","low"))</f>
        <v>intermediate</v>
      </c>
      <c r="AF129" s="41" t="str">
        <f t="shared" si="30"/>
        <v>1b</v>
      </c>
      <c r="AG129" s="41" t="str">
        <f t="shared" si="31"/>
        <v>0</v>
      </c>
      <c r="AH129" s="41" t="str">
        <f t="shared" ref="AH129:AH191" si="33">IF(OR(H129="unknown"),"x",IF(H129="negative","0","1"))</f>
        <v>0</v>
      </c>
      <c r="AI129" s="46" t="str">
        <f t="shared" ref="AI129:AI191" si="34">IF(AND(B129&lt;55,AH129="0"),"I",
IF(AND(B129&lt;55,AH129="1"),"II",
IF(AH129="1","IVB",
IF(AND(AF129="4b",AH129="0"),"IVA",
IF(AND(AF129="4a",AH129="0"),"III",
IF(AND(OR(AF129="3a",AF129="3b",AF129="3"),AH129="0"),"II",
IF(AND(AF129="2",OR(AG129="1",AG129="1a",AG129="1b"),AH129="0"),"II",
IF(AND(OR(AF129="1a",AF129="1b",AF129="1"),OR(AG129="1",AG129="1a",AG129="1b"),AH129="0"),"II","I"
))))))))</f>
        <v>I</v>
      </c>
      <c r="AJ129" s="40" t="s">
        <v>742</v>
      </c>
      <c r="AK129" s="45" t="s">
        <v>1002</v>
      </c>
      <c r="AL129" s="45" t="s">
        <v>1006</v>
      </c>
      <c r="AM129" s="45" t="s">
        <v>1006</v>
      </c>
      <c r="AN129" s="45" t="s">
        <v>67</v>
      </c>
      <c r="AO129" s="12">
        <f t="shared" ca="1" si="24"/>
        <v>1</v>
      </c>
      <c r="AP129" s="15">
        <f t="shared" si="25"/>
        <v>1</v>
      </c>
      <c r="AQ129" s="15">
        <f t="shared" si="26"/>
        <v>1</v>
      </c>
      <c r="AR129" s="15">
        <f t="shared" si="27"/>
        <v>1</v>
      </c>
      <c r="AS129" s="26">
        <f t="shared" si="16"/>
        <v>1</v>
      </c>
    </row>
    <row r="130" spans="1:45">
      <c r="A130" t="str">
        <f>'Model output'!A129</f>
        <v>TCGA-E8-A419</v>
      </c>
      <c r="B130" s="52">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28"/>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output'!G129)),AND(ISNUMBER(SEARCH("3",'Model output'!G129)),NOT(ISNUMBER(SEARCH("N3",'Model output'!G129)))),ISNUMBER(SEARCH("IV",'Model output'!G129)),ISNUMBER(SEARCH("four",'Model output'!G129)),ISNUMBER(SEARCH("4",'Model output'!G129)),ISNUMBER(SEARCH("V ",'Model output'!G129)),ISNUMBER(SEARCH("five",'Model output'!G129)),ISNUMBER(SEARCH("5",'Model output'!G129))))), "lateral", "central"))</f>
        <v/>
      </c>
      <c r="H130" t="str">
        <f>IF('Model output'!H129="","negative", IF('Model output'!H129=" ", "negative", IF('Model output'!H129="[]", "negative", IF(ISNUMBER(SEARCH("lymph node",'Model output'!H129)),"negative", IF(ISNUMBER(SEARCH("adipose tissue",'Model output'!H129)), "negative", IF(ISNUMBER(SEARCH("neck dissection",'Model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2"/>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3 cm</v>
      </c>
      <c r="Q130" t="str">
        <f t="shared" si="29"/>
        <v>3cm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output'!P129="",'Model output'!P129="C",ISNUMBER(SEARCH("Not identified", 'Model output'!P129)),ISNUMBER(SEARCH("Absent",'Model output'!P129)),ISNUMBER(SEARCH("Absence",'Model output'!P129)),AND(ISNUMBER(SEARCH("No",'Model output'!P129)),NOT(ISNUMBER(SEARCH("diagnostic",'Model output'!P129)))),ISNUMBER(SEARCH("Negative",'Model output'!P129))),"negative","positive")</f>
        <v>negative</v>
      </c>
      <c r="T130">
        <f>IF('Model output'!O129="","",'Model output'!O129)</f>
        <v>1</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9" t="str">
        <f>IF('Model output'!S129="","",'Model output'!S129)</f>
        <v/>
      </c>
      <c r="Y130" t="str">
        <f>IF(OR('Model output'!S129="",ISNUMBER(SEARCH("No extension",'Model output'!S129)),ISNUMBER(SEARCH("Absent",'Model output'!S129)),ISNUMBER(SEARCH("Absence",'Model output'!S129)),AND(ISNUMBER(SEARCH("Not identified",'Model output'!S129)),NOT(ISNUMBER(SEARCH("Present, minimal",'Model output'!S129)))),AND(ISNUMBER(SEARCH("No",'Model output'!S129)),NOT(ISNUMBER(SEARCH("carcinoma",'Model output'!S129))),NOT(ISNUMBER(SEARCH("Present, minimal",'Model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muscle",X130)),ISNUMBER(SEARCH("larynx",X130)),AND(ISNUMBER(SEARCH("trachea",X130)),NOT(ISNUMBER(SEARCH("peritracheal fibroadipose tissue",X130)))),ISNUMBER(SEARCH("esophagus",X130)),ISNUMBER(SEARCH("recurrent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33" t="str">
        <f>IF(OR('Model output'!V129="", AND(ISERROR(SEARCH("Positive",'Model output'!V129)), ISNUMBER(SEARCH("Negative",'Model output'!V129))), ISNUMBER(SEARCH("Cannot be assessed",'Model output'!V129)), AND(ISNUMBER(SEARCH("Uninvolved",'Model output'!V129)),NOT(ISNUMBER(SEARCH("margin(s) involved",'Model output'!V129))),NOT(ISNUMBER(SEARCH("Involved by carcinoma for the second tumor",'Model output'!V129)))), ISNUMBER(SEARCH("No involvement",'Model output'!V129)), AND(NOT(ISNUMBER(SEARCH("focal",'Model output'!V129))),ISNUMBER(SEARCH("Free",'Model output'!V129))), ISNUMBER(SEARCH("narrowly excised",'Model output'!V129)), ISNUMBER(SEARCH("none",'Model output'!V129)), ISNUMBER(SEARCH("R0",'Model output'!V129)), ISNUMBER(SEARCH("&lt;0.2 mm",'Model output'!V129)), ISNUMBER(SEARCH("1 mm",'Model output'!V129)), ISNUMBER(SEARCH("0.1 CM",'Model output'!V129)), ISNUMBER(SEARCH("less than 0.2 mm",'Model output'!V129)), ISNUMBER(SEARCH("less than 1.0 mm",'Model output'!V129)), ISNUMBER(SEARCH("less than 0.5 mm",'Model output'!V129)), ISNUMBER(SEARCH("abut",'Model output'!V129))), "negative", "positive")</f>
        <v>negative</v>
      </c>
      <c r="AE130" s="40"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OR(ISNUMBER(SEARCH("papillary",N130,1)),ISNUMBER(SEARCH("papillary carcinoma",O130,1))),S130="positive"),AND(AND(ISNUMBER(J130),J130&gt;=5),M130=""),AND(AND(ISNUMBER(J130),J130&gt;=5),AND(ISNUMBER(M130),M130&gt;=1)),AND(ISNUMBER(SERACH("papillary",N130)),OR(Y130="positive",Z130="positive"), ISNUMBER(SEARCH("BRAF",AB130)))),"intermediate","low"))</f>
        <v>low</v>
      </c>
      <c r="AF130" s="41" t="str">
        <f t="shared" si="30"/>
        <v>2</v>
      </c>
      <c r="AG130" s="41" t="str">
        <f t="shared" si="31"/>
        <v>0</v>
      </c>
      <c r="AH130" s="41" t="str">
        <f t="shared" si="33"/>
        <v>0</v>
      </c>
      <c r="AI130" s="46" t="str">
        <f t="shared" si="34"/>
        <v>I</v>
      </c>
      <c r="AJ130" s="40" t="s">
        <v>741</v>
      </c>
      <c r="AK130" s="45" t="s">
        <v>1005</v>
      </c>
      <c r="AL130" s="45" t="s">
        <v>1006</v>
      </c>
      <c r="AM130" s="45" t="s">
        <v>1006</v>
      </c>
      <c r="AN130" s="45" t="s">
        <v>67</v>
      </c>
      <c r="AO130" s="12">
        <f t="shared" ca="1" si="24"/>
        <v>1</v>
      </c>
      <c r="AP130" s="15">
        <f t="shared" si="25"/>
        <v>1</v>
      </c>
      <c r="AQ130" s="15">
        <f t="shared" si="26"/>
        <v>1</v>
      </c>
      <c r="AR130" s="15">
        <f t="shared" si="27"/>
        <v>1</v>
      </c>
      <c r="AS130" s="26">
        <f t="shared" si="16"/>
        <v>1</v>
      </c>
    </row>
    <row r="131" spans="1:45">
      <c r="A131" t="str">
        <f>'Model output'!A130</f>
        <v>TCGA-E8-A432</v>
      </c>
      <c r="B131" s="52">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2</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28"/>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output'!G130)),AND(ISNUMBER(SEARCH("3",'Model output'!G130)),NOT(ISNUMBER(SEARCH("N3",'Model output'!G130)))),ISNUMBER(SEARCH("IV",'Model output'!G130)),ISNUMBER(SEARCH("four",'Model output'!G130)),ISNUMBER(SEARCH("4",'Model output'!G130)),ISNUMBER(SEARCH("V ",'Model output'!G130)),ISNUMBER(SEARCH("five",'Model output'!G130)),ISNUMBER(SEARCH("5",'Model output'!G130))))), "lateral", "central"))</f>
        <v/>
      </c>
      <c r="H131" t="str">
        <f>IF('Model output'!H130="","negative", IF('Model output'!H130=" ", "negative", IF('Model output'!H130="[]", "negative", IF(ISNUMBER(SEARCH("lymph node",'Model output'!H130)),"negative", IF(ISNUMBER(SEARCH("adipose tissue",'Model output'!H130)), "negative", IF(ISNUMBER(SEARCH("neck dissection",'Model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2"/>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 carcinoma</v>
      </c>
      <c r="O131" t="str">
        <f>IF('Model output'!M130="","",'Model output'!M130)</f>
        <v/>
      </c>
      <c r="P131" t="str">
        <f>IF('Model output'!N130="","",'Model output'!N130)</f>
        <v>2.5x2x1cm</v>
      </c>
      <c r="Q131" t="str">
        <f t="shared" si="29"/>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output'!P130="",'Model output'!P130="C",ISNUMBER(SEARCH("Not identified", 'Model output'!P130)),ISNUMBER(SEARCH("Absent",'Model output'!P130)),ISNUMBER(SEARCH("Absence",'Model output'!P130)),AND(ISNUMBER(SEARCH("No",'Model output'!P130)),NOT(ISNUMBER(SEARCH("diagnostic",'Model output'!P130)))),ISNUMBER(SEARCH("Negative",'Model output'!P130))),"negative","positive")</f>
        <v>negative</v>
      </c>
      <c r="T131">
        <f>IF('Model output'!O130="","",'Model output'!O130)</f>
        <v>1</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9" t="str">
        <f>IF('Model output'!S130="","",'Model output'!S130)</f>
        <v>No</v>
      </c>
      <c r="Y131" t="str">
        <f>IF(OR('Model output'!S130="",ISNUMBER(SEARCH("No extension",'Model output'!S130)),ISNUMBER(SEARCH("Absent",'Model output'!S130)),ISNUMBER(SEARCH("Absence",'Model output'!S130)),AND(ISNUMBER(SEARCH("Not identified",'Model output'!S130)),NOT(ISNUMBER(SEARCH("Present, minimal",'Model output'!S130)))),AND(ISNUMBER(SEARCH("No",'Model output'!S130)),NOT(ISNUMBER(SEARCH("carcinoma",'Model output'!S130))),NOT(ISNUMBER(SEARCH("Present, minimal",'Model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muscle",X131)),ISNUMBER(SEARCH("larynx",X131)),AND(ISNUMBER(SEARCH("trachea",X131)),NOT(ISNUMBER(SEARCH("peritracheal fibroadipose tissue",X131)))),ISNUMBER(SEARCH("esophagus",X131)),ISNUMBER(SEARCH("recurrent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33" t="str">
        <f>IF(OR('Model output'!V130="", AND(ISERROR(SEARCH("Positive",'Model output'!V130)), ISNUMBER(SEARCH("Negative",'Model output'!V130))), ISNUMBER(SEARCH("Cannot be assessed",'Model output'!V130)), AND(ISNUMBER(SEARCH("Uninvolved",'Model output'!V130)),NOT(ISNUMBER(SEARCH("margin(s) involved",'Model output'!V130))),NOT(ISNUMBER(SEARCH("Involved by carcinoma for the second tumor",'Model output'!V130)))), ISNUMBER(SEARCH("No involvement",'Model output'!V130)), AND(NOT(ISNUMBER(SEARCH("focal",'Model output'!V130))),ISNUMBER(SEARCH("Free",'Model output'!V130))), ISNUMBER(SEARCH("narrowly excised",'Model output'!V130)), ISNUMBER(SEARCH("none",'Model output'!V130)), ISNUMBER(SEARCH("R0",'Model output'!V130)), ISNUMBER(SEARCH("&lt;0.2 mm",'Model output'!V130)), ISNUMBER(SEARCH("1 mm",'Model output'!V130)), ISNUMBER(SEARCH("0.1 CM",'Model output'!V130)), ISNUMBER(SEARCH("less than 0.2 mm",'Model output'!V130)), ISNUMBER(SEARCH("less than 1.0 mm",'Model output'!V130)), ISNUMBER(SEARCH("less than 0.5 mm",'Model output'!V130)), ISNUMBER(SEARCH("abut",'Model output'!V130))), "negative", "positive")</f>
        <v>negative</v>
      </c>
      <c r="AE131" s="40"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OR(ISNUMBER(SEARCH("papillary",N131,1)),ISNUMBER(SEARCH("papillary carcinoma",O131,1))),S131="positive"),AND(AND(ISNUMBER(J131),J131&gt;=5),M131=""),AND(AND(ISNUMBER(J131),J131&gt;=5),AND(ISNUMBER(M131),M131&gt;=1)),AND(ISNUMBER(SERACH("papillary",N131)),OR(Y131="positive",Z131="positive"), ISNUMBER(SEARCH("BRAF",AB131)))),"intermediate","low"))</f>
        <v>low</v>
      </c>
      <c r="AF131" s="41" t="str">
        <f t="shared" si="30"/>
        <v>2</v>
      </c>
      <c r="AG131" s="41" t="str">
        <f t="shared" si="31"/>
        <v>0</v>
      </c>
      <c r="AH131" s="41" t="str">
        <f t="shared" si="33"/>
        <v>0</v>
      </c>
      <c r="AI131" s="46" t="str">
        <f t="shared" si="34"/>
        <v>I</v>
      </c>
      <c r="AJ131" s="40" t="s">
        <v>741</v>
      </c>
      <c r="AK131" s="45" t="s">
        <v>1005</v>
      </c>
      <c r="AL131" s="45" t="s">
        <v>1006</v>
      </c>
      <c r="AM131" s="45" t="s">
        <v>1006</v>
      </c>
      <c r="AN131" s="45" t="s">
        <v>67</v>
      </c>
      <c r="AO131" s="12">
        <f t="shared" ca="1" si="24"/>
        <v>1</v>
      </c>
      <c r="AP131" s="15">
        <f t="shared" si="25"/>
        <v>1</v>
      </c>
      <c r="AQ131" s="15">
        <f t="shared" si="26"/>
        <v>1</v>
      </c>
      <c r="AR131" s="15">
        <f t="shared" si="27"/>
        <v>1</v>
      </c>
      <c r="AS131" s="26">
        <f t="shared" ref="AS131:AS194" si="35">IF(AI131=AN131,1,0)</f>
        <v>1</v>
      </c>
    </row>
    <row r="132" spans="1:45">
      <c r="A132" t="str">
        <f>'Model output'!A131</f>
        <v>TCGA-E8-A433</v>
      </c>
      <c r="B132" s="52">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2</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28"/>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output'!G131)),AND(ISNUMBER(SEARCH("3",'Model output'!G131)),NOT(ISNUMBER(SEARCH("N3",'Model output'!G131)))),ISNUMBER(SEARCH("IV",'Model output'!G131)),ISNUMBER(SEARCH("four",'Model output'!G131)),ISNUMBER(SEARCH("4",'Model output'!G131)),ISNUMBER(SEARCH("V ",'Model output'!G131)),ISNUMBER(SEARCH("five",'Model output'!G131)),ISNUMBER(SEARCH("5",'Model output'!G131))))), "lateral", "central"))</f>
        <v/>
      </c>
      <c r="H132" t="str">
        <f>IF('Model output'!H131="","negative", IF('Model output'!H131=" ", "negative", IF('Model output'!H131="[]", "negative", IF(ISNUMBER(SEARCH("lymph node",'Model output'!H131)),"negative", IF(ISNUMBER(SEARCH("adipose tissue",'Model output'!H131)), "negative", IF(ISNUMBER(SEARCH("neck dissection",'Model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2"/>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 carcinoma</v>
      </c>
      <c r="O132" t="str">
        <f>IF('Model output'!M131="","",'Model output'!M131)</f>
        <v/>
      </c>
      <c r="P132" t="str">
        <f>IF('Model output'!N131="","",'Model output'!N131)</f>
        <v>2.5x2x2</v>
      </c>
      <c r="Q132" t="str">
        <f t="shared" si="29"/>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output'!P131="",'Model output'!P131="C",ISNUMBER(SEARCH("Not identified", 'Model output'!P131)),ISNUMBER(SEARCH("Absent",'Model output'!P131)),ISNUMBER(SEARCH("Absence",'Model output'!P131)),AND(ISNUMBER(SEARCH("No",'Model output'!P131)),NOT(ISNUMBER(SEARCH("diagnostic",'Model output'!P131)))),ISNUMBER(SEARCH("Negative",'Model output'!P131))),"negative","positive")</f>
        <v>negative</v>
      </c>
      <c r="T132">
        <f>IF('Model output'!O131="","",'Model output'!O131)</f>
        <v>1</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9" t="str">
        <f>IF('Model output'!S131="","",'Model output'!S131)</f>
        <v>No</v>
      </c>
      <c r="Y132" t="str">
        <f>IF(OR('Model output'!S131="",ISNUMBER(SEARCH("No extension",'Model output'!S131)),ISNUMBER(SEARCH("Absent",'Model output'!S131)),ISNUMBER(SEARCH("Absence",'Model output'!S131)),AND(ISNUMBER(SEARCH("Not identified",'Model output'!S131)),NOT(ISNUMBER(SEARCH("Present, minimal",'Model output'!S131)))),AND(ISNUMBER(SEARCH("No",'Model output'!S131)),NOT(ISNUMBER(SEARCH("carcinoma",'Model output'!S131))),NOT(ISNUMBER(SEARCH("Present, minimal",'Model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muscle",X132)),ISNUMBER(SEARCH("larynx",X132)),AND(ISNUMBER(SEARCH("trachea",X132)),NOT(ISNUMBER(SEARCH("peritracheal fibroadipose tissue",X132)))),ISNUMBER(SEARCH("esophagus",X132)),ISNUMBER(SEARCH("recurrent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33" t="str">
        <f>IF(OR('Model output'!V131="", AND(ISERROR(SEARCH("Positive",'Model output'!V131)), ISNUMBER(SEARCH("Negative",'Model output'!V131))), ISNUMBER(SEARCH("Cannot be assessed",'Model output'!V131)), AND(ISNUMBER(SEARCH("Uninvolved",'Model output'!V131)),NOT(ISNUMBER(SEARCH("margin(s) involved",'Model output'!V131))),NOT(ISNUMBER(SEARCH("Involved by carcinoma for the second tumor",'Model output'!V131)))), ISNUMBER(SEARCH("No involvement",'Model output'!V131)), AND(NOT(ISNUMBER(SEARCH("focal",'Model output'!V131))),ISNUMBER(SEARCH("Free",'Model output'!V131))), ISNUMBER(SEARCH("narrowly excised",'Model output'!V131)), ISNUMBER(SEARCH("none",'Model output'!V131)), ISNUMBER(SEARCH("R0",'Model output'!V131)), ISNUMBER(SEARCH("&lt;0.2 mm",'Model output'!V131)), ISNUMBER(SEARCH("1 mm",'Model output'!V131)), ISNUMBER(SEARCH("0.1 CM",'Model output'!V131)), ISNUMBER(SEARCH("less than 0.2 mm",'Model output'!V131)), ISNUMBER(SEARCH("less than 1.0 mm",'Model output'!V131)), ISNUMBER(SEARCH("less than 0.5 mm",'Model output'!V131)), ISNUMBER(SEARCH("abut",'Model output'!V131))), "negative", "positive")</f>
        <v>negative</v>
      </c>
      <c r="AE132" s="40"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OR(ISNUMBER(SEARCH("papillary",N132,1)),ISNUMBER(SEARCH("papillary carcinoma",O132,1))),S132="positive"),AND(AND(ISNUMBER(J132),J132&gt;=5),M132=""),AND(AND(ISNUMBER(J132),J132&gt;=5),AND(ISNUMBER(M132),M132&gt;=1)),AND(ISNUMBER(SERACH("papillary",N132)),OR(Y132="positive",Z132="positive"), ISNUMBER(SEARCH("BRAF",AB132)))),"intermediate","low"))</f>
        <v>low</v>
      </c>
      <c r="AF132" s="41" t="str">
        <f t="shared" si="30"/>
        <v>2</v>
      </c>
      <c r="AG132" s="41" t="str">
        <f t="shared" si="31"/>
        <v>0</v>
      </c>
      <c r="AH132" s="41" t="str">
        <f t="shared" si="33"/>
        <v>0</v>
      </c>
      <c r="AI132" s="46" t="str">
        <f t="shared" si="34"/>
        <v>I</v>
      </c>
      <c r="AJ132" s="40" t="s">
        <v>741</v>
      </c>
      <c r="AK132" s="45" t="s">
        <v>1005</v>
      </c>
      <c r="AL132" s="45" t="s">
        <v>1006</v>
      </c>
      <c r="AM132" s="45" t="s">
        <v>1006</v>
      </c>
      <c r="AN132" s="45" t="s">
        <v>67</v>
      </c>
      <c r="AO132" s="12">
        <f t="shared" ref="AO132:AO163" ca="1" si="36">IF(AE132=AJ132,1,0)</f>
        <v>1</v>
      </c>
      <c r="AP132" s="15">
        <f t="shared" ref="AP132:AP163" si="37">IF(AF132=AK132, 1, IF(AND(AF132="x", AK132="0"), 1, IF(AND(AF132="0", AK132="x"), 1, 0)))</f>
        <v>1</v>
      </c>
      <c r="AQ132" s="15">
        <f t="shared" ref="AQ132:AQ163" si="38">IF(AG132=AL132, 1, IF(AND(AG132="x", AL132="0"), 1, IF(AND(AG132="0", AL132="x"), 1, 0)))</f>
        <v>1</v>
      </c>
      <c r="AR132" s="15">
        <f t="shared" ref="AR132:AR163" si="39">IF(AH132=AM132, 1, IF(AND(AH132="x", AM132="0"), 1, IF(AND(AH132="0", AM132="x"), 1, 0)))</f>
        <v>1</v>
      </c>
      <c r="AS132" s="26">
        <f t="shared" si="35"/>
        <v>1</v>
      </c>
    </row>
    <row r="133" spans="1:45">
      <c r="A133" t="str">
        <f>'Model output'!A132</f>
        <v>TCGA-E8-A434</v>
      </c>
      <c r="B133" s="52">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1</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28"/>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output'!G132)),AND(ISNUMBER(SEARCH("3",'Model output'!G132)),NOT(ISNUMBER(SEARCH("N3",'Model output'!G132)))),ISNUMBER(SEARCH("IV",'Model output'!G132)),ISNUMBER(SEARCH("four",'Model output'!G132)),ISNUMBER(SEARCH("4",'Model output'!G132)),ISNUMBER(SEARCH("V ",'Model output'!G132)),ISNUMBER(SEARCH("five",'Model output'!G132)),ISNUMBER(SEARCH("5",'Model output'!G132))))), "lateral", "central"))</f>
        <v/>
      </c>
      <c r="H133" t="str">
        <f>IF('Model output'!H132="","negative", IF('Model output'!H132=" ", "negative", IF('Model output'!H132="[]", "negative", IF(ISNUMBER(SEARCH("lymph node",'Model output'!H132)),"negative", IF(ISNUMBER(SEARCH("adipose tissue",'Model output'!H132)), "negative", IF(ISNUMBER(SEARCH("neck dissection",'Model output'!H132)),"negative","positive"))))))</f>
        <v>negative</v>
      </c>
      <c r="I133" t="str">
        <f>IF('Model output'!I132="","",IF(ISNUMBER('Model output'!I132),'Model output'!I132,1))</f>
        <v/>
      </c>
      <c r="J133" t="str">
        <f>IF('Model output'!J132="","",IF(AND(ISNUMBER('Model output'!J132),'Model output'!J132&lt;=I133),'Model output'!J132,IF(ISNUMBER(SEARCH("0/",'Model output'!J132)),0,1)))</f>
        <v/>
      </c>
      <c r="K133" t="str" cm="1">
        <f t="array" ref="K133">IF(COUNT(FIND({0,1,2,3,4,5,6,7,8,9},'Model output'!K132))&gt;0,'Model output'!K132,"")</f>
        <v/>
      </c>
      <c r="L133" s="8" t="str">
        <f t="shared" si="32"/>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 carcinoma</v>
      </c>
      <c r="O133" t="str">
        <f>IF('Model output'!M132="","",'Model output'!M132)</f>
        <v/>
      </c>
      <c r="P133" t="str">
        <f>IF('Model output'!N132="","",'Model output'!N132)</f>
        <v>0.7 cm</v>
      </c>
      <c r="Q133" t="str">
        <f t="shared" si="29"/>
        <v>0.7cm</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output'!P132="",'Model output'!P132="C",ISNUMBER(SEARCH("Not identified", 'Model output'!P132)),ISNUMBER(SEARCH("Absent",'Model output'!P132)),ISNUMBER(SEARCH("Absence",'Model output'!P132)),AND(ISNUMBER(SEARCH("No",'Model output'!P132)),NOT(ISNUMBER(SEARCH("diagnostic",'Model output'!P132)))),ISNUMBER(SEARCH("Negative",'Model output'!P132))),"negative","positive")</f>
        <v>negative</v>
      </c>
      <c r="T133">
        <f>IF('Model output'!O132="","",'Model output'!O132)</f>
        <v>1</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9" t="str">
        <f>IF('Model output'!S132="","",'Model output'!S132)</f>
        <v>No</v>
      </c>
      <c r="Y133" t="str">
        <f>IF(OR('Model output'!S132="",ISNUMBER(SEARCH("No extension",'Model output'!S132)),ISNUMBER(SEARCH("Absent",'Model output'!S132)),ISNUMBER(SEARCH("Absence",'Model output'!S132)),AND(ISNUMBER(SEARCH("Not identified",'Model output'!S132)),NOT(ISNUMBER(SEARCH("Present, minimal",'Model output'!S132)))),AND(ISNUMBER(SEARCH("No",'Model output'!S132)),NOT(ISNUMBER(SEARCH("carcinoma",'Model output'!S132))),NOT(ISNUMBER(SEARCH("Present, minimal",'Model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muscle",X133)),ISNUMBER(SEARCH("larynx",X133)),AND(ISNUMBER(SEARCH("trachea",X133)),NOT(ISNUMBER(SEARCH("peritracheal fibroadipose tissue",X133)))),ISNUMBER(SEARCH("esophagus",X133)),ISNUMBER(SEARCH("recurrent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33" t="str">
        <f>IF(OR('Model output'!V132="", AND(ISERROR(SEARCH("Positive",'Model output'!V132)), ISNUMBER(SEARCH("Negative",'Model output'!V132))), ISNUMBER(SEARCH("Cannot be assessed",'Model output'!V132)), AND(ISNUMBER(SEARCH("Uninvolved",'Model output'!V132)),NOT(ISNUMBER(SEARCH("margin(s) involved",'Model output'!V132))),NOT(ISNUMBER(SEARCH("Involved by carcinoma for the second tumor",'Model output'!V132)))), ISNUMBER(SEARCH("No involvement",'Model output'!V132)), AND(NOT(ISNUMBER(SEARCH("focal",'Model output'!V132))),ISNUMBER(SEARCH("Free",'Model output'!V132))), ISNUMBER(SEARCH("narrowly excised",'Model output'!V132)), ISNUMBER(SEARCH("none",'Model output'!V132)), ISNUMBER(SEARCH("R0",'Model output'!V132)), ISNUMBER(SEARCH("&lt;0.2 mm",'Model output'!V132)), ISNUMBER(SEARCH("1 mm",'Model output'!V132)), ISNUMBER(SEARCH("0.1 CM",'Model output'!V132)), ISNUMBER(SEARCH("less than 0.2 mm",'Model output'!V132)), ISNUMBER(SEARCH("less than 1.0 mm",'Model output'!V132)), ISNUMBER(SEARCH("less than 0.5 mm",'Model output'!V132)), ISNUMBER(SEARCH("abut",'Model output'!V132))), "negative", "positive")</f>
        <v>negative</v>
      </c>
      <c r="AE133" s="40"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OR(ISNUMBER(SEARCH("papillary",N133,1)),ISNUMBER(SEARCH("papillary carcinoma",O133,1))),S133="positive"),AND(AND(ISNUMBER(J133),J133&gt;=5),M133=""),AND(AND(ISNUMBER(J133),J133&gt;=5),AND(ISNUMBER(M133),M133&gt;=1)),AND(ISNUMBER(SERACH("papillary",N133)),OR(Y133="positive",Z133="positive"), ISNUMBER(SEARCH("BRAF",AB133)))),"intermediate","low"))</f>
        <v>low</v>
      </c>
      <c r="AF133" s="41" t="str">
        <f t="shared" si="30"/>
        <v>1a</v>
      </c>
      <c r="AG133" s="41" t="str">
        <f t="shared" si="31"/>
        <v>0</v>
      </c>
      <c r="AH133" s="41" t="str">
        <f t="shared" si="33"/>
        <v>0</v>
      </c>
      <c r="AI133" s="46" t="str">
        <f t="shared" si="34"/>
        <v>I</v>
      </c>
      <c r="AJ133" s="40" t="s">
        <v>741</v>
      </c>
      <c r="AK133" s="45" t="s">
        <v>1007</v>
      </c>
      <c r="AL133" s="45" t="s">
        <v>1006</v>
      </c>
      <c r="AM133" s="45" t="s">
        <v>1006</v>
      </c>
      <c r="AN133" s="45" t="s">
        <v>67</v>
      </c>
      <c r="AO133" s="12">
        <f t="shared" ca="1" si="36"/>
        <v>1</v>
      </c>
      <c r="AP133" s="15">
        <f t="shared" si="37"/>
        <v>1</v>
      </c>
      <c r="AQ133" s="15">
        <f t="shared" si="38"/>
        <v>1</v>
      </c>
      <c r="AR133" s="15">
        <f t="shared" si="39"/>
        <v>1</v>
      </c>
      <c r="AS133" s="26">
        <f t="shared" si="35"/>
        <v>1</v>
      </c>
    </row>
    <row r="134" spans="1:45">
      <c r="A134" t="str">
        <f>'Model output'!A133</f>
        <v>TCGA-E8-A436</v>
      </c>
      <c r="B134" s="52">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2</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28"/>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output'!G133)),AND(ISNUMBER(SEARCH("3",'Model output'!G133)),NOT(ISNUMBER(SEARCH("N3",'Model output'!G133)))),ISNUMBER(SEARCH("IV",'Model output'!G133)),ISNUMBER(SEARCH("four",'Model output'!G133)),ISNUMBER(SEARCH("4",'Model output'!G133)),ISNUMBER(SEARCH("V ",'Model output'!G133)),ISNUMBER(SEARCH("five",'Model output'!G133)),ISNUMBER(SEARCH("5",'Model output'!G133))))), "lateral", "central"))</f>
        <v/>
      </c>
      <c r="H134" t="str">
        <f>IF('Model output'!H133="","negative", IF('Model output'!H133=" ", "negative", IF('Model output'!H133="[]", "negative", IF(ISNUMBER(SEARCH("lymph node",'Model output'!H133)),"negative", IF(ISNUMBER(SEARCH("adipose tissue",'Model output'!H133)), "negative", IF(ISNUMBER(SEARCH("neck dissection",'Model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2"/>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 carcinoma</v>
      </c>
      <c r="O134" t="str">
        <f>IF('Model output'!M133="","",'Model output'!M133)</f>
        <v/>
      </c>
      <c r="P134" t="str">
        <f>IF('Model output'!N133="","",'Model output'!N133)</f>
        <v>2.5x2x1cm (right), 1.5x1x1cm (left)</v>
      </c>
      <c r="Q134" t="str">
        <f t="shared" si="29"/>
        <v>2.5,2,1cm,1.5,1,1cm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output'!P133="",'Model output'!P133="C",ISNUMBER(SEARCH("Not identified", 'Model output'!P133)),ISNUMBER(SEARCH("Absent",'Model output'!P133)),ISNUMBER(SEARCH("Absence",'Model output'!P133)),AND(ISNUMBER(SEARCH("No",'Model output'!P133)),NOT(ISNUMBER(SEARCH("diagnostic",'Model output'!P133)))),ISNUMBER(SEARCH("Negative",'Model output'!P133))),"negative","positive")</f>
        <v>negative</v>
      </c>
      <c r="T134" t="str">
        <f>IF('Model output'!O133="","",'Model output'!O133)</f>
        <v>Bilateral, Multifocal</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9" t="str">
        <f>IF('Model output'!S133="","",'Model output'!S133)</f>
        <v>No</v>
      </c>
      <c r="Y134" t="str">
        <f>IF(OR('Model output'!S133="",ISNUMBER(SEARCH("No extension",'Model output'!S133)),ISNUMBER(SEARCH("Absent",'Model output'!S133)),ISNUMBER(SEARCH("Absence",'Model output'!S133)),AND(ISNUMBER(SEARCH("Not identified",'Model output'!S133)),NOT(ISNUMBER(SEARCH("Present, minimal",'Model output'!S133)))),AND(ISNUMBER(SEARCH("No",'Model output'!S133)),NOT(ISNUMBER(SEARCH("carcinoma",'Model output'!S133))),NOT(ISNUMBER(SEARCH("Present, minimal",'Model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muscle",X134)),ISNUMBER(SEARCH("larynx",X134)),AND(ISNUMBER(SEARCH("trachea",X134)),NOT(ISNUMBER(SEARCH("peritracheal fibroadipose tissue",X134)))),ISNUMBER(SEARCH("esophagus",X134)),ISNUMBER(SEARCH("recurrent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33" t="str">
        <f>IF(OR('Model output'!V133="", AND(ISERROR(SEARCH("Positive",'Model output'!V133)), ISNUMBER(SEARCH("Negative",'Model output'!V133))), ISNUMBER(SEARCH("Cannot be assessed",'Model output'!V133)), AND(ISNUMBER(SEARCH("Uninvolved",'Model output'!V133)),NOT(ISNUMBER(SEARCH("margin(s) involved",'Model output'!V133))),NOT(ISNUMBER(SEARCH("Involved by carcinoma for the second tumor",'Model output'!V133)))), ISNUMBER(SEARCH("No involvement",'Model output'!V133)), AND(NOT(ISNUMBER(SEARCH("focal",'Model output'!V133))),ISNUMBER(SEARCH("Free",'Model output'!V133))), ISNUMBER(SEARCH("narrowly excised",'Model output'!V133)), ISNUMBER(SEARCH("none",'Model output'!V133)), ISNUMBER(SEARCH("R0",'Model output'!V133)), ISNUMBER(SEARCH("&lt;0.2 mm",'Model output'!V133)), ISNUMBER(SEARCH("1 mm",'Model output'!V133)), ISNUMBER(SEARCH("0.1 CM",'Model output'!V133)), ISNUMBER(SEARCH("less than 0.2 mm",'Model output'!V133)), ISNUMBER(SEARCH("less than 1.0 mm",'Model output'!V133)), ISNUMBER(SEARCH("less than 0.5 mm",'Model output'!V133)), ISNUMBER(SEARCH("abut",'Model output'!V133))), "negative", "positive")</f>
        <v>negative</v>
      </c>
      <c r="AE134" s="40"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OR(ISNUMBER(SEARCH("papillary",N134,1)),ISNUMBER(SEARCH("papillary carcinoma",O134,1))),S134="positive"),AND(AND(ISNUMBER(J134),J134&gt;=5),M134=""),AND(AND(ISNUMBER(J134),J134&gt;=5),AND(ISNUMBER(M134),M134&gt;=1)),AND(ISNUMBER(SERACH("papillary",N134)),OR(Y134="positive",Z134="positive"), ISNUMBER(SEARCH("BRAF",AB134)))),"intermediate","low"))</f>
        <v>low</v>
      </c>
      <c r="AF134" s="41" t="str">
        <f t="shared" si="30"/>
        <v>2</v>
      </c>
      <c r="AG134" s="41" t="str">
        <f t="shared" si="31"/>
        <v>0</v>
      </c>
      <c r="AH134" s="41" t="str">
        <f t="shared" si="33"/>
        <v>0</v>
      </c>
      <c r="AI134" s="46" t="str">
        <f t="shared" si="34"/>
        <v>I</v>
      </c>
      <c r="AJ134" s="40" t="s">
        <v>741</v>
      </c>
      <c r="AK134" s="45" t="s">
        <v>1005</v>
      </c>
      <c r="AL134" s="45" t="s">
        <v>1006</v>
      </c>
      <c r="AM134" s="45" t="s">
        <v>1006</v>
      </c>
      <c r="AN134" s="45" t="s">
        <v>67</v>
      </c>
      <c r="AO134" s="12">
        <f t="shared" ca="1" si="36"/>
        <v>1</v>
      </c>
      <c r="AP134" s="15">
        <f t="shared" si="37"/>
        <v>1</v>
      </c>
      <c r="AQ134" s="15">
        <f t="shared" si="38"/>
        <v>1</v>
      </c>
      <c r="AR134" s="15">
        <f t="shared" si="39"/>
        <v>1</v>
      </c>
      <c r="AS134" s="26">
        <f t="shared" si="35"/>
        <v>1</v>
      </c>
    </row>
    <row r="135" spans="1:45">
      <c r="A135" t="str">
        <f>'Model output'!A134</f>
        <v>TCGA-E8-A437</v>
      </c>
      <c r="B135" s="52">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1</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28"/>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output'!G134)),AND(ISNUMBER(SEARCH("3",'Model output'!G134)),NOT(ISNUMBER(SEARCH("N3",'Model output'!G134)))),ISNUMBER(SEARCH("IV",'Model output'!G134)),ISNUMBER(SEARCH("four",'Model output'!G134)),ISNUMBER(SEARCH("4",'Model output'!G134)),ISNUMBER(SEARCH("V ",'Model output'!G134)),ISNUMBER(SEARCH("five",'Model output'!G134)),ISNUMBER(SEARCH("5",'Model output'!G134))))), "lateral", "central"))</f>
        <v/>
      </c>
      <c r="H135" t="str">
        <f>IF('Model output'!H134="","negative", IF('Model output'!H134=" ", "negative", IF('Model output'!H134="[]", "negative", IF(ISNUMBER(SEARCH("lymph node",'Model output'!H134)),"negative", IF(ISNUMBER(SEARCH("adipose tissue",'Model output'!H134)), "negative", IF(ISNUMBER(SEARCH("neck dissection",'Model output'!H134)),"negative","positive"))))))</f>
        <v>negative</v>
      </c>
      <c r="I135" t="str">
        <f>IF('Model output'!I134="","",IF(ISNUMBER('Model output'!I134),'Model output'!I134,1))</f>
        <v/>
      </c>
      <c r="J135" t="str">
        <f>IF('Model output'!J134="","",IF(AND(ISNUMBER('Model output'!J134),'Model output'!J134&lt;=I135),'Model output'!J134,IF(ISNUMBER(SEARCH("0/",'Model output'!J134)),0,1)))</f>
        <v/>
      </c>
      <c r="K135" t="str" cm="1">
        <f t="array" ref="K135">IF(COUNT(FIND({0,1,2,3,4,5,6,7,8,9},'Model output'!K134))&gt;0,'Model output'!K134,"")</f>
        <v/>
      </c>
      <c r="L135" s="8" t="str">
        <f t="shared" si="32"/>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cm</v>
      </c>
      <c r="Q135" t="str">
        <f t="shared" si="29"/>
        <v>1.5cm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output'!P134="",'Model output'!P134="C",ISNUMBER(SEARCH("Not identified", 'Model output'!P134)),ISNUMBER(SEARCH("Absent",'Model output'!P134)),ISNUMBER(SEARCH("Absence",'Model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9" t="str">
        <f>IF('Model output'!S134="","",'Model output'!S134)</f>
        <v/>
      </c>
      <c r="Y135" t="str">
        <f>IF(OR('Model output'!S134="",ISNUMBER(SEARCH("No extension",'Model output'!S134)),ISNUMBER(SEARCH("Absent",'Model output'!S134)),ISNUMBER(SEARCH("Absence",'Model output'!S134)),AND(ISNUMBER(SEARCH("Not identified",'Model output'!S134)),NOT(ISNUMBER(SEARCH("Present, minimal",'Model output'!S134)))),AND(ISNUMBER(SEARCH("No",'Model output'!S134)),NOT(ISNUMBER(SEARCH("carcinoma",'Model output'!S134))),NOT(ISNUMBER(SEARCH("Present, minimal",'Model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muscle",X135)),ISNUMBER(SEARCH("larynx",X135)),AND(ISNUMBER(SEARCH("trachea",X135)),NOT(ISNUMBER(SEARCH("peritracheal fibroadipose tissue",X135)))),ISNUMBER(SEARCH("esophagus",X135)),ISNUMBER(SEARCH("recurrent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33" t="str">
        <f>IF(OR('Model output'!V134="", AND(ISERROR(SEARCH("Positive",'Model output'!V134)), ISNUMBER(SEARCH("Negative",'Model output'!V134))), ISNUMBER(SEARCH("Cannot be assessed",'Model output'!V134)), AND(ISNUMBER(SEARCH("Uninvolved",'Model output'!V134)),NOT(ISNUMBER(SEARCH("margin(s) involved",'Model output'!V134))),NOT(ISNUMBER(SEARCH("Involved by carcinoma for the second tumor",'Model output'!V134)))), ISNUMBER(SEARCH("No involvement",'Model output'!V134)), AND(NOT(ISNUMBER(SEARCH("focal",'Model output'!V134))),ISNUMBER(SEARCH("Free",'Model output'!V134))), ISNUMBER(SEARCH("narrowly excised",'Model output'!V134)), ISNUMBER(SEARCH("none",'Model output'!V134)), ISNUMBER(SEARCH("R0",'Model output'!V134)), ISNUMBER(SEARCH("&lt;0.2 mm",'Model output'!V134)), ISNUMBER(SEARCH("1 mm",'Model output'!V134)), ISNUMBER(SEARCH("0.1 CM",'Model output'!V134)), ISNUMBER(SEARCH("less than 0.2 mm",'Model output'!V134)), ISNUMBER(SEARCH("less than 1.0 mm",'Model output'!V134)), ISNUMBER(SEARCH("less than 0.5 mm",'Model output'!V134)), ISNUMBER(SEARCH("abut",'Model output'!V134))), "negative", "positive")</f>
        <v>negative</v>
      </c>
      <c r="AE135" s="40"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OR(ISNUMBER(SEARCH("papillary",N135,1)),ISNUMBER(SEARCH("papillary carcinoma",O135,1))),S135="positive"),AND(AND(ISNUMBER(J135),J135&gt;=5),M135=""),AND(AND(ISNUMBER(J135),J135&gt;=5),AND(ISNUMBER(M135),M135&gt;=1)),AND(ISNUMBER(SERACH("papillary",N135)),OR(Y135="positive",Z135="positive"), ISNUMBER(SEARCH("BRAF",AB135)))),"intermediate","low"))</f>
        <v>low</v>
      </c>
      <c r="AF135" s="41" t="str">
        <f t="shared" si="30"/>
        <v>1b</v>
      </c>
      <c r="AG135" s="41" t="str">
        <f t="shared" si="31"/>
        <v>0</v>
      </c>
      <c r="AH135" s="41" t="str">
        <f t="shared" si="33"/>
        <v>0</v>
      </c>
      <c r="AI135" s="46" t="str">
        <f t="shared" si="34"/>
        <v>I</v>
      </c>
      <c r="AJ135" s="40" t="s">
        <v>741</v>
      </c>
      <c r="AK135" s="45" t="s">
        <v>1002</v>
      </c>
      <c r="AL135" s="45" t="s">
        <v>1006</v>
      </c>
      <c r="AM135" s="45" t="s">
        <v>1006</v>
      </c>
      <c r="AN135" s="45" t="s">
        <v>67</v>
      </c>
      <c r="AO135" s="12">
        <f t="shared" ca="1" si="36"/>
        <v>1</v>
      </c>
      <c r="AP135" s="15">
        <f t="shared" si="37"/>
        <v>1</v>
      </c>
      <c r="AQ135" s="15">
        <f t="shared" si="38"/>
        <v>1</v>
      </c>
      <c r="AR135" s="15">
        <f t="shared" si="39"/>
        <v>1</v>
      </c>
      <c r="AS135" s="26">
        <f t="shared" si="35"/>
        <v>1</v>
      </c>
    </row>
    <row r="136" spans="1:45">
      <c r="A136" t="str">
        <f>'Model output'!A135</f>
        <v>TCGA-E8-A438</v>
      </c>
      <c r="B136" s="52">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1</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X</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28"/>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output'!G135)),AND(ISNUMBER(SEARCH("3",'Model output'!G135)),NOT(ISNUMBER(SEARCH("N3",'Model output'!G135)))),ISNUMBER(SEARCH("IV",'Model output'!G135)),ISNUMBER(SEARCH("four",'Model output'!G135)),ISNUMBER(SEARCH("4",'Model output'!G135)),ISNUMBER(SEARCH("V ",'Model output'!G135)),ISNUMBER(SEARCH("five",'Model output'!G135)),ISNUMBER(SEARCH("5",'Model output'!G135))))), "lateral", "central"))</f>
        <v/>
      </c>
      <c r="H136" t="str">
        <f>IF('Model output'!H135="","negative", IF('Model output'!H135=" ", "negative", IF('Model output'!H135="[]", "negative", IF(ISNUMBER(SEARCH("lymph node",'Model output'!H135)),"negative", IF(ISNUMBER(SEARCH("adipose tissue",'Model output'!H135)), "negative", IF(ISNUMBER(SEARCH("neck dissection",'Model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2"/>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 thyroid carcinoma</v>
      </c>
      <c r="O136" t="str">
        <f>IF('Model output'!M135="","",'Model output'!M135)</f>
        <v/>
      </c>
      <c r="P136" t="str">
        <f>IF('Model output'!N135="","",'Model output'!N135)</f>
        <v>2.3 cm</v>
      </c>
      <c r="Q136" t="str">
        <f t="shared" si="29"/>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output'!P135="",'Model output'!P135="C",ISNUMBER(SEARCH("Not identified", 'Model output'!P135)),ISNUMBER(SEARCH("Absent",'Model output'!P135)),ISNUMBER(SEARCH("Absence",'Model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9" t="str">
        <f>IF('Model output'!S135="","",'Model output'!S135)</f>
        <v/>
      </c>
      <c r="Y136" t="str">
        <f>IF(OR('Model output'!S135="",ISNUMBER(SEARCH("No extension",'Model output'!S135)),ISNUMBER(SEARCH("Absent",'Model output'!S135)),ISNUMBER(SEARCH("Absence",'Model output'!S135)),AND(ISNUMBER(SEARCH("Not identified",'Model output'!S135)),NOT(ISNUMBER(SEARCH("Present, minimal",'Model output'!S135)))),AND(ISNUMBER(SEARCH("No",'Model output'!S135)),NOT(ISNUMBER(SEARCH("carcinoma",'Model output'!S135))),NOT(ISNUMBER(SEARCH("Present, minimal",'Model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muscle",X136)),ISNUMBER(SEARCH("larynx",X136)),AND(ISNUMBER(SEARCH("trachea",X136)),NOT(ISNUMBER(SEARCH("peritracheal fibroadipose tissue",X136)))),ISNUMBER(SEARCH("esophagus",X136)),ISNUMBER(SEARCH("recurrent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33" t="str">
        <f>IF(OR('Model output'!V135="", AND(ISERROR(SEARCH("Positive",'Model output'!V135)), ISNUMBER(SEARCH("Negative",'Model output'!V135))), ISNUMBER(SEARCH("Cannot be assessed",'Model output'!V135)), AND(ISNUMBER(SEARCH("Uninvolved",'Model output'!V135)),NOT(ISNUMBER(SEARCH("margin(s) involved",'Model output'!V135))),NOT(ISNUMBER(SEARCH("Involved by carcinoma for the second tumor",'Model output'!V135)))), ISNUMBER(SEARCH("No involvement",'Model output'!V135)), AND(NOT(ISNUMBER(SEARCH("focal",'Model output'!V135))),ISNUMBER(SEARCH("Free",'Model output'!V135))), ISNUMBER(SEARCH("narrowly excised",'Model output'!V135)), ISNUMBER(SEARCH("none",'Model output'!V135)), ISNUMBER(SEARCH("R0",'Model output'!V135)), ISNUMBER(SEARCH("&lt;0.2 mm",'Model output'!V135)), ISNUMBER(SEARCH("1 mm",'Model output'!V135)), ISNUMBER(SEARCH("0.1 CM",'Model output'!V135)), ISNUMBER(SEARCH("less than 0.2 mm",'Model output'!V135)), ISNUMBER(SEARCH("less than 1.0 mm",'Model output'!V135)), ISNUMBER(SEARCH("less than 0.5 mm",'Model output'!V135)), ISNUMBER(SEARCH("abut",'Model output'!V135))), "negative", "positive")</f>
        <v>negative</v>
      </c>
      <c r="AE136" s="40"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OR(ISNUMBER(SEARCH("papillary",N136,1)),ISNUMBER(SEARCH("papillary carcinoma",O136,1))),S136="positive"),AND(AND(ISNUMBER(J136),J136&gt;=5),M136=""),AND(AND(ISNUMBER(J136),J136&gt;=5),AND(ISNUMBER(M136),M136&gt;=1)),AND(ISNUMBER(SERACH("papillary",N136)),OR(Y136="positive",Z136="positive"), ISNUMBER(SEARCH("BRAF",AB136)))),"intermediate","low"))</f>
        <v>low</v>
      </c>
      <c r="AF136" s="41" t="str">
        <f t="shared" si="30"/>
        <v>2</v>
      </c>
      <c r="AG136" s="41" t="str">
        <f t="shared" si="31"/>
        <v>0</v>
      </c>
      <c r="AH136" s="41" t="str">
        <f t="shared" si="33"/>
        <v>0</v>
      </c>
      <c r="AI136" s="46" t="str">
        <f t="shared" si="34"/>
        <v>I</v>
      </c>
      <c r="AJ136" s="40" t="s">
        <v>741</v>
      </c>
      <c r="AK136" s="45" t="s">
        <v>1005</v>
      </c>
      <c r="AL136" s="45" t="s">
        <v>1003</v>
      </c>
      <c r="AM136" s="45" t="s">
        <v>1006</v>
      </c>
      <c r="AN136" s="45" t="s">
        <v>67</v>
      </c>
      <c r="AO136" s="12">
        <f t="shared" ca="1" si="36"/>
        <v>1</v>
      </c>
      <c r="AP136" s="15">
        <f t="shared" si="37"/>
        <v>1</v>
      </c>
      <c r="AQ136" s="15">
        <f t="shared" si="38"/>
        <v>1</v>
      </c>
      <c r="AR136" s="15">
        <f t="shared" si="39"/>
        <v>1</v>
      </c>
      <c r="AS136" s="26">
        <f t="shared" si="35"/>
        <v>1</v>
      </c>
    </row>
    <row r="137" spans="1:45">
      <c r="A137" t="str">
        <f>'Model output'!A136</f>
        <v>TCGA-E8-A44K</v>
      </c>
      <c r="B137" s="52">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28"/>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output'!G136)),AND(ISNUMBER(SEARCH("3",'Model output'!G136)),NOT(ISNUMBER(SEARCH("N3",'Model output'!G136)))),ISNUMBER(SEARCH("IV",'Model output'!G136)),ISNUMBER(SEARCH("four",'Model output'!G136)),ISNUMBER(SEARCH("4",'Model output'!G136)),ISNUMBER(SEARCH("V ",'Model output'!G136)),ISNUMBER(SEARCH("five",'Model output'!G136)),ISNUMBER(SEARCH("5",'Model output'!G136))))), "lateral", "central"))</f>
        <v/>
      </c>
      <c r="H137" t="str">
        <f>IF('Model output'!H136="","negative", IF('Model output'!H136=" ", "negative", IF('Model output'!H136="[]", "negative", IF(ISNUMBER(SEARCH("lymph node",'Model output'!H136)),"negative", IF(ISNUMBER(SEARCH("adipose tissue",'Model output'!H136)), "negative", IF(ISNUMBER(SEARCH("neck dissection",'Model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2"/>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 carcinoma</v>
      </c>
      <c r="O137" t="str">
        <f>IF('Model output'!M136="","",'Model output'!M136)</f>
        <v/>
      </c>
      <c r="P137" t="str">
        <f>IF('Model output'!N136="","",'Model output'!N136)</f>
        <v>2 cm</v>
      </c>
      <c r="Q137" t="str">
        <f t="shared" si="29"/>
        <v>2cm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output'!P136="",'Model output'!P136="C",ISNUMBER(SEARCH("Not identified", 'Model output'!P136)),ISNUMBER(SEARCH("Absent",'Model output'!P136)),ISNUMBER(SEARCH("Absence",'Model output'!P136)),AND(ISNUMBER(SEARCH("No",'Model output'!P136)),NOT(ISNUMBER(SEARCH("diagnostic",'Model output'!P136)))),ISNUMBER(SEARCH("Negative",'Model output'!P136))),"negative","positive")</f>
        <v>positive</v>
      </c>
      <c r="T137">
        <f>IF('Model output'!O136="","",'Model output'!O136)</f>
        <v>1</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positive</v>
      </c>
      <c r="X137" s="19" t="str">
        <f>IF('Model output'!S136="","",'Model output'!S136)</f>
        <v>No</v>
      </c>
      <c r="Y137" t="str">
        <f>IF(OR('Model output'!S136="",ISNUMBER(SEARCH("No extension",'Model output'!S136)),ISNUMBER(SEARCH("Absent",'Model output'!S136)),ISNUMBER(SEARCH("Absence",'Model output'!S136)),AND(ISNUMBER(SEARCH("Not identified",'Model output'!S136)),NOT(ISNUMBER(SEARCH("Present, minimal",'Model output'!S136)))),AND(ISNUMBER(SEARCH("No",'Model output'!S136)),NOT(ISNUMBER(SEARCH("carcinoma",'Model output'!S136))),NOT(ISNUMBER(SEARCH("Present, minimal",'Model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muscle",X137)),ISNUMBER(SEARCH("larynx",X137)),AND(ISNUMBER(SEARCH("trachea",X137)),NOT(ISNUMBER(SEARCH("peritracheal fibroadipose tissue",X137)))),ISNUMBER(SEARCH("esophagus",X137)),ISNUMBER(SEARCH("recurrent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33" t="str">
        <f>IF(OR('Model output'!V136="", AND(ISERROR(SEARCH("Positive",'Model output'!V136)), ISNUMBER(SEARCH("Negative",'Model output'!V136))), ISNUMBER(SEARCH("Cannot be assessed",'Model output'!V136)), AND(ISNUMBER(SEARCH("Uninvolved",'Model output'!V136)),NOT(ISNUMBER(SEARCH("margin(s) involved",'Model output'!V136))),NOT(ISNUMBER(SEARCH("Involved by carcinoma for the second tumor",'Model output'!V136)))), ISNUMBER(SEARCH("No involvement",'Model output'!V136)), AND(NOT(ISNUMBER(SEARCH("focal",'Model output'!V136))),ISNUMBER(SEARCH("Free",'Model output'!V136))), ISNUMBER(SEARCH("narrowly excised",'Model output'!V136)), ISNUMBER(SEARCH("none",'Model output'!V136)), ISNUMBER(SEARCH("R0",'Model output'!V136)), ISNUMBER(SEARCH("&lt;0.2 mm",'Model output'!V136)), ISNUMBER(SEARCH("1 mm",'Model output'!V136)), ISNUMBER(SEARCH("0.1 CM",'Model output'!V136)), ISNUMBER(SEARCH("less than 0.2 mm",'Model output'!V136)), ISNUMBER(SEARCH("less than 1.0 mm",'Model output'!V136)), ISNUMBER(SEARCH("less than 0.5 mm",'Model output'!V136)), ISNUMBER(SEARCH("abut",'Model output'!V136))), "negative", "positive")</f>
        <v>negative</v>
      </c>
      <c r="AE137" s="40"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OR(ISNUMBER(SEARCH("papillary",N137,1)),ISNUMBER(SEARCH("papillary carcinoma",O137,1))),S137="positive"),AND(AND(ISNUMBER(J137),J137&gt;=5),M137=""),AND(AND(ISNUMBER(J137),J137&gt;=5),AND(ISNUMBER(M137),M137&gt;=1)),AND(ISNUMBER(SERACH("papillary",N137)),OR(Y137="positive",Z137="positive"), ISNUMBER(SEARCH("BRAF",AB137)))),"intermediate","low"))</f>
        <v>intermediate</v>
      </c>
      <c r="AF137" s="41" t="str">
        <f t="shared" si="30"/>
        <v>1b</v>
      </c>
      <c r="AG137" s="41" t="str">
        <f t="shared" si="31"/>
        <v>0</v>
      </c>
      <c r="AH137" s="41" t="str">
        <f t="shared" si="33"/>
        <v>0</v>
      </c>
      <c r="AI137" s="46" t="str">
        <f t="shared" si="34"/>
        <v>I</v>
      </c>
      <c r="AJ137" s="40" t="s">
        <v>742</v>
      </c>
      <c r="AK137" s="45" t="s">
        <v>1002</v>
      </c>
      <c r="AL137" s="45" t="s">
        <v>1006</v>
      </c>
      <c r="AM137" s="45" t="s">
        <v>1006</v>
      </c>
      <c r="AN137" s="45" t="s">
        <v>67</v>
      </c>
      <c r="AO137" s="12">
        <f t="shared" ca="1" si="36"/>
        <v>1</v>
      </c>
      <c r="AP137" s="15">
        <f t="shared" si="37"/>
        <v>1</v>
      </c>
      <c r="AQ137" s="15">
        <f t="shared" si="38"/>
        <v>1</v>
      </c>
      <c r="AR137" s="15">
        <f t="shared" si="39"/>
        <v>1</v>
      </c>
      <c r="AS137" s="26">
        <f t="shared" si="35"/>
        <v>1</v>
      </c>
    </row>
    <row r="138" spans="1:45">
      <c r="A138" t="str">
        <f>'Model output'!A137</f>
        <v>TCGA-E8-A44M</v>
      </c>
      <c r="B138" s="52">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28"/>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output'!G137)),AND(ISNUMBER(SEARCH("3",'Model output'!G137)),NOT(ISNUMBER(SEARCH("N3",'Model output'!G137)))),ISNUMBER(SEARCH("IV",'Model output'!G137)),ISNUMBER(SEARCH("four",'Model output'!G137)),ISNUMBER(SEARCH("4",'Model output'!G137)),ISNUMBER(SEARCH("V ",'Model output'!G137)),ISNUMBER(SEARCH("five",'Model output'!G137)),ISNUMBER(SEARCH("5",'Model output'!G137))))), "lateral", "central"))</f>
        <v/>
      </c>
      <c r="H138" t="str">
        <f>IF('Model output'!H137="","negative", IF('Model output'!H137=" ", "negative", IF('Model output'!H137="[]", "negative", IF(ISNUMBER(SEARCH("lymph node",'Model output'!H137)),"negative", IF(ISNUMBER(SEARCH("adipose tissue",'Model output'!H137)), "negative", IF(ISNUMBER(SEARCH("neck dissection",'Model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2"/>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 carcinoma</v>
      </c>
      <c r="O138" t="str">
        <f>IF('Model output'!M137="","",'Model output'!M137)</f>
        <v/>
      </c>
      <c r="P138" t="str">
        <f>IF('Model output'!N137="","",'Model output'!N137)</f>
        <v>1 x 1 x 0.5 cm</v>
      </c>
      <c r="Q138" t="str">
        <f t="shared" si="29"/>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output'!P137="",'Model output'!P137="C",ISNUMBER(SEARCH("Not identified", 'Model output'!P137)),ISNUMBER(SEARCH("Absent",'Model output'!P137)),ISNUMBER(SEARCH("Absence",'Model output'!P137)),AND(ISNUMBER(SEARCH("No",'Model output'!P137)),NOT(ISNUMBER(SEARCH("diagnostic",'Model output'!P137)))),ISNUMBER(SEARCH("Negative",'Model output'!P137))),"negative","positive")</f>
        <v>positive</v>
      </c>
      <c r="T138" t="str">
        <f>IF('Model output'!O137="","",'Model output'!O137)</f>
        <v>Unifocal</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positive</v>
      </c>
      <c r="X138" s="19" t="str">
        <f>IF('Model output'!S137="","",'Model output'!S137)</f>
        <v>No</v>
      </c>
      <c r="Y138" t="str">
        <f>IF(OR('Model output'!S137="",ISNUMBER(SEARCH("No extension",'Model output'!S137)),ISNUMBER(SEARCH("Absent",'Model output'!S137)),ISNUMBER(SEARCH("Absence",'Model output'!S137)),AND(ISNUMBER(SEARCH("Not identified",'Model output'!S137)),NOT(ISNUMBER(SEARCH("Present, minimal",'Model output'!S137)))),AND(ISNUMBER(SEARCH("No",'Model output'!S137)),NOT(ISNUMBER(SEARCH("carcinoma",'Model output'!S137))),NOT(ISNUMBER(SEARCH("Present, minimal",'Model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muscle",X138)),ISNUMBER(SEARCH("larynx",X138)),AND(ISNUMBER(SEARCH("trachea",X138)),NOT(ISNUMBER(SEARCH("peritracheal fibroadipose tissue",X138)))),ISNUMBER(SEARCH("esophagus",X138)),ISNUMBER(SEARCH("recurrent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33" t="str">
        <f>IF(OR('Model output'!V137="", AND(ISERROR(SEARCH("Positive",'Model output'!V137)), ISNUMBER(SEARCH("Negative",'Model output'!V137))), ISNUMBER(SEARCH("Cannot be assessed",'Model output'!V137)), AND(ISNUMBER(SEARCH("Uninvolved",'Model output'!V137)),NOT(ISNUMBER(SEARCH("margin(s) involved",'Model output'!V137))),NOT(ISNUMBER(SEARCH("Involved by carcinoma for the second tumor",'Model output'!V137)))), ISNUMBER(SEARCH("No involvement",'Model output'!V137)), AND(NOT(ISNUMBER(SEARCH("focal",'Model output'!V137))),ISNUMBER(SEARCH("Free",'Model output'!V137))), ISNUMBER(SEARCH("narrowly excised",'Model output'!V137)), ISNUMBER(SEARCH("none",'Model output'!V137)), ISNUMBER(SEARCH("R0",'Model output'!V137)), ISNUMBER(SEARCH("&lt;0.2 mm",'Model output'!V137)), ISNUMBER(SEARCH("1 mm",'Model output'!V137)), ISNUMBER(SEARCH("0.1 CM",'Model output'!V137)), ISNUMBER(SEARCH("less than 0.2 mm",'Model output'!V137)), ISNUMBER(SEARCH("less than 1.0 mm",'Model output'!V137)), ISNUMBER(SEARCH("less than 0.5 mm",'Model output'!V137)), ISNUMBER(SEARCH("abut",'Model output'!V137))), "negative", "positive")</f>
        <v>negative</v>
      </c>
      <c r="AE138" s="40"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OR(ISNUMBER(SEARCH("papillary",N138,1)),ISNUMBER(SEARCH("papillary carcinoma",O138,1))),S138="positive"),AND(AND(ISNUMBER(J138),J138&gt;=5),M138=""),AND(AND(ISNUMBER(J138),J138&gt;=5),AND(ISNUMBER(M138),M138&gt;=1)),AND(ISNUMBER(SERACH("papillary",N138)),OR(Y138="positive",Z138="positive"), ISNUMBER(SEARCH("BRAF",AB138)))),"intermediate","low"))</f>
        <v>intermediate</v>
      </c>
      <c r="AF138" s="41" t="str">
        <f t="shared" si="30"/>
        <v>1a</v>
      </c>
      <c r="AG138" s="41" t="str">
        <f t="shared" si="31"/>
        <v>0</v>
      </c>
      <c r="AH138" s="41" t="str">
        <f t="shared" si="33"/>
        <v>0</v>
      </c>
      <c r="AI138" s="46" t="str">
        <f t="shared" si="34"/>
        <v>I</v>
      </c>
      <c r="AJ138" s="40" t="s">
        <v>742</v>
      </c>
      <c r="AK138" s="45" t="s">
        <v>1007</v>
      </c>
      <c r="AL138" s="45" t="s">
        <v>1006</v>
      </c>
      <c r="AM138" s="45" t="s">
        <v>1006</v>
      </c>
      <c r="AN138" s="45" t="s">
        <v>67</v>
      </c>
      <c r="AO138" s="12">
        <f t="shared" ca="1" si="36"/>
        <v>1</v>
      </c>
      <c r="AP138" s="15">
        <f t="shared" si="37"/>
        <v>1</v>
      </c>
      <c r="AQ138" s="15">
        <f t="shared" si="38"/>
        <v>1</v>
      </c>
      <c r="AR138" s="15">
        <f t="shared" si="39"/>
        <v>1</v>
      </c>
      <c r="AS138" s="26">
        <f t="shared" si="35"/>
        <v>1</v>
      </c>
    </row>
    <row r="139" spans="1:45">
      <c r="A139" t="str">
        <f>'Model output'!A138</f>
        <v>TCGA-EL-A3D5</v>
      </c>
      <c r="B139" s="52">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28"/>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output'!G138)),AND(ISNUMBER(SEARCH("3",'Model output'!G138)),NOT(ISNUMBER(SEARCH("N3",'Model output'!G138)))),ISNUMBER(SEARCH("IV",'Model output'!G138)),ISNUMBER(SEARCH("four",'Model output'!G138)),ISNUMBER(SEARCH("4",'Model output'!G138)),ISNUMBER(SEARCH("V ",'Model output'!G138)),ISNUMBER(SEARCH("five",'Model output'!G138)),ISNUMBER(SEARCH("5",'Model output'!G138))))), "lateral", "central"))</f>
        <v>lateral</v>
      </c>
      <c r="H139" t="str">
        <f>IF('Model output'!H138="","negative", IF('Model output'!H138=" ", "negative", IF('Model output'!H138="[]", "negative", IF(ISNUMBER(SEARCH("lymph node",'Model output'!H138)),"negative", IF(ISNUMBER(SEARCH("adipose tissue",'Model output'!H138)), "negative", IF(ISNUMBER(SEARCH("neck dissection",'Model output'!H138)),"negative","positive"))))))</f>
        <v>negative</v>
      </c>
      <c r="I139">
        <f>IF('Model output'!I138="","",IF(ISNUMBER('Model output'!I138),'Model output'!I138,1))</f>
        <v>36</v>
      </c>
      <c r="J139">
        <f>IF('Model output'!J138="","",IF(AND(ISNUMBER('Model output'!J138),'Model output'!J138&lt;=I139),'Model output'!J138,IF(ISNUMBER(SEARCH("0/",'Model output'!J138)),0,1)))</f>
        <v>12</v>
      </c>
      <c r="K139" t="str" cm="1">
        <f t="array" ref="K139">IF(COUNT(FIND({0,1,2,3,4,5,6,7,8,9},'Model output'!K138))&gt;0,'Model output'!K138,"")</f>
        <v>1.6 cm</v>
      </c>
      <c r="L139" s="8" t="str">
        <f t="shared" si="32"/>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Oncocytic and follicular components</v>
      </c>
      <c r="P139" t="str">
        <f>IF('Model output'!N138="","",'Model output'!N138)</f>
        <v>2.5 cm</v>
      </c>
      <c r="Q139" t="str">
        <f t="shared" si="29"/>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output'!P138="",'Model output'!P138="C",ISNUMBER(SEARCH("Not identified", 'Model output'!P138)),ISNUMBER(SEARCH("Absent",'Model output'!P138)),ISNUMBER(SEARCH("Absence",'Model output'!P138)),AND(ISNUMBER(SEARCH("No",'Model output'!P138)),NOT(ISNUMBER(SEARCH("diagnostic",'Model output'!P138)))),ISNUMBER(SEARCH("Negative",'Model output'!P138))),"negative","positive")</f>
        <v>positive</v>
      </c>
      <c r="T139">
        <f>IF('Model output'!O138="","",'Model output'!O138)</f>
        <v>4</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negative</v>
      </c>
      <c r="X139" s="19" t="str">
        <f>IF('Model output'!S138="","",'Model output'!S138)</f>
        <v>Perithyroidal fibroadipose tissue</v>
      </c>
      <c r="Y139" t="str">
        <f>IF(OR('Model output'!S138="",ISNUMBER(SEARCH("No extension",'Model output'!S138)),ISNUMBER(SEARCH("Absent",'Model output'!S138)),ISNUMBER(SEARCH("Absence",'Model output'!S138)),AND(ISNUMBER(SEARCH("Not identified",'Model output'!S138)),NOT(ISNUMBER(SEARCH("Present, minimal",'Model output'!S138)))),AND(ISNUMBER(SEARCH("No",'Model output'!S138)),NOT(ISNUMBER(SEARCH("carcinoma",'Model output'!S138))),NOT(ISNUMBER(SEARCH("Present, minimal",'Model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muscle",X139)),ISNUMBER(SEARCH("larynx",X139)),AND(ISNUMBER(SEARCH("trachea",X139)),NOT(ISNUMBER(SEARCH("peritracheal fibroadipose tissue",X139)))),ISNUMBER(SEARCH("esophagus",X139)),ISNUMBER(SEARCH("recurrent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33" t="str">
        <f>IF(OR('Model output'!V138="", AND(ISERROR(SEARCH("Positive",'Model output'!V138)), ISNUMBER(SEARCH("Negative",'Model output'!V138))), ISNUMBER(SEARCH("Cannot be assessed",'Model output'!V138)), AND(ISNUMBER(SEARCH("Uninvolved",'Model output'!V138)),NOT(ISNUMBER(SEARCH("margin(s) involved",'Model output'!V138))),NOT(ISNUMBER(SEARCH("Involved by carcinoma for the second tumor",'Model output'!V138)))), ISNUMBER(SEARCH("No involvement",'Model output'!V138)), AND(NOT(ISNUMBER(SEARCH("focal",'Model output'!V138))),ISNUMBER(SEARCH("Free",'Model output'!V138))), ISNUMBER(SEARCH("narrowly excised",'Model output'!V138)), ISNUMBER(SEARCH("none",'Model output'!V138)), ISNUMBER(SEARCH("R0",'Model output'!V138)), ISNUMBER(SEARCH("&lt;0.2 mm",'Model output'!V138)), ISNUMBER(SEARCH("1 mm",'Model output'!V138)), ISNUMBER(SEARCH("0.1 CM",'Model output'!V138)), ISNUMBER(SEARCH("less than 0.2 mm",'Model output'!V138)), ISNUMBER(SEARCH("less than 1.0 mm",'Model output'!V138)), ISNUMBER(SEARCH("less than 0.5 mm",'Model output'!V138)), ISNUMBER(SEARCH("abut",'Model output'!V138))), "negative", "positive")</f>
        <v>negative</v>
      </c>
      <c r="AE139" s="40"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OR(ISNUMBER(SEARCH("papillary",N139,1)),ISNUMBER(SEARCH("papillary carcinoma",O139,1))),S139="positive"),AND(AND(ISNUMBER(J139),J139&gt;=5),M139=""),AND(AND(ISNUMBER(J139),J139&gt;=5),AND(ISNUMBER(M139),M139&gt;=1)),AND(ISNUMBER(SERACH("papillary",N139)),OR(Y139="positive",Z139="positive"), ISNUMBER(SEARCH("BRAF",AB139)))),"intermediate","low"))</f>
        <v>intermediate</v>
      </c>
      <c r="AF139" s="41" t="str">
        <f t="shared" si="30"/>
        <v>2</v>
      </c>
      <c r="AG139" s="41" t="str">
        <f t="shared" si="31"/>
        <v>1b</v>
      </c>
      <c r="AH139" s="41" t="str">
        <f t="shared" si="33"/>
        <v>0</v>
      </c>
      <c r="AI139" s="46" t="str">
        <f t="shared" si="34"/>
        <v>I</v>
      </c>
      <c r="AJ139" s="40" t="s">
        <v>742</v>
      </c>
      <c r="AK139" s="45" t="s">
        <v>1005</v>
      </c>
      <c r="AL139" s="45" t="s">
        <v>1002</v>
      </c>
      <c r="AM139" s="45" t="s">
        <v>1006</v>
      </c>
      <c r="AN139" s="45" t="s">
        <v>67</v>
      </c>
      <c r="AO139" s="12">
        <f t="shared" ca="1" si="36"/>
        <v>1</v>
      </c>
      <c r="AP139" s="15">
        <f t="shared" si="37"/>
        <v>1</v>
      </c>
      <c r="AQ139" s="15">
        <f t="shared" si="38"/>
        <v>1</v>
      </c>
      <c r="AR139" s="15">
        <f t="shared" si="39"/>
        <v>1</v>
      </c>
      <c r="AS139" s="26">
        <f t="shared" si="35"/>
        <v>1</v>
      </c>
    </row>
    <row r="140" spans="1:45">
      <c r="A140" t="str">
        <f>'Model output'!A139</f>
        <v>TCGA-EL-A3GQ</v>
      </c>
      <c r="B140" s="52">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28"/>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output'!G139)),AND(ISNUMBER(SEARCH("3",'Model output'!G139)),NOT(ISNUMBER(SEARCH("N3",'Model output'!G139)))),ISNUMBER(SEARCH("IV",'Model output'!G139)),ISNUMBER(SEARCH("four",'Model output'!G139)),ISNUMBER(SEARCH("4",'Model output'!G139)),ISNUMBER(SEARCH("V ",'Model output'!G139)),ISNUMBER(SEARCH("five",'Model output'!G139)),ISNUMBER(SEARCH("5",'Model output'!G139))))), "lateral", "central"))</f>
        <v/>
      </c>
      <c r="H140" t="str">
        <f>IF('Model output'!H139="","negative", IF('Model output'!H139=" ", "negative", IF('Model output'!H139="[]", "negative", IF(ISNUMBER(SEARCH("lymph node",'Model output'!H139)),"negative", IF(ISNUMBER(SEARCH("adipose tissue",'Model output'!H139)), "negative", IF(ISNUMBER(SEARCH("neck dissection",'Model output'!H139)),"negative","positive"))))))</f>
        <v>negative</v>
      </c>
      <c r="I140">
        <f>IF('Model output'!I139="","",IF(ISNUMBER('Model output'!I139),'Model output'!I139,1))</f>
        <v>1</v>
      </c>
      <c r="J140" t="str">
        <f>IF('Model output'!J139="","",IF(AND(ISNUMBER('Model output'!J139),'Model output'!J139&lt;=I140),'Model output'!J139,IF(ISNUMBER(SEARCH("0/",'Model output'!J139)),0,1)))</f>
        <v/>
      </c>
      <c r="K140" t="str" cm="1">
        <f t="array" ref="K140">IF(COUNT(FIND({0,1,2,3,4,5,6,7,8,9},'Model output'!K139))&gt;0,'Model output'!K139,"")</f>
        <v/>
      </c>
      <c r="L140" s="8" t="str">
        <f t="shared" si="32"/>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 variant</v>
      </c>
      <c r="P140" t="str">
        <f>IF('Model output'!N139="","",'Model output'!N139)</f>
        <v>1.3 cm</v>
      </c>
      <c r="Q140" t="str">
        <f t="shared" si="29"/>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output'!P139="",'Model output'!P139="C",ISNUMBER(SEARCH("Not identified", 'Model output'!P139)),ISNUMBER(SEARCH("Absent",'Model output'!P139)),ISNUMBER(SEARCH("Absence",'Model output'!P139)),AND(ISNUMBER(SEARCH("No",'Model output'!P139)),NOT(ISNUMBER(SEARCH("diagnostic",'Model output'!P139)))),ISNUMBER(SEARCH("Negative",'Model output'!P139))),"negative","positive")</f>
        <v>negative</v>
      </c>
      <c r="T140">
        <f>IF('Model output'!O139="","",'Model output'!O139)</f>
        <v>2</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negative</v>
      </c>
      <c r="X140" s="19" t="str">
        <f>IF('Model output'!S139="","",'Model output'!S139)</f>
        <v>Absent</v>
      </c>
      <c r="Y140" t="str">
        <f>IF(OR('Model output'!S139="",ISNUMBER(SEARCH("No extension",'Model output'!S139)),ISNUMBER(SEARCH("Absent",'Model output'!S139)),ISNUMBER(SEARCH("Absence",'Model output'!S139)),AND(ISNUMBER(SEARCH("Not identified",'Model output'!S139)),NOT(ISNUMBER(SEARCH("Present, minimal",'Model output'!S139)))),AND(ISNUMBER(SEARCH("No",'Model output'!S139)),NOT(ISNUMBER(SEARCH("carcinoma",'Model output'!S139))),NOT(ISNUMBER(SEARCH("Present, minimal",'Model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muscle",X140)),ISNUMBER(SEARCH("larynx",X140)),AND(ISNUMBER(SEARCH("trachea",X140)),NOT(ISNUMBER(SEARCH("peritracheal fibroadipose tissue",X140)))),ISNUMBER(SEARCH("esophagus",X140)),ISNUMBER(SEARCH("recurrent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33" t="str">
        <f>IF(OR('Model output'!V139="", AND(ISERROR(SEARCH("Positive",'Model output'!V139)), ISNUMBER(SEARCH("Negative",'Model output'!V139))), ISNUMBER(SEARCH("Cannot be assessed",'Model output'!V139)), AND(ISNUMBER(SEARCH("Uninvolved",'Model output'!V139)),NOT(ISNUMBER(SEARCH("margin(s) involved",'Model output'!V139))),NOT(ISNUMBER(SEARCH("Involved by carcinoma for the second tumor",'Model output'!V139)))), ISNUMBER(SEARCH("No involvement",'Model output'!V139)), AND(NOT(ISNUMBER(SEARCH("focal",'Model output'!V139))),ISNUMBER(SEARCH("Free",'Model output'!V139))), ISNUMBER(SEARCH("narrowly excised",'Model output'!V139)), ISNUMBER(SEARCH("none",'Model output'!V139)), ISNUMBER(SEARCH("R0",'Model output'!V139)), ISNUMBER(SEARCH("&lt;0.2 mm",'Model output'!V139)), ISNUMBER(SEARCH("1 mm",'Model output'!V139)), ISNUMBER(SEARCH("0.1 CM",'Model output'!V139)), ISNUMBER(SEARCH("less than 0.2 mm",'Model output'!V139)), ISNUMBER(SEARCH("less than 1.0 mm",'Model output'!V139)), ISNUMBER(SEARCH("less than 0.5 mm",'Model output'!V139)), ISNUMBER(SEARCH("abut",'Model output'!V139))), "negative", "positive")</f>
        <v>negative</v>
      </c>
      <c r="AE140" s="40"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OR(ISNUMBER(SEARCH("papillary",N140,1)),ISNUMBER(SEARCH("papillary carcinoma",O140,1))),S140="positive"),AND(AND(ISNUMBER(J140),J140&gt;=5),M140=""),AND(AND(ISNUMBER(J140),J140&gt;=5),AND(ISNUMBER(M140),M140&gt;=1)),AND(ISNUMBER(SERACH("papillary",N140)),OR(Y140="positive",Z140="positive"), ISNUMBER(SEARCH("BRAF",AB140)))),"intermediate","low"))</f>
        <v>low</v>
      </c>
      <c r="AF140" s="41" t="str">
        <f t="shared" si="30"/>
        <v>1b</v>
      </c>
      <c r="AG140" s="41" t="str">
        <f t="shared" si="31"/>
        <v>0</v>
      </c>
      <c r="AH140" s="41" t="str">
        <f t="shared" si="33"/>
        <v>0</v>
      </c>
      <c r="AI140" s="46" t="str">
        <f t="shared" si="34"/>
        <v>I</v>
      </c>
      <c r="AJ140" s="40" t="s">
        <v>741</v>
      </c>
      <c r="AK140" s="45" t="s">
        <v>1002</v>
      </c>
      <c r="AL140" s="45" t="s">
        <v>1003</v>
      </c>
      <c r="AM140" s="45" t="s">
        <v>1006</v>
      </c>
      <c r="AN140" s="45" t="s">
        <v>67</v>
      </c>
      <c r="AO140" s="12">
        <f t="shared" ca="1" si="36"/>
        <v>1</v>
      </c>
      <c r="AP140" s="15">
        <f t="shared" si="37"/>
        <v>1</v>
      </c>
      <c r="AQ140" s="15">
        <f t="shared" si="38"/>
        <v>1</v>
      </c>
      <c r="AR140" s="15">
        <f t="shared" si="39"/>
        <v>1</v>
      </c>
      <c r="AS140" s="26">
        <f t="shared" si="35"/>
        <v>1</v>
      </c>
    </row>
    <row r="141" spans="1:45">
      <c r="A141" t="str">
        <f>'Model output'!A140</f>
        <v>TCGA-EL-A3N2</v>
      </c>
      <c r="B141" s="52">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1b</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28"/>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output'!G140)),AND(ISNUMBER(SEARCH("3",'Model output'!G140)),NOT(ISNUMBER(SEARCH("N3",'Model output'!G140)))),ISNUMBER(SEARCH("IV",'Model output'!G140)),ISNUMBER(SEARCH("four",'Model output'!G140)),ISNUMBER(SEARCH("4",'Model output'!G140)),ISNUMBER(SEARCH("V ",'Model output'!G140)),ISNUMBER(SEARCH("five",'Model output'!G140)),ISNUMBER(SEARCH("5",'Model output'!G140))))), "lateral", "central"))</f>
        <v>lateral</v>
      </c>
      <c r="H141" t="str">
        <f>IF('Model output'!H140="","negative", IF('Model output'!H140=" ", "negative", IF('Model output'!H140="[]", "negative", IF(ISNUMBER(SEARCH("lymph node",'Model output'!H140)),"negative", IF(ISNUMBER(SEARCH("adipose tissue",'Model output'!H140)), "negative", IF(ISNUMBER(SEARCH("neck dissection",'Model output'!H140)),"negative","positive"))))))</f>
        <v>negative</v>
      </c>
      <c r="I141">
        <f>IF('Model output'!I140="","",IF(ISNUMBER('Model output'!I140),'Model output'!I140,1))</f>
        <v>20</v>
      </c>
      <c r="J141">
        <f>IF('Model output'!J140="","",IF(AND(ISNUMBER('Model output'!J140),'Model output'!J140&lt;=I141),'Model output'!J140,IF(ISNUMBER(SEARCH("0/",'Model output'!J140)),0,1)))</f>
        <v>5</v>
      </c>
      <c r="K141" t="str" cm="1">
        <f t="array" ref="K141">IF(COUNT(FIND({0,1,2,3,4,5,6,7,8,9},'Model output'!K140))&gt;0,'Model output'!K140,"")</f>
        <v>2.5 cm</v>
      </c>
      <c r="L141" s="8" t="str">
        <f t="shared" si="32"/>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 cm</v>
      </c>
      <c r="Q141" t="str">
        <f t="shared" si="29"/>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output'!P140="",'Model output'!P140="C",ISNUMBER(SEARCH("Not identified", 'Model output'!P140)),ISNUMBER(SEARCH("Absent",'Model output'!P140)),ISNUMBER(SEARCH("Absence",'Model output'!P140)),AND(ISNUMBER(SEARCH("No",'Model output'!P140)),NOT(ISNUMBER(SEARCH("diagnostic",'Model output'!P140)))),ISNUMBER(SEARCH("Negative",'Model output'!P140))),"negative","positive")</f>
        <v>negative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negative</v>
      </c>
      <c r="X141" s="19" t="str">
        <f>IF('Model output'!S140="","",'Model output'!S140)</f>
        <v>Present, extending into fibroadipose tissue and abutting skeletal muscle</v>
      </c>
      <c r="Y141" t="str">
        <f>IF(OR('Model output'!S140="",ISNUMBER(SEARCH("No extension",'Model output'!S140)),ISNUMBER(SEARCH("Absent",'Model output'!S140)),ISNUMBER(SEARCH("Absence",'Model output'!S140)),AND(ISNUMBER(SEARCH("Not identified",'Model output'!S140)),NOT(ISNUMBER(SEARCH("Present, minimal",'Model output'!S140)))),AND(ISNUMBER(SEARCH("No",'Model output'!S140)),NOT(ISNUMBER(SEARCH("carcinoma",'Model output'!S140))),NOT(ISNUMBER(SEARCH("Present, minimal",'Model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muscle",X141)),ISNUMBER(SEARCH("larynx",X141)),AND(ISNUMBER(SEARCH("trachea",X141)),NOT(ISNUMBER(SEARCH("peritracheal fibroadipose tissue",X141)))),ISNUMBER(SEARCH("esophagus",X141)),ISNUMBER(SEARCH("recurrent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33" t="str">
        <f>IF(OR('Model output'!V140="", AND(ISERROR(SEARCH("Positive",'Model output'!V140)), ISNUMBER(SEARCH("Negative",'Model output'!V140))), ISNUMBER(SEARCH("Cannot be assessed",'Model output'!V140)), AND(ISNUMBER(SEARCH("Uninvolved",'Model output'!V140)),NOT(ISNUMBER(SEARCH("margin(s) involved",'Model output'!V140))),NOT(ISNUMBER(SEARCH("Involved by carcinoma for the second tumor",'Model output'!V140)))), ISNUMBER(SEARCH("No involvement",'Model output'!V140)), AND(NOT(ISNUMBER(SEARCH("focal",'Model output'!V140))),ISNUMBER(SEARCH("Free",'Model output'!V140))), ISNUMBER(SEARCH("narrowly excised",'Model output'!V140)), ISNUMBER(SEARCH("none",'Model output'!V140)), ISNUMBER(SEARCH("R0",'Model output'!V140)), ISNUMBER(SEARCH("&lt;0.2 mm",'Model output'!V140)), ISNUMBER(SEARCH("1 mm",'Model output'!V140)), ISNUMBER(SEARCH("0.1 CM",'Model output'!V140)), ISNUMBER(SEARCH("less than 0.2 mm",'Model output'!V140)), ISNUMBER(SEARCH("less than 1.0 mm",'Model output'!V140)), ISNUMBER(SEARCH("less than 0.5 mm",'Model output'!V140)), ISNUMBER(SEARCH("abut",'Model output'!V140))), "negative", "positive")</f>
        <v>negative</v>
      </c>
      <c r="AE141" s="40"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OR(ISNUMBER(SEARCH("papillary",N141,1)),ISNUMBER(SEARCH("papillary carcinoma",O141,1))),S141="positive"),AND(AND(ISNUMBER(J141),J141&gt;=5),M141=""),AND(AND(ISNUMBER(J141),J141&gt;=5),AND(ISNUMBER(M141),M141&gt;=1)),AND(ISNUMBER(SERACH("papillary",N141)),OR(Y141="positive",Z141="positive"), ISNUMBER(SEARCH("BRAF",AB141)))),"intermediate","low"))</f>
        <v>high</v>
      </c>
      <c r="AF141" s="41" t="str">
        <f t="shared" si="30"/>
        <v>3b</v>
      </c>
      <c r="AG141" s="41" t="str">
        <f t="shared" si="31"/>
        <v>1b</v>
      </c>
      <c r="AH141" s="41" t="str">
        <f t="shared" si="33"/>
        <v>0</v>
      </c>
      <c r="AI141" s="46" t="str">
        <f t="shared" si="34"/>
        <v>I</v>
      </c>
      <c r="AJ141" s="40" t="s">
        <v>738</v>
      </c>
      <c r="AK141" s="45" t="s">
        <v>1009</v>
      </c>
      <c r="AL141" s="45" t="s">
        <v>1002</v>
      </c>
      <c r="AM141" s="45" t="s">
        <v>1006</v>
      </c>
      <c r="AN141" s="45" t="s">
        <v>67</v>
      </c>
      <c r="AO141" s="12">
        <f t="shared" si="36"/>
        <v>1</v>
      </c>
      <c r="AP141" s="15">
        <f t="shared" si="37"/>
        <v>0</v>
      </c>
      <c r="AQ141" s="15">
        <f t="shared" si="38"/>
        <v>1</v>
      </c>
      <c r="AR141" s="15">
        <f t="shared" si="39"/>
        <v>1</v>
      </c>
      <c r="AS141" s="26">
        <f t="shared" si="35"/>
        <v>1</v>
      </c>
    </row>
    <row r="142" spans="1:45">
      <c r="A142" t="str">
        <f>'Model output'!A141</f>
        <v>TCGA-EL-A4K0</v>
      </c>
      <c r="B142" s="52">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1</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28"/>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output'!G141)),AND(ISNUMBER(SEARCH("3",'Model output'!G141)),NOT(ISNUMBER(SEARCH("N3",'Model output'!G141)))),ISNUMBER(SEARCH("IV",'Model output'!G141)),ISNUMBER(SEARCH("four",'Model output'!G141)),ISNUMBER(SEARCH("4",'Model output'!G141)),ISNUMBER(SEARCH("V ",'Model output'!G141)),ISNUMBER(SEARCH("five",'Model output'!G141)),ISNUMBER(SEARCH("5",'Model output'!G141))))), "lateral", "central"))</f>
        <v/>
      </c>
      <c r="H142" t="str">
        <f>IF('Model output'!H141="","negative", IF('Model output'!H141=" ", "negative", IF('Model output'!H141="[]", "negative", IF(ISNUMBER(SEARCH("lymph node",'Model output'!H141)),"negative", IF(ISNUMBER(SEARCH("adipose tissue",'Model output'!H141)), "negative", IF(ISNUMBER(SEARCH("neck dissection",'Model output'!H141)),"negative","positive"))))))</f>
        <v>negative</v>
      </c>
      <c r="I142">
        <f>IF('Model output'!I141="","",IF(ISNUMBER('Model output'!I141),'Model output'!I141,1))</f>
        <v>1</v>
      </c>
      <c r="J142" t="str">
        <f>IF('Model output'!J141="","",IF(AND(ISNUMBER('Model output'!J141),'Model output'!J141&lt;=I142),'Model output'!J141,IF(ISNUMBER(SEARCH("0/",'Model output'!J141)),0,1)))</f>
        <v/>
      </c>
      <c r="K142" t="str" cm="1">
        <f t="array" ref="K142">IF(COUNT(FIND({0,1,2,3,4,5,6,7,8,9},'Model output'!K141))&gt;0,'Model output'!K141,"")</f>
        <v/>
      </c>
      <c r="L142" s="8" t="str">
        <f t="shared" si="32"/>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29"/>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output'!P141="",'Model output'!P141="C",ISNUMBER(SEARCH("Not identified", 'Model output'!P141)),ISNUMBER(SEARCH("Absent",'Model output'!P141)),ISNUMBER(SEARCH("Absence",'Model output'!P141)),AND(ISNUMBER(SEARCH("No",'Model output'!P141)),NOT(ISNUMBER(SEARCH("diagnostic",'Model output'!P141)))),ISNUMBER(SEARCH("Negative",'Model output'!P141))),"negative","positive")</f>
        <v>negative</v>
      </c>
      <c r="T142">
        <f>IF('Model output'!O141="","",'Model output'!O141)</f>
        <v>4</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9" t="str">
        <f>IF('Model output'!S141="","",'Model output'!S141)</f>
        <v>Absent</v>
      </c>
      <c r="Y142" t="str">
        <f>IF(OR('Model output'!S141="",ISNUMBER(SEARCH("No extension",'Model output'!S141)),ISNUMBER(SEARCH("Absent",'Model output'!S141)),ISNUMBER(SEARCH("Absence",'Model output'!S141)),AND(ISNUMBER(SEARCH("Not identified",'Model output'!S141)),NOT(ISNUMBER(SEARCH("Present, minimal",'Model output'!S141)))),AND(ISNUMBER(SEARCH("No",'Model output'!S141)),NOT(ISNUMBER(SEARCH("carcinoma",'Model output'!S141))),NOT(ISNUMBER(SEARCH("Present, minimal",'Model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muscle",X142)),ISNUMBER(SEARCH("larynx",X142)),AND(ISNUMBER(SEARCH("trachea",X142)),NOT(ISNUMBER(SEARCH("peritracheal fibroadipose tissue",X142)))),ISNUMBER(SEARCH("esophagus",X142)),ISNUMBER(SEARCH("recurrent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33" t="str">
        <f>IF(OR('Model output'!V141="", AND(ISERROR(SEARCH("Positive",'Model output'!V141)), ISNUMBER(SEARCH("Negative",'Model output'!V141))), ISNUMBER(SEARCH("Cannot be assessed",'Model output'!V141)), AND(ISNUMBER(SEARCH("Uninvolved",'Model output'!V141)),NOT(ISNUMBER(SEARCH("margin(s) involved",'Model output'!V141))),NOT(ISNUMBER(SEARCH("Involved by carcinoma for the second tumor",'Model output'!V141)))), ISNUMBER(SEARCH("No involvement",'Model output'!V141)), AND(NOT(ISNUMBER(SEARCH("focal",'Model output'!V141))),ISNUMBER(SEARCH("Free",'Model output'!V141))), ISNUMBER(SEARCH("narrowly excised",'Model output'!V141)), ISNUMBER(SEARCH("none",'Model output'!V141)), ISNUMBER(SEARCH("R0",'Model output'!V141)), ISNUMBER(SEARCH("&lt;0.2 mm",'Model output'!V141)), ISNUMBER(SEARCH("1 mm",'Model output'!V141)), ISNUMBER(SEARCH("0.1 CM",'Model output'!V141)), ISNUMBER(SEARCH("less than 0.2 mm",'Model output'!V141)), ISNUMBER(SEARCH("less than 1.0 mm",'Model output'!V141)), ISNUMBER(SEARCH("less than 0.5 mm",'Model output'!V141)), ISNUMBER(SEARCH("abut",'Model output'!V141))), "negative", "positive")</f>
        <v>negative</v>
      </c>
      <c r="AE142" s="40"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OR(ISNUMBER(SEARCH("papillary",N142,1)),ISNUMBER(SEARCH("papillary carcinoma",O142,1))),S142="positive"),AND(AND(ISNUMBER(J142),J142&gt;=5),M142=""),AND(AND(ISNUMBER(J142),J142&gt;=5),AND(ISNUMBER(M142),M142&gt;=1)),AND(ISNUMBER(SERACH("papillary",N142)),OR(Y142="positive",Z142="positive"), ISNUMBER(SEARCH("BRAF",AB142)))),"intermediate","low"))</f>
        <v>low</v>
      </c>
      <c r="AF142" s="41" t="str">
        <f t="shared" si="30"/>
        <v>1b</v>
      </c>
      <c r="AG142" s="41" t="str">
        <f t="shared" si="31"/>
        <v>0</v>
      </c>
      <c r="AH142" s="41" t="str">
        <f t="shared" si="33"/>
        <v>0</v>
      </c>
      <c r="AI142" s="46" t="str">
        <f t="shared" si="34"/>
        <v>I</v>
      </c>
      <c r="AJ142" s="40" t="s">
        <v>741</v>
      </c>
      <c r="AK142" s="45" t="s">
        <v>1002</v>
      </c>
      <c r="AL142" s="45" t="s">
        <v>1003</v>
      </c>
      <c r="AM142" s="45" t="s">
        <v>1006</v>
      </c>
      <c r="AN142" s="45" t="s">
        <v>67</v>
      </c>
      <c r="AO142" s="12">
        <f t="shared" ca="1" si="36"/>
        <v>1</v>
      </c>
      <c r="AP142" s="15">
        <f t="shared" si="37"/>
        <v>1</v>
      </c>
      <c r="AQ142" s="15">
        <f t="shared" si="38"/>
        <v>1</v>
      </c>
      <c r="AR142" s="15">
        <f t="shared" si="39"/>
        <v>1</v>
      </c>
      <c r="AS142" s="26">
        <f t="shared" si="35"/>
        <v>1</v>
      </c>
    </row>
    <row r="143" spans="1:45">
      <c r="A143" t="str">
        <f>'Model output'!A142</f>
        <v>TCGA-EL-A4K1</v>
      </c>
      <c r="B143" s="52">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x</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28"/>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output'!G142)),AND(ISNUMBER(SEARCH("3",'Model output'!G142)),NOT(ISNUMBER(SEARCH("N3",'Model output'!G142)))),ISNUMBER(SEARCH("IV",'Model output'!G142)),ISNUMBER(SEARCH("four",'Model output'!G142)),ISNUMBER(SEARCH("4",'Model output'!G142)),ISNUMBER(SEARCH("V ",'Model output'!G142)),ISNUMBER(SEARCH("five",'Model output'!G142)),ISNUMBER(SEARCH("5",'Model output'!G142))))), "lateral", "central"))</f>
        <v>central</v>
      </c>
      <c r="H143" t="str">
        <f>IF('Model output'!H142="","negative", IF('Model output'!H142=" ", "negative", IF('Model output'!H142="[]", "negative", IF(ISNUMBER(SEARCH("lymph node",'Model output'!H142)),"negative", IF(ISNUMBER(SEARCH("adipose tissue",'Model output'!H142)), "negative", IF(ISNUMBER(SEARCH("neck dissection",'Model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2"/>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29"/>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output'!P142="",'Model output'!P142="C",ISNUMBER(SEARCH("Not identified", 'Model output'!P142)),ISNUMBER(SEARCH("Absent",'Model output'!P142)),ISNUMBER(SEARCH("Absence",'Model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9" t="str">
        <f>IF('Model output'!S142="","",'Model output'!S142)</f>
        <v>skeletal muscle</v>
      </c>
      <c r="Y143" t="str">
        <f>IF(OR('Model output'!S142="",ISNUMBER(SEARCH("No extension",'Model output'!S142)),ISNUMBER(SEARCH("Absent",'Model output'!S142)),ISNUMBER(SEARCH("Absence",'Model output'!S142)),AND(ISNUMBER(SEARCH("Not identified",'Model output'!S142)),NOT(ISNUMBER(SEARCH("Present, minimal",'Model output'!S142)))),AND(ISNUMBER(SEARCH("No",'Model output'!S142)),NOT(ISNUMBER(SEARCH("carcinoma",'Model output'!S142))),NOT(ISNUMBER(SEARCH("Present, minimal",'Model output'!S142)))),ISNUMBER(SEARCH("negative",'Model output'!S142))),"negative",IF(Z143="positive","gETE", "positive"))</f>
        <v>gETE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muscle",X143)),ISNUMBER(SEARCH("larynx",X143)),AND(ISNUMBER(SEARCH("trachea",X143)),NOT(ISNUMBER(SEARCH("peritracheal fibroadipose tissue",X143)))),ISNUMBER(SEARCH("esophagus",X143)),ISNUMBER(SEARCH("recurrent laryngeal nerve",X143))),"positive","negative"))</f>
        <v>positive</v>
      </c>
      <c r="AA143" t="str">
        <f>IF('Model output'!T142="","",IF('Model output'!T142="Not mentioned", "No", "Yes"))</f>
        <v/>
      </c>
      <c r="AB143" t="str">
        <f>IF(AA143&lt;&gt;"Yes","",IF(OR('Model output'!U142="",ISNUMBER(SEARCH("Not identified",'Model output'!U142))),"",'Model output'!U142))</f>
        <v/>
      </c>
      <c r="AC143" s="33" t="str">
        <f>IF(OR('Model output'!V142="", AND(ISERROR(SEARCH("Positive",'Model output'!V142)), ISNUMBER(SEARCH("Negative",'Model output'!V142))), ISNUMBER(SEARCH("Cannot be assessed",'Model output'!V142)), AND(ISNUMBER(SEARCH("Uninvolved",'Model output'!V142)),NOT(ISNUMBER(SEARCH("margin(s) involved",'Model output'!V142))),NOT(ISNUMBER(SEARCH("Involved by carcinoma for the second tumor",'Model output'!V142)))), ISNUMBER(SEARCH("No involvement",'Model output'!V142)), AND(NOT(ISNUMBER(SEARCH("focal",'Model output'!V142))),ISNUMBER(SEARCH("Free",'Model output'!V142))), ISNUMBER(SEARCH("narrowly excised",'Model output'!V142)), ISNUMBER(SEARCH("none",'Model output'!V142)), ISNUMBER(SEARCH("R0",'Model output'!V142)), ISNUMBER(SEARCH("&lt;0.2 mm",'Model output'!V142)), ISNUMBER(SEARCH("1 mm",'Model output'!V142)), ISNUMBER(SEARCH("0.1 CM",'Model output'!V142)), ISNUMBER(SEARCH("less than 0.2 mm",'Model output'!V142)), ISNUMBER(SEARCH("less than 1.0 mm",'Model output'!V142)), ISNUMBER(SEARCH("less than 0.5 mm",'Model output'!V142)), ISNUMBER(SEARCH("abut",'Model output'!V142))), "negative", "positive")</f>
        <v>negative</v>
      </c>
      <c r="AE143" s="40" t="str" cm="1">
        <f t="array" ref="AE143">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OR(ISNUMBER(SEARCH("papillary",N143,1)),ISNUMBER(SEARCH("papillary carcinoma",O143,1))),S143="positive"),AND(AND(ISNUMBER(J143),J143&gt;=5),M143=""),AND(AND(ISNUMBER(J143),J143&gt;=5),AND(ISNUMBER(M143),M143&gt;=1)),AND(ISNUMBER(SERACH("papillary",N143)),OR(Y143="positive",Z143="positive"), ISNUMBER(SEARCH("BRAF",AB143)))),"intermediate","low"))</f>
        <v>high</v>
      </c>
      <c r="AF143" s="41" t="str">
        <f t="shared" si="30"/>
        <v>3b</v>
      </c>
      <c r="AG143" s="41" t="str">
        <f t="shared" si="31"/>
        <v>1a</v>
      </c>
      <c r="AH143" s="41" t="str">
        <f t="shared" si="33"/>
        <v>0</v>
      </c>
      <c r="AI143" s="46" t="str">
        <f t="shared" si="34"/>
        <v>II</v>
      </c>
      <c r="AJ143" s="40" t="s">
        <v>738</v>
      </c>
      <c r="AK143" s="45" t="s">
        <v>1001</v>
      </c>
      <c r="AL143" s="45" t="s">
        <v>1007</v>
      </c>
      <c r="AM143" s="45" t="s">
        <v>1006</v>
      </c>
      <c r="AN143" s="45" t="s">
        <v>1004</v>
      </c>
      <c r="AO143" s="12">
        <f t="shared" si="36"/>
        <v>1</v>
      </c>
      <c r="AP143" s="15">
        <f t="shared" si="37"/>
        <v>1</v>
      </c>
      <c r="AQ143" s="15">
        <f t="shared" si="38"/>
        <v>1</v>
      </c>
      <c r="AR143" s="15">
        <f t="shared" si="39"/>
        <v>1</v>
      </c>
      <c r="AS143" s="26">
        <f t="shared" si="35"/>
        <v>1</v>
      </c>
    </row>
    <row r="144" spans="1:45">
      <c r="A144" t="str">
        <f>'Model output'!A143</f>
        <v>TCGA-EL-A4K2</v>
      </c>
      <c r="B144" s="52">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1</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x</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x</v>
      </c>
      <c r="F144" t="str">
        <f t="shared" si="28"/>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output'!G143)),AND(ISNUMBER(SEARCH("3",'Model output'!G143)),NOT(ISNUMBER(SEARCH("N3",'Model output'!G143)))),ISNUMBER(SEARCH("IV",'Model output'!G143)),ISNUMBER(SEARCH("four",'Model output'!G143)),ISNUMBER(SEARCH("4",'Model output'!G143)),ISNUMBER(SEARCH("V ",'Model output'!G143)),ISNUMBER(SEARCH("five",'Model output'!G143)),ISNUMBER(SEARCH("5",'Model output'!G143))))), "lateral", "central"))</f>
        <v/>
      </c>
      <c r="H144" t="str">
        <f>IF('Model output'!H143="","negative", IF('Model output'!H143=" ", "negative", IF('Model output'!H143="[]", "negative", IF(ISNUMBER(SEARCH("lymph node",'Model output'!H143)),"negative", IF(ISNUMBER(SEARCH("adipose tissue",'Model output'!H143)), "negative", IF(ISNUMBER(SEARCH("neck dissection",'Model output'!H143)),"negative","positive"))))))</f>
        <v>negative</v>
      </c>
      <c r="I144" t="str">
        <f>IF('Model output'!I143="","",IF(ISNUMBER('Model output'!I143),'Model output'!I143,1))</f>
        <v/>
      </c>
      <c r="J144" t="str">
        <f>IF('Model output'!J143="","",IF(AND(ISNUMBER('Model output'!J143),'Model output'!J143&lt;=I144),'Model output'!J143,IF(ISNUMBER(SEARCH("0/",'Model output'!J143)),0,1)))</f>
        <v/>
      </c>
      <c r="K144" t="str" cm="1">
        <f t="array" ref="K144">IF(COUNT(FIND({0,1,2,3,4,5,6,7,8,9},'Model output'!K143))&gt;0,'Model output'!K143,"")</f>
        <v/>
      </c>
      <c r="L144" s="8" t="str">
        <f t="shared" si="32"/>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29"/>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output'!P143="",'Model output'!P143="C",ISNUMBER(SEARCH("Not identified", 'Model output'!P143)),ISNUMBER(SEARCH("Absent",'Model output'!P143)),ISNUMBER(SEARCH("Absence",'Model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9" t="str">
        <f>IF('Model output'!S143="","",'Model output'!S143)</f>
        <v>Absent</v>
      </c>
      <c r="Y144" t="str">
        <f>IF(OR('Model output'!S143="",ISNUMBER(SEARCH("No extension",'Model output'!S143)),ISNUMBER(SEARCH("Absent",'Model output'!S143)),ISNUMBER(SEARCH("Absence",'Model output'!S143)),AND(ISNUMBER(SEARCH("Not identified",'Model output'!S143)),NOT(ISNUMBER(SEARCH("Present, minimal",'Model output'!S143)))),AND(ISNUMBER(SEARCH("No",'Model output'!S143)),NOT(ISNUMBER(SEARCH("carcinoma",'Model output'!S143))),NOT(ISNUMBER(SEARCH("Present, minimal",'Model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muscle",X144)),ISNUMBER(SEARCH("larynx",X144)),AND(ISNUMBER(SEARCH("trachea",X144)),NOT(ISNUMBER(SEARCH("peritracheal fibroadipose tissue",X144)))),ISNUMBER(SEARCH("esophagus",X144)),ISNUMBER(SEARCH("recurrent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33" t="str">
        <f>IF(OR('Model output'!V143="", AND(ISERROR(SEARCH("Positive",'Model output'!V143)), ISNUMBER(SEARCH("Negative",'Model output'!V143))), ISNUMBER(SEARCH("Cannot be assessed",'Model output'!V143)), AND(ISNUMBER(SEARCH("Uninvolved",'Model output'!V143)),NOT(ISNUMBER(SEARCH("margin(s) involved",'Model output'!V143))),NOT(ISNUMBER(SEARCH("Involved by carcinoma for the second tumor",'Model output'!V143)))), ISNUMBER(SEARCH("No involvement",'Model output'!V143)), AND(NOT(ISNUMBER(SEARCH("focal",'Model output'!V143))),ISNUMBER(SEARCH("Free",'Model output'!V143))), ISNUMBER(SEARCH("narrowly excised",'Model output'!V143)), ISNUMBER(SEARCH("none",'Model output'!V143)), ISNUMBER(SEARCH("R0",'Model output'!V143)), ISNUMBER(SEARCH("&lt;0.2 mm",'Model output'!V143)), ISNUMBER(SEARCH("1 mm",'Model output'!V143)), ISNUMBER(SEARCH("0.1 CM",'Model output'!V143)), ISNUMBER(SEARCH("less than 0.2 mm",'Model output'!V143)), ISNUMBER(SEARCH("less than 1.0 mm",'Model output'!V143)), ISNUMBER(SEARCH("less than 0.5 mm",'Model output'!V143)), ISNUMBER(SEARCH("abut",'Model output'!V143))), "negative", "positive")</f>
        <v>negative</v>
      </c>
      <c r="AE144" s="40"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OR(ISNUMBER(SEARCH("papillary",N144,1)),ISNUMBER(SEARCH("papillary carcinoma",O144,1))),S144="positive"),AND(AND(ISNUMBER(J144),J144&gt;=5),M144=""),AND(AND(ISNUMBER(J144),J144&gt;=5),AND(ISNUMBER(M144),M144&gt;=1)),AND(ISNUMBER(SERACH("papillary",N144)),OR(Y144="positive",Z144="positive"), ISNUMBER(SEARCH("BRAF",AB144)))),"intermediate","low"))</f>
        <v>low</v>
      </c>
      <c r="AF144" s="41" t="str">
        <f t="shared" si="30"/>
        <v>1b</v>
      </c>
      <c r="AG144" s="41" t="str">
        <f t="shared" si="31"/>
        <v>0</v>
      </c>
      <c r="AH144" s="41" t="str">
        <f t="shared" si="33"/>
        <v>0</v>
      </c>
      <c r="AI144" s="46" t="str">
        <f t="shared" si="34"/>
        <v>I</v>
      </c>
      <c r="AJ144" s="40" t="s">
        <v>741</v>
      </c>
      <c r="AK144" s="45" t="s">
        <v>1002</v>
      </c>
      <c r="AL144" s="45" t="s">
        <v>1003</v>
      </c>
      <c r="AM144" s="45" t="s">
        <v>1006</v>
      </c>
      <c r="AN144" s="45" t="s">
        <v>67</v>
      </c>
      <c r="AO144" s="12">
        <f t="shared" ca="1" si="36"/>
        <v>1</v>
      </c>
      <c r="AP144" s="15">
        <f t="shared" si="37"/>
        <v>1</v>
      </c>
      <c r="AQ144" s="15">
        <f t="shared" si="38"/>
        <v>1</v>
      </c>
      <c r="AR144" s="15">
        <f t="shared" si="39"/>
        <v>1</v>
      </c>
      <c r="AS144" s="26">
        <f t="shared" si="35"/>
        <v>1</v>
      </c>
    </row>
    <row r="145" spans="1:45">
      <c r="A145" t="str">
        <f>'Model output'!A144</f>
        <v>TCGA-EL-A4K4</v>
      </c>
      <c r="B145" s="52">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
      </c>
      <c r="F145" t="str">
        <f t="shared" si="28"/>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output'!G144)),AND(ISNUMBER(SEARCH("3",'Model output'!G144)),NOT(ISNUMBER(SEARCH("N3",'Model output'!G144)))),ISNUMBER(SEARCH("IV",'Model output'!G144)),ISNUMBER(SEARCH("four",'Model output'!G144)),ISNUMBER(SEARCH("4",'Model output'!G144)),ISNUMBER(SEARCH("V ",'Model output'!G144)),ISNUMBER(SEARCH("five",'Model output'!G144)),ISNUMBER(SEARCH("5",'Model output'!G144))))), "lateral", "central"))</f>
        <v>lateral</v>
      </c>
      <c r="H145" t="str">
        <f>IF('Model output'!H144="","negative", IF('Model output'!H144=" ", "negative", IF('Model output'!H144="[]", "negative", IF(ISNUMBER(SEARCH("lymph node",'Model output'!H144)),"negative", IF(ISNUMBER(SEARCH("adipose tissue",'Model output'!H144)), "negative", IF(ISNUMBER(SEARCH("neck dissection",'Model output'!H144)),"negative","positive"))))))</f>
        <v>negative</v>
      </c>
      <c r="I145">
        <f>IF('Model output'!I144="","",IF(ISNUMBER('Model output'!I144),'Model output'!I144,1))</f>
        <v>35</v>
      </c>
      <c r="J145">
        <f>IF('Model output'!J144="","",IF(AND(ISNUMBER('Model output'!J144),'Model output'!J144&lt;=I145),'Model output'!J144,IF(ISNUMBER(SEARCH("0/",'Model output'!J144)),0,1)))</f>
        <v>24</v>
      </c>
      <c r="K145" t="str" cm="1">
        <f t="array" ref="K145">IF(COUNT(FIND({0,1,2,3,4,5,6,7,8,9},'Model output'!K144))&gt;0,'Model output'!K144,"")</f>
        <v>5 cm</v>
      </c>
      <c r="L145" s="8" t="str">
        <f t="shared" si="32"/>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Conventional</v>
      </c>
      <c r="P145" t="str">
        <f>IF('Model output'!N144="","",'Model output'!N144)</f>
        <v>4.4 cm</v>
      </c>
      <c r="Q145" t="str">
        <f t="shared" si="29"/>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output'!P144="",'Model output'!P144="C",ISNUMBER(SEARCH("Not identified", 'Model output'!P144)),ISNUMBER(SEARCH("Absent",'Model output'!P144)),ISNUMBER(SEARCH("Absence",'Model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negative</v>
      </c>
      <c r="X145" s="19" t="str">
        <f>IF('Model output'!S144="","",'Model output'!S144)</f>
        <v>Present, extending into skeletal muscle</v>
      </c>
      <c r="Y145" t="str">
        <f>IF(OR('Model output'!S144="",ISNUMBER(SEARCH("No extension",'Model output'!S144)),ISNUMBER(SEARCH("Absent",'Model output'!S144)),ISNUMBER(SEARCH("Absence",'Model output'!S144)),AND(ISNUMBER(SEARCH("Not identified",'Model output'!S144)),NOT(ISNUMBER(SEARCH("Present, minimal",'Model output'!S144)))),AND(ISNUMBER(SEARCH("No",'Model output'!S144)),NOT(ISNUMBER(SEARCH("carcinoma",'Model output'!S144))),NOT(ISNUMBER(SEARCH("Present, minimal",'Model output'!S144)))),ISNUMBER(SEARCH("negative",'Model output'!S144))),"negative",IF(Z145="positive","gETE", "positive"))</f>
        <v>gETE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muscle",X145)),ISNUMBER(SEARCH("larynx",X145)),AND(ISNUMBER(SEARCH("trachea",X145)),NOT(ISNUMBER(SEARCH("peritracheal fibroadipose tissue",X145)))),ISNUMBER(SEARCH("esophagus",X145)),ISNUMBER(SEARCH("recurrent laryngeal nerve",X145))),"positive","negative"))</f>
        <v>positive</v>
      </c>
      <c r="AA145" t="str">
        <f>IF('Model output'!T144="","",IF('Model output'!T144="Not mentioned", "No", "Yes"))</f>
        <v/>
      </c>
      <c r="AB145" t="str">
        <f>IF(AA145&lt;&gt;"Yes","",IF(OR('Model output'!U144="",ISNUMBER(SEARCH("Not identified",'Model output'!U144))),"",'Model output'!U144))</f>
        <v/>
      </c>
      <c r="AC145" s="33" t="str">
        <f>IF(OR('Model output'!V144="", AND(ISERROR(SEARCH("Positive",'Model output'!V144)), ISNUMBER(SEARCH("Negative",'Model output'!V144))), ISNUMBER(SEARCH("Cannot be assessed",'Model output'!V144)), AND(ISNUMBER(SEARCH("Uninvolved",'Model output'!V144)),NOT(ISNUMBER(SEARCH("margin(s) involved",'Model output'!V144))),NOT(ISNUMBER(SEARCH("Involved by carcinoma for the second tumor",'Model output'!V144)))), ISNUMBER(SEARCH("No involvement",'Model output'!V144)), AND(NOT(ISNUMBER(SEARCH("focal",'Model output'!V144))),ISNUMBER(SEARCH("Free",'Model output'!V144))), ISNUMBER(SEARCH("narrowly excised",'Model output'!V144)), ISNUMBER(SEARCH("none",'Model output'!V144)), ISNUMBER(SEARCH("R0",'Model output'!V144)), ISNUMBER(SEARCH("&lt;0.2 mm",'Model output'!V144)), ISNUMBER(SEARCH("1 mm",'Model output'!V144)), ISNUMBER(SEARCH("0.1 CM",'Model output'!V144)), ISNUMBER(SEARCH("less than 0.2 mm",'Model output'!V144)), ISNUMBER(SEARCH("less than 1.0 mm",'Model output'!V144)), ISNUMBER(SEARCH("less than 0.5 mm",'Model output'!V144)), ISNUMBER(SEARCH("abut",'Model output'!V144))), "negative", "positive")</f>
        <v>positive</v>
      </c>
      <c r="AE145" s="40"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OR(ISNUMBER(SEARCH("papillary",N145,1)),ISNUMBER(SEARCH("papillary carcinoma",O145,1))),S145="positive"),AND(AND(ISNUMBER(J145),J145&gt;=5),M145=""),AND(AND(ISNUMBER(J145),J145&gt;=5),AND(ISNUMBER(M145),M145&gt;=1)),AND(ISNUMBER(SERACH("papillary",N145)),OR(Y145="positive",Z145="positive"), ISNUMBER(SEARCH("BRAF",AB145)))),"intermediate","low"))</f>
        <v>high</v>
      </c>
      <c r="AF145" s="41" t="str">
        <f t="shared" si="30"/>
        <v>3b</v>
      </c>
      <c r="AG145" s="41" t="str">
        <f t="shared" si="31"/>
        <v>1b</v>
      </c>
      <c r="AH145" s="41" t="str">
        <f t="shared" si="33"/>
        <v>0</v>
      </c>
      <c r="AI145" s="46" t="str">
        <f t="shared" si="34"/>
        <v>I</v>
      </c>
      <c r="AJ145" s="40" t="s">
        <v>738</v>
      </c>
      <c r="AK145" s="45" t="s">
        <v>1001</v>
      </c>
      <c r="AL145" s="45" t="s">
        <v>1002</v>
      </c>
      <c r="AM145" s="45" t="s">
        <v>1006</v>
      </c>
      <c r="AN145" s="45" t="s">
        <v>67</v>
      </c>
      <c r="AO145" s="12">
        <f t="shared" si="36"/>
        <v>1</v>
      </c>
      <c r="AP145" s="15">
        <f t="shared" si="37"/>
        <v>1</v>
      </c>
      <c r="AQ145" s="15">
        <f t="shared" si="38"/>
        <v>1</v>
      </c>
      <c r="AR145" s="15">
        <f t="shared" si="39"/>
        <v>1</v>
      </c>
      <c r="AS145" s="26">
        <f t="shared" si="35"/>
        <v>1</v>
      </c>
    </row>
    <row r="146" spans="1:45">
      <c r="A146" t="str">
        <f>'Model output'!A145</f>
        <v>TCGA-EL-A4K6</v>
      </c>
      <c r="B146" s="52">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
      </c>
      <c r="F146" t="str">
        <f t="shared" si="28"/>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output'!G145)),AND(ISNUMBER(SEARCH("3",'Model output'!G145)),NOT(ISNUMBER(SEARCH("N3",'Model output'!G145)))),ISNUMBER(SEARCH("IV",'Model output'!G145)),ISNUMBER(SEARCH("four",'Model output'!G145)),ISNUMBER(SEARCH("4",'Model output'!G145)),ISNUMBER(SEARCH("V ",'Model output'!G145)),ISNUMBER(SEARCH("five",'Model output'!G145)),ISNUMBER(SEARCH("5",'Model output'!G145))))), "lateral", "central"))</f>
        <v>central</v>
      </c>
      <c r="H146" t="str">
        <f>IF('Model output'!H145="","negative", IF('Model output'!H145=" ", "negative", IF('Model output'!H145="[]", "negative", IF(ISNUMBER(SEARCH("lymph node",'Model output'!H145)),"negative", IF(ISNUMBER(SEARCH("adipose tissue",'Model output'!H145)), "negative", IF(ISNUMBER(SEARCH("neck dissection",'Model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1.4 cm</v>
      </c>
      <c r="L146" s="8" t="str">
        <f t="shared" si="32"/>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 variant</v>
      </c>
      <c r="P146" t="str">
        <f>IF('Model output'!N145="","",'Model output'!N145)</f>
        <v>6.2 cm</v>
      </c>
      <c r="Q146" t="str">
        <f t="shared" si="29"/>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output'!P145="",'Model output'!P145="C",ISNUMBER(SEARCH("Not identified", 'Model output'!P145)),ISNUMBER(SEARCH("Absent",'Model output'!P145)),ISNUMBER(SEARCH("Absence",'Model output'!P145)),AND(ISNUMBER(SEARCH("No",'Model output'!P145)),NOT(ISNUMBER(SEARCH("diagnostic",'Model output'!P145)))),ISNUMBER(SEARCH("Negative",'Model output'!P145))),"negative","positive")</f>
        <v>negative</v>
      </c>
      <c r="T146">
        <f>IF('Model output'!O145="","",'Model output'!O145)</f>
        <v>2</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9" t="str">
        <f>IF('Model output'!S145="","",'Model output'!S145)</f>
        <v>perithyroidal fibradipose tissue</v>
      </c>
      <c r="Y146" t="str">
        <f>IF(OR('Model output'!S145="",ISNUMBER(SEARCH("No extension",'Model output'!S145)),ISNUMBER(SEARCH("Absent",'Model output'!S145)),ISNUMBER(SEARCH("Absence",'Model output'!S145)),AND(ISNUMBER(SEARCH("Not identified",'Model output'!S145)),NOT(ISNUMBER(SEARCH("Present, minimal",'Model output'!S145)))),AND(ISNUMBER(SEARCH("No",'Model output'!S145)),NOT(ISNUMBER(SEARCH("carcinoma",'Model output'!S145))),NOT(ISNUMBER(SEARCH("Present, minimal",'Model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muscle",X146)),ISNUMBER(SEARCH("larynx",X146)),AND(ISNUMBER(SEARCH("trachea",X146)),NOT(ISNUMBER(SEARCH("peritracheal fibroadipose tissue",X146)))),ISNUMBER(SEARCH("esophagus",X146)),ISNUMBER(SEARCH("recurrent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33" t="str">
        <f>IF(OR('Model output'!V145="", AND(ISERROR(SEARCH("Positive",'Model output'!V145)), ISNUMBER(SEARCH("Negative",'Model output'!V145))), ISNUMBER(SEARCH("Cannot be assessed",'Model output'!V145)), AND(ISNUMBER(SEARCH("Uninvolved",'Model output'!V145)),NOT(ISNUMBER(SEARCH("margin(s) involved",'Model output'!V145))),NOT(ISNUMBER(SEARCH("Involved by carcinoma for the second tumor",'Model output'!V145)))), ISNUMBER(SEARCH("No involvement",'Model output'!V145)), AND(NOT(ISNUMBER(SEARCH("focal",'Model output'!V145))),ISNUMBER(SEARCH("Free",'Model output'!V145))), ISNUMBER(SEARCH("narrowly excised",'Model output'!V145)), ISNUMBER(SEARCH("none",'Model output'!V145)), ISNUMBER(SEARCH("R0",'Model output'!V145)), ISNUMBER(SEARCH("&lt;0.2 mm",'Model output'!V145)), ISNUMBER(SEARCH("1 mm",'Model output'!V145)), ISNUMBER(SEARCH("0.1 CM",'Model output'!V145)), ISNUMBER(SEARCH("less than 0.2 mm",'Model output'!V145)), ISNUMBER(SEARCH("less than 1.0 mm",'Model output'!V145)), ISNUMBER(SEARCH("less than 0.5 mm",'Model output'!V145)), ISNUMBER(SEARCH("abut",'Model output'!V145))), "negative", "positive")</f>
        <v>negative</v>
      </c>
      <c r="AE146" s="40"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OR(ISNUMBER(SEARCH("papillary",N146,1)),ISNUMBER(SEARCH("papillary carcinoma",O146,1))),S146="positive"),AND(AND(ISNUMBER(J146),J146&gt;=5),M146=""),AND(AND(ISNUMBER(J146),J146&gt;=5),AND(ISNUMBER(M146),M146&gt;=1)),AND(ISNUMBER(SERACH("papillary",N146)),OR(Y146="positive",Z146="positive"), ISNUMBER(SEARCH("BRAF",AB146)))),"intermediate","low"))</f>
        <v>intermediate</v>
      </c>
      <c r="AF146" s="41" t="str">
        <f t="shared" si="30"/>
        <v>3a</v>
      </c>
      <c r="AG146" s="41" t="str">
        <f t="shared" si="31"/>
        <v>1a</v>
      </c>
      <c r="AH146" s="41" t="str">
        <f t="shared" si="33"/>
        <v>0</v>
      </c>
      <c r="AI146" s="46" t="str">
        <f t="shared" si="34"/>
        <v>II</v>
      </c>
      <c r="AJ146" s="40" t="s">
        <v>742</v>
      </c>
      <c r="AK146" s="45" t="s">
        <v>1008</v>
      </c>
      <c r="AL146" s="45" t="s">
        <v>1007</v>
      </c>
      <c r="AM146" s="45" t="s">
        <v>1006</v>
      </c>
      <c r="AN146" s="45" t="s">
        <v>1004</v>
      </c>
      <c r="AO146" s="12">
        <f t="shared" ca="1" si="36"/>
        <v>1</v>
      </c>
      <c r="AP146" s="15">
        <f t="shared" si="37"/>
        <v>1</v>
      </c>
      <c r="AQ146" s="15">
        <f t="shared" si="38"/>
        <v>1</v>
      </c>
      <c r="AR146" s="15">
        <f t="shared" si="39"/>
        <v>1</v>
      </c>
      <c r="AS146" s="26">
        <f t="shared" si="35"/>
        <v>1</v>
      </c>
    </row>
    <row r="147" spans="1:45">
      <c r="A147" t="str">
        <f>'Model output'!A146</f>
        <v>TCGA-EL-A4K9</v>
      </c>
      <c r="B147" s="52">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1</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X</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X</v>
      </c>
      <c r="F147" t="str">
        <f t="shared" si="28"/>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output'!G146)),AND(ISNUMBER(SEARCH("3",'Model output'!G146)),NOT(ISNUMBER(SEARCH("N3",'Model output'!G146)))),ISNUMBER(SEARCH("IV",'Model output'!G146)),ISNUMBER(SEARCH("four",'Model output'!G146)),ISNUMBER(SEARCH("4",'Model output'!G146)),ISNUMBER(SEARCH("V ",'Model output'!G146)),ISNUMBER(SEARCH("five",'Model output'!G146)),ISNUMBER(SEARCH("5",'Model output'!G146))))), "lateral", "central"))</f>
        <v/>
      </c>
      <c r="H147" t="str">
        <f>IF('Model output'!H146="","negative", IF('Model output'!H146=" ", "negative", IF('Model output'!H146="[]", "negative", IF(ISNUMBER(SEARCH("lymph node",'Model output'!H146)),"negative", IF(ISNUMBER(SEARCH("adipose tissue",'Model output'!H146)), "negative", IF(ISNUMBER(SEARCH("neck dissection",'Model output'!H146)),"negative","positive"))))))</f>
        <v>negative</v>
      </c>
      <c r="I147" t="str">
        <f>IF('Model output'!I146="","",IF(ISNUMBER('Model output'!I146),'Model output'!I146,1))</f>
        <v/>
      </c>
      <c r="J147" t="str">
        <f>IF('Model output'!J146="","",IF(AND(ISNUMBER('Model output'!J146),'Model output'!J146&lt;=I147),'Model output'!J146,IF(ISNUMBER(SEARCH("0/",'Model output'!J146)),0,1)))</f>
        <v/>
      </c>
      <c r="K147" t="str" cm="1">
        <f t="array" ref="K147">IF(COUNT(FIND({0,1,2,3,4,5,6,7,8,9},'Model output'!K146))&gt;0,'Model output'!K146,"")</f>
        <v/>
      </c>
      <c r="L147" s="8" t="str">
        <f t="shared" si="32"/>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29"/>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output'!P146="",'Model output'!P146="C",ISNUMBER(SEARCH("Not identified", 'Model output'!P146)),ISNUMBER(SEARCH("Absent",'Model output'!P146)),ISNUMBER(SEARCH("Absence",'Model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9" t="str">
        <f>IF('Model output'!S146="","",'Model output'!S146)</f>
        <v>Present, extending into fibroadipose tissue</v>
      </c>
      <c r="Y147" t="str">
        <f>IF(OR('Model output'!S146="",ISNUMBER(SEARCH("No extension",'Model output'!S146)),ISNUMBER(SEARCH("Absent",'Model output'!S146)),ISNUMBER(SEARCH("Absence",'Model output'!S146)),AND(ISNUMBER(SEARCH("Not identified",'Model output'!S146)),NOT(ISNUMBER(SEARCH("Present, minimal",'Model output'!S146)))),AND(ISNUMBER(SEARCH("No",'Model output'!S146)),NOT(ISNUMBER(SEARCH("carcinoma",'Model output'!S146))),NOT(ISNUMBER(SEARCH("Present, minimal",'Model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muscle",X147)),ISNUMBER(SEARCH("larynx",X147)),AND(ISNUMBER(SEARCH("trachea",X147)),NOT(ISNUMBER(SEARCH("peritracheal fibroadipose tissue",X147)))),ISNUMBER(SEARCH("esophagus",X147)),ISNUMBER(SEARCH("recurrent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33" t="str">
        <f>IF(OR('Model output'!V146="", AND(ISERROR(SEARCH("Positive",'Model output'!V146)), ISNUMBER(SEARCH("Negative",'Model output'!V146))), ISNUMBER(SEARCH("Cannot be assessed",'Model output'!V146)), AND(ISNUMBER(SEARCH("Uninvolved",'Model output'!V146)),NOT(ISNUMBER(SEARCH("margin(s) involved",'Model output'!V146))),NOT(ISNUMBER(SEARCH("Involved by carcinoma for the second tumor",'Model output'!V146)))), ISNUMBER(SEARCH("No involvement",'Model output'!V146)), AND(NOT(ISNUMBER(SEARCH("focal",'Model output'!V146))),ISNUMBER(SEARCH("Free",'Model output'!V146))), ISNUMBER(SEARCH("narrowly excised",'Model output'!V146)), ISNUMBER(SEARCH("none",'Model output'!V146)), ISNUMBER(SEARCH("R0",'Model output'!V146)), ISNUMBER(SEARCH("&lt;0.2 mm",'Model output'!V146)), ISNUMBER(SEARCH("1 mm",'Model output'!V146)), ISNUMBER(SEARCH("0.1 CM",'Model output'!V146)), ISNUMBER(SEARCH("less than 0.2 mm",'Model output'!V146)), ISNUMBER(SEARCH("less than 1.0 mm",'Model output'!V146)), ISNUMBER(SEARCH("less than 0.5 mm",'Model output'!V146)), ISNUMBER(SEARCH("abut",'Model output'!V146))), "negative", "positive")</f>
        <v>negative</v>
      </c>
      <c r="AE147" s="40"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OR(ISNUMBER(SEARCH("papillary",N147,1)),ISNUMBER(SEARCH("papillary carcinoma",O147,1))),S147="positive"),AND(AND(ISNUMBER(J147),J147&gt;=5),M147=""),AND(AND(ISNUMBER(J147),J147&gt;=5),AND(ISNUMBER(M147),M147&gt;=1)),AND(ISNUMBER(SERACH("papillary",N147)),OR(Y147="positive",Z147="positive"), ISNUMBER(SEARCH("BRAF",AB147)))),"intermediate","low"))</f>
        <v>intermediate</v>
      </c>
      <c r="AF147" s="41" t="str">
        <f t="shared" si="30"/>
        <v>1b</v>
      </c>
      <c r="AG147" s="41" t="str">
        <f t="shared" si="31"/>
        <v>0</v>
      </c>
      <c r="AH147" s="41" t="str">
        <f t="shared" si="33"/>
        <v>0</v>
      </c>
      <c r="AI147" s="46" t="str">
        <f t="shared" si="34"/>
        <v>I</v>
      </c>
      <c r="AJ147" s="40" t="s">
        <v>742</v>
      </c>
      <c r="AK147" s="45" t="s">
        <v>1002</v>
      </c>
      <c r="AL147" s="45" t="s">
        <v>1006</v>
      </c>
      <c r="AM147" s="45" t="s">
        <v>1006</v>
      </c>
      <c r="AN147" s="45" t="s">
        <v>67</v>
      </c>
      <c r="AO147" s="12">
        <f t="shared" ca="1" si="36"/>
        <v>1</v>
      </c>
      <c r="AP147" s="15">
        <f t="shared" si="37"/>
        <v>1</v>
      </c>
      <c r="AQ147" s="15">
        <f t="shared" si="38"/>
        <v>1</v>
      </c>
      <c r="AR147" s="15">
        <f t="shared" si="39"/>
        <v>1</v>
      </c>
      <c r="AS147" s="26">
        <f t="shared" si="35"/>
        <v>1</v>
      </c>
    </row>
    <row r="148" spans="1:45">
      <c r="A148" t="str">
        <f>'Model output'!A147</f>
        <v>TCGA-EL-A4KD</v>
      </c>
      <c r="B148" s="52">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X</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28"/>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output'!G147)),AND(ISNUMBER(SEARCH("3",'Model output'!G147)),NOT(ISNUMBER(SEARCH("N3",'Model output'!G147)))),ISNUMBER(SEARCH("IV",'Model output'!G147)),ISNUMBER(SEARCH("four",'Model output'!G147)),ISNUMBER(SEARCH("4",'Model output'!G147)),ISNUMBER(SEARCH("V ",'Model output'!G147)),ISNUMBER(SEARCH("five",'Model output'!G147)),ISNUMBER(SEARCH("5",'Model output'!G147))))), "lateral", "central"))</f>
        <v>lateral</v>
      </c>
      <c r="H148" t="str">
        <f>IF('Model output'!H147="","negative", IF('Model output'!H147=" ", "negative", IF('Model output'!H147="[]", "negative", IF(ISNUMBER(SEARCH("lymph node",'Model output'!H147)),"negative", IF(ISNUMBER(SEARCH("adipose tissue",'Model output'!H147)), "negative", IF(ISNUMBER(SEARCH("neck dissection",'Model output'!H147)),"negative","positive"))))))</f>
        <v>negative</v>
      </c>
      <c r="I148">
        <f>IF('Model output'!I147="","",IF(ISNUMBER('Model output'!I147),'Model output'!I147,1))</f>
        <v>21</v>
      </c>
      <c r="J148">
        <f>IF('Model output'!J147="","",IF(AND(ISNUMBER('Model output'!J147),'Model output'!J147&lt;=I148),'Model output'!J147,IF(ISNUMBER(SEARCH("0/",'Model output'!J147)),0,1)))</f>
        <v>4</v>
      </c>
      <c r="K148" t="str" cm="1">
        <f t="array" ref="K148">IF(COUNT(FIND({0,1,2,3,4,5,6,7,8,9},'Model output'!K147))&gt;0,'Model output'!K147,"")</f>
        <v>1.4 cm</v>
      </c>
      <c r="L148" s="8" t="str">
        <f t="shared" si="32"/>
        <v>1.4cm</v>
      </c>
      <c r="M148" cm="1">
        <f t="array" ref="M148">IF(L148="","",IF(ISNUMBER(SEARCH("cm",L148)),MAX(VALUE(SUBSTITUTE(_xlfn.FILTERXML("&lt;t&gt;&lt;s&gt;"&amp;SUBSTITUTE(L148,",","&lt;/s&gt;&lt;s&gt;")&amp;"&lt;/s&gt;&lt;/t&gt;","//s"),"cm",""))),MAX(VALUE(SUBSTITUTE(_xlfn.FILTERXML("&lt;t&gt;&lt;s&gt;"&amp;SUBSTITUTE(L148,",","&lt;/s&gt;&lt;s&gt;")&amp;"&lt;/s&gt;&lt;/t&gt;","//s"),"mm","")))/10))</f>
        <v>1.4</v>
      </c>
      <c r="N148" t="str">
        <f>IF('Model output'!L147="","",'Model output'!L147)</f>
        <v>Papillary</v>
      </c>
      <c r="O148" t="str">
        <f>IF('Model output'!M147="","",'Model output'!M147)</f>
        <v>Follicular variant</v>
      </c>
      <c r="P148" t="str">
        <f>IF('Model output'!N147="","",'Model output'!N147)</f>
        <v>4.5 cm</v>
      </c>
      <c r="Q148" t="str">
        <f t="shared" si="29"/>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output'!P147="",'Model output'!P147="C",ISNUMBER(SEARCH("Not identified", 'Model output'!P147)),ISNUMBER(SEARCH("Absent",'Model output'!P147)),ISNUMBER(SEARCH("Absence",'Model output'!P147)),AND(ISNUMBER(SEARCH("No",'Model output'!P147)),NOT(ISNUMBER(SEARCH("diagnostic",'Model output'!P147)))),ISNUMBER(SEARCH("Negative",'Model output'!P147))),"negative","positive")</f>
        <v>negative</v>
      </c>
      <c r="T148">
        <f>IF('Model output'!O147="","",'Model output'!O147)</f>
        <v>2</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9" t="str">
        <f>IF('Model output'!S147="","",'Model output'!S147)</f>
        <v>perithyroidal fibradipose tissue</v>
      </c>
      <c r="Y148" t="str">
        <f>IF(OR('Model output'!S147="",ISNUMBER(SEARCH("No extension",'Model output'!S147)),ISNUMBER(SEARCH("Absent",'Model output'!S147)),ISNUMBER(SEARCH("Absence",'Model output'!S147)),AND(ISNUMBER(SEARCH("Not identified",'Model output'!S147)),NOT(ISNUMBER(SEARCH("Present, minimal",'Model output'!S147)))),AND(ISNUMBER(SEARCH("No",'Model output'!S147)),NOT(ISNUMBER(SEARCH("carcinoma",'Model output'!S147))),NOT(ISNUMBER(SEARCH("Present, minimal",'Model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muscle",X148)),ISNUMBER(SEARCH("larynx",X148)),AND(ISNUMBER(SEARCH("trachea",X148)),NOT(ISNUMBER(SEARCH("peritracheal fibroadipose tissue",X148)))),ISNUMBER(SEARCH("esophagus",X148)),ISNUMBER(SEARCH("recurrent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33" t="str">
        <f>IF(OR('Model output'!V147="", AND(ISERROR(SEARCH("Positive",'Model output'!V147)), ISNUMBER(SEARCH("Negative",'Model output'!V147))), ISNUMBER(SEARCH("Cannot be assessed",'Model output'!V147)), AND(ISNUMBER(SEARCH("Uninvolved",'Model output'!V147)),NOT(ISNUMBER(SEARCH("margin(s) involved",'Model output'!V147))),NOT(ISNUMBER(SEARCH("Involved by carcinoma for the second tumor",'Model output'!V147)))), ISNUMBER(SEARCH("No involvement",'Model output'!V147)), AND(NOT(ISNUMBER(SEARCH("focal",'Model output'!V147))),ISNUMBER(SEARCH("Free",'Model output'!V147))), ISNUMBER(SEARCH("narrowly excised",'Model output'!V147)), ISNUMBER(SEARCH("none",'Model output'!V147)), ISNUMBER(SEARCH("R0",'Model output'!V147)), ISNUMBER(SEARCH("&lt;0.2 mm",'Model output'!V147)), ISNUMBER(SEARCH("1 mm",'Model output'!V147)), ISNUMBER(SEARCH("0.1 CM",'Model output'!V147)), ISNUMBER(SEARCH("less than 0.2 mm",'Model output'!V147)), ISNUMBER(SEARCH("less than 1.0 mm",'Model output'!V147)), ISNUMBER(SEARCH("less than 0.5 mm",'Model output'!V147)), ISNUMBER(SEARCH("abut",'Model output'!V147))), "negative", "positive")</f>
        <v>negative</v>
      </c>
      <c r="AE148" s="40"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OR(ISNUMBER(SEARCH("papillary",N148,1)),ISNUMBER(SEARCH("papillary carcinoma",O148,1))),S148="positive"),AND(AND(ISNUMBER(J148),J148&gt;=5),M148=""),AND(AND(ISNUMBER(J148),J148&gt;=5),AND(ISNUMBER(M148),M148&gt;=1)),AND(ISNUMBER(SERACH("papillary",N148)),OR(Y148="positive",Z148="positive"), ISNUMBER(SEARCH("BRAF",AB148)))),"intermediate","low"))</f>
        <v>intermediate</v>
      </c>
      <c r="AF148" s="41" t="str">
        <f t="shared" si="30"/>
        <v>3a</v>
      </c>
      <c r="AG148" s="41" t="str">
        <f t="shared" si="31"/>
        <v>1b</v>
      </c>
      <c r="AH148" s="41" t="str">
        <f t="shared" si="33"/>
        <v>0</v>
      </c>
      <c r="AI148" s="46" t="str">
        <f t="shared" si="34"/>
        <v>I</v>
      </c>
      <c r="AJ148" s="40" t="s">
        <v>742</v>
      </c>
      <c r="AK148" s="45" t="s">
        <v>1008</v>
      </c>
      <c r="AL148" s="45" t="s">
        <v>1007</v>
      </c>
      <c r="AM148" s="45" t="s">
        <v>1006</v>
      </c>
      <c r="AN148" s="45" t="s">
        <v>67</v>
      </c>
      <c r="AO148" s="12">
        <f t="shared" ca="1" si="36"/>
        <v>1</v>
      </c>
      <c r="AP148" s="15">
        <f t="shared" si="37"/>
        <v>1</v>
      </c>
      <c r="AQ148" s="15">
        <f t="shared" si="38"/>
        <v>0</v>
      </c>
      <c r="AR148" s="15">
        <f t="shared" si="39"/>
        <v>1</v>
      </c>
      <c r="AS148" s="26">
        <f t="shared" si="35"/>
        <v>1</v>
      </c>
    </row>
    <row r="149" spans="1:45">
      <c r="A149" t="str">
        <f>'Model output'!A148</f>
        <v>TCGA-EL-A4KG</v>
      </c>
      <c r="B149" s="52">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x</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28"/>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output'!G148)),AND(ISNUMBER(SEARCH("3",'Model output'!G148)),NOT(ISNUMBER(SEARCH("N3",'Model output'!G148)))),ISNUMBER(SEARCH("IV",'Model output'!G148)),ISNUMBER(SEARCH("four",'Model output'!G148)),ISNUMBER(SEARCH("4",'Model output'!G148)),ISNUMBER(SEARCH("V ",'Model output'!G148)),ISNUMBER(SEARCH("five",'Model output'!G148)),ISNUMBER(SEARCH("5",'Model output'!G148))))), "lateral", "central"))</f>
        <v/>
      </c>
      <c r="H149" t="str">
        <f>IF('Model output'!H148="","negative", IF('Model output'!H148=" ", "negative", IF('Model output'!H148="[]", "negative", IF(ISNUMBER(SEARCH("lymph node",'Model output'!H148)),"negative", IF(ISNUMBER(SEARCH("adipose tissue",'Model output'!H148)), "negative", IF(ISNUMBER(SEARCH("neck dissection",'Model output'!H148)),"negative","positive"))))))</f>
        <v>negative</v>
      </c>
      <c r="I149" t="str">
        <f>IF('Model output'!I148="","",IF(ISNUMBER('Model output'!I148),'Model output'!I148,1))</f>
        <v/>
      </c>
      <c r="J149" t="str">
        <f>IF('Model output'!J148="","",IF(AND(ISNUMBER('Model output'!J148),'Model output'!J148&lt;=I149),'Model output'!J148,IF(ISNUMBER(SEARCH("0/",'Model output'!J148)),0,1)))</f>
        <v/>
      </c>
      <c r="K149" t="str" cm="1">
        <f t="array" ref="K149">IF(COUNT(FIND({0,1,2,3,4,5,6,7,8,9},'Model output'!K148))&gt;0,'Model output'!K148,"")</f>
        <v/>
      </c>
      <c r="L149" s="8" t="str">
        <f t="shared" si="32"/>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29"/>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output'!P148="",'Model output'!P148="C",ISNUMBER(SEARCH("Not identified", 'Model output'!P148)),ISNUMBER(SEARCH("Absent",'Model output'!P148)),ISNUMBER(SEARCH("Absence",'Model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9" t="str">
        <f>IF('Model output'!S148="","",'Model output'!S148)</f>
        <v>Present, extending into fibroadipose tissue</v>
      </c>
      <c r="Y149" t="str">
        <f>IF(OR('Model output'!S148="",ISNUMBER(SEARCH("No extension",'Model output'!S148)),ISNUMBER(SEARCH("Absent",'Model output'!S148)),ISNUMBER(SEARCH("Absence",'Model output'!S148)),AND(ISNUMBER(SEARCH("Not identified",'Model output'!S148)),NOT(ISNUMBER(SEARCH("Present, minimal",'Model output'!S148)))),AND(ISNUMBER(SEARCH("No",'Model output'!S148)),NOT(ISNUMBER(SEARCH("carcinoma",'Model output'!S148))),NOT(ISNUMBER(SEARCH("Present, minimal",'Model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muscle",X149)),ISNUMBER(SEARCH("larynx",X149)),AND(ISNUMBER(SEARCH("trachea",X149)),NOT(ISNUMBER(SEARCH("peritracheal fibroadipose tissue",X149)))),ISNUMBER(SEARCH("esophagus",X149)),ISNUMBER(SEARCH("recurrent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33" t="str">
        <f>IF(OR('Model output'!V148="", AND(ISERROR(SEARCH("Positive",'Model output'!V148)), ISNUMBER(SEARCH("Negative",'Model output'!V148))), ISNUMBER(SEARCH("Cannot be assessed",'Model output'!V148)), AND(ISNUMBER(SEARCH("Uninvolved",'Model output'!V148)),NOT(ISNUMBER(SEARCH("margin(s) involved",'Model output'!V148))),NOT(ISNUMBER(SEARCH("Involved by carcinoma for the second tumor",'Model output'!V148)))), ISNUMBER(SEARCH("No involvement",'Model output'!V148)), AND(NOT(ISNUMBER(SEARCH("focal",'Model output'!V148))),ISNUMBER(SEARCH("Free",'Model output'!V148))), ISNUMBER(SEARCH("narrowly excised",'Model output'!V148)), ISNUMBER(SEARCH("none",'Model output'!V148)), ISNUMBER(SEARCH("R0",'Model output'!V148)), ISNUMBER(SEARCH("&lt;0.2 mm",'Model output'!V148)), ISNUMBER(SEARCH("1 mm",'Model output'!V148)), ISNUMBER(SEARCH("0.1 CM",'Model output'!V148)), ISNUMBER(SEARCH("less than 0.2 mm",'Model output'!V148)), ISNUMBER(SEARCH("less than 1.0 mm",'Model output'!V148)), ISNUMBER(SEARCH("less than 0.5 mm",'Model output'!V148)), ISNUMBER(SEARCH("abut",'Model output'!V148))), "negative", "positive")</f>
        <v>negative</v>
      </c>
      <c r="AE149" s="40"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OR(ISNUMBER(SEARCH("papillary",N149,1)),ISNUMBER(SEARCH("papillary carcinoma",O149,1))),S149="positive"),AND(AND(ISNUMBER(J149),J149&gt;=5),M149=""),AND(AND(ISNUMBER(J149),J149&gt;=5),AND(ISNUMBER(M149),M149&gt;=1)),AND(ISNUMBER(SERACH("papillary",N149)),OR(Y149="positive",Z149="positive"), ISNUMBER(SEARCH("BRAF",AB149)))),"intermediate","low"))</f>
        <v>intermediate</v>
      </c>
      <c r="AF149" s="41" t="str">
        <f t="shared" si="30"/>
        <v>1b</v>
      </c>
      <c r="AG149" s="41" t="str">
        <f t="shared" si="31"/>
        <v>0</v>
      </c>
      <c r="AH149" s="41" t="str">
        <f t="shared" si="33"/>
        <v>0</v>
      </c>
      <c r="AI149" s="46" t="str">
        <f t="shared" si="34"/>
        <v>I</v>
      </c>
      <c r="AJ149" s="40" t="s">
        <v>742</v>
      </c>
      <c r="AK149" s="45" t="s">
        <v>1002</v>
      </c>
      <c r="AL149" s="45" t="s">
        <v>1003</v>
      </c>
      <c r="AM149" s="45" t="s">
        <v>1006</v>
      </c>
      <c r="AN149" s="45" t="s">
        <v>67</v>
      </c>
      <c r="AO149" s="12">
        <f t="shared" ca="1" si="36"/>
        <v>1</v>
      </c>
      <c r="AP149" s="15">
        <f t="shared" si="37"/>
        <v>1</v>
      </c>
      <c r="AQ149" s="15">
        <f t="shared" si="38"/>
        <v>1</v>
      </c>
      <c r="AR149" s="15">
        <f t="shared" si="39"/>
        <v>1</v>
      </c>
      <c r="AS149" s="26">
        <f t="shared" si="35"/>
        <v>1</v>
      </c>
    </row>
    <row r="150" spans="1:45">
      <c r="A150" t="str">
        <f>'Model output'!A149</f>
        <v>TCGA-EL-A4KH</v>
      </c>
      <c r="B150" s="52">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1</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28"/>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output'!G149)),AND(ISNUMBER(SEARCH("3",'Model output'!G149)),NOT(ISNUMBER(SEARCH("N3",'Model output'!G149)))),ISNUMBER(SEARCH("IV",'Model output'!G149)),ISNUMBER(SEARCH("four",'Model output'!G149)),ISNUMBER(SEARCH("4",'Model output'!G149)),ISNUMBER(SEARCH("V ",'Model output'!G149)),ISNUMBER(SEARCH("five",'Model output'!G149)),ISNUMBER(SEARCH("5",'Model output'!G149))))), "lateral", "central"))</f>
        <v/>
      </c>
      <c r="H150" t="str">
        <f>IF('Model output'!H149="","negative", IF('Model output'!H149=" ", "negative", IF('Model output'!H149="[]", "negative", IF(ISNUMBER(SEARCH("lymph node",'Model output'!H149)),"negative", IF(ISNUMBER(SEARCH("adipose tissue",'Model output'!H149)), "negative", IF(ISNUMBER(SEARCH("neck dissection",'Model output'!H149)),"negative","positive"))))))</f>
        <v>negative</v>
      </c>
      <c r="I150" t="str">
        <f>IF('Model output'!I149="","",IF(ISNUMBER('Model output'!I149),'Model output'!I149,1))</f>
        <v/>
      </c>
      <c r="J150" t="str">
        <f>IF('Model output'!J149="","",IF(AND(ISNUMBER('Model output'!J149),'Model output'!J149&lt;=I150),'Model output'!J149,IF(ISNUMBER(SEARCH("0/",'Model output'!J149)),0,1)))</f>
        <v/>
      </c>
      <c r="K150" t="str" cm="1">
        <f t="array" ref="K150">IF(COUNT(FIND({0,1,2,3,4,5,6,7,8,9},'Model output'!K149))&gt;0,'Model output'!K149,"")</f>
        <v/>
      </c>
      <c r="L150" s="8" t="str">
        <f t="shared" si="32"/>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 variant</v>
      </c>
      <c r="P150" t="str">
        <f>IF('Model output'!N149="","",'Model output'!N149)</f>
        <v>2.1 cm</v>
      </c>
      <c r="Q150" t="str">
        <f t="shared" si="29"/>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output'!P149="",'Model output'!P149="C",ISNUMBER(SEARCH("Not identified", 'Model output'!P149)),ISNUMBER(SEARCH("Absent",'Model output'!P149)),ISNUMBER(SEARCH("Absence",'Model output'!P149)),AND(ISNUMBER(SEARCH("No",'Model output'!P149)),NOT(ISNUMBER(SEARCH("diagnostic",'Model output'!P149)))),ISNUMBER(SEARCH("Negative",'Model output'!P149))),"negative","positive")</f>
        <v>negative</v>
      </c>
      <c r="T150">
        <f>IF('Model output'!O149="","",'Model output'!O149)</f>
        <v>2</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9" t="str">
        <f>IF('Model output'!S149="","",'Model output'!S149)</f>
        <v>Absence</v>
      </c>
      <c r="Y150" t="str">
        <f>IF(OR('Model output'!S149="",ISNUMBER(SEARCH("No extension",'Model output'!S149)),ISNUMBER(SEARCH("Absent",'Model output'!S149)),ISNUMBER(SEARCH("Absence",'Model output'!S149)),AND(ISNUMBER(SEARCH("Not identified",'Model output'!S149)),NOT(ISNUMBER(SEARCH("Present, minimal",'Model output'!S149)))),AND(ISNUMBER(SEARCH("No",'Model output'!S149)),NOT(ISNUMBER(SEARCH("carcinoma",'Model output'!S149))),NOT(ISNUMBER(SEARCH("Present, minimal",'Model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muscle",X150)),ISNUMBER(SEARCH("larynx",X150)),AND(ISNUMBER(SEARCH("trachea",X150)),NOT(ISNUMBER(SEARCH("peritracheal fibroadipose tissue",X150)))),ISNUMBER(SEARCH("esophagus",X150)),ISNUMBER(SEARCH("recurrent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33" t="str">
        <f>IF(OR('Model output'!V149="", AND(ISERROR(SEARCH("Positive",'Model output'!V149)), ISNUMBER(SEARCH("Negative",'Model output'!V149))), ISNUMBER(SEARCH("Cannot be assessed",'Model output'!V149)), AND(ISNUMBER(SEARCH("Uninvolved",'Model output'!V149)),NOT(ISNUMBER(SEARCH("margin(s) involved",'Model output'!V149))),NOT(ISNUMBER(SEARCH("Involved by carcinoma for the second tumor",'Model output'!V149)))), ISNUMBER(SEARCH("No involvement",'Model output'!V149)), AND(NOT(ISNUMBER(SEARCH("focal",'Model output'!V149))),ISNUMBER(SEARCH("Free",'Model output'!V149))), ISNUMBER(SEARCH("narrowly excised",'Model output'!V149)), ISNUMBER(SEARCH("none",'Model output'!V149)), ISNUMBER(SEARCH("R0",'Model output'!V149)), ISNUMBER(SEARCH("&lt;0.2 mm",'Model output'!V149)), ISNUMBER(SEARCH("1 mm",'Model output'!V149)), ISNUMBER(SEARCH("0.1 CM",'Model output'!V149)), ISNUMBER(SEARCH("less than 0.2 mm",'Model output'!V149)), ISNUMBER(SEARCH("less than 1.0 mm",'Model output'!V149)), ISNUMBER(SEARCH("less than 0.5 mm",'Model output'!V149)), ISNUMBER(SEARCH("abut",'Model output'!V149))), "negative", "positive")</f>
        <v>negative</v>
      </c>
      <c r="AE150" s="40"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OR(ISNUMBER(SEARCH("papillary",N150,1)),ISNUMBER(SEARCH("papillary carcinoma",O150,1))),S150="positive"),AND(AND(ISNUMBER(J150),J150&gt;=5),M150=""),AND(AND(ISNUMBER(J150),J150&gt;=5),AND(ISNUMBER(M150),M150&gt;=1)),AND(ISNUMBER(SERACH("papillary",N150)),OR(Y150="positive",Z150="positive"), ISNUMBER(SEARCH("BRAF",AB150)))),"intermediate","low"))</f>
        <v>low</v>
      </c>
      <c r="AF150" s="41" t="str">
        <f t="shared" si="30"/>
        <v>2</v>
      </c>
      <c r="AG150" s="41" t="str">
        <f t="shared" si="31"/>
        <v>0</v>
      </c>
      <c r="AH150" s="41" t="str">
        <f t="shared" si="33"/>
        <v>0</v>
      </c>
      <c r="AI150" s="46" t="str">
        <f t="shared" si="34"/>
        <v>I</v>
      </c>
      <c r="AJ150" s="40" t="s">
        <v>741</v>
      </c>
      <c r="AK150" s="45" t="s">
        <v>1005</v>
      </c>
      <c r="AL150" s="45" t="s">
        <v>1006</v>
      </c>
      <c r="AM150" s="45" t="s">
        <v>1006</v>
      </c>
      <c r="AN150" s="45" t="s">
        <v>67</v>
      </c>
      <c r="AO150" s="12">
        <f t="shared" ca="1" si="36"/>
        <v>1</v>
      </c>
      <c r="AP150" s="15">
        <f t="shared" si="37"/>
        <v>1</v>
      </c>
      <c r="AQ150" s="15">
        <f t="shared" si="38"/>
        <v>1</v>
      </c>
      <c r="AR150" s="15">
        <f t="shared" si="39"/>
        <v>1</v>
      </c>
      <c r="AS150" s="26">
        <f t="shared" si="35"/>
        <v>1</v>
      </c>
    </row>
    <row r="151" spans="1:45">
      <c r="A151" t="str">
        <f>'Model output'!A150</f>
        <v>TCGA-EL-A4KI</v>
      </c>
      <c r="B151" s="52">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X</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X</v>
      </c>
      <c r="F151" t="str">
        <f t="shared" si="28"/>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output'!G150)),AND(ISNUMBER(SEARCH("3",'Model output'!G150)),NOT(ISNUMBER(SEARCH("N3",'Model output'!G150)))),ISNUMBER(SEARCH("IV",'Model output'!G150)),ISNUMBER(SEARCH("four",'Model output'!G150)),ISNUMBER(SEARCH("4",'Model output'!G150)),ISNUMBER(SEARCH("V ",'Model output'!G150)),ISNUMBER(SEARCH("five",'Model output'!G150)),ISNUMBER(SEARCH("5",'Model output'!G150))))), "lateral", "central"))</f>
        <v/>
      </c>
      <c r="H151" t="str">
        <f>IF('Model output'!H150="","negative", IF('Model output'!H150=" ", "negative", IF('Model output'!H150="[]", "negative", IF(ISNUMBER(SEARCH("lymph node",'Model output'!H150)),"negative", IF(ISNUMBER(SEARCH("adipose tissue",'Model output'!H150)), "negative", IF(ISNUMBER(SEARCH("neck dissection",'Model output'!H150)),"negative","positive"))))))</f>
        <v>negative</v>
      </c>
      <c r="I151" t="str">
        <f>IF('Model output'!I150="","",IF(ISNUMBER('Model output'!I150),'Model output'!I150,1))</f>
        <v/>
      </c>
      <c r="J151" t="str">
        <f>IF('Model output'!J150="","",IF(AND(ISNUMBER('Model output'!J150),'Model output'!J150&lt;=I151),'Model output'!J150,IF(ISNUMBER(SEARCH("0/",'Model output'!J150)),0,1)))</f>
        <v/>
      </c>
      <c r="K151" t="str" cm="1">
        <f t="array" ref="K151">IF(COUNT(FIND({0,1,2,3,4,5,6,7,8,9},'Model output'!K150))&gt;0,'Model output'!K150,"")</f>
        <v/>
      </c>
      <c r="L151" s="8" t="str">
        <f t="shared" si="32"/>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Higher-grade insular areas and necrosis</v>
      </c>
      <c r="P151" t="str">
        <f>IF('Model output'!N150="","",'Model output'!N150)</f>
        <v>3.4 cm</v>
      </c>
      <c r="Q151" t="str">
        <f t="shared" si="29"/>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output'!P150="",'Model output'!P150="C",ISNUMBER(SEARCH("Not identified", 'Model output'!P150)),ISNUMBER(SEARCH("Absent",'Model output'!P150)),ISNUMBER(SEARCH("Absence",'Model output'!P150)),AND(ISNUMBER(SEARCH("No",'Model output'!P150)),NOT(ISNUMBER(SEARCH("diagnostic",'Model output'!P150)))),ISNUMBER(SEARCH("Negative",'Model output'!P150))),"negative","positive")</f>
        <v>positive</v>
      </c>
      <c r="T151">
        <f>IF('Model output'!O150="","",'Model output'!O150)</f>
        <v>2</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negative</v>
      </c>
      <c r="X151" s="19" t="str">
        <f>IF('Model output'!S150="","",'Model output'!S150)</f>
        <v>Favor into fibrous tissue</v>
      </c>
      <c r="Y151" t="str">
        <f>IF(OR('Model output'!S150="",ISNUMBER(SEARCH("No extension",'Model output'!S150)),ISNUMBER(SEARCH("Absent",'Model output'!S150)),ISNUMBER(SEARCH("Absence",'Model output'!S150)),AND(ISNUMBER(SEARCH("Not identified",'Model output'!S150)),NOT(ISNUMBER(SEARCH("Present, minimal",'Model output'!S150)))),AND(ISNUMBER(SEARCH("No",'Model output'!S150)),NOT(ISNUMBER(SEARCH("carcinoma",'Model output'!S150))),NOT(ISNUMBER(SEARCH("Present, minimal",'Model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muscle",X151)),ISNUMBER(SEARCH("larynx",X151)),AND(ISNUMBER(SEARCH("trachea",X151)),NOT(ISNUMBER(SEARCH("peritracheal fibroadipose tissue",X151)))),ISNUMBER(SEARCH("esophagus",X151)),ISNUMBER(SEARCH("recurrent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33" t="str">
        <f>IF(OR('Model output'!V150="", AND(ISERROR(SEARCH("Positive",'Model output'!V150)), ISNUMBER(SEARCH("Negative",'Model output'!V150))), ISNUMBER(SEARCH("Cannot be assessed",'Model output'!V150)), AND(ISNUMBER(SEARCH("Uninvolved",'Model output'!V150)),NOT(ISNUMBER(SEARCH("margin(s) involved",'Model output'!V150))),NOT(ISNUMBER(SEARCH("Involved by carcinoma for the second tumor",'Model output'!V150)))), ISNUMBER(SEARCH("No involvement",'Model output'!V150)), AND(NOT(ISNUMBER(SEARCH("focal",'Model output'!V150))),ISNUMBER(SEARCH("Free",'Model output'!V150))), ISNUMBER(SEARCH("narrowly excised",'Model output'!V150)), ISNUMBER(SEARCH("none",'Model output'!V150)), ISNUMBER(SEARCH("R0",'Model output'!V150)), ISNUMBER(SEARCH("&lt;0.2 mm",'Model output'!V150)), ISNUMBER(SEARCH("1 mm",'Model output'!V150)), ISNUMBER(SEARCH("0.1 CM",'Model output'!V150)), ISNUMBER(SEARCH("less than 0.2 mm",'Model output'!V150)), ISNUMBER(SEARCH("less than 1.0 mm",'Model output'!V150)), ISNUMBER(SEARCH("less than 0.5 mm",'Model output'!V150)), ISNUMBER(SEARCH("abut",'Model output'!V150))), "negative", "positive")</f>
        <v>negative</v>
      </c>
      <c r="AE151" s="40"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OR(ISNUMBER(SEARCH("papillary",N151,1)),ISNUMBER(SEARCH("papillary carcinoma",O151,1))),S151="positive"),AND(AND(ISNUMBER(J151),J151&gt;=5),M151=""),AND(AND(ISNUMBER(J151),J151&gt;=5),AND(ISNUMBER(M151),M151&gt;=1)),AND(ISNUMBER(SERACH("papillary",N151)),OR(Y151="positive",Z151="positive"), ISNUMBER(SEARCH("BRAF",AB151)))),"intermediate","low"))</f>
        <v>intermediate</v>
      </c>
      <c r="AF151" s="41" t="str">
        <f t="shared" si="30"/>
        <v>2</v>
      </c>
      <c r="AG151" s="41" t="str">
        <f t="shared" si="31"/>
        <v>0</v>
      </c>
      <c r="AH151" s="41" t="str">
        <f t="shared" si="33"/>
        <v>0</v>
      </c>
      <c r="AI151" s="46" t="str">
        <f t="shared" si="34"/>
        <v>I</v>
      </c>
      <c r="AJ151" s="40" t="s">
        <v>742</v>
      </c>
      <c r="AK151" s="45" t="s">
        <v>1005</v>
      </c>
      <c r="AL151" s="45" t="s">
        <v>1003</v>
      </c>
      <c r="AM151" s="45" t="s">
        <v>1006</v>
      </c>
      <c r="AN151" s="45" t="s">
        <v>67</v>
      </c>
      <c r="AO151" s="12">
        <f t="shared" ca="1" si="36"/>
        <v>1</v>
      </c>
      <c r="AP151" s="15">
        <f t="shared" si="37"/>
        <v>1</v>
      </c>
      <c r="AQ151" s="15">
        <f t="shared" si="38"/>
        <v>1</v>
      </c>
      <c r="AR151" s="15">
        <f t="shared" si="39"/>
        <v>1</v>
      </c>
      <c r="AS151" s="26">
        <f t="shared" si="35"/>
        <v>1</v>
      </c>
    </row>
    <row r="152" spans="1:45">
      <c r="A152" t="str">
        <f>'Model output'!A151</f>
        <v>TCGA-EM-A1CU</v>
      </c>
      <c r="B152" s="52">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28"/>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output'!G151)),AND(ISNUMBER(SEARCH("3",'Model output'!G151)),NOT(ISNUMBER(SEARCH("N3",'Model output'!G151)))),ISNUMBER(SEARCH("IV",'Model output'!G151)),ISNUMBER(SEARCH("four",'Model output'!G151)),ISNUMBER(SEARCH("4",'Model output'!G151)),ISNUMBER(SEARCH("V ",'Model output'!G151)),ISNUMBER(SEARCH("five",'Model output'!G151)),ISNUMBER(SEARCH("5",'Model output'!G151))))), "lateral", "central"))</f>
        <v>central</v>
      </c>
      <c r="H152" t="str">
        <f>IF('Model output'!H151="","negative", IF('Model output'!H151=" ", "negative", IF('Model output'!H151="[]", "negative", IF(ISNUMBER(SEARCH("lymph node",'Model output'!H151)),"negative", IF(ISNUMBER(SEARCH("adipose tissue",'Model output'!H151)), "negative", IF(ISNUMBER(SEARCH("neck dissection",'Model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2"/>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 carcinoma</v>
      </c>
      <c r="O152" t="str">
        <f>IF('Model output'!M151="","",'Model output'!M151)</f>
        <v>Classical</v>
      </c>
      <c r="P152" t="str">
        <f>IF('Model output'!N151="","",'Model output'!N151)</f>
        <v>6.5 cm</v>
      </c>
      <c r="Q152" t="str">
        <f t="shared" si="29"/>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output'!P151="",'Model output'!P151="C",ISNUMBER(SEARCH("Not identified", 'Model output'!P151)),ISNUMBER(SEARCH("Absent",'Model output'!P151)),ISNUMBER(SEARCH("Absence",'Model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9" t="str">
        <f>IF('Model output'!S151="","",'Model output'!S151)</f>
        <v>Perithyroidal fibradipose tissue</v>
      </c>
      <c r="Y152" t="str">
        <f>IF(OR('Model output'!S151="",ISNUMBER(SEARCH("No extension",'Model output'!S151)),ISNUMBER(SEARCH("Absent",'Model output'!S151)),ISNUMBER(SEARCH("Absence",'Model output'!S151)),AND(ISNUMBER(SEARCH("Not identified",'Model output'!S151)),NOT(ISNUMBER(SEARCH("Present, minimal",'Model output'!S151)))),AND(ISNUMBER(SEARCH("No",'Model output'!S151)),NOT(ISNUMBER(SEARCH("carcinoma",'Model output'!S151))),NOT(ISNUMBER(SEARCH("Present, minimal",'Model output'!S151)))),ISNUMBER(SEARCH("negative",'Model output'!S151))),"negative",IF(Z152="positive","gETE", "positive"))</f>
        <v>positive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muscle",X152)),ISNUMBER(SEARCH("larynx",X152)),AND(ISNUMBER(SEARCH("trachea",X152)),NOT(ISNUMBER(SEARCH("peritracheal fibroadipose tissue",X152)))),ISNUMBER(SEARCH("esophagus",X152)),ISNUMBER(SEARCH("recurrent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33" t="str">
        <f>IF(OR('Model output'!V151="", AND(ISERROR(SEARCH("Positive",'Model output'!V151)), ISNUMBER(SEARCH("Negative",'Model output'!V151))), ISNUMBER(SEARCH("Cannot be assessed",'Model output'!V151)), AND(ISNUMBER(SEARCH("Uninvolved",'Model output'!V151)),NOT(ISNUMBER(SEARCH("margin(s) involved",'Model output'!V151))),NOT(ISNUMBER(SEARCH("Involved by carcinoma for the second tumor",'Model output'!V151)))), ISNUMBER(SEARCH("No involvement",'Model output'!V151)), AND(NOT(ISNUMBER(SEARCH("focal",'Model output'!V151))),ISNUMBER(SEARCH("Free",'Model output'!V151))), ISNUMBER(SEARCH("narrowly excised",'Model output'!V151)), ISNUMBER(SEARCH("none",'Model output'!V151)), ISNUMBER(SEARCH("R0",'Model output'!V151)), ISNUMBER(SEARCH("&lt;0.2 mm",'Model output'!V151)), ISNUMBER(SEARCH("1 mm",'Model output'!V151)), ISNUMBER(SEARCH("0.1 CM",'Model output'!V151)), ISNUMBER(SEARCH("less than 0.2 mm",'Model output'!V151)), ISNUMBER(SEARCH("less than 1.0 mm",'Model output'!V151)), ISNUMBER(SEARCH("less than 0.5 mm",'Model output'!V151)), ISNUMBER(SEARCH("abut",'Model output'!V151))), "negative", "positive")</f>
        <v>negative</v>
      </c>
      <c r="AE152" s="40"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OR(ISNUMBER(SEARCH("papillary",N152,1)),ISNUMBER(SEARCH("papillary carcinoma",O152,1))),S152="positive"),AND(AND(ISNUMBER(J152),J152&gt;=5),M152=""),AND(AND(ISNUMBER(J152),J152&gt;=5),AND(ISNUMBER(M152),M152&gt;=1)),AND(ISNUMBER(SERACH("papillary",N152)),OR(Y152="positive",Z152="positive"), ISNUMBER(SEARCH("BRAF",AB152)))),"intermediate","low"))</f>
        <v>intermediate</v>
      </c>
      <c r="AF152" s="41" t="str">
        <f t="shared" si="30"/>
        <v>3a</v>
      </c>
      <c r="AG152" s="41" t="str">
        <f t="shared" si="31"/>
        <v>1a</v>
      </c>
      <c r="AH152" s="41" t="str">
        <f t="shared" si="33"/>
        <v>0</v>
      </c>
      <c r="AI152" s="46" t="str">
        <f t="shared" si="34"/>
        <v>I</v>
      </c>
      <c r="AJ152" s="40" t="s">
        <v>741</v>
      </c>
      <c r="AK152" s="45" t="s">
        <v>1008</v>
      </c>
      <c r="AL152" s="45" t="s">
        <v>1007</v>
      </c>
      <c r="AM152" s="45" t="s">
        <v>1006</v>
      </c>
      <c r="AN152" s="45" t="s">
        <v>67</v>
      </c>
      <c r="AO152" s="12">
        <f t="shared" ca="1" si="36"/>
        <v>0</v>
      </c>
      <c r="AP152" s="15">
        <f t="shared" si="37"/>
        <v>1</v>
      </c>
      <c r="AQ152" s="15">
        <f t="shared" si="38"/>
        <v>1</v>
      </c>
      <c r="AR152" s="15">
        <f t="shared" si="39"/>
        <v>1</v>
      </c>
      <c r="AS152" s="26">
        <f t="shared" si="35"/>
        <v>1</v>
      </c>
    </row>
    <row r="153" spans="1:45">
      <c r="A153" t="str">
        <f>'Model output'!A152</f>
        <v>TCGA-EM-A1CV</v>
      </c>
      <c r="B153" s="52">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
      </c>
      <c r="F153" t="str">
        <f t="shared" si="28"/>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output'!G152)),AND(ISNUMBER(SEARCH("3",'Model output'!G152)),NOT(ISNUMBER(SEARCH("N3",'Model output'!G152)))),ISNUMBER(SEARCH("IV",'Model output'!G152)),ISNUMBER(SEARCH("four",'Model output'!G152)),ISNUMBER(SEARCH("4",'Model output'!G152)),ISNUMBER(SEARCH("V ",'Model output'!G152)),ISNUMBER(SEARCH("five",'Model output'!G152)),ISNUMBER(SEARCH("5",'Model output'!G152))))), "lateral", "central"))</f>
        <v/>
      </c>
      <c r="H153" t="str">
        <f>IF('Model output'!H152="","negative", IF('Model output'!H152=" ", "negative", IF('Model output'!H152="[]", "negative", IF(ISNUMBER(SEARCH("lymph node",'Model output'!H152)),"negative", IF(ISNUMBER(SEARCH("adipose tissue",'Model output'!H152)), "negative", IF(ISNUMBER(SEARCH("neck dissection",'Model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2"/>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 carcinoma, classical (usual)</v>
      </c>
      <c r="O153" t="str">
        <f>IF('Model output'!M152="","",'Model output'!M152)</f>
        <v>Classical</v>
      </c>
      <c r="P153" t="str">
        <f>IF('Model output'!N152="","",'Model output'!N152)</f>
        <v>1.1 cm</v>
      </c>
      <c r="Q153" t="str">
        <f t="shared" si="29"/>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output'!P152="",'Model output'!P152="C",ISNUMBER(SEARCH("Not identified", 'Model output'!P152)),ISNUMBER(SEARCH("Absent",'Model output'!P152)),ISNUMBER(SEARCH("Absence",'Model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9" t="str">
        <f>IF('Model output'!S152="","",'Model output'!S152)</f>
        <v>Not identified</v>
      </c>
      <c r="Y153" t="str">
        <f>IF(OR('Model output'!S152="",ISNUMBER(SEARCH("No extension",'Model output'!S152)),ISNUMBER(SEARCH("Absent",'Model output'!S152)),ISNUMBER(SEARCH("Absence",'Model output'!S152)),AND(ISNUMBER(SEARCH("Not identified",'Model output'!S152)),NOT(ISNUMBER(SEARCH("Present, minimal",'Model output'!S152)))),AND(ISNUMBER(SEARCH("No",'Model output'!S152)),NOT(ISNUMBER(SEARCH("carcinoma",'Model output'!S152))),NOT(ISNUMBER(SEARCH("Present, minimal",'Model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muscle",X153)),ISNUMBER(SEARCH("larynx",X153)),AND(ISNUMBER(SEARCH("trachea",X153)),NOT(ISNUMBER(SEARCH("peritracheal fibroadipose tissue",X153)))),ISNUMBER(SEARCH("esophagus",X153)),ISNUMBER(SEARCH("recurrent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33" t="str">
        <f>IF(OR('Model output'!V152="", AND(ISERROR(SEARCH("Positive",'Model output'!V152)), ISNUMBER(SEARCH("Negative",'Model output'!V152))), ISNUMBER(SEARCH("Cannot be assessed",'Model output'!V152)), AND(ISNUMBER(SEARCH("Uninvolved",'Model output'!V152)),NOT(ISNUMBER(SEARCH("margin(s) involved",'Model output'!V152))),NOT(ISNUMBER(SEARCH("Involved by carcinoma for the second tumor",'Model output'!V152)))), ISNUMBER(SEARCH("No involvement",'Model output'!V152)), AND(NOT(ISNUMBER(SEARCH("focal",'Model output'!V152))),ISNUMBER(SEARCH("Free",'Model output'!V152))), ISNUMBER(SEARCH("narrowly excised",'Model output'!V152)), ISNUMBER(SEARCH("none",'Model output'!V152)), ISNUMBER(SEARCH("R0",'Model output'!V152)), ISNUMBER(SEARCH("&lt;0.2 mm",'Model output'!V152)), ISNUMBER(SEARCH("1 mm",'Model output'!V152)), ISNUMBER(SEARCH("0.1 CM",'Model output'!V152)), ISNUMBER(SEARCH("less than 0.2 mm",'Model output'!V152)), ISNUMBER(SEARCH("less than 1.0 mm",'Model output'!V152)), ISNUMBER(SEARCH("less than 0.5 mm",'Model output'!V152)), ISNUMBER(SEARCH("abut",'Model output'!V152))), "negative", "positive")</f>
        <v>negative</v>
      </c>
      <c r="AE153" s="40"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OR(ISNUMBER(SEARCH("papillary",N153,1)),ISNUMBER(SEARCH("papillary carcinoma",O153,1))),S153="positive"),AND(AND(ISNUMBER(J153),J153&gt;=5),M153=""),AND(AND(ISNUMBER(J153),J153&gt;=5),AND(ISNUMBER(M153),M153&gt;=1)),AND(ISNUMBER(SERACH("papillary",N153)),OR(Y153="positive",Z153="positive"), ISNUMBER(SEARCH("BRAF",AB153)))),"intermediate","low"))</f>
        <v>low</v>
      </c>
      <c r="AF153" s="41" t="str">
        <f t="shared" si="30"/>
        <v>1b</v>
      </c>
      <c r="AG153" s="41" t="str">
        <f t="shared" si="31"/>
        <v>0</v>
      </c>
      <c r="AH153" s="41" t="str">
        <f t="shared" si="33"/>
        <v>0</v>
      </c>
      <c r="AI153" s="46" t="str">
        <f t="shared" si="34"/>
        <v>I</v>
      </c>
      <c r="AJ153" s="40" t="s">
        <v>741</v>
      </c>
      <c r="AK153" s="45" t="s">
        <v>1002</v>
      </c>
      <c r="AL153" s="45" t="s">
        <v>1003</v>
      </c>
      <c r="AM153" s="45" t="s">
        <v>1006</v>
      </c>
      <c r="AN153" s="45" t="s">
        <v>67</v>
      </c>
      <c r="AO153" s="12">
        <f t="shared" ca="1" si="36"/>
        <v>1</v>
      </c>
      <c r="AP153" s="15">
        <f t="shared" si="37"/>
        <v>1</v>
      </c>
      <c r="AQ153" s="15">
        <f t="shared" si="38"/>
        <v>1</v>
      </c>
      <c r="AR153" s="15">
        <f t="shared" si="39"/>
        <v>1</v>
      </c>
      <c r="AS153" s="26">
        <f t="shared" si="35"/>
        <v>1</v>
      </c>
    </row>
    <row r="154" spans="1:45">
      <c r="A154" t="str">
        <f>'Model output'!A153</f>
        <v>TCGA-EM-A1CW</v>
      </c>
      <c r="B154" s="52">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28"/>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output'!G153)),AND(ISNUMBER(SEARCH("3",'Model output'!G153)),NOT(ISNUMBER(SEARCH("N3",'Model output'!G153)))),ISNUMBER(SEARCH("IV",'Model output'!G153)),ISNUMBER(SEARCH("four",'Model output'!G153)),ISNUMBER(SEARCH("4",'Model output'!G153)),ISNUMBER(SEARCH("V ",'Model output'!G153)),ISNUMBER(SEARCH("five",'Model output'!G153)),ISNUMBER(SEARCH("5",'Model output'!G153))))), "lateral", "central"))</f>
        <v/>
      </c>
      <c r="H154" t="str">
        <f>IF('Model output'!H153="","negative", IF('Model output'!H153=" ", "negative", IF('Model output'!H153="[]", "negative", IF(ISNUMBER(SEARCH("lymph node",'Model output'!H153)),"negative", IF(ISNUMBER(SEARCH("adipose tissue",'Model output'!H153)), "negative", IF(ISNUMBER(SEARCH("neck dissection",'Model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2"/>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 carcinoma, follicular variant</v>
      </c>
      <c r="O154" t="str">
        <f>IF('Model output'!M153="","",'Model output'!M153)</f>
        <v/>
      </c>
      <c r="P154" t="str">
        <f>IF('Model output'!N153="","",'Model output'!N153)</f>
        <v>4.5 cm</v>
      </c>
      <c r="Q154" t="str">
        <f t="shared" si="29"/>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output'!P153="",'Model output'!P153="C",ISNUMBER(SEARCH("Not identified", 'Model output'!P153)),ISNUMBER(SEARCH("Absent",'Model output'!P153)),ISNUMBER(SEARCH("Absence",'Model output'!P153)),AND(ISNUMBER(SEARCH("No",'Model output'!P153)),NOT(ISNUMBER(SEARCH("diagnostic",'Model output'!P153)))),ISNUMBER(SEARCH("Negative",'Model output'!P153))),"negative","positive")</f>
        <v>negative</v>
      </c>
      <c r="T154">
        <f>IF('Model output'!O153="","",'Model output'!O153)</f>
        <v>2</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9" t="str">
        <f>IF('Model output'!S153="","",'Model output'!S153)</f>
        <v>Absent</v>
      </c>
      <c r="Y154" t="str">
        <f>IF(OR('Model output'!S153="",ISNUMBER(SEARCH("No extension",'Model output'!S153)),ISNUMBER(SEARCH("Absent",'Model output'!S153)),ISNUMBER(SEARCH("Absence",'Model output'!S153)),AND(ISNUMBER(SEARCH("Not identified",'Model output'!S153)),NOT(ISNUMBER(SEARCH("Present, minimal",'Model output'!S153)))),AND(ISNUMBER(SEARCH("No",'Model output'!S153)),NOT(ISNUMBER(SEARCH("carcinoma",'Model output'!S153))),NOT(ISNUMBER(SEARCH("Present, minimal",'Model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muscle",X154)),ISNUMBER(SEARCH("larynx",X154)),AND(ISNUMBER(SEARCH("trachea",X154)),NOT(ISNUMBER(SEARCH("peritracheal fibroadipose tissue",X154)))),ISNUMBER(SEARCH("esophagus",X154)),ISNUMBER(SEARCH("recurrent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33" t="str">
        <f>IF(OR('Model output'!V153="", AND(ISERROR(SEARCH("Positive",'Model output'!V153)), ISNUMBER(SEARCH("Negative",'Model output'!V153))), ISNUMBER(SEARCH("Cannot be assessed",'Model output'!V153)), AND(ISNUMBER(SEARCH("Uninvolved",'Model output'!V153)),NOT(ISNUMBER(SEARCH("margin(s) involved",'Model output'!V153))),NOT(ISNUMBER(SEARCH("Involved by carcinoma for the second tumor",'Model output'!V153)))), ISNUMBER(SEARCH("No involvement",'Model output'!V153)), AND(NOT(ISNUMBER(SEARCH("focal",'Model output'!V153))),ISNUMBER(SEARCH("Free",'Model output'!V153))), ISNUMBER(SEARCH("narrowly excised",'Model output'!V153)), ISNUMBER(SEARCH("none",'Model output'!V153)), ISNUMBER(SEARCH("R0",'Model output'!V153)), ISNUMBER(SEARCH("&lt;0.2 mm",'Model output'!V153)), ISNUMBER(SEARCH("1 mm",'Model output'!V153)), ISNUMBER(SEARCH("0.1 CM",'Model output'!V153)), ISNUMBER(SEARCH("less than 0.2 mm",'Model output'!V153)), ISNUMBER(SEARCH("less than 1.0 mm",'Model output'!V153)), ISNUMBER(SEARCH("less than 0.5 mm",'Model output'!V153)), ISNUMBER(SEARCH("abut",'Model output'!V153))), "negative", "positive")</f>
        <v>negative</v>
      </c>
      <c r="AE154" s="40"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OR(ISNUMBER(SEARCH("papillary",N154,1)),ISNUMBER(SEARCH("papillary carcinoma",O154,1))),S154="positive"),AND(AND(ISNUMBER(J154),J154&gt;=5),M154=""),AND(AND(ISNUMBER(J154),J154&gt;=5),AND(ISNUMBER(M154),M154&gt;=1)),AND(ISNUMBER(SERACH("papillary",N154)),OR(Y154="positive",Z154="positive"), ISNUMBER(SEARCH("BRAF",AB154)))),"intermediate","low"))</f>
        <v>low</v>
      </c>
      <c r="AF154" s="41" t="str">
        <f t="shared" si="30"/>
        <v>3a</v>
      </c>
      <c r="AG154" s="41" t="str">
        <f t="shared" si="31"/>
        <v>0</v>
      </c>
      <c r="AH154" s="41" t="str">
        <f t="shared" si="33"/>
        <v>0</v>
      </c>
      <c r="AI154" s="46" t="str">
        <f t="shared" si="34"/>
        <v>I</v>
      </c>
      <c r="AJ154" s="40" t="s">
        <v>741</v>
      </c>
      <c r="AK154" s="45" t="s">
        <v>1008</v>
      </c>
      <c r="AL154" s="45" t="s">
        <v>1003</v>
      </c>
      <c r="AM154" s="45" t="s">
        <v>1006</v>
      </c>
      <c r="AN154" s="45" t="s">
        <v>67</v>
      </c>
      <c r="AO154" s="12">
        <f t="shared" ca="1" si="36"/>
        <v>1</v>
      </c>
      <c r="AP154" s="15">
        <f t="shared" si="37"/>
        <v>1</v>
      </c>
      <c r="AQ154" s="15">
        <f t="shared" si="38"/>
        <v>1</v>
      </c>
      <c r="AR154" s="15">
        <f t="shared" si="39"/>
        <v>1</v>
      </c>
      <c r="AS154" s="26">
        <f t="shared" si="35"/>
        <v>1</v>
      </c>
    </row>
    <row r="155" spans="1:45">
      <c r="A155" t="str">
        <f>'Model output'!A154</f>
        <v>TCGA-EM-A1YA</v>
      </c>
      <c r="B155" s="52">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28"/>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output'!G154)),AND(ISNUMBER(SEARCH("3",'Model output'!G154)),NOT(ISNUMBER(SEARCH("N3",'Model output'!G154)))),ISNUMBER(SEARCH("IV",'Model output'!G154)),ISNUMBER(SEARCH("four",'Model output'!G154)),ISNUMBER(SEARCH("4",'Model output'!G154)),ISNUMBER(SEARCH("V ",'Model output'!G154)),ISNUMBER(SEARCH("five",'Model output'!G154)),ISNUMBER(SEARCH("5",'Model output'!G154))))), "lateral", "central"))</f>
        <v/>
      </c>
      <c r="H155" t="str">
        <f>IF('Model output'!H154="","negative", IF('Model output'!H154=" ", "negative", IF('Model output'!H154="[]", "negative", IF(ISNUMBER(SEARCH("lymph node",'Model output'!H154)),"negative", IF(ISNUMBER(SEARCH("adipose tissue",'Model output'!H154)), "negative", IF(ISNUMBER(SEARCH("neck dissection",'Model output'!H154)),"negative","positive"))))))</f>
        <v>negative</v>
      </c>
      <c r="I155" t="str">
        <f>IF('Model output'!I154="","",IF(ISNUMBER('Model output'!I154),'Model output'!I154,1))</f>
        <v/>
      </c>
      <c r="J155" t="str">
        <f>IF('Model output'!J154="","",IF(AND(ISNUMBER('Model output'!J154),'Model output'!J154&lt;=I155),'Model output'!J154,IF(ISNUMBER(SEARCH("0/",'Model output'!J154)),0,1)))</f>
        <v/>
      </c>
      <c r="K155" t="str" cm="1">
        <f t="array" ref="K155">IF(COUNT(FIND({0,1,2,3,4,5,6,7,8,9},'Model output'!K154))&gt;0,'Model output'!K154,"")</f>
        <v/>
      </c>
      <c r="L155" s="8" t="str">
        <f t="shared" si="32"/>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 carcinoma</v>
      </c>
      <c r="O155" t="str">
        <f>IF('Model output'!M154="","",'Model output'!M154)</f>
        <v>oncocytic</v>
      </c>
      <c r="P155" t="str">
        <f>IF('Model output'!N154="","",'Model output'!N154)</f>
        <v>3.7 cm</v>
      </c>
      <c r="Q155" t="str">
        <f t="shared" si="29"/>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output'!P154="",'Model output'!P154="C",ISNUMBER(SEARCH("Not identified", 'Model output'!P154)),ISNUMBER(SEARCH("Absent",'Model output'!P154)),ISNUMBER(SEARCH("Absence",'Model output'!P154)),AND(ISNUMBER(SEARCH("No",'Model output'!P154)),NOT(ISNUMBER(SEARCH("diagnostic",'Model output'!P154)))),ISNUMBER(SEARCH("Negative",'Model output'!P154))),"negative","positive")</f>
        <v>negative</v>
      </c>
      <c r="T155">
        <f>IF('Model output'!O154="","",'Model output'!O154)</f>
        <v>1</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9" t="str">
        <f>IF('Model output'!S154="","",'Model output'!S154)</f>
        <v>Absent</v>
      </c>
      <c r="Y155" t="str">
        <f>IF(OR('Model output'!S154="",ISNUMBER(SEARCH("No extension",'Model output'!S154)),ISNUMBER(SEARCH("Absent",'Model output'!S154)),ISNUMBER(SEARCH("Absence",'Model output'!S154)),AND(ISNUMBER(SEARCH("Not identified",'Model output'!S154)),NOT(ISNUMBER(SEARCH("Present, minimal",'Model output'!S154)))),AND(ISNUMBER(SEARCH("No",'Model output'!S154)),NOT(ISNUMBER(SEARCH("carcinoma",'Model output'!S154))),NOT(ISNUMBER(SEARCH("Present, minimal",'Model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muscle",X155)),ISNUMBER(SEARCH("larynx",X155)),AND(ISNUMBER(SEARCH("trachea",X155)),NOT(ISNUMBER(SEARCH("peritracheal fibroadipose tissue",X155)))),ISNUMBER(SEARCH("esophagus",X155)),ISNUMBER(SEARCH("recurrent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33" t="str">
        <f>IF(OR('Model output'!V154="", AND(ISERROR(SEARCH("Positive",'Model output'!V154)), ISNUMBER(SEARCH("Negative",'Model output'!V154))), ISNUMBER(SEARCH("Cannot be assessed",'Model output'!V154)), AND(ISNUMBER(SEARCH("Uninvolved",'Model output'!V154)),NOT(ISNUMBER(SEARCH("margin(s) involved",'Model output'!V154))),NOT(ISNUMBER(SEARCH("Involved by carcinoma for the second tumor",'Model output'!V154)))), ISNUMBER(SEARCH("No involvement",'Model output'!V154)), AND(NOT(ISNUMBER(SEARCH("focal",'Model output'!V154))),ISNUMBER(SEARCH("Free",'Model output'!V154))), ISNUMBER(SEARCH("narrowly excised",'Model output'!V154)), ISNUMBER(SEARCH("none",'Model output'!V154)), ISNUMBER(SEARCH("R0",'Model output'!V154)), ISNUMBER(SEARCH("&lt;0.2 mm",'Model output'!V154)), ISNUMBER(SEARCH("1 mm",'Model output'!V154)), ISNUMBER(SEARCH("0.1 CM",'Model output'!V154)), ISNUMBER(SEARCH("less than 0.2 mm",'Model output'!V154)), ISNUMBER(SEARCH("less than 1.0 mm",'Model output'!V154)), ISNUMBER(SEARCH("less than 0.5 mm",'Model output'!V154)), ISNUMBER(SEARCH("abut",'Model output'!V154))), "negative", "positive")</f>
        <v>negative</v>
      </c>
      <c r="AE155" s="40"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OR(ISNUMBER(SEARCH("papillary",N155,1)),ISNUMBER(SEARCH("papillary carcinoma",O155,1))),S155="positive"),AND(AND(ISNUMBER(J155),J155&gt;=5),M155=""),AND(AND(ISNUMBER(J155),J155&gt;=5),AND(ISNUMBER(M155),M155&gt;=1)),AND(ISNUMBER(SERACH("papillary",N155)),OR(Y155="positive",Z155="positive"), ISNUMBER(SEARCH("BRAF",AB155)))),"intermediate","low"))</f>
        <v>low</v>
      </c>
      <c r="AF155" s="41" t="str">
        <f t="shared" si="30"/>
        <v>2</v>
      </c>
      <c r="AG155" s="41" t="str">
        <f t="shared" si="31"/>
        <v>0</v>
      </c>
      <c r="AH155" s="41" t="str">
        <f t="shared" si="33"/>
        <v>0</v>
      </c>
      <c r="AI155" s="46" t="str">
        <f t="shared" si="34"/>
        <v>I</v>
      </c>
      <c r="AJ155" s="40" t="s">
        <v>741</v>
      </c>
      <c r="AK155" s="45" t="s">
        <v>1005</v>
      </c>
      <c r="AL155" s="45" t="s">
        <v>1006</v>
      </c>
      <c r="AM155" s="45" t="s">
        <v>1006</v>
      </c>
      <c r="AN155" s="45" t="s">
        <v>67</v>
      </c>
      <c r="AO155" s="12">
        <f t="shared" ca="1" si="36"/>
        <v>1</v>
      </c>
      <c r="AP155" s="15">
        <f t="shared" si="37"/>
        <v>1</v>
      </c>
      <c r="AQ155" s="15">
        <f t="shared" si="38"/>
        <v>1</v>
      </c>
      <c r="AR155" s="15">
        <f t="shared" si="39"/>
        <v>1</v>
      </c>
      <c r="AS155" s="26">
        <f t="shared" si="35"/>
        <v>1</v>
      </c>
    </row>
    <row r="156" spans="1:45">
      <c r="A156" t="str">
        <f>'Model output'!A155</f>
        <v>TCGA-EM-A1YB</v>
      </c>
      <c r="B156" s="52">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28"/>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output'!G155)),AND(ISNUMBER(SEARCH("3",'Model output'!G155)),NOT(ISNUMBER(SEARCH("N3",'Model output'!G155)))),ISNUMBER(SEARCH("IV",'Model output'!G155)),ISNUMBER(SEARCH("four",'Model output'!G155)),ISNUMBER(SEARCH("4",'Model output'!G155)),ISNUMBER(SEARCH("V ",'Model output'!G155)),ISNUMBER(SEARCH("five",'Model output'!G155)),ISNUMBER(SEARCH("5",'Model output'!G155))))), "lateral", "central"))</f>
        <v/>
      </c>
      <c r="H156" t="str">
        <f>IF('Model output'!H155="","negative", IF('Model output'!H155=" ", "negative", IF('Model output'!H155="[]", "negative", IF(ISNUMBER(SEARCH("lymph node",'Model output'!H155)),"negative", IF(ISNUMBER(SEARCH("adipose tissue",'Model output'!H155)), "negative", IF(ISNUMBER(SEARCH("neck dissection",'Model output'!H155)),"negative","positive"))))))</f>
        <v>negative</v>
      </c>
      <c r="I156" t="str">
        <f>IF('Model output'!I155="","",IF(ISNUMBER('Model output'!I155),'Model output'!I155,1))</f>
        <v/>
      </c>
      <c r="J156" t="str">
        <f>IF('Model output'!J155="","",IF(AND(ISNUMBER('Model output'!J155),'Model output'!J155&lt;=I156),'Model output'!J155,IF(ISNUMBER(SEARCH("0/",'Model output'!J155)),0,1)))</f>
        <v/>
      </c>
      <c r="K156" t="str" cm="1">
        <f t="array" ref="K156">IF(COUNT(FIND({0,1,2,3,4,5,6,7,8,9},'Model output'!K155))&gt;0,'Model output'!K155,"")</f>
        <v/>
      </c>
      <c r="L156" s="8" t="str">
        <f t="shared" si="32"/>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 carcinoma</v>
      </c>
      <c r="O156" t="str">
        <f>IF('Model output'!M155="","",'Model output'!M155)</f>
        <v>oncocytic</v>
      </c>
      <c r="P156" t="str">
        <f>IF('Model output'!N155="","",'Model output'!N155)</f>
        <v>2.7 cm</v>
      </c>
      <c r="Q156" t="str">
        <f t="shared" si="29"/>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output'!P155="",'Model output'!P155="C",ISNUMBER(SEARCH("Not identified", 'Model output'!P155)),ISNUMBER(SEARCH("Absent",'Model output'!P155)),ISNUMBER(SEARCH("Absence",'Model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9" t="str">
        <f>IF('Model output'!S155="","",'Model output'!S155)</f>
        <v>Not identified</v>
      </c>
      <c r="Y156" t="str">
        <f>IF(OR('Model output'!S155="",ISNUMBER(SEARCH("No extension",'Model output'!S155)),ISNUMBER(SEARCH("Absent",'Model output'!S155)),ISNUMBER(SEARCH("Absence",'Model output'!S155)),AND(ISNUMBER(SEARCH("Not identified",'Model output'!S155)),NOT(ISNUMBER(SEARCH("Present, minimal",'Model output'!S155)))),AND(ISNUMBER(SEARCH("No",'Model output'!S155)),NOT(ISNUMBER(SEARCH("carcinoma",'Model output'!S155))),NOT(ISNUMBER(SEARCH("Present, minimal",'Model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muscle",X156)),ISNUMBER(SEARCH("larynx",X156)),AND(ISNUMBER(SEARCH("trachea",X156)),NOT(ISNUMBER(SEARCH("peritracheal fibroadipose tissue",X156)))),ISNUMBER(SEARCH("esophagus",X156)),ISNUMBER(SEARCH("recurrent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33" t="str">
        <f>IF(OR('Model output'!V155="", AND(ISERROR(SEARCH("Positive",'Model output'!V155)), ISNUMBER(SEARCH("Negative",'Model output'!V155))), ISNUMBER(SEARCH("Cannot be assessed",'Model output'!V155)), AND(ISNUMBER(SEARCH("Uninvolved",'Model output'!V155)),NOT(ISNUMBER(SEARCH("margin(s) involved",'Model output'!V155))),NOT(ISNUMBER(SEARCH("Involved by carcinoma for the second tumor",'Model output'!V155)))), ISNUMBER(SEARCH("No involvement",'Model output'!V155)), AND(NOT(ISNUMBER(SEARCH("focal",'Model output'!V155))),ISNUMBER(SEARCH("Free",'Model output'!V155))), ISNUMBER(SEARCH("narrowly excised",'Model output'!V155)), ISNUMBER(SEARCH("none",'Model output'!V155)), ISNUMBER(SEARCH("R0",'Model output'!V155)), ISNUMBER(SEARCH("&lt;0.2 mm",'Model output'!V155)), ISNUMBER(SEARCH("1 mm",'Model output'!V155)), ISNUMBER(SEARCH("0.1 CM",'Model output'!V155)), ISNUMBER(SEARCH("less than 0.2 mm",'Model output'!V155)), ISNUMBER(SEARCH("less than 1.0 mm",'Model output'!V155)), ISNUMBER(SEARCH("less than 0.5 mm",'Model output'!V155)), ISNUMBER(SEARCH("abut",'Model output'!V155))), "negative", "positive")</f>
        <v>negative</v>
      </c>
      <c r="AE156" s="40"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OR(ISNUMBER(SEARCH("papillary",N156,1)),ISNUMBER(SEARCH("papillary carcinoma",O156,1))),S156="positive"),AND(AND(ISNUMBER(J156),J156&gt;=5),M156=""),AND(AND(ISNUMBER(J156),J156&gt;=5),AND(ISNUMBER(M156),M156&gt;=1)),AND(ISNUMBER(SERACH("papillary",N156)),OR(Y156="positive",Z156="positive"), ISNUMBER(SEARCH("BRAF",AB156)))),"intermediate","low"))</f>
        <v>low</v>
      </c>
      <c r="AF156" s="41" t="str">
        <f t="shared" si="30"/>
        <v>2</v>
      </c>
      <c r="AG156" s="41" t="str">
        <f t="shared" si="31"/>
        <v>0</v>
      </c>
      <c r="AH156" s="41" t="str">
        <f t="shared" si="33"/>
        <v>0</v>
      </c>
      <c r="AI156" s="46" t="str">
        <f t="shared" si="34"/>
        <v>I</v>
      </c>
      <c r="AJ156" s="40" t="s">
        <v>741</v>
      </c>
      <c r="AK156" s="45" t="s">
        <v>1005</v>
      </c>
      <c r="AL156" s="45" t="s">
        <v>1006</v>
      </c>
      <c r="AM156" s="45" t="s">
        <v>1006</v>
      </c>
      <c r="AN156" s="45" t="s">
        <v>67</v>
      </c>
      <c r="AO156" s="12">
        <f t="shared" ca="1" si="36"/>
        <v>1</v>
      </c>
      <c r="AP156" s="15">
        <f t="shared" si="37"/>
        <v>1</v>
      </c>
      <c r="AQ156" s="15">
        <f t="shared" si="38"/>
        <v>1</v>
      </c>
      <c r="AR156" s="15">
        <f t="shared" si="39"/>
        <v>1</v>
      </c>
      <c r="AS156" s="26">
        <f t="shared" si="35"/>
        <v>1</v>
      </c>
    </row>
    <row r="157" spans="1:45">
      <c r="A157" t="str">
        <f>'Model output'!A156</f>
        <v>TCGA-EM-A22I</v>
      </c>
      <c r="B157" s="52">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X</v>
      </c>
      <c r="F157" t="str">
        <f t="shared" si="28"/>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output'!G156)),AND(ISNUMBER(SEARCH("3",'Model output'!G156)),NOT(ISNUMBER(SEARCH("N3",'Model output'!G156)))),ISNUMBER(SEARCH("IV",'Model output'!G156)),ISNUMBER(SEARCH("four",'Model output'!G156)),ISNUMBER(SEARCH("4",'Model output'!G156)),ISNUMBER(SEARCH("V ",'Model output'!G156)),ISNUMBER(SEARCH("five",'Model output'!G156)),ISNUMBER(SEARCH("5",'Model output'!G156))))), "lateral", "central"))</f>
        <v/>
      </c>
      <c r="H157" t="str">
        <f>IF('Model output'!H156="","negative", IF('Model output'!H156=" ", "negative", IF('Model output'!H156="[]", "negative", IF(ISNUMBER(SEARCH("lymph node",'Model output'!H156)),"negative", IF(ISNUMBER(SEARCH("adipose tissue",'Model output'!H156)), "negative", IF(ISNUMBER(SEARCH("neck dissection",'Model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2"/>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 carcinoma</v>
      </c>
      <c r="O157" t="str">
        <f>IF('Model output'!M156="","",'Model output'!M156)</f>
        <v>Classical (usual)</v>
      </c>
      <c r="P157" t="str">
        <f>IF('Model output'!N156="","",'Model output'!N156)</f>
        <v>2.1 cm</v>
      </c>
      <c r="Q157" t="str">
        <f t="shared" si="29"/>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output'!P156="",'Model output'!P156="C",ISNUMBER(SEARCH("Not identified", 'Model output'!P156)),ISNUMBER(SEARCH("Absent",'Model output'!P156)),ISNUMBER(SEARCH("Absence",'Model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9" t="str">
        <f>IF('Model output'!S156="","",'Model output'!S156)</f>
        <v>Perithyroidal fibradipose tissue</v>
      </c>
      <c r="Y157" t="str">
        <f>IF(OR('Model output'!S156="",ISNUMBER(SEARCH("No extension",'Model output'!S156)),ISNUMBER(SEARCH("Absent",'Model output'!S156)),ISNUMBER(SEARCH("Absence",'Model output'!S156)),AND(ISNUMBER(SEARCH("Not identified",'Model output'!S156)),NOT(ISNUMBER(SEARCH("Present, minimal",'Model output'!S156)))),AND(ISNUMBER(SEARCH("No",'Model output'!S156)),NOT(ISNUMBER(SEARCH("carcinoma",'Model output'!S156))),NOT(ISNUMBER(SEARCH("Present, minimal",'Model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muscle",X157)),ISNUMBER(SEARCH("larynx",X157)),AND(ISNUMBER(SEARCH("trachea",X157)),NOT(ISNUMBER(SEARCH("peritracheal fibroadipose tissue",X157)))),ISNUMBER(SEARCH("esophagus",X157)),ISNUMBER(SEARCH("recurrent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33" t="str">
        <f>IF(OR('Model output'!V156="", AND(ISERROR(SEARCH("Positive",'Model output'!V156)), ISNUMBER(SEARCH("Negative",'Model output'!V156))), ISNUMBER(SEARCH("Cannot be assessed",'Model output'!V156)), AND(ISNUMBER(SEARCH("Uninvolved",'Model output'!V156)),NOT(ISNUMBER(SEARCH("margin(s) involved",'Model output'!V156))),NOT(ISNUMBER(SEARCH("Involved by carcinoma for the second tumor",'Model output'!V156)))), ISNUMBER(SEARCH("No involvement",'Model output'!V156)), AND(NOT(ISNUMBER(SEARCH("focal",'Model output'!V156))),ISNUMBER(SEARCH("Free",'Model output'!V156))), ISNUMBER(SEARCH("narrowly excised",'Model output'!V156)), ISNUMBER(SEARCH("none",'Model output'!V156)), ISNUMBER(SEARCH("R0",'Model output'!V156)), ISNUMBER(SEARCH("&lt;0.2 mm",'Model output'!V156)), ISNUMBER(SEARCH("1 mm",'Model output'!V156)), ISNUMBER(SEARCH("0.1 CM",'Model output'!V156)), ISNUMBER(SEARCH("less than 0.2 mm",'Model output'!V156)), ISNUMBER(SEARCH("less than 1.0 mm",'Model output'!V156)), ISNUMBER(SEARCH("less than 0.5 mm",'Model output'!V156)), ISNUMBER(SEARCH("abut",'Model output'!V156))), "negative", "positive")</f>
        <v>positive</v>
      </c>
      <c r="AE157" s="40"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OR(ISNUMBER(SEARCH("papillary",N157,1)),ISNUMBER(SEARCH("papillary carcinoma",O157,1))),S157="positive"),AND(AND(ISNUMBER(J157),J157&gt;=5),M157=""),AND(AND(ISNUMBER(J157),J157&gt;=5),AND(ISNUMBER(M157),M157&gt;=1)),AND(ISNUMBER(SERACH("papillary",N157)),OR(Y157="positive",Z157="positive"), ISNUMBER(SEARCH("BRAF",AB157)))),"intermediate","low"))</f>
        <v>high</v>
      </c>
      <c r="AF157" s="41" t="str">
        <f t="shared" si="30"/>
        <v>2</v>
      </c>
      <c r="AG157" s="41" t="str">
        <f t="shared" si="31"/>
        <v>0</v>
      </c>
      <c r="AH157" s="41" t="str">
        <f t="shared" si="33"/>
        <v>0</v>
      </c>
      <c r="AI157" s="46" t="str">
        <f t="shared" si="34"/>
        <v>I</v>
      </c>
      <c r="AJ157" s="40" t="s">
        <v>738</v>
      </c>
      <c r="AK157" s="45" t="s">
        <v>1005</v>
      </c>
      <c r="AL157" s="45" t="s">
        <v>1003</v>
      </c>
      <c r="AM157" s="45" t="s">
        <v>1006</v>
      </c>
      <c r="AN157" s="45" t="s">
        <v>67</v>
      </c>
      <c r="AO157" s="12">
        <f t="shared" si="36"/>
        <v>1</v>
      </c>
      <c r="AP157" s="15">
        <f t="shared" si="37"/>
        <v>1</v>
      </c>
      <c r="AQ157" s="15">
        <f t="shared" si="38"/>
        <v>1</v>
      </c>
      <c r="AR157" s="15">
        <f t="shared" si="39"/>
        <v>1</v>
      </c>
      <c r="AS157" s="26">
        <f t="shared" si="35"/>
        <v>1</v>
      </c>
    </row>
    <row r="158" spans="1:45">
      <c r="A158" t="str">
        <f>'Model output'!A157</f>
        <v>TCGA-EM-A22J</v>
      </c>
      <c r="B158" s="52">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28"/>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output'!G157)),AND(ISNUMBER(SEARCH("3",'Model output'!G157)),NOT(ISNUMBER(SEARCH("N3",'Model output'!G157)))),ISNUMBER(SEARCH("IV",'Model output'!G157)),ISNUMBER(SEARCH("four",'Model output'!G157)),ISNUMBER(SEARCH("4",'Model output'!G157)),ISNUMBER(SEARCH("V ",'Model output'!G157)),ISNUMBER(SEARCH("five",'Model output'!G157)),ISNUMBER(SEARCH("5",'Model output'!G157))))), "lateral", "central"))</f>
        <v/>
      </c>
      <c r="H158" t="str">
        <f>IF('Model output'!H157="","negative", IF('Model output'!H157=" ", "negative", IF('Model output'!H157="[]", "negative", IF(ISNUMBER(SEARCH("lymph node",'Model output'!H157)),"negative", IF(ISNUMBER(SEARCH("adipose tissue",'Model output'!H157)), "negative", IF(ISNUMBER(SEARCH("neck dissection",'Model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2"/>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 carcinoma, mixed solid and follicular variant with oncocytic change</v>
      </c>
      <c r="O158" t="str">
        <f>IF('Model output'!M157="","",'Model output'!M157)</f>
        <v>follicular variant, papillary carcinoma, oncocytic or oxyphilic variant, papillary carcinoma, solid variant</v>
      </c>
      <c r="P158" t="str">
        <f>IF('Model output'!N157="","",'Model output'!N157)</f>
        <v>2.5 cm</v>
      </c>
      <c r="Q158" t="str">
        <f t="shared" si="29"/>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output'!P157="",'Model output'!P157="C",ISNUMBER(SEARCH("Not identified", 'Model output'!P157)),ISNUMBER(SEARCH("Absent",'Model output'!P157)),ISNUMBER(SEARCH("Absence",'Model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9" t="str">
        <f>IF('Model output'!S157="","",'Model output'!S157)</f>
        <v/>
      </c>
      <c r="Y158" t="str">
        <f>IF(OR('Model output'!S157="",ISNUMBER(SEARCH("No extension",'Model output'!S157)),ISNUMBER(SEARCH("Absent",'Model output'!S157)),ISNUMBER(SEARCH("Absence",'Model output'!S157)),AND(ISNUMBER(SEARCH("Not identified",'Model output'!S157)),NOT(ISNUMBER(SEARCH("Present, minimal",'Model output'!S157)))),AND(ISNUMBER(SEARCH("No",'Model output'!S157)),NOT(ISNUMBER(SEARCH("carcinoma",'Model output'!S157))),NOT(ISNUMBER(SEARCH("Present, minimal",'Model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muscle",X158)),ISNUMBER(SEARCH("larynx",X158)),AND(ISNUMBER(SEARCH("trachea",X158)),NOT(ISNUMBER(SEARCH("peritracheal fibroadipose tissue",X158)))),ISNUMBER(SEARCH("esophagus",X158)),ISNUMBER(SEARCH("recurrent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33" t="str">
        <f>IF(OR('Model output'!V157="", AND(ISERROR(SEARCH("Positive",'Model output'!V157)), ISNUMBER(SEARCH("Negative",'Model output'!V157))), ISNUMBER(SEARCH("Cannot be assessed",'Model output'!V157)), AND(ISNUMBER(SEARCH("Uninvolved",'Model output'!V157)),NOT(ISNUMBER(SEARCH("margin(s) involved",'Model output'!V157))),NOT(ISNUMBER(SEARCH("Involved by carcinoma for the second tumor",'Model output'!V157)))), ISNUMBER(SEARCH("No involvement",'Model output'!V157)), AND(NOT(ISNUMBER(SEARCH("focal",'Model output'!V157))),ISNUMBER(SEARCH("Free",'Model output'!V157))), ISNUMBER(SEARCH("narrowly excised",'Model output'!V157)), ISNUMBER(SEARCH("none",'Model output'!V157)), ISNUMBER(SEARCH("R0",'Model output'!V157)), ISNUMBER(SEARCH("&lt;0.2 mm",'Model output'!V157)), ISNUMBER(SEARCH("1 mm",'Model output'!V157)), ISNUMBER(SEARCH("0.1 CM",'Model output'!V157)), ISNUMBER(SEARCH("less than 0.2 mm",'Model output'!V157)), ISNUMBER(SEARCH("less than 1.0 mm",'Model output'!V157)), ISNUMBER(SEARCH("less than 0.5 mm",'Model output'!V157)), ISNUMBER(SEARCH("abut",'Model output'!V157))), "negative", "positive")</f>
        <v>negative</v>
      </c>
      <c r="AE158" s="40"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OR(ISNUMBER(SEARCH("papillary",N158,1)),ISNUMBER(SEARCH("papillary carcinoma",O158,1))),S158="positive"),AND(AND(ISNUMBER(J158),J158&gt;=5),M158=""),AND(AND(ISNUMBER(J158),J158&gt;=5),AND(ISNUMBER(M158),M158&gt;=1)),AND(ISNUMBER(SERACH("papillary",N158)),OR(Y158="positive",Z158="positive"), ISNUMBER(SEARCH("BRAF",AB158)))),"intermediate","low"))</f>
        <v>intermediate</v>
      </c>
      <c r="AF158" s="41" t="str">
        <f t="shared" si="30"/>
        <v>2</v>
      </c>
      <c r="AG158" s="41" t="str">
        <f t="shared" si="31"/>
        <v>0</v>
      </c>
      <c r="AH158" s="41" t="str">
        <f t="shared" si="33"/>
        <v>0</v>
      </c>
      <c r="AI158" s="46" t="str">
        <f t="shared" si="34"/>
        <v>I</v>
      </c>
      <c r="AJ158" s="40" t="s">
        <v>742</v>
      </c>
      <c r="AK158" s="45" t="s">
        <v>1005</v>
      </c>
      <c r="AL158" s="45" t="s">
        <v>1003</v>
      </c>
      <c r="AM158" s="45" t="s">
        <v>1006</v>
      </c>
      <c r="AN158" s="45" t="s">
        <v>67</v>
      </c>
      <c r="AO158" s="12">
        <f t="shared" ca="1" si="36"/>
        <v>1</v>
      </c>
      <c r="AP158" s="15">
        <f t="shared" si="37"/>
        <v>1</v>
      </c>
      <c r="AQ158" s="15">
        <f t="shared" si="38"/>
        <v>1</v>
      </c>
      <c r="AR158" s="15">
        <f t="shared" si="39"/>
        <v>1</v>
      </c>
      <c r="AS158" s="26">
        <f t="shared" si="35"/>
        <v>1</v>
      </c>
    </row>
    <row r="159" spans="1:45">
      <c r="A159" t="str">
        <f>'Model output'!A158</f>
        <v>TCGA-EM-A22K</v>
      </c>
      <c r="B159" s="52">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
      </c>
      <c r="F159" t="str">
        <f t="shared" si="28"/>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output'!G158)),AND(ISNUMBER(SEARCH("3",'Model output'!G158)),NOT(ISNUMBER(SEARCH("N3",'Model output'!G158)))),ISNUMBER(SEARCH("IV",'Model output'!G158)),ISNUMBER(SEARCH("four",'Model output'!G158)),ISNUMBER(SEARCH("4",'Model output'!G158)),ISNUMBER(SEARCH("V ",'Model output'!G158)),ISNUMBER(SEARCH("five",'Model output'!G158)),ISNUMBER(SEARCH("5",'Model output'!G158))))), "lateral", "central"))</f>
        <v>lateral</v>
      </c>
      <c r="H159" t="str">
        <f>IF('Model output'!H158="","negative", IF('Model output'!H158=" ", "negative", IF('Model output'!H158="[]", "negative", IF(ISNUMBER(SEARCH("lymph node",'Model output'!H158)),"negative", IF(ISNUMBER(SEARCH("adipose tissue",'Model output'!H158)), "negative", IF(ISNUMBER(SEARCH("neck dissection",'Model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1.5 cm</v>
      </c>
      <c r="L159" s="8" t="str">
        <f t="shared" si="32"/>
        <v>1.5cm</v>
      </c>
      <c r="M159" cm="1">
        <f t="array" ref="M159">IF(L159="","",IF(ISNUMBER(SEARCH("cm",L159)),MAX(VALUE(SUBSTITUTE(_xlfn.FILTERXML("&lt;t&gt;&lt;s&gt;"&amp;SUBSTITUTE(L159,",","&lt;/s&gt;&lt;s&gt;")&amp;"&lt;/s&gt;&lt;/t&gt;","//s"),"cm",""))),MAX(VALUE(SUBSTITUTE(_xlfn.FILTERXML("&lt;t&gt;&lt;s&gt;"&amp;SUBSTITUTE(L159,",","&lt;/s&gt;&lt;s&gt;")&amp;"&lt;/s&gt;&lt;/t&gt;","//s"),"mm","")))/10))</f>
        <v>1.5</v>
      </c>
      <c r="N159" t="str">
        <f>IF('Model output'!L158="","",'Model output'!L158)</f>
        <v>Papillary carcinoma</v>
      </c>
      <c r="O159" t="str">
        <f>IF('Model output'!M158="","",'Model output'!M158)</f>
        <v>classical, columnar cell variant, follicular variant, microcarcinoma</v>
      </c>
      <c r="P159" t="str">
        <f>IF('Model output'!N158="","",'Model output'!N158)</f>
        <v>1.1 cm</v>
      </c>
      <c r="Q159" t="str">
        <f t="shared" si="29"/>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output'!P158="",'Model output'!P158="C",ISNUMBER(SEARCH("Not identified", 'Model output'!P158)),ISNUMBER(SEARCH("Absent",'Model output'!P158)),ISNUMBER(SEARCH("Absence",'Model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9" t="str">
        <f>IF('Model output'!S158="","",'Model output'!S158)</f>
        <v/>
      </c>
      <c r="Y159" t="str">
        <f>IF(OR('Model output'!S158="",ISNUMBER(SEARCH("No extension",'Model output'!S158)),ISNUMBER(SEARCH("Absent",'Model output'!S158)),ISNUMBER(SEARCH("Absence",'Model output'!S158)),AND(ISNUMBER(SEARCH("Not identified",'Model output'!S158)),NOT(ISNUMBER(SEARCH("Present, minimal",'Model output'!S158)))),AND(ISNUMBER(SEARCH("No",'Model output'!S158)),NOT(ISNUMBER(SEARCH("carcinoma",'Model output'!S158))),NOT(ISNUMBER(SEARCH("Present, minimal",'Model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muscle",X159)),ISNUMBER(SEARCH("larynx",X159)),AND(ISNUMBER(SEARCH("trachea",X159)),NOT(ISNUMBER(SEARCH("peritracheal fibroadipose tissue",X159)))),ISNUMBER(SEARCH("esophagus",X159)),ISNUMBER(SEARCH("recurrent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33" t="str">
        <f>IF(OR('Model output'!V158="", AND(ISERROR(SEARCH("Positive",'Model output'!V158)), ISNUMBER(SEARCH("Negative",'Model output'!V158))), ISNUMBER(SEARCH("Cannot be assessed",'Model output'!V158)), AND(ISNUMBER(SEARCH("Uninvolved",'Model output'!V158)),NOT(ISNUMBER(SEARCH("margin(s) involved",'Model output'!V158))),NOT(ISNUMBER(SEARCH("Involved by carcinoma for the second tumor",'Model output'!V158)))), ISNUMBER(SEARCH("No involvement",'Model output'!V158)), AND(NOT(ISNUMBER(SEARCH("focal",'Model output'!V158))),ISNUMBER(SEARCH("Free",'Model output'!V158))), ISNUMBER(SEARCH("narrowly excised",'Model output'!V158)), ISNUMBER(SEARCH("none",'Model output'!V158)), ISNUMBER(SEARCH("R0",'Model output'!V158)), ISNUMBER(SEARCH("&lt;0.2 mm",'Model output'!V158)), ISNUMBER(SEARCH("1 mm",'Model output'!V158)), ISNUMBER(SEARCH("0.1 CM",'Model output'!V158)), ISNUMBER(SEARCH("less than 0.2 mm",'Model output'!V158)), ISNUMBER(SEARCH("less than 1.0 mm",'Model output'!V158)), ISNUMBER(SEARCH("less than 0.5 mm",'Model output'!V158)), ISNUMBER(SEARCH("abut",'Model output'!V158))), "negative", "positive")</f>
        <v>positive</v>
      </c>
      <c r="AE159" s="40"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OR(ISNUMBER(SEARCH("papillary",N159,1)),ISNUMBER(SEARCH("papillary carcinoma",O159,1))),S159="positive"),AND(AND(ISNUMBER(J159),J159&gt;=5),M159=""),AND(AND(ISNUMBER(J159),J159&gt;=5),AND(ISNUMBER(M159),M159&gt;=1)),AND(ISNUMBER(SERACH("papillary",N159)),OR(Y159="positive",Z159="positive"), ISNUMBER(SEARCH("BRAF",AB159)))),"intermediate","low"))</f>
        <v>high</v>
      </c>
      <c r="AF159" s="41" t="str">
        <f t="shared" si="30"/>
        <v>1b</v>
      </c>
      <c r="AG159" s="41" t="str">
        <f t="shared" si="31"/>
        <v>1b</v>
      </c>
      <c r="AH159" s="41" t="str">
        <f t="shared" si="33"/>
        <v>0</v>
      </c>
      <c r="AI159" s="46" t="str">
        <f t="shared" si="34"/>
        <v>I</v>
      </c>
      <c r="AJ159" s="40" t="s">
        <v>738</v>
      </c>
      <c r="AK159" s="45" t="s">
        <v>1002</v>
      </c>
      <c r="AL159" s="45" t="s">
        <v>1002</v>
      </c>
      <c r="AM159" s="45" t="s">
        <v>1006</v>
      </c>
      <c r="AN159" s="45" t="s">
        <v>67</v>
      </c>
      <c r="AO159" s="12">
        <f t="shared" si="36"/>
        <v>1</v>
      </c>
      <c r="AP159" s="15">
        <f t="shared" si="37"/>
        <v>1</v>
      </c>
      <c r="AQ159" s="15">
        <f t="shared" si="38"/>
        <v>1</v>
      </c>
      <c r="AR159" s="15">
        <f t="shared" si="39"/>
        <v>1</v>
      </c>
      <c r="AS159" s="26">
        <f t="shared" si="35"/>
        <v>1</v>
      </c>
    </row>
    <row r="160" spans="1:45">
      <c r="A160" t="str">
        <f>'Model output'!A159</f>
        <v>TCGA-EM-A22L</v>
      </c>
      <c r="B160" s="52">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0</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
      </c>
      <c r="F160" t="str">
        <f t="shared" si="28"/>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output'!G159)),AND(ISNUMBER(SEARCH("3",'Model output'!G159)),NOT(ISNUMBER(SEARCH("N3",'Model output'!G159)))),ISNUMBER(SEARCH("IV",'Model output'!G159)),ISNUMBER(SEARCH("four",'Model output'!G159)),ISNUMBER(SEARCH("4",'Model output'!G159)),ISNUMBER(SEARCH("V ",'Model output'!G159)),ISNUMBER(SEARCH("five",'Model output'!G159)),ISNUMBER(SEARCH("5",'Model output'!G159))))), "lateral", "central"))</f>
        <v/>
      </c>
      <c r="H160" t="str">
        <f>IF('Model output'!H159="","negative", IF('Model output'!H159=" ", "negative", IF('Model output'!H159="[]", "negative", IF(ISNUMBER(SEARCH("lymph node",'Model output'!H159)),"negative", IF(ISNUMBER(SEARCH("adipose tissue",'Model output'!H159)), "negative", IF(ISNUMBER(SEARCH("neck dissection",'Model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2"/>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 carcinoma, follicular variant</v>
      </c>
      <c r="O160" t="str">
        <f>IF('Model output'!M159="","",'Model output'!M159)</f>
        <v>Follicular variant, Macrofollicular variant, Follicular architecture, Classical cytomorphology</v>
      </c>
      <c r="P160" t="str">
        <f>IF('Model output'!N159="","",'Model output'!N159)</f>
        <v>2.2 cm</v>
      </c>
      <c r="Q160" t="str">
        <f t="shared" si="29"/>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output'!P159="",'Model output'!P159="C",ISNUMBER(SEARCH("Not identified", 'Model output'!P159)),ISNUMBER(SEARCH("Absent",'Model output'!P159)),ISNUMBER(SEARCH("Absence",'Model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9" t="str">
        <f>IF('Model output'!S159="","",'Model output'!S159)</f>
        <v/>
      </c>
      <c r="Y160" t="str">
        <f>IF(OR('Model output'!S159="",ISNUMBER(SEARCH("No extension",'Model output'!S159)),ISNUMBER(SEARCH("Absent",'Model output'!S159)),ISNUMBER(SEARCH("Absence",'Model output'!S159)),AND(ISNUMBER(SEARCH("Not identified",'Model output'!S159)),NOT(ISNUMBER(SEARCH("Present, minimal",'Model output'!S159)))),AND(ISNUMBER(SEARCH("No",'Model output'!S159)),NOT(ISNUMBER(SEARCH("carcinoma",'Model output'!S159))),NOT(ISNUMBER(SEARCH("Present, minimal",'Model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muscle",X160)),ISNUMBER(SEARCH("larynx",X160)),AND(ISNUMBER(SEARCH("trachea",X160)),NOT(ISNUMBER(SEARCH("peritracheal fibroadipose tissue",X160)))),ISNUMBER(SEARCH("esophagus",X160)),ISNUMBER(SEARCH("recurrent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33" t="str">
        <f>IF(OR('Model output'!V159="", AND(ISERROR(SEARCH("Positive",'Model output'!V159)), ISNUMBER(SEARCH("Negative",'Model output'!V159))), ISNUMBER(SEARCH("Cannot be assessed",'Model output'!V159)), AND(ISNUMBER(SEARCH("Uninvolved",'Model output'!V159)),NOT(ISNUMBER(SEARCH("margin(s) involved",'Model output'!V159))),NOT(ISNUMBER(SEARCH("Involved by carcinoma for the second tumor",'Model output'!V159)))), ISNUMBER(SEARCH("No involvement",'Model output'!V159)), AND(NOT(ISNUMBER(SEARCH("focal",'Model output'!V159))),ISNUMBER(SEARCH("Free",'Model output'!V159))), ISNUMBER(SEARCH("narrowly excised",'Model output'!V159)), ISNUMBER(SEARCH("none",'Model output'!V159)), ISNUMBER(SEARCH("R0",'Model output'!V159)), ISNUMBER(SEARCH("&lt;0.2 mm",'Model output'!V159)), ISNUMBER(SEARCH("1 mm",'Model output'!V159)), ISNUMBER(SEARCH("0.1 CM",'Model output'!V159)), ISNUMBER(SEARCH("less than 0.2 mm",'Model output'!V159)), ISNUMBER(SEARCH("less than 1.0 mm",'Model output'!V159)), ISNUMBER(SEARCH("less than 0.5 mm",'Model output'!V159)), ISNUMBER(SEARCH("abut",'Model output'!V159))), "negative", "positive")</f>
        <v>negative</v>
      </c>
      <c r="AE160" s="40"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OR(ISNUMBER(SEARCH("papillary",N160,1)),ISNUMBER(SEARCH("papillary carcinoma",O160,1))),S160="positive"),AND(AND(ISNUMBER(J160),J160&gt;=5),M160=""),AND(AND(ISNUMBER(J160),J160&gt;=5),AND(ISNUMBER(M160),M160&gt;=1)),AND(ISNUMBER(SERACH("papillary",N160)),OR(Y160="positive",Z160="positive"), ISNUMBER(SEARCH("BRAF",AB160)))),"intermediate","low"))</f>
        <v>intermediate</v>
      </c>
      <c r="AF160" s="41" t="str">
        <f t="shared" si="30"/>
        <v>2</v>
      </c>
      <c r="AG160" s="41" t="str">
        <f t="shared" si="31"/>
        <v>0</v>
      </c>
      <c r="AH160" s="41" t="str">
        <f t="shared" si="33"/>
        <v>0</v>
      </c>
      <c r="AI160" s="46" t="str">
        <f t="shared" si="34"/>
        <v>I</v>
      </c>
      <c r="AJ160" s="40" t="s">
        <v>742</v>
      </c>
      <c r="AK160" s="45" t="s">
        <v>1005</v>
      </c>
      <c r="AL160" s="45" t="s">
        <v>1003</v>
      </c>
      <c r="AM160" s="45" t="s">
        <v>1006</v>
      </c>
      <c r="AN160" s="45" t="s">
        <v>67</v>
      </c>
      <c r="AO160" s="12">
        <f t="shared" ca="1" si="36"/>
        <v>1</v>
      </c>
      <c r="AP160" s="15">
        <f t="shared" si="37"/>
        <v>1</v>
      </c>
      <c r="AQ160" s="15">
        <f t="shared" si="38"/>
        <v>1</v>
      </c>
      <c r="AR160" s="15">
        <f t="shared" si="39"/>
        <v>1</v>
      </c>
      <c r="AS160" s="26">
        <f t="shared" si="35"/>
        <v>1</v>
      </c>
    </row>
    <row r="161" spans="1:45">
      <c r="A161" t="str">
        <f>'Model output'!A160</f>
        <v>TCGA-EM-A22M</v>
      </c>
      <c r="B161" s="52">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28"/>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output'!G160)),AND(ISNUMBER(SEARCH("3",'Model output'!G160)),NOT(ISNUMBER(SEARCH("N3",'Model output'!G160)))),ISNUMBER(SEARCH("IV",'Model output'!G160)),ISNUMBER(SEARCH("four",'Model output'!G160)),ISNUMBER(SEARCH("4",'Model output'!G160)),ISNUMBER(SEARCH("V ",'Model output'!G160)),ISNUMBER(SEARCH("five",'Model output'!G160)),ISNUMBER(SEARCH("5",'Model output'!G160))))), "lateral", "central"))</f>
        <v/>
      </c>
      <c r="H161" t="str">
        <f>IF('Model output'!H160="","negative", IF('Model output'!H160=" ", "negative", IF('Model output'!H160="[]", "negative", IF(ISNUMBER(SEARCH("lymph node",'Model output'!H160)),"negative", IF(ISNUMBER(SEARCH("adipose tissue",'Model output'!H160)), "negative", IF(ISNUMBER(SEARCH("neck dissection",'Model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2"/>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 carcinoma</v>
      </c>
      <c r="O161" t="str">
        <f>IF('Model output'!M160="","",'Model output'!M160)</f>
        <v>columnar cell variant, follicular variant, other variant (focal tall cell change and Warthin-like component)</v>
      </c>
      <c r="P161" t="str">
        <f>IF('Model output'!N160="","",'Model output'!N160)</f>
        <v>1.7 cm</v>
      </c>
      <c r="Q161" t="str">
        <f t="shared" si="29"/>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output'!P160="",'Model output'!P160="C",ISNUMBER(SEARCH("Not identified", 'Model output'!P160)),ISNUMBER(SEARCH("Absent",'Model output'!P160)),ISNUMBER(SEARCH("Absence",'Model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9" t="str">
        <f>IF('Model output'!S160="","",'Model output'!S160)</f>
        <v/>
      </c>
      <c r="Y161" t="str">
        <f>IF(OR('Model output'!S160="",ISNUMBER(SEARCH("No extension",'Model output'!S160)),ISNUMBER(SEARCH("Absent",'Model output'!S160)),ISNUMBER(SEARCH("Absence",'Model output'!S160)),AND(ISNUMBER(SEARCH("Not identified",'Model output'!S160)),NOT(ISNUMBER(SEARCH("Present, minimal",'Model output'!S160)))),AND(ISNUMBER(SEARCH("No",'Model output'!S160)),NOT(ISNUMBER(SEARCH("carcinoma",'Model output'!S160))),NOT(ISNUMBER(SEARCH("Present, minimal",'Model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muscle",X161)),ISNUMBER(SEARCH("larynx",X161)),AND(ISNUMBER(SEARCH("trachea",X161)),NOT(ISNUMBER(SEARCH("peritracheal fibroadipose tissue",X161)))),ISNUMBER(SEARCH("esophagus",X161)),ISNUMBER(SEARCH("recurrent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33" t="str">
        <f>IF(OR('Model output'!V160="", AND(ISERROR(SEARCH("Positive",'Model output'!V160)), ISNUMBER(SEARCH("Negative",'Model output'!V160))), ISNUMBER(SEARCH("Cannot be assessed",'Model output'!V160)), AND(ISNUMBER(SEARCH("Uninvolved",'Model output'!V160)),NOT(ISNUMBER(SEARCH("margin(s) involved",'Model output'!V160))),NOT(ISNUMBER(SEARCH("Involved by carcinoma for the second tumor",'Model output'!V160)))), ISNUMBER(SEARCH("No involvement",'Model output'!V160)), AND(NOT(ISNUMBER(SEARCH("focal",'Model output'!V160))),ISNUMBER(SEARCH("Free",'Model output'!V160))), ISNUMBER(SEARCH("narrowly excised",'Model output'!V160)), ISNUMBER(SEARCH("none",'Model output'!V160)), ISNUMBER(SEARCH("R0",'Model output'!V160)), ISNUMBER(SEARCH("&lt;0.2 mm",'Model output'!V160)), ISNUMBER(SEARCH("1 mm",'Model output'!V160)), ISNUMBER(SEARCH("0.1 CM",'Model output'!V160)), ISNUMBER(SEARCH("less than 0.2 mm",'Model output'!V160)), ISNUMBER(SEARCH("less than 1.0 mm",'Model output'!V160)), ISNUMBER(SEARCH("less than 0.5 mm",'Model output'!V160)), ISNUMBER(SEARCH("abut",'Model output'!V160))), "negative", "positive")</f>
        <v>negative</v>
      </c>
      <c r="AE161" s="40"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OR(ISNUMBER(SEARCH("papillary",N161,1)),ISNUMBER(SEARCH("papillary carcinoma",O161,1))),S161="positive"),AND(AND(ISNUMBER(J161),J161&gt;=5),M161=""),AND(AND(ISNUMBER(J161),J161&gt;=5),AND(ISNUMBER(M161),M161&gt;=1)),AND(ISNUMBER(SERACH("papillary",N161)),OR(Y161="positive",Z161="positive"), ISNUMBER(SEARCH("BRAF",AB161)))),"intermediate","low"))</f>
        <v>intermediate</v>
      </c>
      <c r="AF161" s="41" t="str">
        <f t="shared" si="30"/>
        <v>1b</v>
      </c>
      <c r="AG161" s="41" t="str">
        <f t="shared" si="31"/>
        <v>0</v>
      </c>
      <c r="AH161" s="41" t="str">
        <f t="shared" si="33"/>
        <v>0</v>
      </c>
      <c r="AI161" s="46" t="str">
        <f t="shared" si="34"/>
        <v>I</v>
      </c>
      <c r="AJ161" s="40" t="s">
        <v>742</v>
      </c>
      <c r="AK161" s="45" t="s">
        <v>1002</v>
      </c>
      <c r="AL161" s="45" t="s">
        <v>1003</v>
      </c>
      <c r="AM161" s="45" t="s">
        <v>1006</v>
      </c>
      <c r="AN161" s="45" t="s">
        <v>67</v>
      </c>
      <c r="AO161" s="12">
        <f t="shared" ca="1" si="36"/>
        <v>1</v>
      </c>
      <c r="AP161" s="15">
        <f t="shared" si="37"/>
        <v>1</v>
      </c>
      <c r="AQ161" s="15">
        <f t="shared" si="38"/>
        <v>1</v>
      </c>
      <c r="AR161" s="15">
        <f t="shared" si="39"/>
        <v>1</v>
      </c>
      <c r="AS161" s="26">
        <f t="shared" si="35"/>
        <v>1</v>
      </c>
    </row>
    <row r="162" spans="1:45">
      <c r="A162" t="str">
        <f>'Model output'!A161</f>
        <v>TCGA-EM-A22N</v>
      </c>
      <c r="B162" s="52">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28"/>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output'!G161)),AND(ISNUMBER(SEARCH("3",'Model output'!G161)),NOT(ISNUMBER(SEARCH("N3",'Model output'!G161)))),ISNUMBER(SEARCH("IV",'Model output'!G161)),ISNUMBER(SEARCH("four",'Model output'!G161)),ISNUMBER(SEARCH("4",'Model output'!G161)),ISNUMBER(SEARCH("V ",'Model output'!G161)),ISNUMBER(SEARCH("five",'Model output'!G161)),ISNUMBER(SEARCH("5",'Model output'!G161))))), "lateral", "central"))</f>
        <v/>
      </c>
      <c r="H162" t="str">
        <f>IF('Model output'!H161="","negative", IF('Model output'!H161=" ", "negative", IF('Model output'!H161="[]", "negative", IF(ISNUMBER(SEARCH("lymph node",'Model output'!H161)),"negative", IF(ISNUMBER(SEARCH("adipose tissue",'Model output'!H161)), "negative", IF(ISNUMBER(SEARCH("neck dissection",'Model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2"/>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 carcinoma, follicular variant; Papillary carcinoma, oncocytic or oxyphilic variant</v>
      </c>
      <c r="O162" t="str">
        <f>IF('Model output'!M161="","",'Model output'!M161)</f>
        <v>oncocytic or oxyphilic variant</v>
      </c>
      <c r="P162" t="str">
        <f>IF('Model output'!N161="","",'Model output'!N161)</f>
        <v>2.0 cm</v>
      </c>
      <c r="Q162" t="str">
        <f t="shared" si="29"/>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output'!P161="",'Model output'!P161="C",ISNUMBER(SEARCH("Not identified", 'Model output'!P161)),ISNUMBER(SEARCH("Absent",'Model output'!P161)),ISNUMBER(SEARCH("Absence",'Model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9" t="str">
        <f>IF('Model output'!S161="","",'Model output'!S161)</f>
        <v/>
      </c>
      <c r="Y162" t="str">
        <f>IF(OR('Model output'!S161="",ISNUMBER(SEARCH("No extension",'Model output'!S161)),ISNUMBER(SEARCH("Absent",'Model output'!S161)),ISNUMBER(SEARCH("Absence",'Model output'!S161)),AND(ISNUMBER(SEARCH("Not identified",'Model output'!S161)),NOT(ISNUMBER(SEARCH("Present, minimal",'Model output'!S161)))),AND(ISNUMBER(SEARCH("No",'Model output'!S161)),NOT(ISNUMBER(SEARCH("carcinoma",'Model output'!S161))),NOT(ISNUMBER(SEARCH("Present, minimal",'Model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muscle",X162)),ISNUMBER(SEARCH("larynx",X162)),AND(ISNUMBER(SEARCH("trachea",X162)),NOT(ISNUMBER(SEARCH("peritracheal fibroadipose tissue",X162)))),ISNUMBER(SEARCH("esophagus",X162)),ISNUMBER(SEARCH("recurrent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33" t="str">
        <f>IF(OR('Model output'!V161="", AND(ISERROR(SEARCH("Positive",'Model output'!V161)), ISNUMBER(SEARCH("Negative",'Model output'!V161))), ISNUMBER(SEARCH("Cannot be assessed",'Model output'!V161)), AND(ISNUMBER(SEARCH("Uninvolved",'Model output'!V161)),NOT(ISNUMBER(SEARCH("margin(s) involved",'Model output'!V161))),NOT(ISNUMBER(SEARCH("Involved by carcinoma for the second tumor",'Model output'!V161)))), ISNUMBER(SEARCH("No involvement",'Model output'!V161)), AND(NOT(ISNUMBER(SEARCH("focal",'Model output'!V161))),ISNUMBER(SEARCH("Free",'Model output'!V161))), ISNUMBER(SEARCH("narrowly excised",'Model output'!V161)), ISNUMBER(SEARCH("none",'Model output'!V161)), ISNUMBER(SEARCH("R0",'Model output'!V161)), ISNUMBER(SEARCH("&lt;0.2 mm",'Model output'!V161)), ISNUMBER(SEARCH("1 mm",'Model output'!V161)), ISNUMBER(SEARCH("0.1 CM",'Model output'!V161)), ISNUMBER(SEARCH("less than 0.2 mm",'Model output'!V161)), ISNUMBER(SEARCH("less than 1.0 mm",'Model output'!V161)), ISNUMBER(SEARCH("less than 0.5 mm",'Model output'!V161)), ISNUMBER(SEARCH("abut",'Model output'!V161))), "negative", "positive")</f>
        <v>negative</v>
      </c>
      <c r="AE162" s="40"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OR(ISNUMBER(SEARCH("papillary",N162,1)),ISNUMBER(SEARCH("papillary carcinoma",O162,1))),S162="positive"),AND(AND(ISNUMBER(J162),J162&gt;=5),M162=""),AND(AND(ISNUMBER(J162),J162&gt;=5),AND(ISNUMBER(M162),M162&gt;=1)),AND(ISNUMBER(SERACH("papillary",N162)),OR(Y162="positive",Z162="positive"), ISNUMBER(SEARCH("BRAF",AB162)))),"intermediate","low"))</f>
        <v>low</v>
      </c>
      <c r="AF162" s="41" t="str">
        <f t="shared" si="30"/>
        <v>1b</v>
      </c>
      <c r="AG162" s="41" t="str">
        <f t="shared" si="31"/>
        <v>0</v>
      </c>
      <c r="AH162" s="41" t="str">
        <f t="shared" si="33"/>
        <v>0</v>
      </c>
      <c r="AI162" s="46" t="str">
        <f t="shared" si="34"/>
        <v>I</v>
      </c>
      <c r="AJ162" s="40" t="s">
        <v>741</v>
      </c>
      <c r="AK162" s="45" t="s">
        <v>1002</v>
      </c>
      <c r="AL162" s="45" t="s">
        <v>1003</v>
      </c>
      <c r="AM162" s="45" t="s">
        <v>1006</v>
      </c>
      <c r="AN162" s="45" t="s">
        <v>67</v>
      </c>
      <c r="AO162" s="12">
        <f t="shared" ca="1" si="36"/>
        <v>1</v>
      </c>
      <c r="AP162" s="15">
        <f t="shared" si="37"/>
        <v>1</v>
      </c>
      <c r="AQ162" s="15">
        <f t="shared" si="38"/>
        <v>1</v>
      </c>
      <c r="AR162" s="15">
        <f t="shared" si="39"/>
        <v>1</v>
      </c>
      <c r="AS162" s="26">
        <f t="shared" si="35"/>
        <v>1</v>
      </c>
    </row>
    <row r="163" spans="1:45">
      <c r="A163" t="str">
        <f>'Model output'!A162</f>
        <v>TCGA-EM-A22O</v>
      </c>
      <c r="B163" s="52">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
      </c>
      <c r="F163" t="str">
        <f t="shared" si="28"/>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output'!G162)),AND(ISNUMBER(SEARCH("3",'Model output'!G162)),NOT(ISNUMBER(SEARCH("N3",'Model output'!G162)))),ISNUMBER(SEARCH("IV",'Model output'!G162)),ISNUMBER(SEARCH("four",'Model output'!G162)),ISNUMBER(SEARCH("4",'Model output'!G162)),ISNUMBER(SEARCH("V ",'Model output'!G162)),ISNUMBER(SEARCH("five",'Model output'!G162)),ISNUMBER(SEARCH("5",'Model output'!G162))))), "lateral", "central"))</f>
        <v>central</v>
      </c>
      <c r="H163" t="str">
        <f>IF('Model output'!H162="","negative", IF('Model output'!H162=" ", "negative", IF('Model output'!H162="[]", "negative", IF(ISNUMBER(SEARCH("lymph node",'Model output'!H162)),"negative", IF(ISNUMBER(SEARCH("adipose tissue",'Model output'!H162)), "negative", IF(ISNUMBER(SEARCH("neck dissection",'Model output'!H162)),"negative","positive"))))))</f>
        <v>negative</v>
      </c>
      <c r="I163" t="str">
        <f>IF('Model output'!I162="","",IF(ISNUMBER('Model output'!I162),'Model output'!I162,1))</f>
        <v/>
      </c>
      <c r="J163">
        <f>IF('Model output'!J162="","",IF(AND(ISNUMBER('Model output'!J162),'Model output'!J162&lt;=I163),'Model output'!J162,IF(ISNUMBER(SEARCH("0/",'Model output'!J162)),0,1)))</f>
        <v>1</v>
      </c>
      <c r="K163" t="str" cm="1">
        <f t="array" ref="K163">IF(COUNT(FIND({0,1,2,3,4,5,6,7,8,9},'Model output'!K162))&gt;0,'Model output'!K162,"")</f>
        <v/>
      </c>
      <c r="L163" s="8" t="str">
        <f t="shared" si="32"/>
        <v/>
      </c>
      <c r="M163" t="str" cm="1">
        <f t="array" ref="M163">IF(L163="","",IF(ISNUMBER(SEARCH("cm",L163)),MAX(VALUE(SUBSTITUTE(_xlfn.FILTERXML("&lt;t&gt;&lt;s&gt;"&amp;SUBSTITUTE(L163,",","&lt;/s&gt;&lt;s&gt;")&amp;"&lt;/s&gt;&lt;/t&gt;","//s"),"cm",""))),MAX(VALUE(SUBSTITUTE(_xlfn.FILTERXML("&lt;t&gt;&lt;s&gt;"&amp;SUBSTITUTE(L163,",","&lt;/s&gt;&lt;s&gt;")&amp;"&lt;/s&gt;&lt;/t&gt;","//s"),"mm","")))/10))</f>
        <v/>
      </c>
      <c r="N163" t="str">
        <f>IF('Model output'!L162="","",'Model output'!L162)</f>
        <v>Papillary carcinoma, classical (usual)</v>
      </c>
      <c r="O163" t="str">
        <f>IF('Model output'!M162="","",'Model output'!M162)</f>
        <v>Classical, Angioinvasive and widely invasive, Tall cell change, Focal dedifferentiation</v>
      </c>
      <c r="P163" t="str">
        <f>IF('Model output'!N162="","",'Model output'!N162)</f>
        <v>6.6 cm</v>
      </c>
      <c r="Q163" t="str">
        <f t="shared" si="29"/>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output'!P162="",'Model output'!P162="C",ISNUMBER(SEARCH("Not identified", 'Model output'!P162)),ISNUMBER(SEARCH("Absent",'Model output'!P162)),ISNUMBER(SEARCH("Absence",'Model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Focal extent (less than 4 vessels)</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9" t="str">
        <f>IF('Model output'!S162="","",'Model output'!S162)</f>
        <v>Perithyroidal fibradipose tissue, larynx, trachea, esophagus, recurrent laryngeal nerve (RLN)</v>
      </c>
      <c r="Y163" t="str">
        <f>IF(OR('Model output'!S162="",ISNUMBER(SEARCH("No extension",'Model output'!S162)),ISNUMBER(SEARCH("Absent",'Model output'!S162)),ISNUMBER(SEARCH("Absence",'Model output'!S162)),AND(ISNUMBER(SEARCH("Not identified",'Model output'!S162)),NOT(ISNUMBER(SEARCH("Present, minimal",'Model output'!S162)))),AND(ISNUMBER(SEARCH("No",'Model output'!S162)),NOT(ISNUMBER(SEARCH("carcinoma",'Model output'!S162))),NOT(ISNUMBER(SEARCH("Present, minimal",'Model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muscle",X163)),ISNUMBER(SEARCH("larynx",X163)),AND(ISNUMBER(SEARCH("trachea",X163)),NOT(ISNUMBER(SEARCH("peritracheal fibroadipose tissue",X163)))),ISNUMBER(SEARCH("esophagus",X163)),ISNUMBER(SEARCH("recurrent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33" t="str">
        <f>IF(OR('Model output'!V162="", AND(ISERROR(SEARCH("Positive",'Model output'!V162)), ISNUMBER(SEARCH("Negative",'Model output'!V162))), ISNUMBER(SEARCH("Cannot be assessed",'Model output'!V162)), AND(ISNUMBER(SEARCH("Uninvolved",'Model output'!V162)),NOT(ISNUMBER(SEARCH("margin(s) involved",'Model output'!V162))),NOT(ISNUMBER(SEARCH("Involved by carcinoma for the second tumor",'Model output'!V162)))), ISNUMBER(SEARCH("No involvement",'Model output'!V162)), AND(NOT(ISNUMBER(SEARCH("focal",'Model output'!V162))),ISNUMBER(SEARCH("Free",'Model output'!V162))), ISNUMBER(SEARCH("narrowly excised",'Model output'!V162)), ISNUMBER(SEARCH("none",'Model output'!V162)), ISNUMBER(SEARCH("R0",'Model output'!V162)), ISNUMBER(SEARCH("&lt;0.2 mm",'Model output'!V162)), ISNUMBER(SEARCH("1 mm",'Model output'!V162)), ISNUMBER(SEARCH("0.1 CM",'Model output'!V162)), ISNUMBER(SEARCH("less than 0.2 mm",'Model output'!V162)), ISNUMBER(SEARCH("less than 1.0 mm",'Model output'!V162)), ISNUMBER(SEARCH("less than 0.5 mm",'Model output'!V162)), ISNUMBER(SEARCH("abut",'Model output'!V162))), "negative", "positive")</f>
        <v>positive</v>
      </c>
      <c r="AE163" s="40"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OR(ISNUMBER(SEARCH("papillary",N163,1)),ISNUMBER(SEARCH("papillary carcinoma",O163,1))),S163="positive"),AND(AND(ISNUMBER(J163),J163&gt;=5),M163=""),AND(AND(ISNUMBER(J163),J163&gt;=5),AND(ISNUMBER(M163),M163&gt;=1)),AND(ISNUMBER(SERACH("papillary",N163)),OR(Y163="positive",Z163="positive"), ISNUMBER(SEARCH("BRAF",AB163)))),"intermediate","low"))</f>
        <v>high</v>
      </c>
      <c r="AF163" s="41" t="str">
        <f t="shared" si="30"/>
        <v>4a</v>
      </c>
      <c r="AG163" s="41" t="str">
        <f t="shared" si="31"/>
        <v>1a</v>
      </c>
      <c r="AH163" s="41" t="str">
        <f t="shared" si="33"/>
        <v>0</v>
      </c>
      <c r="AI163" s="46" t="str">
        <f t="shared" si="34"/>
        <v>III</v>
      </c>
      <c r="AJ163" s="40" t="s">
        <v>738</v>
      </c>
      <c r="AK163" s="45" t="s">
        <v>1009</v>
      </c>
      <c r="AL163" s="45" t="s">
        <v>1007</v>
      </c>
      <c r="AM163" s="45" t="s">
        <v>1006</v>
      </c>
      <c r="AN163" s="45" t="s">
        <v>1010</v>
      </c>
      <c r="AO163" s="12">
        <f t="shared" si="36"/>
        <v>1</v>
      </c>
      <c r="AP163" s="15">
        <f t="shared" si="37"/>
        <v>1</v>
      </c>
      <c r="AQ163" s="15">
        <f t="shared" si="38"/>
        <v>1</v>
      </c>
      <c r="AR163" s="15">
        <f t="shared" si="39"/>
        <v>1</v>
      </c>
      <c r="AS163" s="26">
        <f t="shared" si="35"/>
        <v>1</v>
      </c>
    </row>
    <row r="164" spans="1:45">
      <c r="A164" t="str">
        <f>'Model output'!A163</f>
        <v>TCGA-EM-A22P</v>
      </c>
      <c r="B164" s="52">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
      </c>
      <c r="F164" t="str">
        <f t="shared" si="28"/>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output'!G163)),AND(ISNUMBER(SEARCH("3",'Model output'!G163)),NOT(ISNUMBER(SEARCH("N3",'Model output'!G163)))),ISNUMBER(SEARCH("IV",'Model output'!G163)),ISNUMBER(SEARCH("four",'Model output'!G163)),ISNUMBER(SEARCH("4",'Model output'!G163)),ISNUMBER(SEARCH("V ",'Model output'!G163)),ISNUMBER(SEARCH("five",'Model output'!G163)),ISNUMBER(SEARCH("5",'Model output'!G163))))), "lateral", "central"))</f>
        <v>lateral</v>
      </c>
      <c r="H164" t="str">
        <f>IF('Model output'!H163="","negative", IF('Model output'!H163=" ", "negative", IF('Model output'!H163="[]", "negative", IF(ISNUMBER(SEARCH("lymph node",'Model output'!H163)),"negative", IF(ISNUMBER(SEARCH("adipose tissue",'Model output'!H163)), "negative", IF(ISNUMBER(SEARCH("neck dissection",'Model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
      </c>
      <c r="L164" s="8" t="str">
        <f t="shared" si="32"/>
        <v/>
      </c>
      <c r="M164" t="str" cm="1">
        <f t="array" ref="M164">IF(L164="","",IF(ISNUMBER(SEARCH("cm",L164)),MAX(VALUE(SUBSTITUTE(_xlfn.FILTERXML("&lt;t&gt;&lt;s&gt;"&amp;SUBSTITUTE(L164,",","&lt;/s&gt;&lt;s&gt;")&amp;"&lt;/s&gt;&lt;/t&gt;","//s"),"cm",""))),MAX(VALUE(SUBSTITUTE(_xlfn.FILTERXML("&lt;t&gt;&lt;s&gt;"&amp;SUBSTITUTE(L164,",","&lt;/s&gt;&lt;s&gt;")&amp;"&lt;/s&gt;&lt;/t&gt;","//s"),"mm","")))/10))</f>
        <v/>
      </c>
      <c r="N164" t="str">
        <f>IF('Model output'!L163="","",'Model output'!L163)</f>
        <v>Papillary carcinoma</v>
      </c>
      <c r="O164" t="str">
        <f>IF('Model output'!M163="","",'Model output'!M163)</f>
        <v>classical, microcarcinoma</v>
      </c>
      <c r="P164" t="str">
        <f>IF('Model output'!N163="","",'Model output'!N163)</f>
        <v>1.2 cm</v>
      </c>
      <c r="Q164" t="str">
        <f t="shared" si="29"/>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output'!P163="",'Model output'!P163="C",ISNUMBER(SEARCH("Not identified", 'Model output'!P163)),ISNUMBER(SEARCH("Absent",'Model output'!P163)),ISNUMBER(SEARCH("Absence",'Model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9" t="str">
        <f>IF('Model output'!S163="","",'Model output'!S163)</f>
        <v/>
      </c>
      <c r="Y164" t="str">
        <f>IF(OR('Model output'!S163="",ISNUMBER(SEARCH("No extension",'Model output'!S163)),ISNUMBER(SEARCH("Absent",'Model output'!S163)),ISNUMBER(SEARCH("Absence",'Model output'!S163)),AND(ISNUMBER(SEARCH("Not identified",'Model output'!S163)),NOT(ISNUMBER(SEARCH("Present, minimal",'Model output'!S163)))),AND(ISNUMBER(SEARCH("No",'Model output'!S163)),NOT(ISNUMBER(SEARCH("carcinoma",'Model output'!S163))),NOT(ISNUMBER(SEARCH("Present, minimal",'Model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muscle",X164)),ISNUMBER(SEARCH("larynx",X164)),AND(ISNUMBER(SEARCH("trachea",X164)),NOT(ISNUMBER(SEARCH("peritracheal fibroadipose tissue",X164)))),ISNUMBER(SEARCH("esophagus",X164)),ISNUMBER(SEARCH("recurrent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33" t="str">
        <f>IF(OR('Model output'!V163="", AND(ISERROR(SEARCH("Positive",'Model output'!V163)), ISNUMBER(SEARCH("Negative",'Model output'!V163))), ISNUMBER(SEARCH("Cannot be assessed",'Model output'!V163)), AND(ISNUMBER(SEARCH("Uninvolved",'Model output'!V163)),NOT(ISNUMBER(SEARCH("margin(s) involved",'Model output'!V163))),NOT(ISNUMBER(SEARCH("Involved by carcinoma for the second tumor",'Model output'!V163)))), ISNUMBER(SEARCH("No involvement",'Model output'!V163)), AND(NOT(ISNUMBER(SEARCH("focal",'Model output'!V163))),ISNUMBER(SEARCH("Free",'Model output'!V163))), ISNUMBER(SEARCH("narrowly excised",'Model output'!V163)), ISNUMBER(SEARCH("none",'Model output'!V163)), ISNUMBER(SEARCH("R0",'Model output'!V163)), ISNUMBER(SEARCH("&lt;0.2 mm",'Model output'!V163)), ISNUMBER(SEARCH("1 mm",'Model output'!V163)), ISNUMBER(SEARCH("0.1 CM",'Model output'!V163)), ISNUMBER(SEARCH("less than 0.2 mm",'Model output'!V163)), ISNUMBER(SEARCH("less than 1.0 mm",'Model output'!V163)), ISNUMBER(SEARCH("less than 0.5 mm",'Model output'!V163)), ISNUMBER(SEARCH("abut",'Model output'!V163))), "negative", "positive")</f>
        <v>positive</v>
      </c>
      <c r="AE164" s="40"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OR(ISNUMBER(SEARCH("papillary",N164,1)),ISNUMBER(SEARCH("papillary carcinoma",O164,1))),S164="positive"),AND(AND(ISNUMBER(J164),J164&gt;=5),M164=""),AND(AND(ISNUMBER(J164),J164&gt;=5),AND(ISNUMBER(M164),M164&gt;=1)),AND(ISNUMBER(SERACH("papillary",N164)),OR(Y164="positive",Z164="positive"), ISNUMBER(SEARCH("BRAF",AB164)))),"intermediate","low"))</f>
        <v>high</v>
      </c>
      <c r="AF164" s="41" t="str">
        <f t="shared" si="30"/>
        <v>1b</v>
      </c>
      <c r="AG164" s="41" t="str">
        <f t="shared" si="31"/>
        <v>1b</v>
      </c>
      <c r="AH164" s="41" t="str">
        <f t="shared" si="33"/>
        <v>0</v>
      </c>
      <c r="AI164" s="46" t="str">
        <f t="shared" si="34"/>
        <v>II</v>
      </c>
      <c r="AJ164" s="40" t="s">
        <v>738</v>
      </c>
      <c r="AK164" s="45" t="s">
        <v>1002</v>
      </c>
      <c r="AL164" s="45" t="s">
        <v>1002</v>
      </c>
      <c r="AM164" s="45" t="s">
        <v>1006</v>
      </c>
      <c r="AN164" s="45" t="s">
        <v>1004</v>
      </c>
      <c r="AO164" s="12">
        <f t="shared" ref="AO164:AO191" si="40">IF(AE164=AJ164,1,0)</f>
        <v>1</v>
      </c>
      <c r="AP164" s="15">
        <f t="shared" ref="AP164:AP191" si="41">IF(AF164=AK164, 1, IF(AND(AF164="x", AK164="0"), 1, IF(AND(AF164="0", AK164="x"), 1, 0)))</f>
        <v>1</v>
      </c>
      <c r="AQ164" s="15">
        <f t="shared" ref="AQ164:AQ191" si="42">IF(AG164=AL164, 1, IF(AND(AG164="x", AL164="0"), 1, IF(AND(AG164="0", AL164="x"), 1, 0)))</f>
        <v>1</v>
      </c>
      <c r="AR164" s="15">
        <f t="shared" ref="AR164:AR191" si="43">IF(AH164=AM164, 1, IF(AND(AH164="x", AM164="0"), 1, IF(AND(AH164="0", AM164="x"), 1, 0)))</f>
        <v>1</v>
      </c>
      <c r="AS164" s="26">
        <f t="shared" si="35"/>
        <v>1</v>
      </c>
    </row>
    <row r="165" spans="1:45">
      <c r="A165" t="str">
        <f>'Model output'!A164</f>
        <v>TCGA-EM-A22Q</v>
      </c>
      <c r="B165" s="52">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28"/>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output'!G164)),AND(ISNUMBER(SEARCH("3",'Model output'!G164)),NOT(ISNUMBER(SEARCH("N3",'Model output'!G164)))),ISNUMBER(SEARCH("IV",'Model output'!G164)),ISNUMBER(SEARCH("four",'Model output'!G164)),ISNUMBER(SEARCH("4",'Model output'!G164)),ISNUMBER(SEARCH("V ",'Model output'!G164)),ISNUMBER(SEARCH("five",'Model output'!G164)),ISNUMBER(SEARCH("5",'Model output'!G164))))), "lateral", "central"))</f>
        <v/>
      </c>
      <c r="H165" t="str">
        <f>IF('Model output'!H164="","negative", IF('Model output'!H164=" ", "negative", IF('Model output'!H164="[]", "negative", IF(ISNUMBER(SEARCH("lymph node",'Model output'!H164)),"negative", IF(ISNUMBER(SEARCH("adipose tissue",'Model output'!H164)), "negative", IF(ISNUMBER(SEARCH("neck dissection",'Model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2"/>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 carcinoma, follicular variant</v>
      </c>
      <c r="O165" t="str">
        <f>IF('Model output'!M164="","",'Model output'!M164)</f>
        <v>Follicular variant, classical cytomorphology</v>
      </c>
      <c r="P165" t="str">
        <f>IF('Model output'!N164="","",'Model output'!N164)</f>
        <v>5.4 cm</v>
      </c>
      <c r="Q165" t="str">
        <f t="shared" si="29"/>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output'!P164="",'Model output'!P164="C",ISNUMBER(SEARCH("Not identified", 'Model output'!P164)),ISNUMBER(SEARCH("Absent",'Model output'!P164)),ISNUMBER(SEARCH("Absence",'Model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9" t="str">
        <f>IF('Model output'!S164="","",'Model output'!S164)</f>
        <v/>
      </c>
      <c r="Y165" t="str">
        <f>IF(OR('Model output'!S164="",ISNUMBER(SEARCH("No extension",'Model output'!S164)),ISNUMBER(SEARCH("Absent",'Model output'!S164)),ISNUMBER(SEARCH("Absence",'Model output'!S164)),AND(ISNUMBER(SEARCH("Not identified",'Model output'!S164)),NOT(ISNUMBER(SEARCH("Present, minimal",'Model output'!S164)))),AND(ISNUMBER(SEARCH("No",'Model output'!S164)),NOT(ISNUMBER(SEARCH("carcinoma",'Model output'!S164))),NOT(ISNUMBER(SEARCH("Present, minimal",'Model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muscle",X165)),ISNUMBER(SEARCH("larynx",X165)),AND(ISNUMBER(SEARCH("trachea",X165)),NOT(ISNUMBER(SEARCH("peritracheal fibroadipose tissue",X165)))),ISNUMBER(SEARCH("esophagus",X165)),ISNUMBER(SEARCH("recurrent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33" t="str">
        <f>IF(OR('Model output'!V164="", AND(ISERROR(SEARCH("Positive",'Model output'!V164)), ISNUMBER(SEARCH("Negative",'Model output'!V164))), ISNUMBER(SEARCH("Cannot be assessed",'Model output'!V164)), AND(ISNUMBER(SEARCH("Uninvolved",'Model output'!V164)),NOT(ISNUMBER(SEARCH("margin(s) involved",'Model output'!V164))),NOT(ISNUMBER(SEARCH("Involved by carcinoma for the second tumor",'Model output'!V164)))), ISNUMBER(SEARCH("No involvement",'Model output'!V164)), AND(NOT(ISNUMBER(SEARCH("focal",'Model output'!V164))),ISNUMBER(SEARCH("Free",'Model output'!V164))), ISNUMBER(SEARCH("narrowly excised",'Model output'!V164)), ISNUMBER(SEARCH("none",'Model output'!V164)), ISNUMBER(SEARCH("R0",'Model output'!V164)), ISNUMBER(SEARCH("&lt;0.2 mm",'Model output'!V164)), ISNUMBER(SEARCH("1 mm",'Model output'!V164)), ISNUMBER(SEARCH("0.1 CM",'Model output'!V164)), ISNUMBER(SEARCH("less than 0.2 mm",'Model output'!V164)), ISNUMBER(SEARCH("less than 1.0 mm",'Model output'!V164)), ISNUMBER(SEARCH("less than 0.5 mm",'Model output'!V164)), ISNUMBER(SEARCH("abut",'Model output'!V164))), "negative", "positive")</f>
        <v>negative</v>
      </c>
      <c r="AE165" s="40"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OR(ISNUMBER(SEARCH("papillary",N165,1)),ISNUMBER(SEARCH("papillary carcinoma",O165,1))),S165="positive"),AND(AND(ISNUMBER(J165),J165&gt;=5),M165=""),AND(AND(ISNUMBER(J165),J165&gt;=5),AND(ISNUMBER(M165),M165&gt;=1)),AND(ISNUMBER(SERACH("papillary",N165)),OR(Y165="positive",Z165="positive"), ISNUMBER(SEARCH("BRAF",AB165)))),"intermediate","low"))</f>
        <v>low</v>
      </c>
      <c r="AF165" s="41" t="str">
        <f t="shared" si="30"/>
        <v>3a</v>
      </c>
      <c r="AG165" s="41" t="str">
        <f t="shared" si="31"/>
        <v>0</v>
      </c>
      <c r="AH165" s="41" t="str">
        <f t="shared" si="33"/>
        <v>0</v>
      </c>
      <c r="AI165" s="46" t="str">
        <f t="shared" si="34"/>
        <v>I</v>
      </c>
      <c r="AJ165" s="40" t="s">
        <v>741</v>
      </c>
      <c r="AK165" s="45" t="s">
        <v>1008</v>
      </c>
      <c r="AL165" s="45" t="s">
        <v>1003</v>
      </c>
      <c r="AM165" s="45" t="s">
        <v>1006</v>
      </c>
      <c r="AN165" s="45" t="s">
        <v>67</v>
      </c>
      <c r="AO165" s="12">
        <f t="shared" ca="1" si="40"/>
        <v>1</v>
      </c>
      <c r="AP165" s="15">
        <f t="shared" si="41"/>
        <v>1</v>
      </c>
      <c r="AQ165" s="15">
        <f t="shared" si="42"/>
        <v>1</v>
      </c>
      <c r="AR165" s="15">
        <f t="shared" si="43"/>
        <v>1</v>
      </c>
      <c r="AS165" s="26">
        <f t="shared" si="35"/>
        <v>1</v>
      </c>
    </row>
    <row r="166" spans="1:45">
      <c r="A166" t="str">
        <f>'Model output'!A165</f>
        <v>TCGA-EM-A2CJ</v>
      </c>
      <c r="B166" s="52">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28"/>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output'!G165)),AND(ISNUMBER(SEARCH("3",'Model output'!G165)),NOT(ISNUMBER(SEARCH("N3",'Model output'!G165)))),ISNUMBER(SEARCH("IV",'Model output'!G165)),ISNUMBER(SEARCH("four",'Model output'!G165)),ISNUMBER(SEARCH("4",'Model output'!G165)),ISNUMBER(SEARCH("V ",'Model output'!G165)),ISNUMBER(SEARCH("five",'Model output'!G165)),ISNUMBER(SEARCH("5",'Model output'!G165))))), "lateral", "central"))</f>
        <v/>
      </c>
      <c r="H166" t="str">
        <f>IF('Model output'!H165="","negative", IF('Model output'!H165=" ", "negative", IF('Model output'!H165="[]", "negative", IF(ISNUMBER(SEARCH("lymph node",'Model output'!H165)),"negative", IF(ISNUMBER(SEARCH("adipose tissue",'Model output'!H165)), "negative", IF(ISNUMBER(SEARCH("neck dissection",'Model output'!H165)),"negative","positive"))))))</f>
        <v>negative</v>
      </c>
      <c r="I166" t="str">
        <f>IF('Model output'!I165="","",IF(ISNUMBER('Model output'!I165),'Model output'!I165,1))</f>
        <v/>
      </c>
      <c r="J166" t="str">
        <f>IF('Model output'!J165="","",IF(AND(ISNUMBER('Model output'!J165),'Model output'!J165&lt;=I166),'Model output'!J165,IF(ISNUMBER(SEARCH("0/",'Model output'!J165)),0,1)))</f>
        <v/>
      </c>
      <c r="K166" t="str" cm="1">
        <f t="array" ref="K166">IF(COUNT(FIND({0,1,2,3,4,5,6,7,8,9},'Model output'!K165))&gt;0,'Model output'!K165,"")</f>
        <v/>
      </c>
      <c r="L166" s="8" t="str">
        <f t="shared" si="32"/>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 carcinoma, follicular variant</v>
      </c>
      <c r="O166" t="str">
        <f>IF('Model output'!M165="","",'Model output'!M165)</f>
        <v>Follicular variant</v>
      </c>
      <c r="P166" t="str">
        <f>IF('Model output'!N165="","",'Model output'!N165)</f>
        <v>1.2 cm</v>
      </c>
      <c r="Q166" t="str">
        <f t="shared" si="29"/>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output'!P165="",'Model output'!P165="C",ISNUMBER(SEARCH("Not identified", 'Model output'!P165)),ISNUMBER(SEARCH("Absent",'Model output'!P165)),ISNUMBER(SEARCH("Absence",'Model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negative</v>
      </c>
      <c r="X166" s="19" t="str">
        <f>IF('Model output'!S165="","",'Model output'!S165)</f>
        <v/>
      </c>
      <c r="Y166" t="str">
        <f>IF(OR('Model output'!S165="",ISNUMBER(SEARCH("No extension",'Model output'!S165)),ISNUMBER(SEARCH("Absent",'Model output'!S165)),ISNUMBER(SEARCH("Absence",'Model output'!S165)),AND(ISNUMBER(SEARCH("Not identified",'Model output'!S165)),NOT(ISNUMBER(SEARCH("Present, minimal",'Model output'!S165)))),AND(ISNUMBER(SEARCH("No",'Model output'!S165)),NOT(ISNUMBER(SEARCH("carcinoma",'Model output'!S165))),NOT(ISNUMBER(SEARCH("Present, minimal",'Model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muscle",X166)),ISNUMBER(SEARCH("larynx",X166)),AND(ISNUMBER(SEARCH("trachea",X166)),NOT(ISNUMBER(SEARCH("peritracheal fibroadipose tissue",X166)))),ISNUMBER(SEARCH("esophagus",X166)),ISNUMBER(SEARCH("recurrent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33" t="str">
        <f>IF(OR('Model output'!V165="", AND(ISERROR(SEARCH("Positive",'Model output'!V165)), ISNUMBER(SEARCH("Negative",'Model output'!V165))), ISNUMBER(SEARCH("Cannot be assessed",'Model output'!V165)), AND(ISNUMBER(SEARCH("Uninvolved",'Model output'!V165)),NOT(ISNUMBER(SEARCH("margin(s) involved",'Model output'!V165))),NOT(ISNUMBER(SEARCH("Involved by carcinoma for the second tumor",'Model output'!V165)))), ISNUMBER(SEARCH("No involvement",'Model output'!V165)), AND(NOT(ISNUMBER(SEARCH("focal",'Model output'!V165))),ISNUMBER(SEARCH("Free",'Model output'!V165))), ISNUMBER(SEARCH("narrowly excised",'Model output'!V165)), ISNUMBER(SEARCH("none",'Model output'!V165)), ISNUMBER(SEARCH("R0",'Model output'!V165)), ISNUMBER(SEARCH("&lt;0.2 mm",'Model output'!V165)), ISNUMBER(SEARCH("1 mm",'Model output'!V165)), ISNUMBER(SEARCH("0.1 CM",'Model output'!V165)), ISNUMBER(SEARCH("less than 0.2 mm",'Model output'!V165)), ISNUMBER(SEARCH("less than 1.0 mm",'Model output'!V165)), ISNUMBER(SEARCH("less than 0.5 mm",'Model output'!V165)), ISNUMBER(SEARCH("abut",'Model output'!V165))), "negative", "positive")</f>
        <v>negative</v>
      </c>
      <c r="AE166" s="40"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OR(ISNUMBER(SEARCH("papillary",N166,1)),ISNUMBER(SEARCH("papillary carcinoma",O166,1))),S166="positive"),AND(AND(ISNUMBER(J166),J166&gt;=5),M166=""),AND(AND(ISNUMBER(J166),J166&gt;=5),AND(ISNUMBER(M166),M166&gt;=1)),AND(ISNUMBER(SERACH("papillary",N166)),OR(Y166="positive",Z166="positive"), ISNUMBER(SEARCH("BRAF",AB166)))),"intermediate","low"))</f>
        <v>low</v>
      </c>
      <c r="AF166" s="41" t="str">
        <f t="shared" si="30"/>
        <v>1b</v>
      </c>
      <c r="AG166" s="41" t="str">
        <f t="shared" si="31"/>
        <v>0</v>
      </c>
      <c r="AH166" s="41" t="str">
        <f t="shared" si="33"/>
        <v>0</v>
      </c>
      <c r="AI166" s="46" t="str">
        <f t="shared" si="34"/>
        <v>I</v>
      </c>
      <c r="AJ166" s="40" t="s">
        <v>741</v>
      </c>
      <c r="AK166" s="45" t="s">
        <v>1002</v>
      </c>
      <c r="AL166" s="45" t="s">
        <v>1006</v>
      </c>
      <c r="AM166" s="45" t="s">
        <v>1006</v>
      </c>
      <c r="AN166" s="45" t="s">
        <v>67</v>
      </c>
      <c r="AO166" s="12">
        <f t="shared" ca="1" si="40"/>
        <v>1</v>
      </c>
      <c r="AP166" s="15">
        <f t="shared" si="41"/>
        <v>1</v>
      </c>
      <c r="AQ166" s="15">
        <f t="shared" si="42"/>
        <v>1</v>
      </c>
      <c r="AR166" s="15">
        <f t="shared" si="43"/>
        <v>1</v>
      </c>
      <c r="AS166" s="26">
        <f t="shared" si="35"/>
        <v>1</v>
      </c>
    </row>
    <row r="167" spans="1:45">
      <c r="A167" t="str">
        <f>'Model output'!A166</f>
        <v>TCGA-EM-A2CK</v>
      </c>
      <c r="B167" s="52">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
      </c>
      <c r="F167" t="str">
        <f t="shared" si="28"/>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output'!G166)),AND(ISNUMBER(SEARCH("3",'Model output'!G166)),NOT(ISNUMBER(SEARCH("N3",'Model output'!G166)))),ISNUMBER(SEARCH("IV",'Model output'!G166)),ISNUMBER(SEARCH("four",'Model output'!G166)),ISNUMBER(SEARCH("4",'Model output'!G166)),ISNUMBER(SEARCH("V ",'Model output'!G166)),ISNUMBER(SEARCH("five",'Model output'!G166)),ISNUMBER(SEARCH("5",'Model output'!G166))))), "lateral", "central"))</f>
        <v>lateral</v>
      </c>
      <c r="H167" t="str">
        <f>IF('Model output'!H166="","negative", IF('Model output'!H166=" ", "negative", IF('Model output'!H166="[]", "negative", IF(ISNUMBER(SEARCH("lymph node",'Model output'!H166)),"negative", IF(ISNUMBER(SEARCH("adipose tissue",'Model output'!H166)), "negative", IF(ISNUMBER(SEARCH("neck dissection",'Model output'!H166)),"negative","positive"))))))</f>
        <v>negative</v>
      </c>
      <c r="I167" t="str">
        <f>IF('Model output'!I166="","",IF(ISNUMBER('Model output'!I166),'Model output'!I166,1))</f>
        <v/>
      </c>
      <c r="J167">
        <f>IF('Model output'!J166="","",IF(AND(ISNUMBER('Model output'!J166),'Model output'!J166&lt;=I167),'Model output'!J166,IF(ISNUMBER(SEARCH("0/",'Model output'!J166)),0,1)))</f>
        <v>6</v>
      </c>
      <c r="K167" t="str" cm="1">
        <f t="array" ref="K167">IF(COUNT(FIND({0,1,2,3,4,5,6,7,8,9},'Model output'!K166))&gt;0,'Model output'!K166,"")</f>
        <v>3.5 cm</v>
      </c>
      <c r="L167" s="8" t="str">
        <f t="shared" si="32"/>
        <v>3.5cm</v>
      </c>
      <c r="M167" cm="1">
        <f t="array" ref="M167">IF(L167="","",IF(ISNUMBER(SEARCH("cm",L167)),MAX(VALUE(SUBSTITUTE(_xlfn.FILTERXML("&lt;t&gt;&lt;s&gt;"&amp;SUBSTITUTE(L167,",","&lt;/s&gt;&lt;s&gt;")&amp;"&lt;/s&gt;&lt;/t&gt;","//s"),"cm",""))),MAX(VALUE(SUBSTITUTE(_xlfn.FILTERXML("&lt;t&gt;&lt;s&gt;"&amp;SUBSTITUTE(L167,",","&lt;/s&gt;&lt;s&gt;")&amp;"&lt;/s&gt;&lt;/t&gt;","//s"),"mm","")))/10))</f>
        <v>3.5</v>
      </c>
      <c r="N167" t="str">
        <f>IF('Model output'!L166="","",'Model output'!L166)</f>
        <v>Papillary carcinoma, follicular variant; Papillary carcinoma, classical (usual)</v>
      </c>
      <c r="O167" t="str">
        <f>IF('Model output'!M166="","",'Model output'!M166)</f>
        <v>Follicular, Classical</v>
      </c>
      <c r="P167" t="str">
        <f>IF('Model output'!N166="","",'Model output'!N166)</f>
        <v>2.3 cm</v>
      </c>
      <c r="Q167" t="str">
        <f t="shared" si="29"/>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output'!P166="",'Model output'!P166="C",ISNUMBER(SEARCH("Not identified", 'Model output'!P166)),ISNUMBER(SEARCH("Absent",'Model output'!P166)),ISNUMBER(SEARCH("Absence",'Model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negative</v>
      </c>
      <c r="X167" s="19" t="str">
        <f>IF('Model output'!S166="","",'Model output'!S166)</f>
        <v/>
      </c>
      <c r="Y167" t="str">
        <f>IF(OR('Model output'!S166="",ISNUMBER(SEARCH("No extension",'Model output'!S166)),ISNUMBER(SEARCH("Absent",'Model output'!S166)),ISNUMBER(SEARCH("Absence",'Model output'!S166)),AND(ISNUMBER(SEARCH("Not identified",'Model output'!S166)),NOT(ISNUMBER(SEARCH("Present, minimal",'Model output'!S166)))),AND(ISNUMBER(SEARCH("No",'Model output'!S166)),NOT(ISNUMBER(SEARCH("carcinoma",'Model output'!S166))),NOT(ISNUMBER(SEARCH("Present, minimal",'Model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muscle",X167)),ISNUMBER(SEARCH("larynx",X167)),AND(ISNUMBER(SEARCH("trachea",X167)),NOT(ISNUMBER(SEARCH("peritracheal fibroadipose tissue",X167)))),ISNUMBER(SEARCH("esophagus",X167)),ISNUMBER(SEARCH("recurrent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33" t="str">
        <f>IF(OR('Model output'!V166="", AND(ISERROR(SEARCH("Positive",'Model output'!V166)), ISNUMBER(SEARCH("Negative",'Model output'!V166))), ISNUMBER(SEARCH("Cannot be assessed",'Model output'!V166)), AND(ISNUMBER(SEARCH("Uninvolved",'Model output'!V166)),NOT(ISNUMBER(SEARCH("margin(s) involved",'Model output'!V166))),NOT(ISNUMBER(SEARCH("Involved by carcinoma for the second tumor",'Model output'!V166)))), ISNUMBER(SEARCH("No involvement",'Model output'!V166)), AND(NOT(ISNUMBER(SEARCH("focal",'Model output'!V166))),ISNUMBER(SEARCH("Free",'Model output'!V166))), ISNUMBER(SEARCH("narrowly excised",'Model output'!V166)), ISNUMBER(SEARCH("none",'Model output'!V166)), ISNUMBER(SEARCH("R0",'Model output'!V166)), ISNUMBER(SEARCH("&lt;0.2 mm",'Model output'!V166)), ISNUMBER(SEARCH("1 mm",'Model output'!V166)), ISNUMBER(SEARCH("0.1 CM",'Model output'!V166)), ISNUMBER(SEARCH("less than 0.2 mm",'Model output'!V166)), ISNUMBER(SEARCH("less than 1.0 mm",'Model output'!V166)), ISNUMBER(SEARCH("less than 0.5 mm",'Model output'!V166)), ISNUMBER(SEARCH("abut",'Model output'!V166))), "negative", "positive")</f>
        <v>negative</v>
      </c>
      <c r="AE167" s="40" t="str" cm="1">
        <f t="array" ref="AE167">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OR(ISNUMBER(SEARCH("papillary",N167,1)),ISNUMBER(SEARCH("papillary carcinoma",O167,1))),S167="positive"),AND(AND(ISNUMBER(J167),J167&gt;=5),M167=""),AND(AND(ISNUMBER(J167),J167&gt;=5),AND(ISNUMBER(M167),M167&gt;=1)),AND(ISNUMBER(SERACH("papillary",N167)),OR(Y167="positive",Z167="positive"), ISNUMBER(SEARCH("BRAF",AB167)))),"intermediate","low"))</f>
        <v>high</v>
      </c>
      <c r="AF167" s="41" t="str">
        <f t="shared" si="30"/>
        <v>2</v>
      </c>
      <c r="AG167" s="41" t="str">
        <f t="shared" si="31"/>
        <v>1b</v>
      </c>
      <c r="AH167" s="41" t="str">
        <f t="shared" si="33"/>
        <v>0</v>
      </c>
      <c r="AI167" s="46" t="str">
        <f t="shared" si="34"/>
        <v>I</v>
      </c>
      <c r="AJ167" s="40" t="s">
        <v>742</v>
      </c>
      <c r="AK167" s="45" t="s">
        <v>1005</v>
      </c>
      <c r="AL167" s="45" t="s">
        <v>1002</v>
      </c>
      <c r="AM167" s="45" t="s">
        <v>1006</v>
      </c>
      <c r="AN167" s="45" t="s">
        <v>67</v>
      </c>
      <c r="AO167" s="12">
        <f t="shared" si="40"/>
        <v>0</v>
      </c>
      <c r="AP167" s="15">
        <f t="shared" si="41"/>
        <v>1</v>
      </c>
      <c r="AQ167" s="15">
        <f t="shared" si="42"/>
        <v>1</v>
      </c>
      <c r="AR167" s="15">
        <f t="shared" si="43"/>
        <v>1</v>
      </c>
      <c r="AS167" s="26">
        <f t="shared" si="35"/>
        <v>1</v>
      </c>
    </row>
    <row r="168" spans="1:45">
      <c r="A168" t="str">
        <f>'Model output'!A167</f>
        <v>TCGA-EM-A2CL</v>
      </c>
      <c r="B168" s="52">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28"/>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output'!G167)),AND(ISNUMBER(SEARCH("3",'Model output'!G167)),NOT(ISNUMBER(SEARCH("N3",'Model output'!G167)))),ISNUMBER(SEARCH("IV",'Model output'!G167)),ISNUMBER(SEARCH("four",'Model output'!G167)),ISNUMBER(SEARCH("4",'Model output'!G167)),ISNUMBER(SEARCH("V ",'Model output'!G167)),ISNUMBER(SEARCH("five",'Model output'!G167)),ISNUMBER(SEARCH("5",'Model output'!G167))))), "lateral", "central"))</f>
        <v/>
      </c>
      <c r="H168" t="str">
        <f>IF('Model output'!H167="","negative", IF('Model output'!H167=" ", "negative", IF('Model output'!H167="[]", "negative", IF(ISNUMBER(SEARCH("lymph node",'Model output'!H167)),"negative", IF(ISNUMBER(SEARCH("adipose tissue",'Model output'!H167)), "negative", IF(ISNUMBER(SEARCH("neck dissection",'Model output'!H167)),"negative","positive"))))))</f>
        <v>negative</v>
      </c>
      <c r="I168" t="str">
        <f>IF('Model output'!I167="","",IF(ISNUMBER('Model output'!I167),'Model output'!I167,1))</f>
        <v/>
      </c>
      <c r="J168" t="str">
        <f>IF('Model output'!J167="","",IF(AND(ISNUMBER('Model output'!J167),'Model output'!J167&lt;=I168),'Model output'!J167,IF(ISNUMBER(SEARCH("0/",'Model output'!J167)),0,1)))</f>
        <v/>
      </c>
      <c r="K168" t="str" cm="1">
        <f t="array" ref="K168">IF(COUNT(FIND({0,1,2,3,4,5,6,7,8,9},'Model output'!K167))&gt;0,'Model output'!K167,"")</f>
        <v/>
      </c>
      <c r="L168" s="8" t="str">
        <f t="shared" si="32"/>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 carcinoma</v>
      </c>
      <c r="O168" t="str">
        <f>IF('Model output'!M167="","",'Model output'!M167)</f>
        <v>Follicular variant, microcarcinoma (occult, small or microscopic) variant</v>
      </c>
      <c r="P168" t="str">
        <f>IF('Model output'!N167="","",'Model output'!N167)</f>
        <v>2.5 cm</v>
      </c>
      <c r="Q168" t="str">
        <f t="shared" si="29"/>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output'!P167="",'Model output'!P167="C",ISNUMBER(SEARCH("Not identified", 'Model output'!P167)),ISNUMBER(SEARCH("Absent",'Model output'!P167)),ISNUMBER(SEARCH("Absence",'Model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9" t="str">
        <f>IF('Model output'!S167="","",'Model output'!S167)</f>
        <v/>
      </c>
      <c r="Y168" t="str">
        <f>IF(OR('Model output'!S167="",ISNUMBER(SEARCH("No extension",'Model output'!S167)),ISNUMBER(SEARCH("Absent",'Model output'!S167)),ISNUMBER(SEARCH("Absence",'Model output'!S167)),AND(ISNUMBER(SEARCH("Not identified",'Model output'!S167)),NOT(ISNUMBER(SEARCH("Present, minimal",'Model output'!S167)))),AND(ISNUMBER(SEARCH("No",'Model output'!S167)),NOT(ISNUMBER(SEARCH("carcinoma",'Model output'!S167))),NOT(ISNUMBER(SEARCH("Present, minimal",'Model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muscle",X168)),ISNUMBER(SEARCH("larynx",X168)),AND(ISNUMBER(SEARCH("trachea",X168)),NOT(ISNUMBER(SEARCH("peritracheal fibroadipose tissue",X168)))),ISNUMBER(SEARCH("esophagus",X168)),ISNUMBER(SEARCH("recurrent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33" t="str">
        <f>IF(OR('Model output'!V167="", AND(ISERROR(SEARCH("Positive",'Model output'!V167)), ISNUMBER(SEARCH("Negative",'Model output'!V167))), ISNUMBER(SEARCH("Cannot be assessed",'Model output'!V167)), AND(ISNUMBER(SEARCH("Uninvolved",'Model output'!V167)),NOT(ISNUMBER(SEARCH("margin(s) involved",'Model output'!V167))),NOT(ISNUMBER(SEARCH("Involved by carcinoma for the second tumor",'Model output'!V167)))), ISNUMBER(SEARCH("No involvement",'Model output'!V167)), AND(NOT(ISNUMBER(SEARCH("focal",'Model output'!V167))),ISNUMBER(SEARCH("Free",'Model output'!V167))), ISNUMBER(SEARCH("narrowly excised",'Model output'!V167)), ISNUMBER(SEARCH("none",'Model output'!V167)), ISNUMBER(SEARCH("R0",'Model output'!V167)), ISNUMBER(SEARCH("&lt;0.2 mm",'Model output'!V167)), ISNUMBER(SEARCH("1 mm",'Model output'!V167)), ISNUMBER(SEARCH("0.1 CM",'Model output'!V167)), ISNUMBER(SEARCH("less than 0.2 mm",'Model output'!V167)), ISNUMBER(SEARCH("less than 1.0 mm",'Model output'!V167)), ISNUMBER(SEARCH("less than 0.5 mm",'Model output'!V167)), ISNUMBER(SEARCH("abut",'Model output'!V167))), "negative", "positive")</f>
        <v>negative</v>
      </c>
      <c r="AE168" s="40"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OR(ISNUMBER(SEARCH("papillary",N168,1)),ISNUMBER(SEARCH("papillary carcinoma",O168,1))),S168="positive"),AND(AND(ISNUMBER(J168),J168&gt;=5),M168=""),AND(AND(ISNUMBER(J168),J168&gt;=5),AND(ISNUMBER(M168),M168&gt;=1)),AND(ISNUMBER(SERACH("papillary",N168)),OR(Y168="positive",Z168="positive"), ISNUMBER(SEARCH("BRAF",AB168)))),"intermediate","low"))</f>
        <v>low</v>
      </c>
      <c r="AF168" s="41" t="str">
        <f t="shared" si="30"/>
        <v>2</v>
      </c>
      <c r="AG168" s="41" t="str">
        <f t="shared" si="31"/>
        <v>0</v>
      </c>
      <c r="AH168" s="41" t="str">
        <f t="shared" si="33"/>
        <v>0</v>
      </c>
      <c r="AI168" s="46" t="str">
        <f t="shared" si="34"/>
        <v>I</v>
      </c>
      <c r="AJ168" s="40" t="s">
        <v>741</v>
      </c>
      <c r="AK168" s="45" t="s">
        <v>1005</v>
      </c>
      <c r="AL168" s="45" t="s">
        <v>1006</v>
      </c>
      <c r="AM168" s="45" t="s">
        <v>1006</v>
      </c>
      <c r="AN168" s="45" t="s">
        <v>67</v>
      </c>
      <c r="AO168" s="12">
        <f t="shared" ca="1" si="40"/>
        <v>1</v>
      </c>
      <c r="AP168" s="15">
        <f t="shared" si="41"/>
        <v>1</v>
      </c>
      <c r="AQ168" s="15">
        <f t="shared" si="42"/>
        <v>1</v>
      </c>
      <c r="AR168" s="15">
        <f t="shared" si="43"/>
        <v>1</v>
      </c>
      <c r="AS168" s="26">
        <f t="shared" si="35"/>
        <v>1</v>
      </c>
    </row>
    <row r="169" spans="1:45">
      <c r="A169" t="str">
        <f>'Model output'!A168</f>
        <v>TCGA-EM-A2CM</v>
      </c>
      <c r="B169" s="52">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ref="F169:F232" si="44">IF(OR(G169&lt;&gt;"",AND(J169&lt;&gt;"",ISNUMBER(J169),J169&gt;0),AND(M169&lt;&gt;"",M169&gt;0)),"positive","negative")</f>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output'!G168)),AND(ISNUMBER(SEARCH("3",'Model output'!G168)),NOT(ISNUMBER(SEARCH("N3",'Model output'!G168)))),ISNUMBER(SEARCH("IV",'Model output'!G168)),ISNUMBER(SEARCH("four",'Model output'!G168)),ISNUMBER(SEARCH("4",'Model output'!G168)),ISNUMBER(SEARCH("V ",'Model output'!G168)),ISNUMBER(SEARCH("five",'Model output'!G168)),ISNUMBER(SEARCH("5",'Model output'!G168))))), "lateral", "central"))</f>
        <v/>
      </c>
      <c r="H169" t="str">
        <f>IF('Model output'!H168="","negative", IF('Model output'!H168=" ", "negative", IF('Model output'!H168="[]", "negative", IF(ISNUMBER(SEARCH("lymph node",'Model output'!H168)),"negative", IF(ISNUMBER(SEARCH("adipose tissue",'Model output'!H168)), "negative", IF(ISNUMBER(SEARCH("neck dissection",'Model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2"/>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 thyroid carcinomas, including insular carcinoma</v>
      </c>
      <c r="O169" t="str">
        <f>IF('Model output'!M168="","",'Model output'!M168)</f>
        <v>Angioinvasive poorly differentiated papillary carcinoma</v>
      </c>
      <c r="P169" t="str">
        <f>IF('Model output'!N168="","",'Model output'!N168)</f>
        <v>9.6 cm</v>
      </c>
      <c r="Q169" t="str">
        <f t="shared" si="29"/>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output'!P168="",'Model output'!P168="C",ISNUMBER(SEARCH("Not identified", 'Model output'!P168)),ISNUMBER(SEARCH("Absent",'Model output'!P168)),ISNUMBER(SEARCH("Absence",'Model output'!P168)),AND(ISNUMBER(SEARCH("No",'Model output'!P168)),NOT(ISNUMBER(SEARCH("diagnostic",'Model output'!P168)))),ISNUMBER(SEARCH("Negative",'Model output'!P168))),"negative","positive")</f>
        <v>positive</v>
      </c>
      <c r="T169">
        <f>IF('Model output'!O168="","",'Model output'!O168)</f>
        <v>1</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focal extent (less than 4 vessels)</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9" t="str">
        <f>IF('Model output'!S168="","",'Model output'!S168)</f>
        <v/>
      </c>
      <c r="Y169" t="str">
        <f>IF(OR('Model output'!S168="",ISNUMBER(SEARCH("No extension",'Model output'!S168)),ISNUMBER(SEARCH("Absent",'Model output'!S168)),ISNUMBER(SEARCH("Absence",'Model output'!S168)),AND(ISNUMBER(SEARCH("Not identified",'Model output'!S168)),NOT(ISNUMBER(SEARCH("Present, minimal",'Model output'!S168)))),AND(ISNUMBER(SEARCH("No",'Model output'!S168)),NOT(ISNUMBER(SEARCH("carcinoma",'Model output'!S168))),NOT(ISNUMBER(SEARCH("Present, minimal",'Model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muscle",X169)),ISNUMBER(SEARCH("larynx",X169)),AND(ISNUMBER(SEARCH("trachea",X169)),NOT(ISNUMBER(SEARCH("peritracheal fibroadipose tissue",X169)))),ISNUMBER(SEARCH("esophagus",X169)),ISNUMBER(SEARCH("recurrent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33" t="str">
        <f>IF(OR('Model output'!V168="", AND(ISERROR(SEARCH("Positive",'Model output'!V168)), ISNUMBER(SEARCH("Negative",'Model output'!V168))), ISNUMBER(SEARCH("Cannot be assessed",'Model output'!V168)), AND(ISNUMBER(SEARCH("Uninvolved",'Model output'!V168)),NOT(ISNUMBER(SEARCH("margin(s) involved",'Model output'!V168))),NOT(ISNUMBER(SEARCH("Involved by carcinoma for the second tumor",'Model output'!V168)))), ISNUMBER(SEARCH("No involvement",'Model output'!V168)), AND(NOT(ISNUMBER(SEARCH("focal",'Model output'!V168))),ISNUMBER(SEARCH("Free",'Model output'!V168))), ISNUMBER(SEARCH("narrowly excised",'Model output'!V168)), ISNUMBER(SEARCH("none",'Model output'!V168)), ISNUMBER(SEARCH("R0",'Model output'!V168)), ISNUMBER(SEARCH("&lt;0.2 mm",'Model output'!V168)), ISNUMBER(SEARCH("1 mm",'Model output'!V168)), ISNUMBER(SEARCH("0.1 CM",'Model output'!V168)), ISNUMBER(SEARCH("less than 0.2 mm",'Model output'!V168)), ISNUMBER(SEARCH("less than 1.0 mm",'Model output'!V168)), ISNUMBER(SEARCH("less than 0.5 mm",'Model output'!V168)), ISNUMBER(SEARCH("abut",'Model output'!V168))), "negative", "positive")</f>
        <v>negative</v>
      </c>
      <c r="AE169" s="40"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OR(ISNUMBER(SEARCH("papillary",N169,1)),ISNUMBER(SEARCH("papillary carcinoma",O169,1))),S169="positive"),AND(AND(ISNUMBER(J169),J169&gt;=5),M169=""),AND(AND(ISNUMBER(J169),J169&gt;=5),AND(ISNUMBER(M169),M169&gt;=1)),AND(ISNUMBER(SERACH("papillary",N169)),OR(Y169="positive",Z169="positive"), ISNUMBER(SEARCH("BRAF",AB169)))),"intermediate","low"))</f>
        <v>intermediate</v>
      </c>
      <c r="AF169" s="41" t="str">
        <f t="shared" si="30"/>
        <v>3a</v>
      </c>
      <c r="AG169" s="41" t="str">
        <f t="shared" si="31"/>
        <v>0</v>
      </c>
      <c r="AH169" s="41" t="str">
        <f t="shared" si="33"/>
        <v>0</v>
      </c>
      <c r="AI169" s="46" t="str">
        <f t="shared" si="34"/>
        <v>II</v>
      </c>
      <c r="AJ169" s="40" t="s">
        <v>742</v>
      </c>
      <c r="AK169" s="45" t="s">
        <v>1008</v>
      </c>
      <c r="AL169" s="45" t="s">
        <v>1003</v>
      </c>
      <c r="AM169" s="45" t="s">
        <v>1006</v>
      </c>
      <c r="AN169" s="45" t="s">
        <v>1004</v>
      </c>
      <c r="AO169" s="12">
        <f t="shared" ca="1" si="40"/>
        <v>1</v>
      </c>
      <c r="AP169" s="15">
        <f t="shared" si="41"/>
        <v>1</v>
      </c>
      <c r="AQ169" s="15">
        <f t="shared" si="42"/>
        <v>1</v>
      </c>
      <c r="AR169" s="15">
        <f t="shared" si="43"/>
        <v>1</v>
      </c>
      <c r="AS169" s="26">
        <f t="shared" si="35"/>
        <v>1</v>
      </c>
    </row>
    <row r="170" spans="1:45">
      <c r="A170" t="str">
        <f>'Model output'!A169</f>
        <v>TCGA-EM-A2CO</v>
      </c>
      <c r="B170" s="52">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44"/>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output'!G169)),AND(ISNUMBER(SEARCH("3",'Model output'!G169)),NOT(ISNUMBER(SEARCH("N3",'Model output'!G169)))),ISNUMBER(SEARCH("IV",'Model output'!G169)),ISNUMBER(SEARCH("four",'Model output'!G169)),ISNUMBER(SEARCH("4",'Model output'!G169)),ISNUMBER(SEARCH("V ",'Model output'!G169)),ISNUMBER(SEARCH("five",'Model output'!G169)),ISNUMBER(SEARCH("5",'Model output'!G169))))), "lateral", "central"))</f>
        <v/>
      </c>
      <c r="H170" t="str">
        <f>IF('Model output'!H169="","negative", IF('Model output'!H169=" ", "negative", IF('Model output'!H169="[]", "negative", IF(ISNUMBER(SEARCH("lymph node",'Model output'!H169)),"negative", IF(ISNUMBER(SEARCH("adipose tissue",'Model output'!H169)), "negative", IF(ISNUMBER(SEARCH("neck dissection",'Model output'!H169)),"negative","positive"))))))</f>
        <v>negative</v>
      </c>
      <c r="I170" t="str">
        <f>IF('Model output'!I169="","",IF(ISNUMBER('Model output'!I169),'Model output'!I169,1))</f>
        <v/>
      </c>
      <c r="J170" t="str">
        <f>IF('Model output'!J169="","",IF(AND(ISNUMBER('Model output'!J169),'Model output'!J169&lt;=I170),'Model output'!J169,IF(ISNUMBER(SEARCH("0/",'Model output'!J169)),0,1)))</f>
        <v/>
      </c>
      <c r="K170" t="str" cm="1">
        <f t="array" ref="K170">IF(COUNT(FIND({0,1,2,3,4,5,6,7,8,9},'Model output'!K169))&gt;0,'Model output'!K169,"")</f>
        <v/>
      </c>
      <c r="L170" s="8" t="str">
        <f t="shared" si="32"/>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 carcinoma</v>
      </c>
      <c r="O170" t="str">
        <f>IF('Model output'!M169="","",'Model output'!M169)</f>
        <v>oncocytic</v>
      </c>
      <c r="P170" t="str">
        <f>IF('Model output'!N169="","",'Model output'!N169)</f>
        <v>2.9 cm</v>
      </c>
      <c r="Q170" t="str">
        <f t="shared" si="29"/>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output'!P169="",'Model output'!P169="C",ISNUMBER(SEARCH("Not identified", 'Model output'!P169)),ISNUMBER(SEARCH("Absent",'Model output'!P169)),ISNUMBER(SEARCH("Absence",'Model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9" t="str">
        <f>IF('Model output'!S169="","",'Model output'!S169)</f>
        <v/>
      </c>
      <c r="Y170" t="str">
        <f>IF(OR('Model output'!S169="",ISNUMBER(SEARCH("No extension",'Model output'!S169)),ISNUMBER(SEARCH("Absent",'Model output'!S169)),ISNUMBER(SEARCH("Absence",'Model output'!S169)),AND(ISNUMBER(SEARCH("Not identified",'Model output'!S169)),NOT(ISNUMBER(SEARCH("Present, minimal",'Model output'!S169)))),AND(ISNUMBER(SEARCH("No",'Model output'!S169)),NOT(ISNUMBER(SEARCH("carcinoma",'Model output'!S169))),NOT(ISNUMBER(SEARCH("Present, minimal",'Model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muscle",X170)),ISNUMBER(SEARCH("larynx",X170)),AND(ISNUMBER(SEARCH("trachea",X170)),NOT(ISNUMBER(SEARCH("peritracheal fibroadipose tissue",X170)))),ISNUMBER(SEARCH("esophagus",X170)),ISNUMBER(SEARCH("recurrent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33" t="str">
        <f>IF(OR('Model output'!V169="", AND(ISERROR(SEARCH("Positive",'Model output'!V169)), ISNUMBER(SEARCH("Negative",'Model output'!V169))), ISNUMBER(SEARCH("Cannot be assessed",'Model output'!V169)), AND(ISNUMBER(SEARCH("Uninvolved",'Model output'!V169)),NOT(ISNUMBER(SEARCH("margin(s) involved",'Model output'!V169))),NOT(ISNUMBER(SEARCH("Involved by carcinoma for the second tumor",'Model output'!V169)))), ISNUMBER(SEARCH("No involvement",'Model output'!V169)), AND(NOT(ISNUMBER(SEARCH("focal",'Model output'!V169))),ISNUMBER(SEARCH("Free",'Model output'!V169))), ISNUMBER(SEARCH("narrowly excised",'Model output'!V169)), ISNUMBER(SEARCH("none",'Model output'!V169)), ISNUMBER(SEARCH("R0",'Model output'!V169)), ISNUMBER(SEARCH("&lt;0.2 mm",'Model output'!V169)), ISNUMBER(SEARCH("1 mm",'Model output'!V169)), ISNUMBER(SEARCH("0.1 CM",'Model output'!V169)), ISNUMBER(SEARCH("less than 0.2 mm",'Model output'!V169)), ISNUMBER(SEARCH("less than 1.0 mm",'Model output'!V169)), ISNUMBER(SEARCH("less than 0.5 mm",'Model output'!V169)), ISNUMBER(SEARCH("abut",'Model output'!V169))), "negative", "positive")</f>
        <v>negative</v>
      </c>
      <c r="AE170" s="40"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OR(ISNUMBER(SEARCH("papillary",N170,1)),ISNUMBER(SEARCH("papillary carcinoma",O170,1))),S170="positive"),AND(AND(ISNUMBER(J170),J170&gt;=5),M170=""),AND(AND(ISNUMBER(J170),J170&gt;=5),AND(ISNUMBER(M170),M170&gt;=1)),AND(ISNUMBER(SERACH("papillary",N170)),OR(Y170="positive",Z170="positive"), ISNUMBER(SEARCH("BRAF",AB170)))),"intermediate","low"))</f>
        <v>low</v>
      </c>
      <c r="AF170" s="41" t="str">
        <f t="shared" si="30"/>
        <v>2</v>
      </c>
      <c r="AG170" s="41" t="str">
        <f t="shared" si="31"/>
        <v>0</v>
      </c>
      <c r="AH170" s="41" t="str">
        <f t="shared" si="33"/>
        <v>0</v>
      </c>
      <c r="AI170" s="46" t="str">
        <f t="shared" si="34"/>
        <v>I</v>
      </c>
      <c r="AJ170" s="40" t="s">
        <v>741</v>
      </c>
      <c r="AK170" s="45" t="s">
        <v>1005</v>
      </c>
      <c r="AL170" s="45" t="s">
        <v>1006</v>
      </c>
      <c r="AM170" s="45" t="s">
        <v>1006</v>
      </c>
      <c r="AN170" s="45" t="s">
        <v>67</v>
      </c>
      <c r="AO170" s="12">
        <f t="shared" ca="1" si="40"/>
        <v>1</v>
      </c>
      <c r="AP170" s="15">
        <f t="shared" si="41"/>
        <v>1</v>
      </c>
      <c r="AQ170" s="15">
        <f t="shared" si="42"/>
        <v>1</v>
      </c>
      <c r="AR170" s="15">
        <f t="shared" si="43"/>
        <v>1</v>
      </c>
      <c r="AS170" s="26">
        <f t="shared" si="35"/>
        <v>1</v>
      </c>
    </row>
    <row r="171" spans="1:45">
      <c r="A171" t="str">
        <f>'Model output'!A170</f>
        <v>TCGA-EM-A2CP</v>
      </c>
      <c r="B171" s="52">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44"/>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output'!G170)),AND(ISNUMBER(SEARCH("3",'Model output'!G170)),NOT(ISNUMBER(SEARCH("N3",'Model output'!G170)))),ISNUMBER(SEARCH("IV",'Model output'!G170)),ISNUMBER(SEARCH("four",'Model output'!G170)),ISNUMBER(SEARCH("4",'Model output'!G170)),ISNUMBER(SEARCH("V ",'Model output'!G170)),ISNUMBER(SEARCH("five",'Model output'!G170)),ISNUMBER(SEARCH("5",'Model output'!G170))))), "lateral", "central"))</f>
        <v/>
      </c>
      <c r="H171" t="str">
        <f>IF('Model output'!H170="","negative", IF('Model output'!H170=" ", "negative", IF('Model output'!H170="[]", "negative", IF(ISNUMBER(SEARCH("lymph node",'Model output'!H170)),"negative", IF(ISNUMBER(SEARCH("adipose tissue",'Model output'!H170)), "negative", IF(ISNUMBER(SEARCH("neck dissection",'Model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2"/>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 carcinoma, follicular variant</v>
      </c>
      <c r="O171" t="str">
        <f>IF('Model output'!M170="","",'Model output'!M170)</f>
        <v>follicular variant</v>
      </c>
      <c r="P171" t="str">
        <f>IF('Model output'!N170="","",'Model output'!N170)</f>
        <v>3.2 cm</v>
      </c>
      <c r="Q171" t="str">
        <f t="shared" si="29"/>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output'!P170="",'Model output'!P170="C",ISNUMBER(SEARCH("Not identified", 'Model output'!P170)),ISNUMBER(SEARCH("Absent",'Model output'!P170)),ISNUMBER(SEARCH("Absence",'Model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9" t="str">
        <f>IF('Model output'!S170="","",'Model output'!S170)</f>
        <v/>
      </c>
      <c r="Y171" t="str">
        <f>IF(OR('Model output'!S170="",ISNUMBER(SEARCH("No extension",'Model output'!S170)),ISNUMBER(SEARCH("Absent",'Model output'!S170)),ISNUMBER(SEARCH("Absence",'Model output'!S170)),AND(ISNUMBER(SEARCH("Not identified",'Model output'!S170)),NOT(ISNUMBER(SEARCH("Present, minimal",'Model output'!S170)))),AND(ISNUMBER(SEARCH("No",'Model output'!S170)),NOT(ISNUMBER(SEARCH("carcinoma",'Model output'!S170))),NOT(ISNUMBER(SEARCH("Present, minimal",'Model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muscle",X171)),ISNUMBER(SEARCH("larynx",X171)),AND(ISNUMBER(SEARCH("trachea",X171)),NOT(ISNUMBER(SEARCH("peritracheal fibroadipose tissue",X171)))),ISNUMBER(SEARCH("esophagus",X171)),ISNUMBER(SEARCH("recurrent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33" t="str">
        <f>IF(OR('Model output'!V170="", AND(ISERROR(SEARCH("Positive",'Model output'!V170)), ISNUMBER(SEARCH("Negative",'Model output'!V170))), ISNUMBER(SEARCH("Cannot be assessed",'Model output'!V170)), AND(ISNUMBER(SEARCH("Uninvolved",'Model output'!V170)),NOT(ISNUMBER(SEARCH("margin(s) involved",'Model output'!V170))),NOT(ISNUMBER(SEARCH("Involved by carcinoma for the second tumor",'Model output'!V170)))), ISNUMBER(SEARCH("No involvement",'Model output'!V170)), AND(NOT(ISNUMBER(SEARCH("focal",'Model output'!V170))),ISNUMBER(SEARCH("Free",'Model output'!V170))), ISNUMBER(SEARCH("narrowly excised",'Model output'!V170)), ISNUMBER(SEARCH("none",'Model output'!V170)), ISNUMBER(SEARCH("R0",'Model output'!V170)), ISNUMBER(SEARCH("&lt;0.2 mm",'Model output'!V170)), ISNUMBER(SEARCH("1 mm",'Model output'!V170)), ISNUMBER(SEARCH("0.1 CM",'Model output'!V170)), ISNUMBER(SEARCH("less than 0.2 mm",'Model output'!V170)), ISNUMBER(SEARCH("less than 1.0 mm",'Model output'!V170)), ISNUMBER(SEARCH("less than 0.5 mm",'Model output'!V170)), ISNUMBER(SEARCH("abut",'Model output'!V170))), "negative", "positive")</f>
        <v>negative</v>
      </c>
      <c r="AE171" s="40"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OR(ISNUMBER(SEARCH("papillary",N171,1)),ISNUMBER(SEARCH("papillary carcinoma",O171,1))),S171="positive"),AND(AND(ISNUMBER(J171),J171&gt;=5),M171=""),AND(AND(ISNUMBER(J171),J171&gt;=5),AND(ISNUMBER(M171),M171&gt;=1)),AND(ISNUMBER(SERACH("papillary",N171)),OR(Y171="positive",Z171="positive"), ISNUMBER(SEARCH("BRAF",AB171)))),"intermediate","low"))</f>
        <v>low</v>
      </c>
      <c r="AF171" s="41" t="str">
        <f t="shared" si="30"/>
        <v>2</v>
      </c>
      <c r="AG171" s="41" t="str">
        <f t="shared" si="31"/>
        <v>0</v>
      </c>
      <c r="AH171" s="41" t="str">
        <f t="shared" si="33"/>
        <v>0</v>
      </c>
      <c r="AI171" s="46" t="str">
        <f t="shared" si="34"/>
        <v>I</v>
      </c>
      <c r="AJ171" s="40" t="s">
        <v>741</v>
      </c>
      <c r="AK171" s="45" t="s">
        <v>1005</v>
      </c>
      <c r="AL171" s="45" t="s">
        <v>1003</v>
      </c>
      <c r="AM171" s="45" t="s">
        <v>1006</v>
      </c>
      <c r="AN171" s="45" t="s">
        <v>67</v>
      </c>
      <c r="AO171" s="12">
        <f t="shared" ca="1" si="40"/>
        <v>1</v>
      </c>
      <c r="AP171" s="15">
        <f t="shared" si="41"/>
        <v>1</v>
      </c>
      <c r="AQ171" s="15">
        <f t="shared" si="42"/>
        <v>1</v>
      </c>
      <c r="AR171" s="15">
        <f t="shared" si="43"/>
        <v>1</v>
      </c>
      <c r="AS171" s="26">
        <f t="shared" si="35"/>
        <v>1</v>
      </c>
    </row>
    <row r="172" spans="1:45">
      <c r="A172" t="str">
        <f>'Model output'!A171</f>
        <v>TCGA-EM-A2CQ</v>
      </c>
      <c r="B172" s="52">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44"/>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output'!G171)),AND(ISNUMBER(SEARCH("3",'Model output'!G171)),NOT(ISNUMBER(SEARCH("N3",'Model output'!G171)))),ISNUMBER(SEARCH("IV",'Model output'!G171)),ISNUMBER(SEARCH("four",'Model output'!G171)),ISNUMBER(SEARCH("4",'Model output'!G171)),ISNUMBER(SEARCH("V ",'Model output'!G171)),ISNUMBER(SEARCH("five",'Model output'!G171)),ISNUMBER(SEARCH("5",'Model output'!G171))))), "lateral", "central"))</f>
        <v>central</v>
      </c>
      <c r="H172" t="str">
        <f>IF('Model output'!H171="","negative", IF('Model output'!H171=" ", "negative", IF('Model output'!H171="[]", "negative", IF(ISNUMBER(SEARCH("lymph node",'Model output'!H171)),"negative", IF(ISNUMBER(SEARCH("adipose tissue",'Model output'!H171)), "negative", IF(ISNUMBER(SEARCH("neck dissection",'Model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2"/>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 carcinoma, follicular variant</v>
      </c>
      <c r="O172" t="str">
        <f>IF('Model output'!M171="","",'Model output'!M171)</f>
        <v>Follicular variant</v>
      </c>
      <c r="P172" t="str">
        <f>IF('Model output'!N171="","",'Model output'!N171)</f>
        <v>1.8 cm</v>
      </c>
      <c r="Q172" t="str">
        <f t="shared" si="29"/>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output'!P171="",'Model output'!P171="C",ISNUMBER(SEARCH("Not identified", 'Model output'!P171)),ISNUMBER(SEARCH("Absent",'Model output'!P171)),ISNUMBER(SEARCH("Absence",'Model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9" t="str">
        <f>IF('Model output'!S171="","",'Model output'!S171)</f>
        <v/>
      </c>
      <c r="Y172" t="str">
        <f>IF(OR('Model output'!S171="",ISNUMBER(SEARCH("No extension",'Model output'!S171)),ISNUMBER(SEARCH("Absent",'Model output'!S171)),ISNUMBER(SEARCH("Absence",'Model output'!S171)),AND(ISNUMBER(SEARCH("Not identified",'Model output'!S171)),NOT(ISNUMBER(SEARCH("Present, minimal",'Model output'!S171)))),AND(ISNUMBER(SEARCH("No",'Model output'!S171)),NOT(ISNUMBER(SEARCH("carcinoma",'Model output'!S171))),NOT(ISNUMBER(SEARCH("Present, minimal",'Model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muscle",X172)),ISNUMBER(SEARCH("larynx",X172)),AND(ISNUMBER(SEARCH("trachea",X172)),NOT(ISNUMBER(SEARCH("peritracheal fibroadipose tissue",X172)))),ISNUMBER(SEARCH("esophagus",X172)),ISNUMBER(SEARCH("recurrent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33" t="str">
        <f>IF(OR('Model output'!V171="", AND(ISERROR(SEARCH("Positive",'Model output'!V171)), ISNUMBER(SEARCH("Negative",'Model output'!V171))), ISNUMBER(SEARCH("Cannot be assessed",'Model output'!V171)), AND(ISNUMBER(SEARCH("Uninvolved",'Model output'!V171)),NOT(ISNUMBER(SEARCH("margin(s) involved",'Model output'!V171))),NOT(ISNUMBER(SEARCH("Involved by carcinoma for the second tumor",'Model output'!V171)))), ISNUMBER(SEARCH("No involvement",'Model output'!V171)), AND(NOT(ISNUMBER(SEARCH("focal",'Model output'!V171))),ISNUMBER(SEARCH("Free",'Model output'!V171))), ISNUMBER(SEARCH("narrowly excised",'Model output'!V171)), ISNUMBER(SEARCH("none",'Model output'!V171)), ISNUMBER(SEARCH("R0",'Model output'!V171)), ISNUMBER(SEARCH("&lt;0.2 mm",'Model output'!V171)), ISNUMBER(SEARCH("1 mm",'Model output'!V171)), ISNUMBER(SEARCH("0.1 CM",'Model output'!V171)), ISNUMBER(SEARCH("less than 0.2 mm",'Model output'!V171)), ISNUMBER(SEARCH("less than 1.0 mm",'Model output'!V171)), ISNUMBER(SEARCH("less than 0.5 mm",'Model output'!V171)), ISNUMBER(SEARCH("abut",'Model output'!V171))), "negative", "positive")</f>
        <v>negative</v>
      </c>
      <c r="AE172" s="40"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OR(ISNUMBER(SEARCH("papillary",N172,1)),ISNUMBER(SEARCH("papillary carcinoma",O172,1))),S172="positive"),AND(AND(ISNUMBER(J172),J172&gt;=5),M172=""),AND(AND(ISNUMBER(J172),J172&gt;=5),AND(ISNUMBER(M172),M172&gt;=1)),AND(ISNUMBER(SERACH("papillary",N172)),OR(Y172="positive",Z172="positive"), ISNUMBER(SEARCH("BRAF",AB172)))),"intermediate","low"))</f>
        <v>low</v>
      </c>
      <c r="AF172" s="41" t="str">
        <f t="shared" si="30"/>
        <v>1b</v>
      </c>
      <c r="AG172" s="41" t="str">
        <f t="shared" si="31"/>
        <v>1a</v>
      </c>
      <c r="AH172" s="41" t="str">
        <f t="shared" si="33"/>
        <v>0</v>
      </c>
      <c r="AI172" s="46" t="str">
        <f t="shared" si="34"/>
        <v>I</v>
      </c>
      <c r="AJ172" s="40" t="s">
        <v>741</v>
      </c>
      <c r="AK172" s="45" t="s">
        <v>1002</v>
      </c>
      <c r="AL172" s="45" t="s">
        <v>1007</v>
      </c>
      <c r="AM172" s="45" t="s">
        <v>1006</v>
      </c>
      <c r="AN172" s="45" t="s">
        <v>67</v>
      </c>
      <c r="AO172" s="12">
        <f t="shared" ca="1" si="40"/>
        <v>1</v>
      </c>
      <c r="AP172" s="15">
        <f t="shared" si="41"/>
        <v>1</v>
      </c>
      <c r="AQ172" s="15">
        <f t="shared" si="42"/>
        <v>1</v>
      </c>
      <c r="AR172" s="15">
        <f t="shared" si="43"/>
        <v>1</v>
      </c>
      <c r="AS172" s="26">
        <f t="shared" si="35"/>
        <v>1</v>
      </c>
    </row>
    <row r="173" spans="1:45">
      <c r="A173" t="str">
        <f>'Model output'!A172</f>
        <v>TCGA-EM-A2CS</v>
      </c>
      <c r="B173" s="52">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44"/>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output'!G172)),AND(ISNUMBER(SEARCH("3",'Model output'!G172)),NOT(ISNUMBER(SEARCH("N3",'Model output'!G172)))),ISNUMBER(SEARCH("IV",'Model output'!G172)),ISNUMBER(SEARCH("four",'Model output'!G172)),ISNUMBER(SEARCH("4",'Model output'!G172)),ISNUMBER(SEARCH("V ",'Model output'!G172)),ISNUMBER(SEARCH("five",'Model output'!G172)),ISNUMBER(SEARCH("5",'Model output'!G172))))), "lateral", "central"))</f>
        <v>lateral</v>
      </c>
      <c r="H173" t="str">
        <f>IF('Model output'!H172="","negative", IF('Model output'!H172=" ", "negative", IF('Model output'!H172="[]", "negative", IF(ISNUMBER(SEARCH("lymph node",'Model output'!H172)),"negative", IF(ISNUMBER(SEARCH("adipose tissue",'Model output'!H172)), "negative", IF(ISNUMBER(SEARCH("neck dissection",'Model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
      </c>
      <c r="L173" s="8" t="str">
        <f t="shared" si="32"/>
        <v/>
      </c>
      <c r="M173" t="str" cm="1">
        <f t="array" ref="M173">IF(L173="","",IF(ISNUMBER(SEARCH("cm",L173)),MAX(VALUE(SUBSTITUTE(_xlfn.FILTERXML("&lt;t&gt;&lt;s&gt;"&amp;SUBSTITUTE(L173,",","&lt;/s&gt;&lt;s&gt;")&amp;"&lt;/s&gt;&lt;/t&gt;","//s"),"cm",""))),MAX(VALUE(SUBSTITUTE(_xlfn.FILTERXML("&lt;t&gt;&lt;s&gt;"&amp;SUBSTITUTE(L173,",","&lt;/s&gt;&lt;s&gt;")&amp;"&lt;/s&gt;&lt;/t&gt;","//s"),"mm","")))/10))</f>
        <v/>
      </c>
      <c r="N173" t="str">
        <f>IF('Model output'!L172="","",'Model output'!L172)</f>
        <v>Papillary carcinoma; classical (usual)</v>
      </c>
      <c r="O173" t="str">
        <f>IF('Model output'!M172="","",'Model output'!M172)</f>
        <v>clear cell variant, diffuse sclerosing architecture</v>
      </c>
      <c r="P173" t="str">
        <f>IF('Model output'!N172="","",'Model output'!N172)</f>
        <v>6.3 cm</v>
      </c>
      <c r="Q173" t="str">
        <f t="shared" si="29"/>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output'!P172="",'Model output'!P172="C",ISNUMBER(SEARCH("Not identified", 'Model output'!P172)),ISNUMBER(SEARCH("Absent",'Model output'!P172)),ISNUMBER(SEARCH("Absence",'Model output'!P172)),AND(ISNUMBER(SEARCH("No",'Model output'!P172)),NOT(ISNUMBER(SEARCH("diagnostic",'Model output'!P172)))),ISNUMBER(SEARCH("Negative",'Model output'!P172))),"negative","positive")</f>
        <v>positive</v>
      </c>
      <c r="T173">
        <f>IF('Model output'!O172="","",'Model output'!O172)</f>
        <v>1</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&lt;4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9" t="str">
        <f>IF('Model output'!S172="","",'Model output'!S172)</f>
        <v>Cannot be assessed</v>
      </c>
      <c r="Y173" t="str">
        <f>IF(OR('Model output'!S172="",ISNUMBER(SEARCH("No extension",'Model output'!S172)),ISNUMBER(SEARCH("Absent",'Model output'!S172)),ISNUMBER(SEARCH("Absence",'Model output'!S172)),AND(ISNUMBER(SEARCH("Not identified",'Model output'!S172)),NOT(ISNUMBER(SEARCH("Present, minimal",'Model output'!S172)))),AND(ISNUMBER(SEARCH("No",'Model output'!S172)),NOT(ISNUMBER(SEARCH("carcinoma",'Model output'!S172))),NOT(ISNUMBER(SEARCH("Present, minimal",'Model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muscle",X173)),ISNUMBER(SEARCH("larynx",X173)),AND(ISNUMBER(SEARCH("trachea",X173)),NOT(ISNUMBER(SEARCH("peritracheal fibroadipose tissue",X173)))),ISNUMBER(SEARCH("esophagus",X173)),ISNUMBER(SEARCH("recurrent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33" t="str">
        <f>IF(OR('Model output'!V172="", AND(ISERROR(SEARCH("Positive",'Model output'!V172)), ISNUMBER(SEARCH("Negative",'Model output'!V172))), ISNUMBER(SEARCH("Cannot be assessed",'Model output'!V172)), AND(ISNUMBER(SEARCH("Uninvolved",'Model output'!V172)),NOT(ISNUMBER(SEARCH("margin(s) involved",'Model output'!V172))),NOT(ISNUMBER(SEARCH("Involved by carcinoma for the second tumor",'Model output'!V172)))), ISNUMBER(SEARCH("No involvement",'Model output'!V172)), AND(NOT(ISNUMBER(SEARCH("focal",'Model output'!V172))),ISNUMBER(SEARCH("Free",'Model output'!V172))), ISNUMBER(SEARCH("narrowly excised",'Model output'!V172)), ISNUMBER(SEARCH("none",'Model output'!V172)), ISNUMBER(SEARCH("R0",'Model output'!V172)), ISNUMBER(SEARCH("&lt;0.2 mm",'Model output'!V172)), ISNUMBER(SEARCH("1 mm",'Model output'!V172)), ISNUMBER(SEARCH("0.1 CM",'Model output'!V172)), ISNUMBER(SEARCH("less than 0.2 mm",'Model output'!V172)), ISNUMBER(SEARCH("less than 1.0 mm",'Model output'!V172)), ISNUMBER(SEARCH("less than 0.5 mm",'Model output'!V172)), ISNUMBER(SEARCH("abut",'Model output'!V172))), "negative", "positive")</f>
        <v>positive</v>
      </c>
      <c r="AE173" s="40"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OR(ISNUMBER(SEARCH("papillary",N173,1)),ISNUMBER(SEARCH("papillary carcinoma",O173,1))),S173="positive"),AND(AND(ISNUMBER(J173),J173&gt;=5),M173=""),AND(AND(ISNUMBER(J173),J173&gt;=5),AND(ISNUMBER(M173),M173&gt;=1)),AND(ISNUMBER(SERACH("papillary",N173)),OR(Y173="positive",Z173="positive"), ISNUMBER(SEARCH("BRAF",AB173)))),"intermediate","low"))</f>
        <v>high</v>
      </c>
      <c r="AF173" s="41" t="str">
        <f t="shared" si="30"/>
        <v>3a</v>
      </c>
      <c r="AG173" s="41" t="str">
        <f t="shared" si="31"/>
        <v>1b</v>
      </c>
      <c r="AH173" s="41" t="str">
        <f t="shared" si="33"/>
        <v>0</v>
      </c>
      <c r="AI173" s="46" t="str">
        <f t="shared" si="34"/>
        <v>I</v>
      </c>
      <c r="AJ173" s="40" t="s">
        <v>738</v>
      </c>
      <c r="AK173" s="45" t="s">
        <v>1008</v>
      </c>
      <c r="AL173" s="45" t="s">
        <v>1002</v>
      </c>
      <c r="AM173" s="45" t="s">
        <v>1006</v>
      </c>
      <c r="AN173" s="45" t="s">
        <v>67</v>
      </c>
      <c r="AO173" s="12">
        <f t="shared" si="40"/>
        <v>1</v>
      </c>
      <c r="AP173" s="15">
        <f t="shared" si="41"/>
        <v>1</v>
      </c>
      <c r="AQ173" s="15">
        <f t="shared" si="42"/>
        <v>1</v>
      </c>
      <c r="AR173" s="15">
        <f t="shared" si="43"/>
        <v>1</v>
      </c>
      <c r="AS173" s="26">
        <f t="shared" si="35"/>
        <v>1</v>
      </c>
    </row>
    <row r="174" spans="1:45">
      <c r="A174" t="str">
        <f>'Model output'!A173</f>
        <v>TCGA-EM-A2CT</v>
      </c>
      <c r="B174" s="52">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44"/>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output'!G173)),AND(ISNUMBER(SEARCH("3",'Model output'!G173)),NOT(ISNUMBER(SEARCH("N3",'Model output'!G173)))),ISNUMBER(SEARCH("IV",'Model output'!G173)),ISNUMBER(SEARCH("four",'Model output'!G173)),ISNUMBER(SEARCH("4",'Model output'!G173)),ISNUMBER(SEARCH("V ",'Model output'!G173)),ISNUMBER(SEARCH("five",'Model output'!G173)),ISNUMBER(SEARCH("5",'Model output'!G173))))), "lateral", "central"))</f>
        <v/>
      </c>
      <c r="H174" t="str">
        <f>IF('Model output'!H173="","negative", IF('Model output'!H173=" ", "negative", IF('Model output'!H173="[]", "negative", IF(ISNUMBER(SEARCH("lymph node",'Model output'!H173)),"negative", IF(ISNUMBER(SEARCH("adipose tissue",'Model output'!H173)), "negative", IF(ISNUMBER(SEARCH("neck dissection",'Model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2"/>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 carcinoma</v>
      </c>
      <c r="O174" t="str">
        <f>IF('Model output'!M173="","",'Model output'!M173)</f>
        <v>oncocytic</v>
      </c>
      <c r="P174" t="str">
        <f>IF('Model output'!N173="","",'Model output'!N173)</f>
        <v>1.1 cm</v>
      </c>
      <c r="Q174" t="str">
        <f t="shared" si="29"/>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output'!P173="",'Model output'!P173="C",ISNUMBER(SEARCH("Not identified", 'Model output'!P173)),ISNUMBER(SEARCH("Absent",'Model output'!P173)),ISNUMBER(SEARCH("Absence",'Model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9" t="str">
        <f>IF('Model output'!S173="","",'Model output'!S173)</f>
        <v>Not identified</v>
      </c>
      <c r="Y174" t="str">
        <f>IF(OR('Model output'!S173="",ISNUMBER(SEARCH("No extension",'Model output'!S173)),ISNUMBER(SEARCH("Absent",'Model output'!S173)),ISNUMBER(SEARCH("Absence",'Model output'!S173)),AND(ISNUMBER(SEARCH("Not identified",'Model output'!S173)),NOT(ISNUMBER(SEARCH("Present, minimal",'Model output'!S173)))),AND(ISNUMBER(SEARCH("No",'Model output'!S173)),NOT(ISNUMBER(SEARCH("carcinoma",'Model output'!S173))),NOT(ISNUMBER(SEARCH("Present, minimal",'Model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muscle",X174)),ISNUMBER(SEARCH("larynx",X174)),AND(ISNUMBER(SEARCH("trachea",X174)),NOT(ISNUMBER(SEARCH("peritracheal fibroadipose tissue",X174)))),ISNUMBER(SEARCH("esophagus",X174)),ISNUMBER(SEARCH("recurrent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33" t="str">
        <f>IF(OR('Model output'!V173="", AND(ISERROR(SEARCH("Positive",'Model output'!V173)), ISNUMBER(SEARCH("Negative",'Model output'!V173))), ISNUMBER(SEARCH("Cannot be assessed",'Model output'!V173)), AND(ISNUMBER(SEARCH("Uninvolved",'Model output'!V173)),NOT(ISNUMBER(SEARCH("margin(s) involved",'Model output'!V173))),NOT(ISNUMBER(SEARCH("Involved by carcinoma for the second tumor",'Model output'!V173)))), ISNUMBER(SEARCH("No involvement",'Model output'!V173)), AND(NOT(ISNUMBER(SEARCH("focal",'Model output'!V173))),ISNUMBER(SEARCH("Free",'Model output'!V173))), ISNUMBER(SEARCH("narrowly excised",'Model output'!V173)), ISNUMBER(SEARCH("none",'Model output'!V173)), ISNUMBER(SEARCH("R0",'Model output'!V173)), ISNUMBER(SEARCH("&lt;0.2 mm",'Model output'!V173)), ISNUMBER(SEARCH("1 mm",'Model output'!V173)), ISNUMBER(SEARCH("0.1 CM",'Model output'!V173)), ISNUMBER(SEARCH("less than 0.2 mm",'Model output'!V173)), ISNUMBER(SEARCH("less than 1.0 mm",'Model output'!V173)), ISNUMBER(SEARCH("less than 0.5 mm",'Model output'!V173)), ISNUMBER(SEARCH("abut",'Model output'!V173))), "negative", "positive")</f>
        <v>negative</v>
      </c>
      <c r="AE174" s="40"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OR(ISNUMBER(SEARCH("papillary",N174,1)),ISNUMBER(SEARCH("papillary carcinoma",O174,1))),S174="positive"),AND(AND(ISNUMBER(J174),J174&gt;=5),M174=""),AND(AND(ISNUMBER(J174),J174&gt;=5),AND(ISNUMBER(M174),M174&gt;=1)),AND(ISNUMBER(SERACH("papillary",N174)),OR(Y174="positive",Z174="positive"), ISNUMBER(SEARCH("BRAF",AB174)))),"intermediate","low"))</f>
        <v>low</v>
      </c>
      <c r="AF174" s="41" t="str">
        <f t="shared" si="30"/>
        <v>1b</v>
      </c>
      <c r="AG174" s="41" t="str">
        <f t="shared" si="31"/>
        <v>0</v>
      </c>
      <c r="AH174" s="41" t="str">
        <f t="shared" si="33"/>
        <v>0</v>
      </c>
      <c r="AI174" s="46" t="str">
        <f t="shared" si="34"/>
        <v>I</v>
      </c>
      <c r="AJ174" s="40" t="s">
        <v>741</v>
      </c>
      <c r="AK174" s="45" t="s">
        <v>1002</v>
      </c>
      <c r="AL174" s="45" t="s">
        <v>1003</v>
      </c>
      <c r="AM174" s="45" t="s">
        <v>1006</v>
      </c>
      <c r="AN174" s="45" t="s">
        <v>67</v>
      </c>
      <c r="AO174" s="12">
        <f t="shared" ca="1" si="40"/>
        <v>1</v>
      </c>
      <c r="AP174" s="15">
        <f t="shared" si="41"/>
        <v>1</v>
      </c>
      <c r="AQ174" s="15">
        <f t="shared" si="42"/>
        <v>1</v>
      </c>
      <c r="AR174" s="15">
        <f t="shared" si="43"/>
        <v>1</v>
      </c>
      <c r="AS174" s="26">
        <f t="shared" si="35"/>
        <v>1</v>
      </c>
    </row>
    <row r="175" spans="1:45">
      <c r="A175" t="str">
        <f>'Model output'!A174</f>
        <v>TCGA-EM-A2CU</v>
      </c>
      <c r="B175" s="52">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44"/>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output'!G174)),AND(ISNUMBER(SEARCH("3",'Model output'!G174)),NOT(ISNUMBER(SEARCH("N3",'Model output'!G174)))),ISNUMBER(SEARCH("IV",'Model output'!G174)),ISNUMBER(SEARCH("four",'Model output'!G174)),ISNUMBER(SEARCH("4",'Model output'!G174)),ISNUMBER(SEARCH("V ",'Model output'!G174)),ISNUMBER(SEARCH("five",'Model output'!G174)),ISNUMBER(SEARCH("5",'Model output'!G174))))), "lateral", "central"))</f>
        <v>central</v>
      </c>
      <c r="H175" t="str">
        <f>IF('Model output'!H174="","negative", IF('Model output'!H174=" ", "negative", IF('Model output'!H174="[]", "negative", IF(ISNUMBER(SEARCH("lymph node",'Model output'!H174)),"negative", IF(ISNUMBER(SEARCH("adipose tissue",'Model output'!H174)), "negative", IF(ISNUMBER(SEARCH("neck dissection",'Model output'!H174)),"negative","positive"))))))</f>
        <v>negative</v>
      </c>
      <c r="I175" t="str">
        <f>IF('Model output'!I174="","",IF(ISNUMBER('Model output'!I174),'Model output'!I174,1))</f>
        <v/>
      </c>
      <c r="J175">
        <f>IF('Model output'!J174="","",IF(AND(ISNUMBER('Model output'!J174),'Model output'!J174&lt;=I175),'Model output'!J174,IF(ISNUMBER(SEARCH("0/",'Model output'!J174)),0,1)))</f>
        <v>4</v>
      </c>
      <c r="K175" t="str" cm="1">
        <f t="array" ref="K175">IF(COUNT(FIND({0,1,2,3,4,5,6,7,8,9},'Model output'!K174))&gt;0,'Model output'!K174,"")</f>
        <v/>
      </c>
      <c r="L175" s="8" t="str">
        <f t="shared" si="32"/>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 carcinoma, follicular variant</v>
      </c>
      <c r="O175" t="str">
        <f>IF('Model output'!M174="","",'Model output'!M174)</f>
        <v>Follicular</v>
      </c>
      <c r="P175" t="str">
        <f>IF('Model output'!N174="","",'Model output'!N174)</f>
        <v>4.0 cm</v>
      </c>
      <c r="Q175" t="str">
        <f t="shared" si="29"/>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output'!P174="",'Model output'!P174="C",ISNUMBER(SEARCH("Not identified", 'Model output'!P174)),ISNUMBER(SEARCH("Absent",'Model output'!P174)),ISNUMBER(SEARCH("Absence",'Model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9" t="str">
        <f>IF('Model output'!S174="","",'Model output'!S174)</f>
        <v/>
      </c>
      <c r="Y175" t="str">
        <f>IF(OR('Model output'!S174="",ISNUMBER(SEARCH("No extension",'Model output'!S174)),ISNUMBER(SEARCH("Absent",'Model output'!S174)),ISNUMBER(SEARCH("Absence",'Model output'!S174)),AND(ISNUMBER(SEARCH("Not identified",'Model output'!S174)),NOT(ISNUMBER(SEARCH("Present, minimal",'Model output'!S174)))),AND(ISNUMBER(SEARCH("No",'Model output'!S174)),NOT(ISNUMBER(SEARCH("carcinoma",'Model output'!S174))),NOT(ISNUMBER(SEARCH("Present, minimal",'Model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muscle",X175)),ISNUMBER(SEARCH("larynx",X175)),AND(ISNUMBER(SEARCH("trachea",X175)),NOT(ISNUMBER(SEARCH("peritracheal fibroadipose tissue",X175)))),ISNUMBER(SEARCH("esophagus",X175)),ISNUMBER(SEARCH("recurrent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33" t="str">
        <f>IF(OR('Model output'!V174="", AND(ISERROR(SEARCH("Positive",'Model output'!V174)), ISNUMBER(SEARCH("Negative",'Model output'!V174))), ISNUMBER(SEARCH("Cannot be assessed",'Model output'!V174)), AND(ISNUMBER(SEARCH("Uninvolved",'Model output'!V174)),NOT(ISNUMBER(SEARCH("margin(s) involved",'Model output'!V174))),NOT(ISNUMBER(SEARCH("Involved by carcinoma for the second tumor",'Model output'!V174)))), ISNUMBER(SEARCH("No involvement",'Model output'!V174)), AND(NOT(ISNUMBER(SEARCH("focal",'Model output'!V174))),ISNUMBER(SEARCH("Free",'Model output'!V174))), ISNUMBER(SEARCH("narrowly excised",'Model output'!V174)), ISNUMBER(SEARCH("none",'Model output'!V174)), ISNUMBER(SEARCH("R0",'Model output'!V174)), ISNUMBER(SEARCH("&lt;0.2 mm",'Model output'!V174)), ISNUMBER(SEARCH("1 mm",'Model output'!V174)), ISNUMBER(SEARCH("0.1 CM",'Model output'!V174)), ISNUMBER(SEARCH("less than 0.2 mm",'Model output'!V174)), ISNUMBER(SEARCH("less than 1.0 mm",'Model output'!V174)), ISNUMBER(SEARCH("less than 0.5 mm",'Model output'!V174)), ISNUMBER(SEARCH("abut",'Model output'!V174))), "negative", "positive")</f>
        <v>negative</v>
      </c>
      <c r="AE175" s="40"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OR(ISNUMBER(SEARCH("papillary",N175,1)),ISNUMBER(SEARCH("papillary carcinoma",O175,1))),S175="positive"),AND(AND(ISNUMBER(J175),J175&gt;=5),M175=""),AND(AND(ISNUMBER(J175),J175&gt;=5),AND(ISNUMBER(M175),M175&gt;=1)),AND(ISNUMBER(SERACH("papillary",N175)),OR(Y175="positive",Z175="positive"), ISNUMBER(SEARCH("BRAF",AB175)))),"intermediate","low"))</f>
        <v>low</v>
      </c>
      <c r="AF175" s="41" t="str">
        <f t="shared" si="30"/>
        <v>2</v>
      </c>
      <c r="AG175" s="41" t="str">
        <f t="shared" si="31"/>
        <v>1a</v>
      </c>
      <c r="AH175" s="41" t="str">
        <f t="shared" si="33"/>
        <v>0</v>
      </c>
      <c r="AI175" s="46" t="str">
        <f t="shared" si="34"/>
        <v>I</v>
      </c>
      <c r="AJ175" s="40" t="s">
        <v>741</v>
      </c>
      <c r="AK175" s="45" t="s">
        <v>1005</v>
      </c>
      <c r="AL175" s="45" t="s">
        <v>1007</v>
      </c>
      <c r="AM175" s="45" t="s">
        <v>1006</v>
      </c>
      <c r="AN175" s="45" t="s">
        <v>67</v>
      </c>
      <c r="AO175" s="12">
        <f t="shared" ca="1" si="40"/>
        <v>1</v>
      </c>
      <c r="AP175" s="15">
        <f t="shared" si="41"/>
        <v>1</v>
      </c>
      <c r="AQ175" s="15">
        <f t="shared" si="42"/>
        <v>1</v>
      </c>
      <c r="AR175" s="15">
        <f t="shared" si="43"/>
        <v>1</v>
      </c>
      <c r="AS175" s="26">
        <f t="shared" si="35"/>
        <v>1</v>
      </c>
    </row>
    <row r="176" spans="1:45">
      <c r="A176" t="str">
        <f>'Model output'!A175</f>
        <v>TCGA-EM-A2OV</v>
      </c>
      <c r="B176" s="52">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44"/>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output'!G175)),AND(ISNUMBER(SEARCH("3",'Model output'!G175)),NOT(ISNUMBER(SEARCH("N3",'Model output'!G175)))),ISNUMBER(SEARCH("IV",'Model output'!G175)),ISNUMBER(SEARCH("four",'Model output'!G175)),ISNUMBER(SEARCH("4",'Model output'!G175)),ISNUMBER(SEARCH("V ",'Model output'!G175)),ISNUMBER(SEARCH("five",'Model output'!G175)),ISNUMBER(SEARCH("5",'Model output'!G175))))), "lateral", "central"))</f>
        <v/>
      </c>
      <c r="H176" t="str">
        <f>IF('Model output'!H175="","negative", IF('Model output'!H175=" ", "negative", IF('Model output'!H175="[]", "negative", IF(ISNUMBER(SEARCH("lymph node",'Model output'!H175)),"negative", IF(ISNUMBER(SEARCH("adipose tissue",'Model output'!H175)), "negative", IF(ISNUMBER(SEARCH("neck dissection",'Model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2"/>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 carcinoma, follicular variant</v>
      </c>
      <c r="O176" t="str">
        <f>IF('Model output'!M175="","",'Model output'!M175)</f>
        <v>Oncocytic or oxyphilic variant, microcarcinoma (occult, small or microscopic) variant</v>
      </c>
      <c r="P176" t="str">
        <f>IF('Model output'!N175="","",'Model output'!N175)</f>
        <v>2.1 cm</v>
      </c>
      <c r="Q176" t="str">
        <f t="shared" si="29"/>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output'!P175="",'Model output'!P175="C",ISNUMBER(SEARCH("Not identified", 'Model output'!P175)),ISNUMBER(SEARCH("Absent",'Model output'!P175)),ISNUMBER(SEARCH("Absence",'Model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9" t="str">
        <f>IF('Model output'!S175="","",'Model output'!S175)</f>
        <v/>
      </c>
      <c r="Y176" t="str">
        <f>IF(OR('Model output'!S175="",ISNUMBER(SEARCH("No extension",'Model output'!S175)),ISNUMBER(SEARCH("Absent",'Model output'!S175)),ISNUMBER(SEARCH("Absence",'Model output'!S175)),AND(ISNUMBER(SEARCH("Not identified",'Model output'!S175)),NOT(ISNUMBER(SEARCH("Present, minimal",'Model output'!S175)))),AND(ISNUMBER(SEARCH("No",'Model output'!S175)),NOT(ISNUMBER(SEARCH("carcinoma",'Model output'!S175))),NOT(ISNUMBER(SEARCH("Present, minimal",'Model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muscle",X176)),ISNUMBER(SEARCH("larynx",X176)),AND(ISNUMBER(SEARCH("trachea",X176)),NOT(ISNUMBER(SEARCH("peritracheal fibroadipose tissue",X176)))),ISNUMBER(SEARCH("esophagus",X176)),ISNUMBER(SEARCH("recurrent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33" t="str">
        <f>IF(OR('Model output'!V175="", AND(ISERROR(SEARCH("Positive",'Model output'!V175)), ISNUMBER(SEARCH("Negative",'Model output'!V175))), ISNUMBER(SEARCH("Cannot be assessed",'Model output'!V175)), AND(ISNUMBER(SEARCH("Uninvolved",'Model output'!V175)),NOT(ISNUMBER(SEARCH("margin(s) involved",'Model output'!V175))),NOT(ISNUMBER(SEARCH("Involved by carcinoma for the second tumor",'Model output'!V175)))), ISNUMBER(SEARCH("No involvement",'Model output'!V175)), AND(NOT(ISNUMBER(SEARCH("focal",'Model output'!V175))),ISNUMBER(SEARCH("Free",'Model output'!V175))), ISNUMBER(SEARCH("narrowly excised",'Model output'!V175)), ISNUMBER(SEARCH("none",'Model output'!V175)), ISNUMBER(SEARCH("R0",'Model output'!V175)), ISNUMBER(SEARCH("&lt;0.2 mm",'Model output'!V175)), ISNUMBER(SEARCH("1 mm",'Model output'!V175)), ISNUMBER(SEARCH("0.1 CM",'Model output'!V175)), ISNUMBER(SEARCH("less than 0.2 mm",'Model output'!V175)), ISNUMBER(SEARCH("less than 1.0 mm",'Model output'!V175)), ISNUMBER(SEARCH("less than 0.5 mm",'Model output'!V175)), ISNUMBER(SEARCH("abut",'Model output'!V175))), "negative", "positive")</f>
        <v>negative</v>
      </c>
      <c r="AE176" s="40"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OR(ISNUMBER(SEARCH("papillary",N176,1)),ISNUMBER(SEARCH("papillary carcinoma",O176,1))),S176="positive"),AND(AND(ISNUMBER(J176),J176&gt;=5),M176=""),AND(AND(ISNUMBER(J176),J176&gt;=5),AND(ISNUMBER(M176),M176&gt;=1)),AND(ISNUMBER(SERACH("papillary",N176)),OR(Y176="positive",Z176="positive"), ISNUMBER(SEARCH("BRAF",AB176)))),"intermediate","low"))</f>
        <v>low</v>
      </c>
      <c r="AF176" s="41" t="str">
        <f t="shared" si="30"/>
        <v>2</v>
      </c>
      <c r="AG176" s="41" t="str">
        <f t="shared" si="31"/>
        <v>0</v>
      </c>
      <c r="AH176" s="41" t="str">
        <f t="shared" si="33"/>
        <v>0</v>
      </c>
      <c r="AI176" s="46" t="str">
        <f t="shared" si="34"/>
        <v>I</v>
      </c>
      <c r="AJ176" s="40" t="s">
        <v>741</v>
      </c>
      <c r="AK176" s="45" t="s">
        <v>1005</v>
      </c>
      <c r="AL176" s="45" t="s">
        <v>1003</v>
      </c>
      <c r="AM176" s="45" t="s">
        <v>1006</v>
      </c>
      <c r="AN176" s="45" t="s">
        <v>67</v>
      </c>
      <c r="AO176" s="12">
        <f t="shared" ca="1" si="40"/>
        <v>1</v>
      </c>
      <c r="AP176" s="15">
        <f t="shared" si="41"/>
        <v>1</v>
      </c>
      <c r="AQ176" s="15">
        <f t="shared" si="42"/>
        <v>1</v>
      </c>
      <c r="AR176" s="15">
        <f t="shared" si="43"/>
        <v>1</v>
      </c>
      <c r="AS176" s="26">
        <f t="shared" si="35"/>
        <v>1</v>
      </c>
    </row>
    <row r="177" spans="1:45">
      <c r="A177" t="str">
        <f>'Model output'!A176</f>
        <v>TCGA-EM-A2OW</v>
      </c>
      <c r="B177" s="52">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44"/>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output'!G176)),AND(ISNUMBER(SEARCH("3",'Model output'!G176)),NOT(ISNUMBER(SEARCH("N3",'Model output'!G176)))),ISNUMBER(SEARCH("IV",'Model output'!G176)),ISNUMBER(SEARCH("four",'Model output'!G176)),ISNUMBER(SEARCH("4",'Model output'!G176)),ISNUMBER(SEARCH("V ",'Model output'!G176)),ISNUMBER(SEARCH("five",'Model output'!G176)),ISNUMBER(SEARCH("5",'Model output'!G176))))), "lateral", "central"))</f>
        <v/>
      </c>
      <c r="H177" t="str">
        <f>IF('Model output'!H176="","negative", IF('Model output'!H176=" ", "negative", IF('Model output'!H176="[]", "negative", IF(ISNUMBER(SEARCH("lymph node",'Model output'!H176)),"negative", IF(ISNUMBER(SEARCH("adipose tissue",'Model output'!H176)), "negative", IF(ISNUMBER(SEARCH("neck dissection",'Model output'!H176)),"negative","positive"))))))</f>
        <v>negative</v>
      </c>
      <c r="I177" t="str">
        <f>IF('Model output'!I176="","",IF(ISNUMBER('Model output'!I176),'Model output'!I176,1))</f>
        <v/>
      </c>
      <c r="J177" t="str">
        <f>IF('Model output'!J176="","",IF(AND(ISNUMBER('Model output'!J176),'Model output'!J176&lt;=I177),'Model output'!J176,IF(ISNUMBER(SEARCH("0/",'Model output'!J176)),0,1)))</f>
        <v/>
      </c>
      <c r="K177" t="str" cm="1">
        <f t="array" ref="K177">IF(COUNT(FIND({0,1,2,3,4,5,6,7,8,9},'Model output'!K176))&gt;0,'Model output'!K176,"")</f>
        <v/>
      </c>
      <c r="L177" s="8" t="str">
        <f t="shared" si="32"/>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 carcinoma</v>
      </c>
      <c r="O177" t="str">
        <f>IF('Model output'!M176="","",'Model output'!M176)</f>
        <v>Follicular variant, Macrofollicular variant, Oncocytic or oxyphilic variant</v>
      </c>
      <c r="P177" t="str">
        <f>IF('Model output'!N176="","",'Model output'!N176)</f>
        <v>1.3 cm</v>
      </c>
      <c r="Q177" t="str">
        <f t="shared" si="29"/>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output'!P176="",'Model output'!P176="C",ISNUMBER(SEARCH("Not identified", 'Model output'!P176)),ISNUMBER(SEARCH("Absent",'Model output'!P176)),ISNUMBER(SEARCH("Absence",'Model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9" t="str">
        <f>IF('Model output'!S176="","",'Model output'!S176)</f>
        <v/>
      </c>
      <c r="Y177" t="str">
        <f>IF(OR('Model output'!S176="",ISNUMBER(SEARCH("No extension",'Model output'!S176)),ISNUMBER(SEARCH("Absent",'Model output'!S176)),ISNUMBER(SEARCH("Absence",'Model output'!S176)),AND(ISNUMBER(SEARCH("Not identified",'Model output'!S176)),NOT(ISNUMBER(SEARCH("Present, minimal",'Model output'!S176)))),AND(ISNUMBER(SEARCH("No",'Model output'!S176)),NOT(ISNUMBER(SEARCH("carcinoma",'Model output'!S176))),NOT(ISNUMBER(SEARCH("Present, minimal",'Model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muscle",X177)),ISNUMBER(SEARCH("larynx",X177)),AND(ISNUMBER(SEARCH("trachea",X177)),NOT(ISNUMBER(SEARCH("peritracheal fibroadipose tissue",X177)))),ISNUMBER(SEARCH("esophagus",X177)),ISNUMBER(SEARCH("recurrent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33" t="str">
        <f>IF(OR('Model output'!V176="", AND(ISERROR(SEARCH("Positive",'Model output'!V176)), ISNUMBER(SEARCH("Negative",'Model output'!V176))), ISNUMBER(SEARCH("Cannot be assessed",'Model output'!V176)), AND(ISNUMBER(SEARCH("Uninvolved",'Model output'!V176)),NOT(ISNUMBER(SEARCH("margin(s) involved",'Model output'!V176))),NOT(ISNUMBER(SEARCH("Involved by carcinoma for the second tumor",'Model output'!V176)))), ISNUMBER(SEARCH("No involvement",'Model output'!V176)), AND(NOT(ISNUMBER(SEARCH("focal",'Model output'!V176))),ISNUMBER(SEARCH("Free",'Model output'!V176))), ISNUMBER(SEARCH("narrowly excised",'Model output'!V176)), ISNUMBER(SEARCH("none",'Model output'!V176)), ISNUMBER(SEARCH("R0",'Model output'!V176)), ISNUMBER(SEARCH("&lt;0.2 mm",'Model output'!V176)), ISNUMBER(SEARCH("1 mm",'Model output'!V176)), ISNUMBER(SEARCH("0.1 CM",'Model output'!V176)), ISNUMBER(SEARCH("less than 0.2 mm",'Model output'!V176)), ISNUMBER(SEARCH("less than 1.0 mm",'Model output'!V176)), ISNUMBER(SEARCH("less than 0.5 mm",'Model output'!V176)), ISNUMBER(SEARCH("abut",'Model output'!V176))), "negative", "positive")</f>
        <v>negative</v>
      </c>
      <c r="AE177" s="40"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OR(ISNUMBER(SEARCH("papillary",N177,1)),ISNUMBER(SEARCH("papillary carcinoma",O177,1))),S177="positive"),AND(AND(ISNUMBER(J177),J177&gt;=5),M177=""),AND(AND(ISNUMBER(J177),J177&gt;=5),AND(ISNUMBER(M177),M177&gt;=1)),AND(ISNUMBER(SERACH("papillary",N177)),OR(Y177="positive",Z177="positive"), ISNUMBER(SEARCH("BRAF",AB177)))),"intermediate","low"))</f>
        <v>low</v>
      </c>
      <c r="AF177" s="41" t="str">
        <f t="shared" si="30"/>
        <v>1b</v>
      </c>
      <c r="AG177" s="41" t="str">
        <f t="shared" si="31"/>
        <v>0</v>
      </c>
      <c r="AH177" s="41" t="str">
        <f t="shared" si="33"/>
        <v>0</v>
      </c>
      <c r="AI177" s="46" t="str">
        <f t="shared" si="34"/>
        <v>I</v>
      </c>
      <c r="AJ177" s="40" t="s">
        <v>741</v>
      </c>
      <c r="AK177" s="45" t="s">
        <v>1002</v>
      </c>
      <c r="AL177" s="45" t="s">
        <v>1006</v>
      </c>
      <c r="AM177" s="45" t="s">
        <v>1006</v>
      </c>
      <c r="AN177" s="45" t="s">
        <v>67</v>
      </c>
      <c r="AO177" s="12">
        <f t="shared" ca="1" si="40"/>
        <v>1</v>
      </c>
      <c r="AP177" s="15">
        <f t="shared" si="41"/>
        <v>1</v>
      </c>
      <c r="AQ177" s="15">
        <f t="shared" si="42"/>
        <v>1</v>
      </c>
      <c r="AR177" s="15">
        <f t="shared" si="43"/>
        <v>1</v>
      </c>
      <c r="AS177" s="26">
        <f t="shared" si="35"/>
        <v>1</v>
      </c>
    </row>
    <row r="178" spans="1:45">
      <c r="A178" t="str">
        <f>'Model output'!A177</f>
        <v>TCGA-EM-A2OX</v>
      </c>
      <c r="B178" s="52">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44"/>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output'!G177)),AND(ISNUMBER(SEARCH("3",'Model output'!G177)),NOT(ISNUMBER(SEARCH("N3",'Model output'!G177)))),ISNUMBER(SEARCH("IV",'Model output'!G177)),ISNUMBER(SEARCH("four",'Model output'!G177)),ISNUMBER(SEARCH("4",'Model output'!G177)),ISNUMBER(SEARCH("V ",'Model output'!G177)),ISNUMBER(SEARCH("five",'Model output'!G177)),ISNUMBER(SEARCH("5",'Model output'!G177))))), "lateral", "central"))</f>
        <v>lateral</v>
      </c>
      <c r="H178" t="str">
        <f>IF('Model output'!H177="","negative", IF('Model output'!H177=" ", "negative", IF('Model output'!H177="[]", "negative", IF(ISNUMBER(SEARCH("lymph node",'Model output'!H177)),"negative", IF(ISNUMBER(SEARCH("adipose tissue",'Model output'!H177)), "negative", IF(ISNUMBER(SEARCH("neck dissection",'Model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2"/>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 carcinoma</v>
      </c>
      <c r="O178" t="str">
        <f>IF('Model output'!M177="","",'Model output'!M177)</f>
        <v>classical (usual), focal tall cell change (&lt;5%)</v>
      </c>
      <c r="P178" t="str">
        <f>IF('Model output'!N177="","",'Model output'!N177)</f>
        <v>1.8 cm</v>
      </c>
      <c r="Q178" t="str">
        <f t="shared" si="29"/>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output'!P177="",'Model output'!P177="C",ISNUMBER(SEARCH("Not identified", 'Model output'!P177)),ISNUMBER(SEARCH("Absent",'Model output'!P177)),ISNUMBER(SEARCH("Absence",'Model output'!P177)),AND(ISNUMBER(SEARCH("No",'Model output'!P177)),NOT(ISNUMBER(SEARCH("diagnostic",'Model output'!P177)))),ISNUMBER(SEARCH("Negative",'Model output'!P177))),"negative","positive")</f>
        <v>negative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Indeterminate</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9" t="str">
        <f>IF('Model output'!S177="","",'Model output'!S177)</f>
        <v/>
      </c>
      <c r="Y178" t="str">
        <f>IF(OR('Model output'!S177="",ISNUMBER(SEARCH("No extension",'Model output'!S177)),ISNUMBER(SEARCH("Absent",'Model output'!S177)),ISNUMBER(SEARCH("Absence",'Model output'!S177)),AND(ISNUMBER(SEARCH("Not identified",'Model output'!S177)),NOT(ISNUMBER(SEARCH("Present, minimal",'Model output'!S177)))),AND(ISNUMBER(SEARCH("No",'Model output'!S177)),NOT(ISNUMBER(SEARCH("carcinoma",'Model output'!S177))),NOT(ISNUMBER(SEARCH("Present, minimal",'Model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muscle",X178)),ISNUMBER(SEARCH("larynx",X178)),AND(ISNUMBER(SEARCH("trachea",X178)),NOT(ISNUMBER(SEARCH("peritracheal fibroadipose tissue",X178)))),ISNUMBER(SEARCH("esophagus",X178)),ISNUMBER(SEARCH("recurrent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33" t="str">
        <f>IF(OR('Model output'!V177="", AND(ISERROR(SEARCH("Positive",'Model output'!V177)), ISNUMBER(SEARCH("Negative",'Model output'!V177))), ISNUMBER(SEARCH("Cannot be assessed",'Model output'!V177)), AND(ISNUMBER(SEARCH("Uninvolved",'Model output'!V177)),NOT(ISNUMBER(SEARCH("margin(s) involved",'Model output'!V177))),NOT(ISNUMBER(SEARCH("Involved by carcinoma for the second tumor",'Model output'!V177)))), ISNUMBER(SEARCH("No involvement",'Model output'!V177)), AND(NOT(ISNUMBER(SEARCH("focal",'Model output'!V177))),ISNUMBER(SEARCH("Free",'Model output'!V177))), ISNUMBER(SEARCH("narrowly excised",'Model output'!V177)), ISNUMBER(SEARCH("none",'Model output'!V177)), ISNUMBER(SEARCH("R0",'Model output'!V177)), ISNUMBER(SEARCH("&lt;0.2 mm",'Model output'!V177)), ISNUMBER(SEARCH("1 mm",'Model output'!V177)), ISNUMBER(SEARCH("0.1 CM",'Model output'!V177)), ISNUMBER(SEARCH("less than 0.2 mm",'Model output'!V177)), ISNUMBER(SEARCH("less than 1.0 mm",'Model output'!V177)), ISNUMBER(SEARCH("less than 0.5 mm",'Model output'!V177)), ISNUMBER(SEARCH("abut",'Model output'!V177))), "negative", "positive")</f>
        <v>negative</v>
      </c>
      <c r="AE178" s="40"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OR(ISNUMBER(SEARCH("papillary",N178,1)),ISNUMBER(SEARCH("papillary carcinoma",O178,1))),S178="positive"),AND(AND(ISNUMBER(J178),J178&gt;=5),M178=""),AND(AND(ISNUMBER(J178),J178&gt;=5),AND(ISNUMBER(M178),M178&gt;=1)),AND(ISNUMBER(SERACH("papillary",N178)),OR(Y178="positive",Z178="positive"), ISNUMBER(SEARCH("BRAF",AB178)))),"intermediate","low"))</f>
        <v>intermediate</v>
      </c>
      <c r="AF178" s="41" t="str">
        <f t="shared" si="30"/>
        <v>1b</v>
      </c>
      <c r="AG178" s="41" t="str">
        <f t="shared" si="31"/>
        <v>1b</v>
      </c>
      <c r="AH178" s="41" t="str">
        <f t="shared" si="33"/>
        <v>0</v>
      </c>
      <c r="AI178" s="46" t="str">
        <f t="shared" si="34"/>
        <v>I</v>
      </c>
      <c r="AJ178" s="40" t="s">
        <v>742</v>
      </c>
      <c r="AK178" s="45" t="s">
        <v>1002</v>
      </c>
      <c r="AL178" s="45" t="s">
        <v>1002</v>
      </c>
      <c r="AM178" s="45" t="s">
        <v>1006</v>
      </c>
      <c r="AN178" s="45" t="s">
        <v>67</v>
      </c>
      <c r="AO178" s="12">
        <f t="shared" ca="1" si="40"/>
        <v>1</v>
      </c>
      <c r="AP178" s="15">
        <f t="shared" si="41"/>
        <v>1</v>
      </c>
      <c r="AQ178" s="15">
        <f t="shared" si="42"/>
        <v>1</v>
      </c>
      <c r="AR178" s="15">
        <f t="shared" si="43"/>
        <v>1</v>
      </c>
      <c r="AS178" s="26">
        <f t="shared" si="35"/>
        <v>1</v>
      </c>
    </row>
    <row r="179" spans="1:45">
      <c r="A179" t="str">
        <f>'Model output'!A178</f>
        <v>TCGA-EM-A2OY</v>
      </c>
      <c r="B179" s="52">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44"/>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output'!G178)),AND(ISNUMBER(SEARCH("3",'Model output'!G178)),NOT(ISNUMBER(SEARCH("N3",'Model output'!G178)))),ISNUMBER(SEARCH("IV",'Model output'!G178)),ISNUMBER(SEARCH("four",'Model output'!G178)),ISNUMBER(SEARCH("4",'Model output'!G178)),ISNUMBER(SEARCH("V ",'Model output'!G178)),ISNUMBER(SEARCH("five",'Model output'!G178)),ISNUMBER(SEARCH("5",'Model output'!G178))))), "lateral", "central"))</f>
        <v/>
      </c>
      <c r="H179" t="str">
        <f>IF('Model output'!H178="","negative", IF('Model output'!H178=" ", "negative", IF('Model output'!H178="[]", "negative", IF(ISNUMBER(SEARCH("lymph node",'Model output'!H178)),"negative", IF(ISNUMBER(SEARCH("adipose tissue",'Model output'!H178)), "negative", IF(ISNUMBER(SEARCH("neck dissection",'Model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2"/>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 carcinoma, follicular variant</v>
      </c>
      <c r="O179" t="str">
        <f>IF('Model output'!M178="","",'Model output'!M178)</f>
        <v>oncocytic or oxyphilic variant</v>
      </c>
      <c r="P179" t="str">
        <f>IF('Model output'!N178="","",'Model output'!N178)</f>
        <v>2.6 cm</v>
      </c>
      <c r="Q179" t="str">
        <f t="shared" si="29"/>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output'!P178="",'Model output'!P178="C",ISNUMBER(SEARCH("Not identified", 'Model output'!P178)),ISNUMBER(SEARCH("Absent",'Model output'!P178)),ISNUMBER(SEARCH("Absence",'Model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9" t="str">
        <f>IF('Model output'!S178="","",'Model output'!S178)</f>
        <v/>
      </c>
      <c r="Y179" t="str">
        <f>IF(OR('Model output'!S178="",ISNUMBER(SEARCH("No extension",'Model output'!S178)),ISNUMBER(SEARCH("Absent",'Model output'!S178)),ISNUMBER(SEARCH("Absence",'Model output'!S178)),AND(ISNUMBER(SEARCH("Not identified",'Model output'!S178)),NOT(ISNUMBER(SEARCH("Present, minimal",'Model output'!S178)))),AND(ISNUMBER(SEARCH("No",'Model output'!S178)),NOT(ISNUMBER(SEARCH("carcinoma",'Model output'!S178))),NOT(ISNUMBER(SEARCH("Present, minimal",'Model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muscle",X179)),ISNUMBER(SEARCH("larynx",X179)),AND(ISNUMBER(SEARCH("trachea",X179)),NOT(ISNUMBER(SEARCH("peritracheal fibroadipose tissue",X179)))),ISNUMBER(SEARCH("esophagus",X179)),ISNUMBER(SEARCH("recurrent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33" t="str">
        <f>IF(OR('Model output'!V178="", AND(ISERROR(SEARCH("Positive",'Model output'!V178)), ISNUMBER(SEARCH("Negative",'Model output'!V178))), ISNUMBER(SEARCH("Cannot be assessed",'Model output'!V178)), AND(ISNUMBER(SEARCH("Uninvolved",'Model output'!V178)),NOT(ISNUMBER(SEARCH("margin(s) involved",'Model output'!V178))),NOT(ISNUMBER(SEARCH("Involved by carcinoma for the second tumor",'Model output'!V178)))), ISNUMBER(SEARCH("No involvement",'Model output'!V178)), AND(NOT(ISNUMBER(SEARCH("focal",'Model output'!V178))),ISNUMBER(SEARCH("Free",'Model output'!V178))), ISNUMBER(SEARCH("narrowly excised",'Model output'!V178)), ISNUMBER(SEARCH("none",'Model output'!V178)), ISNUMBER(SEARCH("R0",'Model output'!V178)), ISNUMBER(SEARCH("&lt;0.2 mm",'Model output'!V178)), ISNUMBER(SEARCH("1 mm",'Model output'!V178)), ISNUMBER(SEARCH("0.1 CM",'Model output'!V178)), ISNUMBER(SEARCH("less than 0.2 mm",'Model output'!V178)), ISNUMBER(SEARCH("less than 1.0 mm",'Model output'!V178)), ISNUMBER(SEARCH("less than 0.5 mm",'Model output'!V178)), ISNUMBER(SEARCH("abut",'Model output'!V178))), "negative", "positive")</f>
        <v>negative</v>
      </c>
      <c r="AE179" s="40"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OR(ISNUMBER(SEARCH("papillary",N179,1)),ISNUMBER(SEARCH("papillary carcinoma",O179,1))),S179="positive"),AND(AND(ISNUMBER(J179),J179&gt;=5),M179=""),AND(AND(ISNUMBER(J179),J179&gt;=5),AND(ISNUMBER(M179),M179&gt;=1)),AND(ISNUMBER(SERACH("papillary",N179)),OR(Y179="positive",Z179="positive"), ISNUMBER(SEARCH("BRAF",AB179)))),"intermediate","low"))</f>
        <v>low</v>
      </c>
      <c r="AF179" s="41" t="str">
        <f t="shared" si="30"/>
        <v>2</v>
      </c>
      <c r="AG179" s="41" t="str">
        <f t="shared" si="31"/>
        <v>0</v>
      </c>
      <c r="AH179" s="41" t="str">
        <f t="shared" si="33"/>
        <v>0</v>
      </c>
      <c r="AI179" s="46" t="str">
        <f t="shared" si="34"/>
        <v>I</v>
      </c>
      <c r="AJ179" s="40" t="s">
        <v>742</v>
      </c>
      <c r="AK179" s="45" t="s">
        <v>1005</v>
      </c>
      <c r="AL179" s="45" t="s">
        <v>1003</v>
      </c>
      <c r="AM179" s="45" t="s">
        <v>1006</v>
      </c>
      <c r="AN179" s="45" t="s">
        <v>67</v>
      </c>
      <c r="AO179" s="12">
        <f t="shared" ca="1" si="40"/>
        <v>0</v>
      </c>
      <c r="AP179" s="15">
        <f t="shared" si="41"/>
        <v>1</v>
      </c>
      <c r="AQ179" s="15">
        <f t="shared" si="42"/>
        <v>1</v>
      </c>
      <c r="AR179" s="15">
        <f t="shared" si="43"/>
        <v>1</v>
      </c>
      <c r="AS179" s="26">
        <f t="shared" si="35"/>
        <v>1</v>
      </c>
    </row>
    <row r="180" spans="1:45">
      <c r="A180" t="str">
        <f>'Model output'!A179</f>
        <v>TCGA-EM-A2OZ</v>
      </c>
      <c r="B180" s="52">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44"/>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output'!G179)),AND(ISNUMBER(SEARCH("3",'Model output'!G179)),NOT(ISNUMBER(SEARCH("N3",'Model output'!G179)))),ISNUMBER(SEARCH("IV",'Model output'!G179)),ISNUMBER(SEARCH("four",'Model output'!G179)),ISNUMBER(SEARCH("4",'Model output'!G179)),ISNUMBER(SEARCH("V ",'Model output'!G179)),ISNUMBER(SEARCH("five",'Model output'!G179)),ISNUMBER(SEARCH("5",'Model output'!G179))))), "lateral", "central"))</f>
        <v/>
      </c>
      <c r="H180" t="str">
        <f>IF('Model output'!H179="","negative", IF('Model output'!H179=" ", "negative", IF('Model output'!H179="[]", "negative", IF(ISNUMBER(SEARCH("lymph node",'Model output'!H179)),"negative", IF(ISNUMBER(SEARCH("adipose tissue",'Model output'!H179)), "negative", IF(ISNUMBER(SEARCH("neck dissection",'Model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2"/>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 carcinoma</v>
      </c>
      <c r="O180" t="str">
        <f>IF('Model output'!M179="","",'Model output'!M179)</f>
        <v>classical</v>
      </c>
      <c r="P180" t="str">
        <f>IF('Model output'!N179="","",'Model output'!N179)</f>
        <v>1.7 cm</v>
      </c>
      <c r="Q180" t="str">
        <f t="shared" si="29"/>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output'!P179="",'Model output'!P179="C",ISNUMBER(SEARCH("Not identified", 'Model output'!P179)),ISNUMBER(SEARCH("Absent",'Model output'!P179)),ISNUMBER(SEARCH("Absence",'Model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9" t="str">
        <f>IF('Model output'!S179="","",'Model output'!S179)</f>
        <v/>
      </c>
      <c r="Y180" t="str">
        <f>IF(OR('Model output'!S179="",ISNUMBER(SEARCH("No extension",'Model output'!S179)),ISNUMBER(SEARCH("Absent",'Model output'!S179)),ISNUMBER(SEARCH("Absence",'Model output'!S179)),AND(ISNUMBER(SEARCH("Not identified",'Model output'!S179)),NOT(ISNUMBER(SEARCH("Present, minimal",'Model output'!S179)))),AND(ISNUMBER(SEARCH("No",'Model output'!S179)),NOT(ISNUMBER(SEARCH("carcinoma",'Model output'!S179))),NOT(ISNUMBER(SEARCH("Present, minimal",'Model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muscle",X180)),ISNUMBER(SEARCH("larynx",X180)),AND(ISNUMBER(SEARCH("trachea",X180)),NOT(ISNUMBER(SEARCH("peritracheal fibroadipose tissue",X180)))),ISNUMBER(SEARCH("esophagus",X180)),ISNUMBER(SEARCH("recurrent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33" t="str">
        <f>IF(OR('Model output'!V179="", AND(ISERROR(SEARCH("Positive",'Model output'!V179)), ISNUMBER(SEARCH("Negative",'Model output'!V179))), ISNUMBER(SEARCH("Cannot be assessed",'Model output'!V179)), AND(ISNUMBER(SEARCH("Uninvolved",'Model output'!V179)),NOT(ISNUMBER(SEARCH("margin(s) involved",'Model output'!V179))),NOT(ISNUMBER(SEARCH("Involved by carcinoma for the second tumor",'Model output'!V179)))), ISNUMBER(SEARCH("No involvement",'Model output'!V179)), AND(NOT(ISNUMBER(SEARCH("focal",'Model output'!V179))),ISNUMBER(SEARCH("Free",'Model output'!V179))), ISNUMBER(SEARCH("narrowly excised",'Model output'!V179)), ISNUMBER(SEARCH("none",'Model output'!V179)), ISNUMBER(SEARCH("R0",'Model output'!V179)), ISNUMBER(SEARCH("&lt;0.2 mm",'Model output'!V179)), ISNUMBER(SEARCH("1 mm",'Model output'!V179)), ISNUMBER(SEARCH("0.1 CM",'Model output'!V179)), ISNUMBER(SEARCH("less than 0.2 mm",'Model output'!V179)), ISNUMBER(SEARCH("less than 1.0 mm",'Model output'!V179)), ISNUMBER(SEARCH("less than 0.5 mm",'Model output'!V179)), ISNUMBER(SEARCH("abut",'Model output'!V179))), "negative", "positive")</f>
        <v>negative</v>
      </c>
      <c r="AE180" s="40"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OR(ISNUMBER(SEARCH("papillary",N180,1)),ISNUMBER(SEARCH("papillary carcinoma",O180,1))),S180="positive"),AND(AND(ISNUMBER(J180),J180&gt;=5),M180=""),AND(AND(ISNUMBER(J180),J180&gt;=5),AND(ISNUMBER(M180),M180&gt;=1)),AND(ISNUMBER(SERACH("papillary",N180)),OR(Y180="positive",Z180="positive"), ISNUMBER(SEARCH("BRAF",AB180)))),"intermediate","low"))</f>
        <v>low</v>
      </c>
      <c r="AF180" s="41" t="str">
        <f t="shared" si="30"/>
        <v>1b</v>
      </c>
      <c r="AG180" s="41" t="str">
        <f t="shared" si="31"/>
        <v>0</v>
      </c>
      <c r="AH180" s="41" t="str">
        <f t="shared" si="33"/>
        <v>0</v>
      </c>
      <c r="AI180" s="46" t="str">
        <f t="shared" si="34"/>
        <v>I</v>
      </c>
      <c r="AJ180" s="40" t="s">
        <v>742</v>
      </c>
      <c r="AK180" s="45" t="s">
        <v>1002</v>
      </c>
      <c r="AL180" s="45" t="s">
        <v>1003</v>
      </c>
      <c r="AM180" s="45" t="s">
        <v>1006</v>
      </c>
      <c r="AN180" s="45" t="s">
        <v>67</v>
      </c>
      <c r="AO180" s="12">
        <f t="shared" ca="1" si="40"/>
        <v>0</v>
      </c>
      <c r="AP180" s="15">
        <f t="shared" si="41"/>
        <v>1</v>
      </c>
      <c r="AQ180" s="15">
        <f t="shared" si="42"/>
        <v>1</v>
      </c>
      <c r="AR180" s="15">
        <f t="shared" si="43"/>
        <v>1</v>
      </c>
      <c r="AS180" s="26">
        <f t="shared" si="35"/>
        <v>1</v>
      </c>
    </row>
    <row r="181" spans="1:45">
      <c r="A181" t="str">
        <f>'Model output'!A180</f>
        <v>TCGA-EM-A2P0</v>
      </c>
      <c r="B181" s="52">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44"/>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output'!G180)),AND(ISNUMBER(SEARCH("3",'Model output'!G180)),NOT(ISNUMBER(SEARCH("N3",'Model output'!G180)))),ISNUMBER(SEARCH("IV",'Model output'!G180)),ISNUMBER(SEARCH("four",'Model output'!G180)),ISNUMBER(SEARCH("4",'Model output'!G180)),ISNUMBER(SEARCH("V ",'Model output'!G180)),ISNUMBER(SEARCH("five",'Model output'!G180)),ISNUMBER(SEARCH("5",'Model output'!G180))))), "lateral", "central"))</f>
        <v>lateral</v>
      </c>
      <c r="H181" t="str">
        <f>IF('Model output'!H180="","negative", IF('Model output'!H180=" ", "negative", IF('Model output'!H180="[]", "negative", IF(ISNUMBER(SEARCH("lymph node",'Model output'!H180)),"negative", IF(ISNUMBER(SEARCH("adipose tissue",'Model output'!H180)), "negative", IF(ISNUMBER(SEARCH("neck dissection",'Model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2"/>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 carcinoma, classical (usual)</v>
      </c>
      <c r="O181" t="str">
        <f>IF('Model output'!M180="","",'Model output'!M180)</f>
        <v>with hobnail cell change</v>
      </c>
      <c r="P181" t="str">
        <f>IF('Model output'!N180="","",'Model output'!N180)</f>
        <v>2.1 cm</v>
      </c>
      <c r="Q181" t="str">
        <f t="shared" si="29"/>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output'!P180="",'Model output'!P180="C",ISNUMBER(SEARCH("Not identified", 'Model output'!P180)),ISNUMBER(SEARCH("Absent",'Model output'!P180)),ISNUMBER(SEARCH("Absence",'Model output'!P180)),AND(ISNUMBER(SEARCH("No",'Model output'!P180)),NOT(ISNUMBER(SEARCH("diagnostic",'Model output'!P180)))),ISNUMBER(SEARCH("Negative",'Model output'!P180))),"negative","positive")</f>
        <v>negative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Indeterminate</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9" t="str">
        <f>IF('Model output'!S180="","",'Model output'!S180)</f>
        <v/>
      </c>
      <c r="Y181" t="str">
        <f>IF(OR('Model output'!S180="",ISNUMBER(SEARCH("No extension",'Model output'!S180)),ISNUMBER(SEARCH("Absent",'Model output'!S180)),ISNUMBER(SEARCH("Absence",'Model output'!S180)),AND(ISNUMBER(SEARCH("Not identified",'Model output'!S180)),NOT(ISNUMBER(SEARCH("Present, minimal",'Model output'!S180)))),AND(ISNUMBER(SEARCH("No",'Model output'!S180)),NOT(ISNUMBER(SEARCH("carcinoma",'Model output'!S180))),NOT(ISNUMBER(SEARCH("Present, minimal",'Model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muscle",X181)),ISNUMBER(SEARCH("larynx",X181)),AND(ISNUMBER(SEARCH("trachea",X181)),NOT(ISNUMBER(SEARCH("peritracheal fibroadipose tissue",X181)))),ISNUMBER(SEARCH("esophagus",X181)),ISNUMBER(SEARCH("recurrent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33" t="str">
        <f>IF(OR('Model output'!V180="", AND(ISERROR(SEARCH("Positive",'Model output'!V180)), ISNUMBER(SEARCH("Negative",'Model output'!V180))), ISNUMBER(SEARCH("Cannot be assessed",'Model output'!V180)), AND(ISNUMBER(SEARCH("Uninvolved",'Model output'!V180)),NOT(ISNUMBER(SEARCH("margin(s) involved",'Model output'!V180))),NOT(ISNUMBER(SEARCH("Involved by carcinoma for the second tumor",'Model output'!V180)))), ISNUMBER(SEARCH("No involvement",'Model output'!V180)), AND(NOT(ISNUMBER(SEARCH("focal",'Model output'!V180))),ISNUMBER(SEARCH("Free",'Model output'!V180))), ISNUMBER(SEARCH("narrowly excised",'Model output'!V180)), ISNUMBER(SEARCH("none",'Model output'!V180)), ISNUMBER(SEARCH("R0",'Model output'!V180)), ISNUMBER(SEARCH("&lt;0.2 mm",'Model output'!V180)), ISNUMBER(SEARCH("1 mm",'Model output'!V180)), ISNUMBER(SEARCH("0.1 CM",'Model output'!V180)), ISNUMBER(SEARCH("less than 0.2 mm",'Model output'!V180)), ISNUMBER(SEARCH("less than 1.0 mm",'Model output'!V180)), ISNUMBER(SEARCH("less than 0.5 mm",'Model output'!V180)), ISNUMBER(SEARCH("abut",'Model output'!V180))), "negative", "positive")</f>
        <v>negative</v>
      </c>
      <c r="AE181" s="40"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OR(ISNUMBER(SEARCH("papillary",N181,1)),ISNUMBER(SEARCH("papillary carcinoma",O181,1))),S181="positive"),AND(AND(ISNUMBER(J181),J181&gt;=5),M181=""),AND(AND(ISNUMBER(J181),J181&gt;=5),AND(ISNUMBER(M181),M181&gt;=1)),AND(ISNUMBER(SERACH("papillary",N181)),OR(Y181="positive",Z181="positive"), ISNUMBER(SEARCH("BRAF",AB181)))),"intermediate","low"))</f>
        <v>intermediate</v>
      </c>
      <c r="AF181" s="41" t="str">
        <f t="shared" si="30"/>
        <v>2</v>
      </c>
      <c r="AG181" s="41" t="str">
        <f t="shared" si="31"/>
        <v>1b</v>
      </c>
      <c r="AH181" s="41" t="str">
        <f t="shared" si="33"/>
        <v>0</v>
      </c>
      <c r="AI181" s="46" t="str">
        <f t="shared" si="34"/>
        <v>I</v>
      </c>
      <c r="AJ181" s="40" t="s">
        <v>742</v>
      </c>
      <c r="AK181" s="45" t="s">
        <v>1005</v>
      </c>
      <c r="AL181" s="45" t="s">
        <v>1002</v>
      </c>
      <c r="AM181" s="45" t="s">
        <v>1006</v>
      </c>
      <c r="AN181" s="45" t="s">
        <v>67</v>
      </c>
      <c r="AO181" s="12">
        <f t="shared" ca="1" si="40"/>
        <v>1</v>
      </c>
      <c r="AP181" s="15">
        <f t="shared" si="41"/>
        <v>1</v>
      </c>
      <c r="AQ181" s="15">
        <f t="shared" si="42"/>
        <v>1</v>
      </c>
      <c r="AR181" s="15">
        <f t="shared" si="43"/>
        <v>1</v>
      </c>
      <c r="AS181" s="26">
        <f t="shared" si="35"/>
        <v>1</v>
      </c>
    </row>
    <row r="182" spans="1:45">
      <c r="A182" t="str">
        <f>'Model output'!A181</f>
        <v>TCGA-EM-A2P1</v>
      </c>
      <c r="B182" s="52">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44"/>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output'!G181)),AND(ISNUMBER(SEARCH("3",'Model output'!G181)),NOT(ISNUMBER(SEARCH("N3",'Model output'!G181)))),ISNUMBER(SEARCH("IV",'Model output'!G181)),ISNUMBER(SEARCH("four",'Model output'!G181)),ISNUMBER(SEARCH("4",'Model output'!G181)),ISNUMBER(SEARCH("V ",'Model output'!G181)),ISNUMBER(SEARCH("five",'Model output'!G181)),ISNUMBER(SEARCH("5",'Model output'!G181))))), "lateral", "central"))</f>
        <v>lateral</v>
      </c>
      <c r="H182" t="str">
        <f>IF('Model output'!H181="","negative", IF('Model output'!H181=" ", "negative", IF('Model output'!H181="[]", "negative", IF(ISNUMBER(SEARCH("lymph node",'Model output'!H181)),"negative", IF(ISNUMBER(SEARCH("adipose tissue",'Model output'!H181)), "negative", IF(ISNUMBER(SEARCH("neck dissection",'Model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
      </c>
      <c r="L182" s="8" t="str">
        <f t="shared" si="32"/>
        <v/>
      </c>
      <c r="M182" t="str" cm="1">
        <f t="array" ref="M182">IF(L182="","",IF(ISNUMBER(SEARCH("cm",L182)),MAX(VALUE(SUBSTITUTE(_xlfn.FILTERXML("&lt;t&gt;&lt;s&gt;"&amp;SUBSTITUTE(L182,",","&lt;/s&gt;&lt;s&gt;")&amp;"&lt;/s&gt;&lt;/t&gt;","//s"),"cm",""))),MAX(VALUE(SUBSTITUTE(_xlfn.FILTERXML("&lt;t&gt;&lt;s&gt;"&amp;SUBSTITUTE(L182,",","&lt;/s&gt;&lt;s&gt;")&amp;"&lt;/s&gt;&lt;/t&gt;","//s"),"mm","")))/10))</f>
        <v/>
      </c>
      <c r="N182" t="str">
        <f>IF('Model output'!L181="","",'Model output'!L181)</f>
        <v>Papillary carcinoma, Warthin-like variant</v>
      </c>
      <c r="O182" t="str">
        <f>IF('Model output'!M181="","",'Model output'!M181)</f>
        <v>Warthin-like variant with focal follicular growth</v>
      </c>
      <c r="P182" t="str">
        <f>IF('Model output'!N181="","",'Model output'!N181)</f>
        <v>3.1 cm</v>
      </c>
      <c r="Q182" t="str">
        <f t="shared" si="29"/>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output'!P181="",'Model output'!P181="C",ISNUMBER(SEARCH("Not identified", 'Model output'!P181)),ISNUMBER(SEARCH("Absent",'Model output'!P181)),ISNUMBER(SEARCH("Absence",'Model output'!P181)),AND(ISNUMBER(SEARCH("No",'Model output'!P181)),NOT(ISNUMBER(SEARCH("diagnostic",'Model output'!P181)))),ISNUMBER(SEARCH("Negative",'Model output'!P181))),"negative","positive")</f>
        <v>negative</v>
      </c>
      <c r="T182">
        <f>IF('Model output'!O181="","",'Model output'!O181)</f>
        <v>2</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9" t="str">
        <f>IF('Model output'!S181="","",'Model output'!S181)</f>
        <v/>
      </c>
      <c r="Y182" t="str">
        <f>IF(OR('Model output'!S181="",ISNUMBER(SEARCH("No extension",'Model output'!S181)),ISNUMBER(SEARCH("Absent",'Model output'!S181)),ISNUMBER(SEARCH("Absence",'Model output'!S181)),AND(ISNUMBER(SEARCH("Not identified",'Model output'!S181)),NOT(ISNUMBER(SEARCH("Present, minimal",'Model output'!S181)))),AND(ISNUMBER(SEARCH("No",'Model output'!S181)),NOT(ISNUMBER(SEARCH("carcinoma",'Model output'!S181))),NOT(ISNUMBER(SEARCH("Present, minimal",'Model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muscle",X182)),ISNUMBER(SEARCH("larynx",X182)),AND(ISNUMBER(SEARCH("trachea",X182)),NOT(ISNUMBER(SEARCH("peritracheal fibroadipose tissue",X182)))),ISNUMBER(SEARCH("esophagus",X182)),ISNUMBER(SEARCH("recurrent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33" t="str">
        <f>IF(OR('Model output'!V181="", AND(ISERROR(SEARCH("Positive",'Model output'!V181)), ISNUMBER(SEARCH("Negative",'Model output'!V181))), ISNUMBER(SEARCH("Cannot be assessed",'Model output'!V181)), AND(ISNUMBER(SEARCH("Uninvolved",'Model output'!V181)),NOT(ISNUMBER(SEARCH("margin(s) involved",'Model output'!V181))),NOT(ISNUMBER(SEARCH("Involved by carcinoma for the second tumor",'Model output'!V181)))), ISNUMBER(SEARCH("No involvement",'Model output'!V181)), AND(NOT(ISNUMBER(SEARCH("focal",'Model output'!V181))),ISNUMBER(SEARCH("Free",'Model output'!V181))), ISNUMBER(SEARCH("narrowly excised",'Model output'!V181)), ISNUMBER(SEARCH("none",'Model output'!V181)), ISNUMBER(SEARCH("R0",'Model output'!V181)), ISNUMBER(SEARCH("&lt;0.2 mm",'Model output'!V181)), ISNUMBER(SEARCH("1 mm",'Model output'!V181)), ISNUMBER(SEARCH("0.1 CM",'Model output'!V181)), ISNUMBER(SEARCH("less than 0.2 mm",'Model output'!V181)), ISNUMBER(SEARCH("less than 1.0 mm",'Model output'!V181)), ISNUMBER(SEARCH("less than 0.5 mm",'Model output'!V181)), ISNUMBER(SEARCH("abut",'Model output'!V181))), "negative", "positive")</f>
        <v>negative</v>
      </c>
      <c r="AE182" s="40"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OR(ISNUMBER(SEARCH("papillary",N182,1)),ISNUMBER(SEARCH("papillary carcinoma",O182,1))),S182="positive"),AND(AND(ISNUMBER(J182),J182&gt;=5),M182=""),AND(AND(ISNUMBER(J182),J182&gt;=5),AND(ISNUMBER(M182),M182&gt;=1)),AND(ISNUMBER(SERACH("papillary",N182)),OR(Y182="positive",Z182="positive"), ISNUMBER(SEARCH("BRAF",AB182)))),"intermediate","low"))</f>
        <v>intermediate</v>
      </c>
      <c r="AF182" s="41" t="str">
        <f t="shared" si="30"/>
        <v>2</v>
      </c>
      <c r="AG182" s="41" t="str">
        <f t="shared" si="31"/>
        <v>1b</v>
      </c>
      <c r="AH182" s="41" t="str">
        <f t="shared" si="33"/>
        <v>0</v>
      </c>
      <c r="AI182" s="46" t="str">
        <f t="shared" si="34"/>
        <v>I</v>
      </c>
      <c r="AJ182" s="40" t="s">
        <v>742</v>
      </c>
      <c r="AK182" s="45" t="s">
        <v>1005</v>
      </c>
      <c r="AL182" s="45" t="s">
        <v>1002</v>
      </c>
      <c r="AM182" s="45" t="s">
        <v>1006</v>
      </c>
      <c r="AN182" s="45" t="s">
        <v>67</v>
      </c>
      <c r="AO182" s="12">
        <f t="shared" ca="1" si="40"/>
        <v>1</v>
      </c>
      <c r="AP182" s="15">
        <f t="shared" si="41"/>
        <v>1</v>
      </c>
      <c r="AQ182" s="15">
        <f t="shared" si="42"/>
        <v>1</v>
      </c>
      <c r="AR182" s="15">
        <f t="shared" si="43"/>
        <v>1</v>
      </c>
      <c r="AS182" s="26">
        <f t="shared" si="35"/>
        <v>1</v>
      </c>
    </row>
    <row r="183" spans="1:45">
      <c r="A183" t="str">
        <f>'Model output'!A182</f>
        <v>TCGA-EM-A2P2</v>
      </c>
      <c r="B183" s="52">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0</v>
      </c>
      <c r="F183" t="str">
        <f t="shared" si="44"/>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output'!G182)),AND(ISNUMBER(SEARCH("3",'Model output'!G182)),NOT(ISNUMBER(SEARCH("N3",'Model output'!G182)))),ISNUMBER(SEARCH("IV",'Model output'!G182)),ISNUMBER(SEARCH("four",'Model output'!G182)),ISNUMBER(SEARCH("4",'Model output'!G182)),ISNUMBER(SEARCH("V ",'Model output'!G182)),ISNUMBER(SEARCH("five",'Model output'!G182)),ISNUMBER(SEARCH("5",'Model output'!G182))))), "lateral", "central"))</f>
        <v/>
      </c>
      <c r="H183" t="str">
        <f>IF('Model output'!H182="","negative", IF('Model output'!H182=" ", "negative", IF('Model output'!H182="[]", "negative", IF(ISNUMBER(SEARCH("lymph node",'Model output'!H182)),"negative", IF(ISNUMBER(SEARCH("adipose tissue",'Model output'!H182)), "negative", IF(ISNUMBER(SEARCH("neck dissection",'Model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2"/>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 carcinoma, follicular variant
Papillary carcinoma, solid variant
Papillary carcinoma, other variant: trabecular Pet
Follicular architecture
Solid architecture
Other architecture: trabecular</v>
      </c>
      <c r="O183" t="str">
        <f>IF('Model output'!M182="","",'Model output'!M182)</f>
        <v>Classical cytomorphology</v>
      </c>
      <c r="P183" t="str">
        <f>IF('Model output'!N182="","",'Model output'!N182)</f>
        <v>5.0 cm</v>
      </c>
      <c r="Q183" t="str">
        <f t="shared" si="29"/>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output'!P182="",'Model output'!P182="C",ISNUMBER(SEARCH("Not identified", 'Model output'!P182)),ISNUMBER(SEARCH("Absent",'Model output'!P182)),ISNUMBER(SEARCH("Absence",'Model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9" t="str">
        <f>IF('Model output'!S182="","",'Model output'!S182)</f>
        <v>Not identified</v>
      </c>
      <c r="Y183" t="str">
        <f>IF(OR('Model output'!S182="",ISNUMBER(SEARCH("No extension",'Model output'!S182)),ISNUMBER(SEARCH("Absent",'Model output'!S182)),ISNUMBER(SEARCH("Absence",'Model output'!S182)),AND(ISNUMBER(SEARCH("Not identified",'Model output'!S182)),NOT(ISNUMBER(SEARCH("Present, minimal",'Model output'!S182)))),AND(ISNUMBER(SEARCH("No",'Model output'!S182)),NOT(ISNUMBER(SEARCH("carcinoma",'Model output'!S182))),NOT(ISNUMBER(SEARCH("Present, minimal",'Model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muscle",X183)),ISNUMBER(SEARCH("larynx",X183)),AND(ISNUMBER(SEARCH("trachea",X183)),NOT(ISNUMBER(SEARCH("peritracheal fibroadipose tissue",X183)))),ISNUMBER(SEARCH("esophagus",X183)),ISNUMBER(SEARCH("recurrent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33" t="str">
        <f>IF(OR('Model output'!V182="", AND(ISERROR(SEARCH("Positive",'Model output'!V182)), ISNUMBER(SEARCH("Negative",'Model output'!V182))), ISNUMBER(SEARCH("Cannot be assessed",'Model output'!V182)), AND(ISNUMBER(SEARCH("Uninvolved",'Model output'!V182)),NOT(ISNUMBER(SEARCH("margin(s) involved",'Model output'!V182))),NOT(ISNUMBER(SEARCH("Involved by carcinoma for the second tumor",'Model output'!V182)))), ISNUMBER(SEARCH("No involvement",'Model output'!V182)), AND(NOT(ISNUMBER(SEARCH("focal",'Model output'!V182))),ISNUMBER(SEARCH("Free",'Model output'!V182))), ISNUMBER(SEARCH("narrowly excised",'Model output'!V182)), ISNUMBER(SEARCH("none",'Model output'!V182)), ISNUMBER(SEARCH("R0",'Model output'!V182)), ISNUMBER(SEARCH("&lt;0.2 mm",'Model output'!V182)), ISNUMBER(SEARCH("1 mm",'Model output'!V182)), ISNUMBER(SEARCH("0.1 CM",'Model output'!V182)), ISNUMBER(SEARCH("less than 0.2 mm",'Model output'!V182)), ISNUMBER(SEARCH("less than 1.0 mm",'Model output'!V182)), ISNUMBER(SEARCH("less than 0.5 mm",'Model output'!V182)), ISNUMBER(SEARCH("abut",'Model output'!V182))), "negative", "positive")</f>
        <v>negative</v>
      </c>
      <c r="AE183" s="40"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OR(ISNUMBER(SEARCH("papillary",N183,1)),ISNUMBER(SEARCH("papillary carcinoma",O183,1))),S183="positive"),AND(AND(ISNUMBER(J183),J183&gt;=5),M183=""),AND(AND(ISNUMBER(J183),J183&gt;=5),AND(ISNUMBER(M183),M183&gt;=1)),AND(ISNUMBER(SERACH("papillary",N183)),OR(Y183="positive",Z183="positive"), ISNUMBER(SEARCH("BRAF",AB183)))),"intermediate","low"))</f>
        <v>intermediate</v>
      </c>
      <c r="AF183" s="41" t="str">
        <f t="shared" si="30"/>
        <v>3a</v>
      </c>
      <c r="AG183" s="41" t="str">
        <f t="shared" si="31"/>
        <v>0</v>
      </c>
      <c r="AH183" s="41" t="str">
        <f t="shared" si="33"/>
        <v>0</v>
      </c>
      <c r="AI183" s="46" t="str">
        <f t="shared" si="34"/>
        <v>I</v>
      </c>
      <c r="AJ183" s="40" t="s">
        <v>742</v>
      </c>
      <c r="AK183" s="45" t="s">
        <v>1008</v>
      </c>
      <c r="AL183" s="45" t="s">
        <v>1003</v>
      </c>
      <c r="AM183" s="45" t="s">
        <v>1006</v>
      </c>
      <c r="AN183" s="45" t="s">
        <v>67</v>
      </c>
      <c r="AO183" s="12">
        <f t="shared" ca="1" si="40"/>
        <v>1</v>
      </c>
      <c r="AP183" s="15">
        <f t="shared" si="41"/>
        <v>1</v>
      </c>
      <c r="AQ183" s="15">
        <f t="shared" si="42"/>
        <v>1</v>
      </c>
      <c r="AR183" s="15">
        <f t="shared" si="43"/>
        <v>1</v>
      </c>
      <c r="AS183" s="26">
        <f t="shared" si="35"/>
        <v>1</v>
      </c>
    </row>
    <row r="184" spans="1:45">
      <c r="A184" t="str">
        <f>'Model output'!A183</f>
        <v>TCGA-EM-A2P3</v>
      </c>
      <c r="B184" s="52">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44"/>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output'!G183)),AND(ISNUMBER(SEARCH("3",'Model output'!G183)),NOT(ISNUMBER(SEARCH("N3",'Model output'!G183)))),ISNUMBER(SEARCH("IV",'Model output'!G183)),ISNUMBER(SEARCH("four",'Model output'!G183)),ISNUMBER(SEARCH("4",'Model output'!G183)),ISNUMBER(SEARCH("V ",'Model output'!G183)),ISNUMBER(SEARCH("five",'Model output'!G183)),ISNUMBER(SEARCH("5",'Model output'!G183))))), "lateral", "central"))</f>
        <v/>
      </c>
      <c r="H184" t="str">
        <f>IF('Model output'!H183="","negative", IF('Model output'!H183=" ", "negative", IF('Model output'!H183="[]", "negative", IF(ISNUMBER(SEARCH("lymph node",'Model output'!H183)),"negative", IF(ISNUMBER(SEARCH("adipose tissue",'Model output'!H183)), "negative", IF(ISNUMBER(SEARCH("neck dissection",'Model output'!H183)),"negative","positive"))))))</f>
        <v>negative</v>
      </c>
      <c r="I184" t="str">
        <f>IF('Model output'!I183="","",IF(ISNUMBER('Model output'!I183),'Model output'!I183,1))</f>
        <v/>
      </c>
      <c r="J184" t="str">
        <f>IF('Model output'!J183="","",IF(AND(ISNUMBER('Model output'!J183),'Model output'!J183&lt;=I184),'Model output'!J183,IF(ISNUMBER(SEARCH("0/",'Model output'!J183)),0,1)))</f>
        <v/>
      </c>
      <c r="K184" t="str" cm="1">
        <f t="array" ref="K184">IF(COUNT(FIND({0,1,2,3,4,5,6,7,8,9},'Model output'!K183))&gt;0,'Model output'!K183,"")</f>
        <v/>
      </c>
      <c r="L184" s="8" t="str">
        <f t="shared" si="32"/>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 carcinoma</v>
      </c>
      <c r="O184" t="str">
        <f>IF('Model output'!M183="","",'Model output'!M183)</f>
        <v>classical, follicular variant</v>
      </c>
      <c r="P184" t="str">
        <f>IF('Model output'!N183="","",'Model output'!N183)</f>
        <v>1.4 cm</v>
      </c>
      <c r="Q184" t="str">
        <f t="shared" si="29"/>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output'!P183="",'Model output'!P183="C",ISNUMBER(SEARCH("Not identified", 'Model output'!P183)),ISNUMBER(SEARCH("Absent",'Model output'!P183)),ISNUMBER(SEARCH("Absence",'Model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9" t="str">
        <f>IF('Model output'!S183="","",'Model output'!S183)</f>
        <v/>
      </c>
      <c r="Y184" t="str">
        <f>IF(OR('Model output'!S183="",ISNUMBER(SEARCH("No extension",'Model output'!S183)),ISNUMBER(SEARCH("Absent",'Model output'!S183)),ISNUMBER(SEARCH("Absence",'Model output'!S183)),AND(ISNUMBER(SEARCH("Not identified",'Model output'!S183)),NOT(ISNUMBER(SEARCH("Present, minimal",'Model output'!S183)))),AND(ISNUMBER(SEARCH("No",'Model output'!S183)),NOT(ISNUMBER(SEARCH("carcinoma",'Model output'!S183))),NOT(ISNUMBER(SEARCH("Present, minimal",'Model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muscle",X184)),ISNUMBER(SEARCH("larynx",X184)),AND(ISNUMBER(SEARCH("trachea",X184)),NOT(ISNUMBER(SEARCH("peritracheal fibroadipose tissue",X184)))),ISNUMBER(SEARCH("esophagus",X184)),ISNUMBER(SEARCH("recurrent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33" t="str">
        <f>IF(OR('Model output'!V183="", AND(ISERROR(SEARCH("Positive",'Model output'!V183)), ISNUMBER(SEARCH("Negative",'Model output'!V183))), ISNUMBER(SEARCH("Cannot be assessed",'Model output'!V183)), AND(ISNUMBER(SEARCH("Uninvolved",'Model output'!V183)),NOT(ISNUMBER(SEARCH("margin(s) involved",'Model output'!V183))),NOT(ISNUMBER(SEARCH("Involved by carcinoma for the second tumor",'Model output'!V183)))), ISNUMBER(SEARCH("No involvement",'Model output'!V183)), AND(NOT(ISNUMBER(SEARCH("focal",'Model output'!V183))),ISNUMBER(SEARCH("Free",'Model output'!V183))), ISNUMBER(SEARCH("narrowly excised",'Model output'!V183)), ISNUMBER(SEARCH("none",'Model output'!V183)), ISNUMBER(SEARCH("R0",'Model output'!V183)), ISNUMBER(SEARCH("&lt;0.2 mm",'Model output'!V183)), ISNUMBER(SEARCH("1 mm",'Model output'!V183)), ISNUMBER(SEARCH("0.1 CM",'Model output'!V183)), ISNUMBER(SEARCH("less than 0.2 mm",'Model output'!V183)), ISNUMBER(SEARCH("less than 1.0 mm",'Model output'!V183)), ISNUMBER(SEARCH("less than 0.5 mm",'Model output'!V183)), ISNUMBER(SEARCH("abut",'Model output'!V183))), "negative", "positive")</f>
        <v>negative</v>
      </c>
      <c r="AE184" s="40"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OR(ISNUMBER(SEARCH("papillary",N184,1)),ISNUMBER(SEARCH("papillary carcinoma",O184,1))),S184="positive"),AND(AND(ISNUMBER(J184),J184&gt;=5),M184=""),AND(AND(ISNUMBER(J184),J184&gt;=5),AND(ISNUMBER(M184),M184&gt;=1)),AND(ISNUMBER(SERACH("papillary",N184)),OR(Y184="positive",Z184="positive"), ISNUMBER(SEARCH("BRAF",AB184)))),"intermediate","low"))</f>
        <v>low</v>
      </c>
      <c r="AF184" s="41" t="str">
        <f t="shared" si="30"/>
        <v>1b</v>
      </c>
      <c r="AG184" s="41" t="str">
        <f t="shared" si="31"/>
        <v>0</v>
      </c>
      <c r="AH184" s="41" t="str">
        <f t="shared" si="33"/>
        <v>0</v>
      </c>
      <c r="AI184" s="46" t="str">
        <f t="shared" si="34"/>
        <v>I</v>
      </c>
      <c r="AJ184" s="40" t="s">
        <v>741</v>
      </c>
      <c r="AK184" s="45" t="s">
        <v>1002</v>
      </c>
      <c r="AL184" s="45" t="s">
        <v>1006</v>
      </c>
      <c r="AM184" s="45" t="s">
        <v>1006</v>
      </c>
      <c r="AN184" s="45" t="s">
        <v>67</v>
      </c>
      <c r="AO184" s="12">
        <f t="shared" ca="1" si="40"/>
        <v>1</v>
      </c>
      <c r="AP184" s="15">
        <f t="shared" si="41"/>
        <v>1</v>
      </c>
      <c r="AQ184" s="15">
        <f t="shared" si="42"/>
        <v>1</v>
      </c>
      <c r="AR184" s="15">
        <f t="shared" si="43"/>
        <v>1</v>
      </c>
      <c r="AS184" s="26">
        <f t="shared" si="35"/>
        <v>1</v>
      </c>
    </row>
    <row r="185" spans="1:45">
      <c r="A185" t="str">
        <f>'Model output'!A184</f>
        <v>TCGA-EM-A3AI</v>
      </c>
      <c r="B185" s="52">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
      </c>
      <c r="F185" t="str">
        <f t="shared" si="44"/>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output'!G184)),AND(ISNUMBER(SEARCH("3",'Model output'!G184)),NOT(ISNUMBER(SEARCH("N3",'Model output'!G184)))),ISNUMBER(SEARCH("IV",'Model output'!G184)),ISNUMBER(SEARCH("four",'Model output'!G184)),ISNUMBER(SEARCH("4",'Model output'!G184)),ISNUMBER(SEARCH("V ",'Model output'!G184)),ISNUMBER(SEARCH("five",'Model output'!G184)),ISNUMBER(SEARCH("5",'Model output'!G184))))), "lateral", "central"))</f>
        <v/>
      </c>
      <c r="H185" t="str">
        <f>IF('Model output'!H184="","negative", IF('Model output'!H184=" ", "negative", IF('Model output'!H184="[]", "negative", IF(ISNUMBER(SEARCH("lymph node",'Model output'!H184)),"negative", IF(ISNUMBER(SEARCH("adipose tissue",'Model output'!H184)), "negative", IF(ISNUMBER(SEARCH("neck dissection",'Model output'!H184)),"negative","positive"))))))</f>
        <v>negative</v>
      </c>
      <c r="I185" t="str">
        <f>IF('Model output'!I184="","",IF(ISNUMBER('Model output'!I184),'Model output'!I184,1))</f>
        <v/>
      </c>
      <c r="J185" t="str">
        <f>IF('Model output'!J184="","",IF(AND(ISNUMBER('Model output'!J184),'Model output'!J184&lt;=I185),'Model output'!J184,IF(ISNUMBER(SEARCH("0/",'Model output'!J184)),0,1)))</f>
        <v/>
      </c>
      <c r="K185" t="str" cm="1">
        <f t="array" ref="K185">IF(COUNT(FIND({0,1,2,3,4,5,6,7,8,9},'Model output'!K184))&gt;0,'Model output'!K184,"")</f>
        <v/>
      </c>
      <c r="L185" s="8" t="str">
        <f t="shared" si="32"/>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 carcinoma</v>
      </c>
      <c r="O185" t="str">
        <f>IF('Model output'!M184="","",'Model output'!M184)</f>
        <v>Follicular variant, classical cytomorphology, oncocytic or oxyphilic cytomorphology</v>
      </c>
      <c r="P185" t="str">
        <f>IF('Model output'!N184="","",'Model output'!N184)</f>
        <v>2.3 cm</v>
      </c>
      <c r="Q185" t="str">
        <f t="shared" si="29"/>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output'!P184="",'Model output'!P184="C",ISNUMBER(SEARCH("Not identified", 'Model output'!P184)),ISNUMBER(SEARCH("Absent",'Model output'!P184)),ISNUMBER(SEARCH("Absence",'Model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9" t="str">
        <f>IF('Model output'!S184="","",'Model output'!S184)</f>
        <v/>
      </c>
      <c r="Y185" t="str">
        <f>IF(OR('Model output'!S184="",ISNUMBER(SEARCH("No extension",'Model output'!S184)),ISNUMBER(SEARCH("Absent",'Model output'!S184)),ISNUMBER(SEARCH("Absence",'Model output'!S184)),AND(ISNUMBER(SEARCH("Not identified",'Model output'!S184)),NOT(ISNUMBER(SEARCH("Present, minimal",'Model output'!S184)))),AND(ISNUMBER(SEARCH("No",'Model output'!S184)),NOT(ISNUMBER(SEARCH("carcinoma",'Model output'!S184))),NOT(ISNUMBER(SEARCH("Present, minimal",'Model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muscle",X185)),ISNUMBER(SEARCH("larynx",X185)),AND(ISNUMBER(SEARCH("trachea",X185)),NOT(ISNUMBER(SEARCH("peritracheal fibroadipose tissue",X185)))),ISNUMBER(SEARCH("esophagus",X185)),ISNUMBER(SEARCH("recurrent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33" t="str">
        <f>IF(OR('Model output'!V184="", AND(ISERROR(SEARCH("Positive",'Model output'!V184)), ISNUMBER(SEARCH("Negative",'Model output'!V184))), ISNUMBER(SEARCH("Cannot be assessed",'Model output'!V184)), AND(ISNUMBER(SEARCH("Uninvolved",'Model output'!V184)),NOT(ISNUMBER(SEARCH("margin(s) involved",'Model output'!V184))),NOT(ISNUMBER(SEARCH("Involved by carcinoma for the second tumor",'Model output'!V184)))), ISNUMBER(SEARCH("No involvement",'Model output'!V184)), AND(NOT(ISNUMBER(SEARCH("focal",'Model output'!V184))),ISNUMBER(SEARCH("Free",'Model output'!V184))), ISNUMBER(SEARCH("narrowly excised",'Model output'!V184)), ISNUMBER(SEARCH("none",'Model output'!V184)), ISNUMBER(SEARCH("R0",'Model output'!V184)), ISNUMBER(SEARCH("&lt;0.2 mm",'Model output'!V184)), ISNUMBER(SEARCH("1 mm",'Model output'!V184)), ISNUMBER(SEARCH("0.1 CM",'Model output'!V184)), ISNUMBER(SEARCH("less than 0.2 mm",'Model output'!V184)), ISNUMBER(SEARCH("less than 1.0 mm",'Model output'!V184)), ISNUMBER(SEARCH("less than 0.5 mm",'Model output'!V184)), ISNUMBER(SEARCH("abut",'Model output'!V184))), "negative", "positive")</f>
        <v>negative</v>
      </c>
      <c r="AE185" s="40"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OR(ISNUMBER(SEARCH("papillary",N185,1)),ISNUMBER(SEARCH("papillary carcinoma",O185,1))),S185="positive"),AND(AND(ISNUMBER(J185),J185&gt;=5),M185=""),AND(AND(ISNUMBER(J185),J185&gt;=5),AND(ISNUMBER(M185),M185&gt;=1)),AND(ISNUMBER(SERACH("papillary",N185)),OR(Y185="positive",Z185="positive"), ISNUMBER(SEARCH("BRAF",AB185)))),"intermediate","low"))</f>
        <v>low</v>
      </c>
      <c r="AF185" s="41" t="str">
        <f t="shared" si="30"/>
        <v>2</v>
      </c>
      <c r="AG185" s="41" t="str">
        <f t="shared" si="31"/>
        <v>0</v>
      </c>
      <c r="AH185" s="41" t="str">
        <f t="shared" si="33"/>
        <v>0</v>
      </c>
      <c r="AI185" s="46" t="str">
        <f t="shared" si="34"/>
        <v>I</v>
      </c>
      <c r="AJ185" s="40" t="s">
        <v>741</v>
      </c>
      <c r="AK185" s="45" t="s">
        <v>1005</v>
      </c>
      <c r="AL185" s="45" t="s">
        <v>1006</v>
      </c>
      <c r="AM185" s="45" t="s">
        <v>1006</v>
      </c>
      <c r="AN185" s="45" t="s">
        <v>67</v>
      </c>
      <c r="AO185" s="12">
        <f t="shared" ca="1" si="40"/>
        <v>1</v>
      </c>
      <c r="AP185" s="15">
        <f t="shared" si="41"/>
        <v>1</v>
      </c>
      <c r="AQ185" s="15">
        <f t="shared" si="42"/>
        <v>1</v>
      </c>
      <c r="AR185" s="15">
        <f t="shared" si="43"/>
        <v>1</v>
      </c>
      <c r="AS185" s="26">
        <f t="shared" si="35"/>
        <v>1</v>
      </c>
    </row>
    <row r="186" spans="1:45">
      <c r="A186" t="str">
        <f>'Model output'!A185</f>
        <v>TCGA-EM-A3AJ</v>
      </c>
      <c r="B186" s="52">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44"/>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output'!G185)),AND(ISNUMBER(SEARCH("3",'Model output'!G185)),NOT(ISNUMBER(SEARCH("N3",'Model output'!G185)))),ISNUMBER(SEARCH("IV",'Model output'!G185)),ISNUMBER(SEARCH("four",'Model output'!G185)),ISNUMBER(SEARCH("4",'Model output'!G185)),ISNUMBER(SEARCH("V ",'Model output'!G185)),ISNUMBER(SEARCH("five",'Model output'!G185)),ISNUMBER(SEARCH("5",'Model output'!G185))))), "lateral", "central"))</f>
        <v>central</v>
      </c>
      <c r="H186" t="str">
        <f>IF('Model output'!H185="","negative", IF('Model output'!H185=" ", "negative", IF('Model output'!H185="[]", "negative", IF(ISNUMBER(SEARCH("lymph node",'Model output'!H185)),"negative", IF(ISNUMBER(SEARCH("adipose tissue",'Model output'!H185)), "negative", IF(ISNUMBER(SEARCH("neck dissection",'Model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2"/>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 carcinoma</v>
      </c>
      <c r="O186" t="str">
        <f>IF('Model output'!M185="","",'Model output'!M185)</f>
        <v>Follicular variant, Classical (usual), Papillary with focal hobnail cell change</v>
      </c>
      <c r="P186" t="str">
        <f>IF('Model output'!N185="","",'Model output'!N185)</f>
        <v>4.1 cm</v>
      </c>
      <c r="Q186" t="str">
        <f t="shared" ref="Q186:Q249" si="45">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P186)), ISNUMBER(SEARCH("mm", P186))), SUBSTITUTE(P186, "cm", "mm"), P186),"cm.","cm"),"cm;","cm,"),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output'!P185="",'Model output'!P185="C",ISNUMBER(SEARCH("Not identified", 'Model output'!P185)),ISNUMBER(SEARCH("Absent",'Model output'!P185)),ISNUMBER(SEARCH("Absence",'Model output'!P185)),AND(ISNUMBER(SEARCH("No",'Model output'!P185)),NOT(ISNUMBER(SEARCH("diagnostic",'Model output'!P185)))),ISNUMBER(SEARCH("Negative",'Model output'!P185))),"negative","positive")</f>
        <v>negative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9" t="str">
        <f>IF('Model output'!S185="","",'Model output'!S185)</f>
        <v>Not identified</v>
      </c>
      <c r="Y186" t="str">
        <f>IF(OR('Model output'!S185="",ISNUMBER(SEARCH("No extension",'Model output'!S185)),ISNUMBER(SEARCH("Absent",'Model output'!S185)),ISNUMBER(SEARCH("Absence",'Model output'!S185)),AND(ISNUMBER(SEARCH("Not identified",'Model output'!S185)),NOT(ISNUMBER(SEARCH("Present, minimal",'Model output'!S185)))),AND(ISNUMBER(SEARCH("No",'Model output'!S185)),NOT(ISNUMBER(SEARCH("carcinoma",'Model output'!S185))),NOT(ISNUMBER(SEARCH("Present, minimal",'Model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muscle",X186)),ISNUMBER(SEARCH("larynx",X186)),AND(ISNUMBER(SEARCH("trachea",X186)),NOT(ISNUMBER(SEARCH("peritracheal fibroadipose tissue",X186)))),ISNUMBER(SEARCH("esophagus",X186)),ISNUMBER(SEARCH("recurrent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33" t="str">
        <f>IF(OR('Model output'!V185="", AND(ISERROR(SEARCH("Positive",'Model output'!V185)), ISNUMBER(SEARCH("Negative",'Model output'!V185))), ISNUMBER(SEARCH("Cannot be assessed",'Model output'!V185)), AND(ISNUMBER(SEARCH("Uninvolved",'Model output'!V185)),NOT(ISNUMBER(SEARCH("margin(s) involved",'Model output'!V185))),NOT(ISNUMBER(SEARCH("Involved by carcinoma for the second tumor",'Model output'!V185)))), ISNUMBER(SEARCH("No involvement",'Model output'!V185)), AND(NOT(ISNUMBER(SEARCH("focal",'Model output'!V185))),ISNUMBER(SEARCH("Free",'Model output'!V185))), ISNUMBER(SEARCH("narrowly excised",'Model output'!V185)), ISNUMBER(SEARCH("none",'Model output'!V185)), ISNUMBER(SEARCH("R0",'Model output'!V185)), ISNUMBER(SEARCH("&lt;0.2 mm",'Model output'!V185)), ISNUMBER(SEARCH("1 mm",'Model output'!V185)), ISNUMBER(SEARCH("0.1 CM",'Model output'!V185)), ISNUMBER(SEARCH("less than 0.2 mm",'Model output'!V185)), ISNUMBER(SEARCH("less than 1.0 mm",'Model output'!V185)), ISNUMBER(SEARCH("less than 0.5 mm",'Model output'!V185)), ISNUMBER(SEARCH("abut",'Model output'!V185))), "negative", "positive")</f>
        <v>positive</v>
      </c>
      <c r="AE186" s="40"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OR(ISNUMBER(SEARCH("papillary",N186,1)),ISNUMBER(SEARCH("papillary carcinoma",O186,1))),S186="positive"),AND(AND(ISNUMBER(J186),J186&gt;=5),M186=""),AND(AND(ISNUMBER(J186),J186&gt;=5),AND(ISNUMBER(M186),M186&gt;=1)),AND(ISNUMBER(SERACH("papillary",N186)),OR(Y186="positive",Z186="positive"), ISNUMBER(SEARCH("BRAF",AB186)))),"intermediate","low"))</f>
        <v>high</v>
      </c>
      <c r="AF186" s="41" t="str">
        <f t="shared" si="30"/>
        <v>3a</v>
      </c>
      <c r="AG186" s="41" t="str">
        <f t="shared" si="31"/>
        <v>1a</v>
      </c>
      <c r="AH186" s="41" t="str">
        <f t="shared" si="33"/>
        <v>0</v>
      </c>
      <c r="AI186" s="46" t="str">
        <f t="shared" si="34"/>
        <v>I</v>
      </c>
      <c r="AJ186" s="40" t="s">
        <v>738</v>
      </c>
      <c r="AK186" s="45" t="s">
        <v>1008</v>
      </c>
      <c r="AL186" s="45" t="s">
        <v>1007</v>
      </c>
      <c r="AM186" s="45" t="s">
        <v>1006</v>
      </c>
      <c r="AN186" s="45" t="s">
        <v>67</v>
      </c>
      <c r="AO186" s="12">
        <f t="shared" si="40"/>
        <v>1</v>
      </c>
      <c r="AP186" s="15">
        <f t="shared" si="41"/>
        <v>1</v>
      </c>
      <c r="AQ186" s="15">
        <f t="shared" si="42"/>
        <v>1</v>
      </c>
      <c r="AR186" s="15">
        <f t="shared" si="43"/>
        <v>1</v>
      </c>
      <c r="AS186" s="26">
        <f t="shared" si="35"/>
        <v>1</v>
      </c>
    </row>
    <row r="187" spans="1:45">
      <c r="A187" t="str">
        <f>'Model output'!A186</f>
        <v>TCGA-EM-A3AK</v>
      </c>
      <c r="B187" s="52">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44"/>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output'!G186)),AND(ISNUMBER(SEARCH("3",'Model output'!G186)),NOT(ISNUMBER(SEARCH("N3",'Model output'!G186)))),ISNUMBER(SEARCH("IV",'Model output'!G186)),ISNUMBER(SEARCH("four",'Model output'!G186)),ISNUMBER(SEARCH("4",'Model output'!G186)),ISNUMBER(SEARCH("V ",'Model output'!G186)),ISNUMBER(SEARCH("five",'Model output'!G186)),ISNUMBER(SEARCH("5",'Model output'!G186))))), "lateral", "central"))</f>
        <v/>
      </c>
      <c r="H187" t="str">
        <f>IF('Model output'!H186="","negative", IF('Model output'!H186=" ", "negative", IF('Model output'!H186="[]", "negative", IF(ISNUMBER(SEARCH("lymph node",'Model output'!H186)),"negative", IF(ISNUMBER(SEARCH("adipose tissue",'Model output'!H186)), "negative", IF(ISNUMBER(SEARCH("neck dissection",'Model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2"/>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 carcinoma, classical (usual)</v>
      </c>
      <c r="O187" t="str">
        <f>IF('Model output'!M186="","",'Model output'!M186)</f>
        <v>classical</v>
      </c>
      <c r="P187" t="str">
        <f>IF('Model output'!N186="","",'Model output'!N186)</f>
        <v>2.0 cm</v>
      </c>
      <c r="Q187" t="str">
        <f t="shared" si="45"/>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output'!P186="",'Model output'!P186="C",ISNUMBER(SEARCH("Not identified", 'Model output'!P186)),ISNUMBER(SEARCH("Absent",'Model output'!P186)),ISNUMBER(SEARCH("Absence",'Model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9" t="str">
        <f>IF('Model output'!S186="","",'Model output'!S186)</f>
        <v/>
      </c>
      <c r="Y187" t="str">
        <f>IF(OR('Model output'!S186="",ISNUMBER(SEARCH("No extension",'Model output'!S186)),ISNUMBER(SEARCH("Absent",'Model output'!S186)),ISNUMBER(SEARCH("Absence",'Model output'!S186)),AND(ISNUMBER(SEARCH("Not identified",'Model output'!S186)),NOT(ISNUMBER(SEARCH("Present, minimal",'Model output'!S186)))),AND(ISNUMBER(SEARCH("No",'Model output'!S186)),NOT(ISNUMBER(SEARCH("carcinoma",'Model output'!S186))),NOT(ISNUMBER(SEARCH("Present, minimal",'Model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muscle",X187)),ISNUMBER(SEARCH("larynx",X187)),AND(ISNUMBER(SEARCH("trachea",X187)),NOT(ISNUMBER(SEARCH("peritracheal fibroadipose tissue",X187)))),ISNUMBER(SEARCH("esophagus",X187)),ISNUMBER(SEARCH("recurrent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33" t="str">
        <f>IF(OR('Model output'!V186="", AND(ISERROR(SEARCH("Positive",'Model output'!V186)), ISNUMBER(SEARCH("Negative",'Model output'!V186))), ISNUMBER(SEARCH("Cannot be assessed",'Model output'!V186)), AND(ISNUMBER(SEARCH("Uninvolved",'Model output'!V186)),NOT(ISNUMBER(SEARCH("margin(s) involved",'Model output'!V186))),NOT(ISNUMBER(SEARCH("Involved by carcinoma for the second tumor",'Model output'!V186)))), ISNUMBER(SEARCH("No involvement",'Model output'!V186)), AND(NOT(ISNUMBER(SEARCH("focal",'Model output'!V186))),ISNUMBER(SEARCH("Free",'Model output'!V186))), ISNUMBER(SEARCH("narrowly excised",'Model output'!V186)), ISNUMBER(SEARCH("none",'Model output'!V186)), ISNUMBER(SEARCH("R0",'Model output'!V186)), ISNUMBER(SEARCH("&lt;0.2 mm",'Model output'!V186)), ISNUMBER(SEARCH("1 mm",'Model output'!V186)), ISNUMBER(SEARCH("0.1 CM",'Model output'!V186)), ISNUMBER(SEARCH("less than 0.2 mm",'Model output'!V186)), ISNUMBER(SEARCH("less than 1.0 mm",'Model output'!V186)), ISNUMBER(SEARCH("less than 0.5 mm",'Model output'!V186)), ISNUMBER(SEARCH("abut",'Model output'!V186))), "negative", "positive")</f>
        <v>negative</v>
      </c>
      <c r="AE187" s="40"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OR(ISNUMBER(SEARCH("papillary",N187,1)),ISNUMBER(SEARCH("papillary carcinoma",O187,1))),S187="positive"),AND(AND(ISNUMBER(J187),J187&gt;=5),M187=""),AND(AND(ISNUMBER(J187),J187&gt;=5),AND(ISNUMBER(M187),M187&gt;=1)),AND(ISNUMBER(SERACH("papillary",N187)),OR(Y187="positive",Z187="positive"), ISNUMBER(SEARCH("BRAF",AB187)))),"intermediate","low"))</f>
        <v>low</v>
      </c>
      <c r="AF187" s="41" t="str">
        <f t="shared" si="30"/>
        <v>1b</v>
      </c>
      <c r="AG187" s="41" t="str">
        <f t="shared" si="31"/>
        <v>0</v>
      </c>
      <c r="AH187" s="41" t="str">
        <f t="shared" si="33"/>
        <v>0</v>
      </c>
      <c r="AI187" s="46" t="str">
        <f t="shared" si="34"/>
        <v>I</v>
      </c>
      <c r="AJ187" s="40" t="s">
        <v>742</v>
      </c>
      <c r="AK187" s="45" t="s">
        <v>1002</v>
      </c>
      <c r="AL187" s="45" t="s">
        <v>1003</v>
      </c>
      <c r="AM187" s="45" t="s">
        <v>1006</v>
      </c>
      <c r="AN187" s="45" t="s">
        <v>67</v>
      </c>
      <c r="AO187" s="12">
        <f t="shared" ca="1" si="40"/>
        <v>0</v>
      </c>
      <c r="AP187" s="15">
        <f t="shared" si="41"/>
        <v>1</v>
      </c>
      <c r="AQ187" s="15">
        <f t="shared" si="42"/>
        <v>1</v>
      </c>
      <c r="AR187" s="15">
        <f t="shared" si="43"/>
        <v>1</v>
      </c>
      <c r="AS187" s="26">
        <f t="shared" si="35"/>
        <v>1</v>
      </c>
    </row>
    <row r="188" spans="1:45">
      <c r="A188" t="str">
        <f>'Model output'!A187</f>
        <v>TCGA-EM-A3AL</v>
      </c>
      <c r="B188" s="52">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44"/>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output'!G187)),AND(ISNUMBER(SEARCH("3",'Model output'!G187)),NOT(ISNUMBER(SEARCH("N3",'Model output'!G187)))),ISNUMBER(SEARCH("IV",'Model output'!G187)),ISNUMBER(SEARCH("four",'Model output'!G187)),ISNUMBER(SEARCH("4",'Model output'!G187)),ISNUMBER(SEARCH("V ",'Model output'!G187)),ISNUMBER(SEARCH("five",'Model output'!G187)),ISNUMBER(SEARCH("5",'Model output'!G187))))), "lateral", "central"))</f>
        <v/>
      </c>
      <c r="H188" t="str">
        <f>IF('Model output'!H187="","negative", IF('Model output'!H187=" ", "negative", IF('Model output'!H187="[]", "negative", IF(ISNUMBER(SEARCH("lymph node",'Model output'!H187)),"negative", IF(ISNUMBER(SEARCH("adipose tissue",'Model output'!H187)), "negative", IF(ISNUMBER(SEARCH("neck dissection",'Model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2"/>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 carcinoma, follicular variant</v>
      </c>
      <c r="O188" t="str">
        <f>IF('Model output'!M187="","",'Model output'!M187)</f>
        <v>Follicular variant, classical cytomorphology</v>
      </c>
      <c r="P188" t="str">
        <f>IF('Model output'!N187="","",'Model output'!N187)</f>
        <v>1.9 cm</v>
      </c>
      <c r="Q188" t="str">
        <f t="shared" si="45"/>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output'!P187="",'Model output'!P187="C",ISNUMBER(SEARCH("Not identified", 'Model output'!P187)),ISNUMBER(SEARCH("Absent",'Model output'!P187)),ISNUMBER(SEARCH("Absence",'Model output'!P187)),AND(ISNUMBER(SEARCH("No",'Model output'!P187)),NOT(ISNUMBER(SEARCH("diagnostic",'Model output'!P187)))),ISNUMBER(SEARCH("Negative",'Model output'!P187))),"negative","positive")</f>
        <v>negative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9" t="str">
        <f>IF('Model output'!S187="","",'Model output'!S187)</f>
        <v/>
      </c>
      <c r="Y188" t="str">
        <f>IF(OR('Model output'!S187="",ISNUMBER(SEARCH("No extension",'Model output'!S187)),ISNUMBER(SEARCH("Absent",'Model output'!S187)),ISNUMBER(SEARCH("Absence",'Model output'!S187)),AND(ISNUMBER(SEARCH("Not identified",'Model output'!S187)),NOT(ISNUMBER(SEARCH("Present, minimal",'Model output'!S187)))),AND(ISNUMBER(SEARCH("No",'Model output'!S187)),NOT(ISNUMBER(SEARCH("carcinoma",'Model output'!S187))),NOT(ISNUMBER(SEARCH("Present, minimal",'Model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muscle",X188)),ISNUMBER(SEARCH("larynx",X188)),AND(ISNUMBER(SEARCH("trachea",X188)),NOT(ISNUMBER(SEARCH("peritracheal fibroadipose tissue",X188)))),ISNUMBER(SEARCH("esophagus",X188)),ISNUMBER(SEARCH("recurrent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33" t="str">
        <f>IF(OR('Model output'!V187="", AND(ISERROR(SEARCH("Positive",'Model output'!V187)), ISNUMBER(SEARCH("Negative",'Model output'!V187))), ISNUMBER(SEARCH("Cannot be assessed",'Model output'!V187)), AND(ISNUMBER(SEARCH("Uninvolved",'Model output'!V187)),NOT(ISNUMBER(SEARCH("margin(s) involved",'Model output'!V187))),NOT(ISNUMBER(SEARCH("Involved by carcinoma for the second tumor",'Model output'!V187)))), ISNUMBER(SEARCH("No involvement",'Model output'!V187)), AND(NOT(ISNUMBER(SEARCH("focal",'Model output'!V187))),ISNUMBER(SEARCH("Free",'Model output'!V187))), ISNUMBER(SEARCH("narrowly excised",'Model output'!V187)), ISNUMBER(SEARCH("none",'Model output'!V187)), ISNUMBER(SEARCH("R0",'Model output'!V187)), ISNUMBER(SEARCH("&lt;0.2 mm",'Model output'!V187)), ISNUMBER(SEARCH("1 mm",'Model output'!V187)), ISNUMBER(SEARCH("0.1 CM",'Model output'!V187)), ISNUMBER(SEARCH("less than 0.2 mm",'Model output'!V187)), ISNUMBER(SEARCH("less than 1.0 mm",'Model output'!V187)), ISNUMBER(SEARCH("less than 0.5 mm",'Model output'!V187)), ISNUMBER(SEARCH("abut",'Model output'!V187))), "negative", "positive")</f>
        <v>negative</v>
      </c>
      <c r="AE188" s="40"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OR(ISNUMBER(SEARCH("papillary",N188,1)),ISNUMBER(SEARCH("papillary carcinoma",O188,1))),S188="positive"),AND(AND(ISNUMBER(J188),J188&gt;=5),M188=""),AND(AND(ISNUMBER(J188),J188&gt;=5),AND(ISNUMBER(M188),M188&gt;=1)),AND(ISNUMBER(SERACH("papillary",N188)),OR(Y188="positive",Z188="positive"), ISNUMBER(SEARCH("BRAF",AB188)))),"intermediate","low"))</f>
        <v>low</v>
      </c>
      <c r="AF188" s="41" t="str">
        <f t="shared" si="30"/>
        <v>1b</v>
      </c>
      <c r="AG188" s="41" t="str">
        <f t="shared" si="31"/>
        <v>0</v>
      </c>
      <c r="AH188" s="41" t="str">
        <f t="shared" si="33"/>
        <v>0</v>
      </c>
      <c r="AI188" s="46" t="str">
        <f t="shared" si="34"/>
        <v>I</v>
      </c>
      <c r="AJ188" s="40" t="s">
        <v>741</v>
      </c>
      <c r="AK188" s="45" t="s">
        <v>1002</v>
      </c>
      <c r="AL188" s="45" t="s">
        <v>1003</v>
      </c>
      <c r="AM188" s="45" t="s">
        <v>1006</v>
      </c>
      <c r="AN188" s="45" t="s">
        <v>67</v>
      </c>
      <c r="AO188" s="12">
        <f t="shared" ca="1" si="40"/>
        <v>1</v>
      </c>
      <c r="AP188" s="15">
        <f t="shared" si="41"/>
        <v>1</v>
      </c>
      <c r="AQ188" s="15">
        <f t="shared" si="42"/>
        <v>1</v>
      </c>
      <c r="AR188" s="15">
        <f t="shared" si="43"/>
        <v>1</v>
      </c>
      <c r="AS188" s="26">
        <f t="shared" si="35"/>
        <v>1</v>
      </c>
    </row>
    <row r="189" spans="1:45">
      <c r="A189" t="str">
        <f>'Model output'!A188</f>
        <v>TCGA-EM-A3AN</v>
      </c>
      <c r="B189" s="52">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44"/>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output'!G188)),AND(ISNUMBER(SEARCH("3",'Model output'!G188)),NOT(ISNUMBER(SEARCH("N3",'Model output'!G188)))),ISNUMBER(SEARCH("IV",'Model output'!G188)),ISNUMBER(SEARCH("four",'Model output'!G188)),ISNUMBER(SEARCH("4",'Model output'!G188)),ISNUMBER(SEARCH("V ",'Model output'!G188)),ISNUMBER(SEARCH("five",'Model output'!G188)),ISNUMBER(SEARCH("5",'Model output'!G188))))), "lateral", "central"))</f>
        <v>lateral</v>
      </c>
      <c r="H189" t="str">
        <f>IF('Model output'!H188="","negative", IF('Model output'!H188=" ", "negative", IF('Model output'!H188="[]", "negative", IF(ISNUMBER(SEARCH("lymph node",'Model output'!H188)),"negative", IF(ISNUMBER(SEARCH("adipose tissue",'Model output'!H188)), "negative", IF(ISNUMBER(SEARCH("neck dissection",'Model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1.5 cm</v>
      </c>
      <c r="L189" s="8" t="str">
        <f t="shared" si="32"/>
        <v>1.5cm</v>
      </c>
      <c r="M189" cm="1">
        <f t="array" ref="M189">IF(L189="","",IF(ISNUMBER(SEARCH("cm",L189)),MAX(VALUE(SUBSTITUTE(_xlfn.FILTERXML("&lt;t&gt;&lt;s&gt;"&amp;SUBSTITUTE(L189,",","&lt;/s&gt;&lt;s&gt;")&amp;"&lt;/s&gt;&lt;/t&gt;","//s"),"cm",""))),MAX(VALUE(SUBSTITUTE(_xlfn.FILTERXML("&lt;t&gt;&lt;s&gt;"&amp;SUBSTITUTE(L189,",","&lt;/s&gt;&lt;s&gt;")&amp;"&lt;/s&gt;&lt;/t&gt;","//s"),"mm","")))/10))</f>
        <v>1.5</v>
      </c>
      <c r="N189" t="str">
        <f>IF('Model output'!L188="","",'Model output'!L188)</f>
        <v>Papillary carcinoma</v>
      </c>
      <c r="O189" t="str">
        <f>IF('Model output'!M188="","",'Model output'!M188)</f>
        <v>Classical, Follicular variant</v>
      </c>
      <c r="P189" t="str">
        <f>IF('Model output'!N188="","",'Model output'!N188)</f>
        <v>1.2 cm</v>
      </c>
      <c r="Q189" t="str">
        <f t="shared" si="45"/>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output'!P188="",'Model output'!P188="C",ISNUMBER(SEARCH("Not identified", 'Model output'!P188)),ISNUMBER(SEARCH("Absent",'Model output'!P188)),ISNUMBER(SEARCH("Absence",'Model output'!P188)),AND(ISNUMBER(SEARCH("No",'Model output'!P188)),NOT(ISNUMBER(SEARCH("diagnostic",'Model output'!P188)))),ISNUMBER(SEARCH("Negative",'Model output'!P188))),"negative","positive")</f>
        <v>negative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Indeterminate</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9" t="str">
        <f>IF('Model output'!S188="","",'Model output'!S188)</f>
        <v>Cannot be assessed</v>
      </c>
      <c r="Y189" t="str">
        <f>IF(OR('Model output'!S188="",ISNUMBER(SEARCH("No extension",'Model output'!S188)),ISNUMBER(SEARCH("Absent",'Model output'!S188)),ISNUMBER(SEARCH("Absence",'Model output'!S188)),AND(ISNUMBER(SEARCH("Not identified",'Model output'!S188)),NOT(ISNUMBER(SEARCH("Present, minimal",'Model output'!S188)))),AND(ISNUMBER(SEARCH("No",'Model output'!S188)),NOT(ISNUMBER(SEARCH("carcinoma",'Model output'!S188))),NOT(ISNUMBER(SEARCH("Present, minimal",'Model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muscle",X189)),ISNUMBER(SEARCH("larynx",X189)),AND(ISNUMBER(SEARCH("trachea",X189)),NOT(ISNUMBER(SEARCH("peritracheal fibroadipose tissue",X189)))),ISNUMBER(SEARCH("esophagus",X189)),ISNUMBER(SEARCH("recurrent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33" t="str">
        <f>IF(OR('Model output'!V188="", AND(ISERROR(SEARCH("Positive",'Model output'!V188)), ISNUMBER(SEARCH("Negative",'Model output'!V188))), ISNUMBER(SEARCH("Cannot be assessed",'Model output'!V188)), AND(ISNUMBER(SEARCH("Uninvolved",'Model output'!V188)),NOT(ISNUMBER(SEARCH("margin(s) involved",'Model output'!V188))),NOT(ISNUMBER(SEARCH("Involved by carcinoma for the second tumor",'Model output'!V188)))), ISNUMBER(SEARCH("No involvement",'Model output'!V188)), AND(NOT(ISNUMBER(SEARCH("focal",'Model output'!V188))),ISNUMBER(SEARCH("Free",'Model output'!V188))), ISNUMBER(SEARCH("narrowly excised",'Model output'!V188)), ISNUMBER(SEARCH("none",'Model output'!V188)), ISNUMBER(SEARCH("R0",'Model output'!V188)), ISNUMBER(SEARCH("&lt;0.2 mm",'Model output'!V188)), ISNUMBER(SEARCH("1 mm",'Model output'!V188)), ISNUMBER(SEARCH("0.1 CM",'Model output'!V188)), ISNUMBER(SEARCH("less than 0.2 mm",'Model output'!V188)), ISNUMBER(SEARCH("less than 1.0 mm",'Model output'!V188)), ISNUMBER(SEARCH("less than 0.5 mm",'Model output'!V188)), ISNUMBER(SEARCH("abut",'Model output'!V188))), "negative", "positive")</f>
        <v>positive</v>
      </c>
      <c r="AE189" s="40"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OR(ISNUMBER(SEARCH("papillary",N189,1)),ISNUMBER(SEARCH("papillary carcinoma",O189,1))),S189="positive"),AND(AND(ISNUMBER(J189),J189&gt;=5),M189=""),AND(AND(ISNUMBER(J189),J189&gt;=5),AND(ISNUMBER(M189),M189&gt;=1)),AND(ISNUMBER(SERACH("papillary",N189)),OR(Y189="positive",Z189="positive"), ISNUMBER(SEARCH("BRAF",AB189)))),"intermediate","low"))</f>
        <v>high</v>
      </c>
      <c r="AF189" s="41" t="str">
        <f t="shared" si="30"/>
        <v>1b</v>
      </c>
      <c r="AG189" s="41" t="str">
        <f t="shared" si="31"/>
        <v>1b</v>
      </c>
      <c r="AH189" s="41" t="str">
        <f t="shared" si="33"/>
        <v>0</v>
      </c>
      <c r="AI189" s="46" t="str">
        <f t="shared" si="34"/>
        <v>I</v>
      </c>
      <c r="AJ189" s="40" t="s">
        <v>738</v>
      </c>
      <c r="AK189" s="45" t="s">
        <v>1002</v>
      </c>
      <c r="AL189" s="45" t="s">
        <v>1002</v>
      </c>
      <c r="AM189" s="45" t="s">
        <v>1006</v>
      </c>
      <c r="AN189" s="45" t="s">
        <v>67</v>
      </c>
      <c r="AO189" s="12">
        <f t="shared" si="40"/>
        <v>1</v>
      </c>
      <c r="AP189" s="15">
        <f t="shared" si="41"/>
        <v>1</v>
      </c>
      <c r="AQ189" s="15">
        <f t="shared" si="42"/>
        <v>1</v>
      </c>
      <c r="AR189" s="15">
        <f t="shared" si="43"/>
        <v>1</v>
      </c>
      <c r="AS189" s="26">
        <f t="shared" si="35"/>
        <v>1</v>
      </c>
    </row>
    <row r="190" spans="1:45">
      <c r="A190" t="str">
        <f>'Model output'!A189</f>
        <v>TCGA-EM-A3AO</v>
      </c>
      <c r="B190" s="52">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
      </c>
      <c r="F190" t="str">
        <f t="shared" si="44"/>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output'!G189)),AND(ISNUMBER(SEARCH("3",'Model output'!G189)),NOT(ISNUMBER(SEARCH("N3",'Model output'!G189)))),ISNUMBER(SEARCH("IV",'Model output'!G189)),ISNUMBER(SEARCH("four",'Model output'!G189)),ISNUMBER(SEARCH("4",'Model output'!G189)),ISNUMBER(SEARCH("V ",'Model output'!G189)),ISNUMBER(SEARCH("five",'Model output'!G189)),ISNUMBER(SEARCH("5",'Model output'!G189))))), "lateral", "central"))</f>
        <v>lateral</v>
      </c>
      <c r="H190" t="str">
        <f>IF('Model output'!H189="","negative", IF('Model output'!H189=" ", "negative", IF('Model output'!H189="[]", "negative", IF(ISNUMBER(SEARCH("lymph node",'Model output'!H189)),"negative", IF(ISNUMBER(SEARCH("adipose tissue",'Model output'!H189)), "negative", IF(ISNUMBER(SEARCH("neck dissection",'Model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x 3 x 2.2 cm</v>
      </c>
      <c r="L190" s="8" t="str">
        <f t="shared" si="32"/>
        <v>3.5,3,2.2cm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 carcinoma</v>
      </c>
      <c r="O190" t="str">
        <f>IF('Model output'!M189="","",'Model output'!M189)</f>
        <v>classical, follicular variant</v>
      </c>
      <c r="P190" t="str">
        <f>IF('Model output'!N189="","",'Model output'!N189)</f>
        <v>3.0 cm</v>
      </c>
      <c r="Q190" t="str">
        <f t="shared" si="45"/>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output'!P189="",'Model output'!P189="C",ISNUMBER(SEARCH("Not identified", 'Model output'!P189)),ISNUMBER(SEARCH("Absent",'Model output'!P189)),ISNUMBER(SEARCH("Absence",'Model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9" t="str">
        <f>IF('Model output'!S189="","",'Model output'!S189)</f>
        <v/>
      </c>
      <c r="Y190" t="str">
        <f>IF(OR('Model output'!S189="",ISNUMBER(SEARCH("No extension",'Model output'!S189)),ISNUMBER(SEARCH("Absent",'Model output'!S189)),ISNUMBER(SEARCH("Absence",'Model output'!S189)),AND(ISNUMBER(SEARCH("Not identified",'Model output'!S189)),NOT(ISNUMBER(SEARCH("Present, minimal",'Model output'!S189)))),AND(ISNUMBER(SEARCH("No",'Model output'!S189)),NOT(ISNUMBER(SEARCH("carcinoma",'Model output'!S189))),NOT(ISNUMBER(SEARCH("Present, minimal",'Model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muscle",X190)),ISNUMBER(SEARCH("larynx",X190)),AND(ISNUMBER(SEARCH("trachea",X190)),NOT(ISNUMBER(SEARCH("peritracheal fibroadipose tissue",X190)))),ISNUMBER(SEARCH("esophagus",X190)),ISNUMBER(SEARCH("recurrent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33" t="str">
        <f>IF(OR('Model output'!V189="", AND(ISERROR(SEARCH("Positive",'Model output'!V189)), ISNUMBER(SEARCH("Negative",'Model output'!V189))), ISNUMBER(SEARCH("Cannot be assessed",'Model output'!V189)), AND(ISNUMBER(SEARCH("Uninvolved",'Model output'!V189)),NOT(ISNUMBER(SEARCH("margin(s) involved",'Model output'!V189))),NOT(ISNUMBER(SEARCH("Involved by carcinoma for the second tumor",'Model output'!V189)))), ISNUMBER(SEARCH("No involvement",'Model output'!V189)), AND(NOT(ISNUMBER(SEARCH("focal",'Model output'!V189))),ISNUMBER(SEARCH("Free",'Model output'!V189))), ISNUMBER(SEARCH("narrowly excised",'Model output'!V189)), ISNUMBER(SEARCH("none",'Model output'!V189)), ISNUMBER(SEARCH("R0",'Model output'!V189)), ISNUMBER(SEARCH("&lt;0.2 mm",'Model output'!V189)), ISNUMBER(SEARCH("1 mm",'Model output'!V189)), ISNUMBER(SEARCH("0.1 CM",'Model output'!V189)), ISNUMBER(SEARCH("less than 0.2 mm",'Model output'!V189)), ISNUMBER(SEARCH("less than 1.0 mm",'Model output'!V189)), ISNUMBER(SEARCH("less than 0.5 mm",'Model output'!V189)), ISNUMBER(SEARCH("abut",'Model output'!V189))), "negative", "positive")</f>
        <v>negative</v>
      </c>
      <c r="AE190" s="40"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OR(ISNUMBER(SEARCH("papillary",N190,1)),ISNUMBER(SEARCH("papillary carcinoma",O190,1))),S190="positive"),AND(AND(ISNUMBER(J190),J190&gt;=5),M190=""),AND(AND(ISNUMBER(J190),J190&gt;=5),AND(ISNUMBER(M190),M190&gt;=1)),AND(ISNUMBER(SERACH("papillary",N190)),OR(Y190="positive",Z190="positive"), ISNUMBER(SEARCH("BRAF",AB190)))),"intermediate","low"))</f>
        <v>high</v>
      </c>
      <c r="AF190" s="41" t="str">
        <f t="shared" si="30"/>
        <v>2</v>
      </c>
      <c r="AG190" s="41" t="str">
        <f t="shared" si="31"/>
        <v>1b</v>
      </c>
      <c r="AH190" s="41" t="str">
        <f t="shared" si="33"/>
        <v>0</v>
      </c>
      <c r="AI190" s="46" t="str">
        <f t="shared" si="34"/>
        <v>II</v>
      </c>
      <c r="AJ190" s="40" t="s">
        <v>738</v>
      </c>
      <c r="AK190" s="45" t="s">
        <v>1005</v>
      </c>
      <c r="AL190" s="45" t="s">
        <v>1002</v>
      </c>
      <c r="AM190" s="45" t="s">
        <v>1006</v>
      </c>
      <c r="AN190" s="45" t="s">
        <v>1004</v>
      </c>
      <c r="AO190" s="12">
        <f t="shared" si="40"/>
        <v>1</v>
      </c>
      <c r="AP190" s="15">
        <f t="shared" si="41"/>
        <v>1</v>
      </c>
      <c r="AQ190" s="15">
        <f t="shared" si="42"/>
        <v>1</v>
      </c>
      <c r="AR190" s="15">
        <f t="shared" si="43"/>
        <v>1</v>
      </c>
      <c r="AS190" s="26">
        <f t="shared" si="35"/>
        <v>1</v>
      </c>
    </row>
    <row r="191" spans="1:45">
      <c r="A191" t="str">
        <f>'Model output'!A190</f>
        <v>TCGA-EM-A3AP</v>
      </c>
      <c r="B191" s="52">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4"/>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output'!G190)),AND(ISNUMBER(SEARCH("3",'Model output'!G190)),NOT(ISNUMBER(SEARCH("N3",'Model output'!G190)))),ISNUMBER(SEARCH("IV",'Model output'!G190)),ISNUMBER(SEARCH("four",'Model output'!G190)),ISNUMBER(SEARCH("4",'Model output'!G190)),ISNUMBER(SEARCH("V ",'Model output'!G190)),ISNUMBER(SEARCH("five",'Model output'!G190)),ISNUMBER(SEARCH("5",'Model output'!G190))))), "lateral", "central"))</f>
        <v/>
      </c>
      <c r="H191" t="str">
        <f>IF('Model output'!H190="","negative", IF('Model output'!H190=" ", "negative", IF('Model output'!H190="[]", "negative", IF(ISNUMBER(SEARCH("lymph node",'Model output'!H190)),"negative", IF(ISNUMBER(SEARCH("adipose tissue",'Model output'!H190)), "negative", IF(ISNUMBER(SEARCH("neck dissection",'Model output'!H190)),"negative","positive"))))))</f>
        <v>negative</v>
      </c>
      <c r="I191" t="str">
        <f>IF('Model output'!I190="","",IF(ISNUMBER('Model output'!I190),'Model output'!I190,1))</f>
        <v/>
      </c>
      <c r="J191" t="str">
        <f>IF('Model output'!J190="","",IF(AND(ISNUMBER('Model output'!J190),'Model output'!J190&lt;=I191),'Model output'!J190,IF(ISNUMBER(SEARCH("0/",'Model output'!J190)),0,1)))</f>
        <v/>
      </c>
      <c r="K191" t="str" cm="1">
        <f t="array" ref="K191">IF(COUNT(FIND({0,1,2,3,4,5,6,7,8,9},'Model output'!K190))&gt;0,'Model output'!K190,"")</f>
        <v/>
      </c>
      <c r="L191" s="8" t="str">
        <f t="shared" ref="L191:L254" si="46">LOWER(SUBSTITUTE(SUBSTITUTE(SUBSTITUTE(SUBSTITUTE(SUBSTITUTE(SUBSTITUTE(SUBSTITUTE(SUBSTITUTE(SUBSTITUTE(SUBSTITUTE(SUBSTITUTE(SUBSTITUTE(SUBSTITUTE(SUBSTITUTE(SUBSTITUTE(SUBSTITUTE(SUBSTITUTE(K191,"cm.","cm"), "gross examination", ""), "Level IV", ""), "paratracheal", ""), "tissue", ""), "diameter", ""), "right", ""), "up to", ""), "to", ","), "by", ""), "x", ","), "'", ""), "[",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 carcinoma, follicular variant</v>
      </c>
      <c r="O191" t="str">
        <f>IF('Model output'!M190="","",'Model output'!M190)</f>
        <v>follicular variant</v>
      </c>
      <c r="P191" t="str">
        <f>IF('Model output'!N190="","",'Model output'!N190)</f>
        <v>3.6 cm</v>
      </c>
      <c r="Q191" t="str">
        <f t="shared" si="45"/>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output'!P190="",'Model output'!P190="C",ISNUMBER(SEARCH("Not identified", 'Model output'!P190)),ISNUMBER(SEARCH("Absent",'Model output'!P190)),ISNUMBER(SEARCH("Absence",'Model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9" t="str">
        <f>IF('Model output'!S190="","",'Model output'!S190)</f>
        <v/>
      </c>
      <c r="Y191" t="str">
        <f>IF(OR('Model output'!S190="",ISNUMBER(SEARCH("No extension",'Model output'!S190)),ISNUMBER(SEARCH("Absent",'Model output'!S190)),ISNUMBER(SEARCH("Absence",'Model output'!S190)),AND(ISNUMBER(SEARCH("Not identified",'Model output'!S190)),NOT(ISNUMBER(SEARCH("Present, minimal",'Model output'!S190)))),AND(ISNUMBER(SEARCH("No",'Model output'!S190)),NOT(ISNUMBER(SEARCH("carcinoma",'Model output'!S190))),NOT(ISNUMBER(SEARCH("Present, minimal",'Model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muscle",X191)),ISNUMBER(SEARCH("larynx",X191)),AND(ISNUMBER(SEARCH("trachea",X191)),NOT(ISNUMBER(SEARCH("peritracheal fibroadipose tissue",X191)))),ISNUMBER(SEARCH("esophagus",X191)),ISNUMBER(SEARCH("recurrent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33" t="str">
        <f>IF(OR('Model output'!V190="", AND(ISERROR(SEARCH("Positive",'Model output'!V190)), ISNUMBER(SEARCH("Negative",'Model output'!V190))), ISNUMBER(SEARCH("Cannot be assessed",'Model output'!V190)), AND(ISNUMBER(SEARCH("Uninvolved",'Model output'!V190)),NOT(ISNUMBER(SEARCH("margin(s) involved",'Model output'!V190))),NOT(ISNUMBER(SEARCH("Involved by carcinoma for the second tumor",'Model output'!V190)))), ISNUMBER(SEARCH("No involvement",'Model output'!V190)), AND(NOT(ISNUMBER(SEARCH("focal",'Model output'!V190))),ISNUMBER(SEARCH("Free",'Model output'!V190))), ISNUMBER(SEARCH("narrowly excised",'Model output'!V190)), ISNUMBER(SEARCH("none",'Model output'!V190)), ISNUMBER(SEARCH("R0",'Model output'!V190)), ISNUMBER(SEARCH("&lt;0.2 mm",'Model output'!V190)), ISNUMBER(SEARCH("1 mm",'Model output'!V190)), ISNUMBER(SEARCH("0.1 CM",'Model output'!V190)), ISNUMBER(SEARCH("less than 0.2 mm",'Model output'!V190)), ISNUMBER(SEARCH("less than 1.0 mm",'Model output'!V190)), ISNUMBER(SEARCH("less than 0.5 mm",'Model output'!V190)), ISNUMBER(SEARCH("abut",'Model output'!V190))), "negative", "positive")</f>
        <v>negative</v>
      </c>
      <c r="AE191" s="40"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OR(ISNUMBER(SEARCH("papillary",N191,1)),ISNUMBER(SEARCH("papillary carcinoma",O191,1))),S191="positive"),AND(AND(ISNUMBER(J191),J191&gt;=5),M191=""),AND(AND(ISNUMBER(J191),J191&gt;=5),AND(ISNUMBER(M191),M191&gt;=1)),AND(ISNUMBER(SERACH("papillary",N191)),OR(Y191="positive",Z191="positive"), ISNUMBER(SEARCH("BRAF",AB191)))),"intermediate","low"))</f>
        <v>low</v>
      </c>
      <c r="AF191" s="41" t="str">
        <f t="shared" ref="AF191:AF254" si="47">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41" t="str">
        <f t="shared" ref="AG191:AG254" si="48">IF(AND(ISNUMBER(J191),J191&gt;0),
IF(G191="lateral", "1b","1a"), "0")</f>
        <v>0</v>
      </c>
      <c r="AH191" s="41" t="str">
        <f t="shared" si="33"/>
        <v>0</v>
      </c>
      <c r="AI191" s="46" t="str">
        <f t="shared" si="34"/>
        <v>I</v>
      </c>
      <c r="AJ191" s="40" t="s">
        <v>741</v>
      </c>
      <c r="AK191" s="45" t="s">
        <v>1005</v>
      </c>
      <c r="AL191" s="45" t="s">
        <v>1006</v>
      </c>
      <c r="AM191" s="45" t="s">
        <v>1006</v>
      </c>
      <c r="AN191" s="45" t="s">
        <v>67</v>
      </c>
      <c r="AO191" s="12">
        <f t="shared" ca="1" si="40"/>
        <v>1</v>
      </c>
      <c r="AP191" s="15">
        <f t="shared" si="41"/>
        <v>1</v>
      </c>
      <c r="AQ191" s="15">
        <f t="shared" si="42"/>
        <v>1</v>
      </c>
      <c r="AR191" s="15">
        <f t="shared" si="43"/>
        <v>1</v>
      </c>
      <c r="AS191" s="26">
        <f t="shared" si="35"/>
        <v>1</v>
      </c>
    </row>
    <row r="192" spans="1:45">
      <c r="A192" t="str">
        <f>'Model output'!A191</f>
        <v>TCGA-EM-A3AQ</v>
      </c>
      <c r="B192" s="52">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4"/>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output'!G191)),AND(ISNUMBER(SEARCH("3",'Model output'!G191)),NOT(ISNUMBER(SEARCH("N3",'Model output'!G191)))),ISNUMBER(SEARCH("IV",'Model output'!G191)),ISNUMBER(SEARCH("four",'Model output'!G191)),ISNUMBER(SEARCH("4",'Model output'!G191)),ISNUMBER(SEARCH("V ",'Model output'!G191)),ISNUMBER(SEARCH("five",'Model output'!G191)),ISNUMBER(SEARCH("5",'Model output'!G191))))), "lateral", "central"))</f>
        <v/>
      </c>
      <c r="H192" t="str">
        <f>IF('Model output'!H191="","negative", IF('Model output'!H191=" ", "negative", IF('Model output'!H191="[]", "negative", IF(ISNUMBER(SEARCH("lymph node",'Model output'!H191)),"negative", IF(ISNUMBER(SEARCH("adipose tissue",'Model output'!H191)), "negative", IF(ISNUMBER(SEARCH("neck dissection",'Model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46"/>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 carcinoma</v>
      </c>
      <c r="O192" t="str">
        <f>IF('Model output'!M191="","",'Model output'!M191)</f>
        <v>classical, follicular variant, microcarcinoma (occult, small or microscopic) variant</v>
      </c>
      <c r="P192" t="str">
        <f>IF('Model output'!N191="","",'Model output'!N191)</f>
        <v>1.3 cm</v>
      </c>
      <c r="Q192" t="str">
        <f t="shared" si="45"/>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output'!P191="",'Model output'!P191="C",ISNUMBER(SEARCH("Not identified", 'Model output'!P191)),ISNUMBER(SEARCH("Absent",'Model output'!P191)),ISNUMBER(SEARCH("Absence",'Model output'!P191)),AND(ISNUMBER(SEARCH("No",'Model output'!P191)),NOT(ISNUMBER(SEARCH("diagnostic",'Model output'!P191)))),ISNUMBER(SEARCH("Negative",'Model output'!P191))),"negative","positive")</f>
        <v>negative</v>
      </c>
      <c r="T192">
        <f>IF('Model output'!O191="","",'Model output'!O191)</f>
        <v>2</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9" t="str">
        <f>IF('Model output'!S191="","",'Model output'!S191)</f>
        <v/>
      </c>
      <c r="Y192" t="str">
        <f>IF(OR('Model output'!S191="",ISNUMBER(SEARCH("No extension",'Model output'!S191)),ISNUMBER(SEARCH("Absent",'Model output'!S191)),ISNUMBER(SEARCH("Absence",'Model output'!S191)),AND(ISNUMBER(SEARCH("Not identified",'Model output'!S191)),NOT(ISNUMBER(SEARCH("Present, minimal",'Model output'!S191)))),AND(ISNUMBER(SEARCH("No",'Model output'!S191)),NOT(ISNUMBER(SEARCH("carcinoma",'Model output'!S191))),NOT(ISNUMBER(SEARCH("Present, minimal",'Model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muscle",X192)),ISNUMBER(SEARCH("larynx",X192)),AND(ISNUMBER(SEARCH("trachea",X192)),NOT(ISNUMBER(SEARCH("peritracheal fibroadipose tissue",X192)))),ISNUMBER(SEARCH("esophagus",X192)),ISNUMBER(SEARCH("recurrent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33" t="str">
        <f>IF(OR('Model output'!V191="", AND(ISERROR(SEARCH("Positive",'Model output'!V191)), ISNUMBER(SEARCH("Negative",'Model output'!V191))), ISNUMBER(SEARCH("Cannot be assessed",'Model output'!V191)), AND(ISNUMBER(SEARCH("Uninvolved",'Model output'!V191)),NOT(ISNUMBER(SEARCH("margin(s) involved",'Model output'!V191))),NOT(ISNUMBER(SEARCH("Involved by carcinoma for the second tumor",'Model output'!V191)))), ISNUMBER(SEARCH("No involvement",'Model output'!V191)), AND(NOT(ISNUMBER(SEARCH("focal",'Model output'!V191))),ISNUMBER(SEARCH("Free",'Model output'!V191))), ISNUMBER(SEARCH("narrowly excised",'Model output'!V191)), ISNUMBER(SEARCH("none",'Model output'!V191)), ISNUMBER(SEARCH("R0",'Model output'!V191)), ISNUMBER(SEARCH("&lt;0.2 mm",'Model output'!V191)), ISNUMBER(SEARCH("1 mm",'Model output'!V191)), ISNUMBER(SEARCH("0.1 CM",'Model output'!V191)), ISNUMBER(SEARCH("less than 0.2 mm",'Model output'!V191)), ISNUMBER(SEARCH("less than 1.0 mm",'Model output'!V191)), ISNUMBER(SEARCH("less than 0.5 mm",'Model output'!V191)), ISNUMBER(SEARCH("abut",'Model output'!V191))), "negative", "positive")</f>
        <v>negative</v>
      </c>
      <c r="AE192" s="40"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OR(ISNUMBER(SEARCH("papillary",N192,1)),ISNUMBER(SEARCH("papillary carcinoma",O192,1))),S192="positive"),AND(AND(ISNUMBER(J192),J192&gt;=5),M192=""),AND(AND(ISNUMBER(J192),J192&gt;=5),AND(ISNUMBER(M192),M192&gt;=1)),AND(ISNUMBER(SERACH("papillary",N192)),OR(Y192="positive",Z192="positive"), ISNUMBER(SEARCH("BRAF",AB192)))),"intermediate","low"))</f>
        <v>low</v>
      </c>
      <c r="AF192" s="41" t="str">
        <f t="shared" si="47"/>
        <v>1b</v>
      </c>
      <c r="AG192" s="41" t="str">
        <f t="shared" si="48"/>
        <v>0</v>
      </c>
      <c r="AH192" s="41" t="str">
        <f t="shared" ref="AH192:AH255" si="49">IF(OR(H192="unknown"),"x",IF(H192="negative","0","1"))</f>
        <v>0</v>
      </c>
      <c r="AI192" s="46" t="str">
        <f t="shared" ref="AI192:AI255" si="50">IF(AND(B192&lt;55,AH192="0"),"I",
IF(AND(B192&lt;55,AH192="1"),"II",
IF(AH192="1","IVB",
IF(AND(AF192="4b",AH192="0"),"IVA",
IF(AND(AF192="4a",AH192="0"),"III",
IF(AND(OR(AF192="3a",AF192="3b",AF192="3"),AH192="0"),"II",
IF(AND(AF192="2",OR(AG192="1",AG192="1a",AG192="1b"),AH192="0"),"II",
IF(AND(OR(AF192="1a",AF192="1b",AF192="1"),OR(AG192="1",AG192="1a",AG192="1b"),AH192="0"),"II","I"
))))))))</f>
        <v>I</v>
      </c>
      <c r="AJ192" s="40" t="s">
        <v>741</v>
      </c>
      <c r="AK192" s="45" t="s">
        <v>1002</v>
      </c>
      <c r="AL192" s="45" t="s">
        <v>1003</v>
      </c>
      <c r="AM192" s="45" t="s">
        <v>1006</v>
      </c>
      <c r="AN192" s="45" t="s">
        <v>67</v>
      </c>
      <c r="AO192" s="12">
        <f t="shared" ref="AO192:AO255" ca="1" si="51">IF(AE192=AJ192,1,0)</f>
        <v>1</v>
      </c>
      <c r="AP192" s="15">
        <f t="shared" ref="AP192:AP255" si="52">IF(AF192=AK192, 1, IF(AND(AF192="x", AK192="0"), 1, IF(AND(AF192="0", AK192="x"), 1, 0)))</f>
        <v>1</v>
      </c>
      <c r="AQ192" s="15">
        <f t="shared" ref="AQ192:AQ255" si="53">IF(AG192=AL192, 1, IF(AND(AG192="x", AL192="0"), 1, IF(AND(AG192="0", AL192="x"), 1, 0)))</f>
        <v>1</v>
      </c>
      <c r="AR192" s="15">
        <f t="shared" ref="AR192:AR255" si="54">IF(AH192=AM192, 1, IF(AND(AH192="x", AM192="0"), 1, IF(AND(AH192="0", AM192="x"), 1, 0)))</f>
        <v>1</v>
      </c>
      <c r="AS192" s="26">
        <f t="shared" si="35"/>
        <v>1</v>
      </c>
    </row>
    <row r="193" spans="1:45">
      <c r="A193" t="str">
        <f>'Model output'!A192</f>
        <v>TCGA-EM-A3AR</v>
      </c>
      <c r="B193" s="52">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
      </c>
      <c r="F193" t="str">
        <f t="shared" si="44"/>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output'!G192)),AND(ISNUMBER(SEARCH("3",'Model output'!G192)),NOT(ISNUMBER(SEARCH("N3",'Model output'!G192)))),ISNUMBER(SEARCH("IV",'Model output'!G192)),ISNUMBER(SEARCH("four",'Model output'!G192)),ISNUMBER(SEARCH("4",'Model output'!G192)),ISNUMBER(SEARCH("V ",'Model output'!G192)),ISNUMBER(SEARCH("five",'Model output'!G192)),ISNUMBER(SEARCH("5",'Model output'!G192))))), "lateral", "central"))</f>
        <v>central</v>
      </c>
      <c r="H193" t="str">
        <f>IF('Model output'!H192="","negative", IF('Model output'!H192=" ", "negative", IF('Model output'!H192="[]", "negative", IF(ISNUMBER(SEARCH("lymph node",'Model output'!H192)),"negative", IF(ISNUMBER(SEARCH("adipose tissue",'Model output'!H192)), "negative", IF(ISNUMBER(SEARCH("neck dissection",'Model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46"/>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 carcinoma</v>
      </c>
      <c r="O193" t="str">
        <f>IF('Model output'!M192="","",'Model output'!M192)</f>
        <v>classical (usual)</v>
      </c>
      <c r="P193" t="str">
        <f>IF('Model output'!N192="","",'Model output'!N192)</f>
        <v>1.2 cm</v>
      </c>
      <c r="Q193" t="str">
        <f t="shared" si="45"/>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output'!P192="",'Model output'!P192="C",ISNUMBER(SEARCH("Not identified", 'Model output'!P192)),ISNUMBER(SEARCH("Absent",'Model output'!P192)),ISNUMBER(SEARCH("Absence",'Model output'!P192)),AND(ISNUMBER(SEARCH("No",'Model output'!P192)),NOT(ISNUMBER(SEARCH("diagnostic",'Model output'!P192)))),ISNUMBER(SEARCH("Negative",'Model output'!P192))),"negative","positive")</f>
        <v>negative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9" t="str">
        <f>IF('Model output'!S192="","",'Model output'!S192)</f>
        <v/>
      </c>
      <c r="Y193" t="str">
        <f>IF(OR('Model output'!S192="",ISNUMBER(SEARCH("No extension",'Model output'!S192)),ISNUMBER(SEARCH("Absent",'Model output'!S192)),ISNUMBER(SEARCH("Absence",'Model output'!S192)),AND(ISNUMBER(SEARCH("Not identified",'Model output'!S192)),NOT(ISNUMBER(SEARCH("Present, minimal",'Model output'!S192)))),AND(ISNUMBER(SEARCH("No",'Model output'!S192)),NOT(ISNUMBER(SEARCH("carcinoma",'Model output'!S192))),NOT(ISNUMBER(SEARCH("Present, minimal",'Model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muscle",X193)),ISNUMBER(SEARCH("larynx",X193)),AND(ISNUMBER(SEARCH("trachea",X193)),NOT(ISNUMBER(SEARCH("peritracheal fibroadipose tissue",X193)))),ISNUMBER(SEARCH("esophagus",X193)),ISNUMBER(SEARCH("recurrent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33" t="str">
        <f>IF(OR('Model output'!V192="", AND(ISERROR(SEARCH("Positive",'Model output'!V192)), ISNUMBER(SEARCH("Negative",'Model output'!V192))), ISNUMBER(SEARCH("Cannot be assessed",'Model output'!V192)), AND(ISNUMBER(SEARCH("Uninvolved",'Model output'!V192)),NOT(ISNUMBER(SEARCH("margin(s) involved",'Model output'!V192))),NOT(ISNUMBER(SEARCH("Involved by carcinoma for the second tumor",'Model output'!V192)))), ISNUMBER(SEARCH("No involvement",'Model output'!V192)), AND(NOT(ISNUMBER(SEARCH("focal",'Model output'!V192))),ISNUMBER(SEARCH("Free",'Model output'!V192))), ISNUMBER(SEARCH("narrowly excised",'Model output'!V192)), ISNUMBER(SEARCH("none",'Model output'!V192)), ISNUMBER(SEARCH("R0",'Model output'!V192)), ISNUMBER(SEARCH("&lt;0.2 mm",'Model output'!V192)), ISNUMBER(SEARCH("1 mm",'Model output'!V192)), ISNUMBER(SEARCH("0.1 CM",'Model output'!V192)), ISNUMBER(SEARCH("less than 0.2 mm",'Model output'!V192)), ISNUMBER(SEARCH("less than 1.0 mm",'Model output'!V192)), ISNUMBER(SEARCH("less than 0.5 mm",'Model output'!V192)), ISNUMBER(SEARCH("abut",'Model output'!V192))), "negative", "positive")</f>
        <v>negative</v>
      </c>
      <c r="AE193" s="40"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OR(ISNUMBER(SEARCH("papillary",N193,1)),ISNUMBER(SEARCH("papillary carcinoma",O193,1))),S193="positive"),AND(AND(ISNUMBER(J193),J193&gt;=5),M193=""),AND(AND(ISNUMBER(J193),J193&gt;=5),AND(ISNUMBER(M193),M193&gt;=1)),AND(ISNUMBER(SERACH("papillary",N193)),OR(Y193="positive",Z193="positive"), ISNUMBER(SEARCH("BRAF",AB193)))),"intermediate","low"))</f>
        <v>low</v>
      </c>
      <c r="AF193" s="41" t="str">
        <f t="shared" si="47"/>
        <v>1b</v>
      </c>
      <c r="AG193" s="41" t="str">
        <f t="shared" si="48"/>
        <v>1a</v>
      </c>
      <c r="AH193" s="41" t="str">
        <f t="shared" si="49"/>
        <v>0</v>
      </c>
      <c r="AI193" s="46" t="str">
        <f t="shared" si="50"/>
        <v>I</v>
      </c>
      <c r="AJ193" s="40" t="s">
        <v>741</v>
      </c>
      <c r="AK193" s="45" t="s">
        <v>1002</v>
      </c>
      <c r="AL193" s="45" t="s">
        <v>1007</v>
      </c>
      <c r="AM193" s="45" t="s">
        <v>1006</v>
      </c>
      <c r="AN193" s="45" t="s">
        <v>67</v>
      </c>
      <c r="AO193" s="12">
        <f t="shared" ca="1" si="51"/>
        <v>1</v>
      </c>
      <c r="AP193" s="15">
        <f t="shared" si="52"/>
        <v>1</v>
      </c>
      <c r="AQ193" s="15">
        <f t="shared" si="53"/>
        <v>1</v>
      </c>
      <c r="AR193" s="15">
        <f t="shared" si="54"/>
        <v>1</v>
      </c>
      <c r="AS193" s="26">
        <f t="shared" si="35"/>
        <v>1</v>
      </c>
    </row>
    <row r="194" spans="1:45">
      <c r="A194" t="str">
        <f>'Model output'!A193</f>
        <v>TCGA-EM-A3FJ</v>
      </c>
      <c r="B194" s="52">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4"/>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output'!G193)),AND(ISNUMBER(SEARCH("3",'Model output'!G193)),NOT(ISNUMBER(SEARCH("N3",'Model output'!G193)))),ISNUMBER(SEARCH("IV",'Model output'!G193)),ISNUMBER(SEARCH("four",'Model output'!G193)),ISNUMBER(SEARCH("4",'Model output'!G193)),ISNUMBER(SEARCH("V ",'Model output'!G193)),ISNUMBER(SEARCH("five",'Model output'!G193)),ISNUMBER(SEARCH("5",'Model output'!G193))))), "lateral", "central"))</f>
        <v>lateral</v>
      </c>
      <c r="H194" t="str">
        <f>IF('Model output'!H193="","negative", IF('Model output'!H193=" ", "negative", IF('Model output'!H193="[]", "negative", IF(ISNUMBER(SEARCH("lymph node",'Model output'!H193)),"negative", IF(ISNUMBER(SEARCH("adipose tissue",'Model output'!H193)), "negative", IF(ISNUMBER(SEARCH("neck dissection",'Model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1.6 x 0.9 x 0.6 cm</v>
      </c>
      <c r="L194" s="8" t="str">
        <f t="shared" si="46"/>
        <v>1.6,0.9,0.6cm</v>
      </c>
      <c r="M194" cm="1">
        <f t="array" ref="M194">IF(L194="","",IF(ISNUMBER(SEARCH("cm",L194)),MAX(VALUE(SUBSTITUTE(_xlfn.FILTERXML("&lt;t&gt;&lt;s&gt;"&amp;SUBSTITUTE(L194,",","&lt;/s&gt;&lt;s&gt;")&amp;"&lt;/s&gt;&lt;/t&gt;","//s"),"cm",""))),MAX(VALUE(SUBSTITUTE(_xlfn.FILTERXML("&lt;t&gt;&lt;s&gt;"&amp;SUBSTITUTE(L194,",","&lt;/s&gt;&lt;s&gt;")&amp;"&lt;/s&gt;&lt;/t&gt;","//s"),"mm","")))/10))</f>
        <v>1.6</v>
      </c>
      <c r="N194" t="str">
        <f>IF('Model output'!L193="","",'Model output'!L193)</f>
        <v>Papillary carcinoma</v>
      </c>
      <c r="O194" t="str">
        <f>IF('Model output'!M193="","",'Model output'!M193)</f>
        <v>Classical</v>
      </c>
      <c r="P194" t="str">
        <f>IF('Model output'!N193="","",'Model output'!N193)</f>
        <v>1.0 cm</v>
      </c>
      <c r="Q194" t="str">
        <f t="shared" si="45"/>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output'!P193="",'Model output'!P193="C",ISNUMBER(SEARCH("Not identified", 'Model output'!P193)),ISNUMBER(SEARCH("Absent",'Model output'!P193)),ISNUMBER(SEARCH("Absence",'Model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9" t="str">
        <f>IF('Model output'!S193="","",'Model output'!S193)</f>
        <v>Absent</v>
      </c>
      <c r="Y194" t="str">
        <f>IF(OR('Model output'!S193="",ISNUMBER(SEARCH("No extension",'Model output'!S193)),ISNUMBER(SEARCH("Absent",'Model output'!S193)),ISNUMBER(SEARCH("Absence",'Model output'!S193)),AND(ISNUMBER(SEARCH("Not identified",'Model output'!S193)),NOT(ISNUMBER(SEARCH("Present, minimal",'Model output'!S193)))),AND(ISNUMBER(SEARCH("No",'Model output'!S193)),NOT(ISNUMBER(SEARCH("carcinoma",'Model output'!S193))),NOT(ISNUMBER(SEARCH("Present, minimal",'Model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muscle",X194)),ISNUMBER(SEARCH("larynx",X194)),AND(ISNUMBER(SEARCH("trachea",X194)),NOT(ISNUMBER(SEARCH("peritracheal fibroadipose tissue",X194)))),ISNUMBER(SEARCH("esophagus",X194)),ISNUMBER(SEARCH("recurrent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33" t="str">
        <f>IF(OR('Model output'!V193="", AND(ISERROR(SEARCH("Positive",'Model output'!V193)), ISNUMBER(SEARCH("Negative",'Model output'!V193))), ISNUMBER(SEARCH("Cannot be assessed",'Model output'!V193)), AND(ISNUMBER(SEARCH("Uninvolved",'Model output'!V193)),NOT(ISNUMBER(SEARCH("margin(s) involved",'Model output'!V193))),NOT(ISNUMBER(SEARCH("Involved by carcinoma for the second tumor",'Model output'!V193)))), ISNUMBER(SEARCH("No involvement",'Model output'!V193)), AND(NOT(ISNUMBER(SEARCH("focal",'Model output'!V193))),ISNUMBER(SEARCH("Free",'Model output'!V193))), ISNUMBER(SEARCH("narrowly excised",'Model output'!V193)), ISNUMBER(SEARCH("none",'Model output'!V193)), ISNUMBER(SEARCH("R0",'Model output'!V193)), ISNUMBER(SEARCH("&lt;0.2 mm",'Model output'!V193)), ISNUMBER(SEARCH("1 mm",'Model output'!V193)), ISNUMBER(SEARCH("0.1 CM",'Model output'!V193)), ISNUMBER(SEARCH("less than 0.2 mm",'Model output'!V193)), ISNUMBER(SEARCH("less than 1.0 mm",'Model output'!V193)), ISNUMBER(SEARCH("less than 0.5 mm",'Model output'!V193)), ISNUMBER(SEARCH("abut",'Model output'!V193))), "negative", "positive")</f>
        <v>negative</v>
      </c>
      <c r="AE194" s="40"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OR(ISNUMBER(SEARCH("papillary",N194,1)),ISNUMBER(SEARCH("papillary carcinoma",O194,1))),S194="positive"),AND(AND(ISNUMBER(J194),J194&gt;=5),M194=""),AND(AND(ISNUMBER(J194),J194&gt;=5),AND(ISNUMBER(M194),M194&gt;=1)),AND(ISNUMBER(SERACH("papillary",N194)),OR(Y194="positive",Z194="positive"), ISNUMBER(SEARCH("BRAF",AB194)))),"intermediate","low"))</f>
        <v>intermediate</v>
      </c>
      <c r="AF194" s="41" t="str">
        <f t="shared" si="47"/>
        <v>1a</v>
      </c>
      <c r="AG194" s="41" t="str">
        <f t="shared" si="48"/>
        <v>1b</v>
      </c>
      <c r="AH194" s="41" t="str">
        <f t="shared" si="49"/>
        <v>0</v>
      </c>
      <c r="AI194" s="46" t="str">
        <f t="shared" si="50"/>
        <v>I</v>
      </c>
      <c r="AJ194" s="40" t="s">
        <v>742</v>
      </c>
      <c r="AK194" s="45" t="s">
        <v>1007</v>
      </c>
      <c r="AL194" s="45" t="s">
        <v>1002</v>
      </c>
      <c r="AM194" s="45" t="s">
        <v>1006</v>
      </c>
      <c r="AN194" s="45" t="s">
        <v>67</v>
      </c>
      <c r="AO194" s="12">
        <f t="shared" ca="1" si="51"/>
        <v>1</v>
      </c>
      <c r="AP194" s="15">
        <f t="shared" si="52"/>
        <v>1</v>
      </c>
      <c r="AQ194" s="15">
        <f t="shared" si="53"/>
        <v>1</v>
      </c>
      <c r="AR194" s="15">
        <f t="shared" si="54"/>
        <v>1</v>
      </c>
      <c r="AS194" s="26">
        <f t="shared" si="35"/>
        <v>1</v>
      </c>
    </row>
    <row r="195" spans="1:45">
      <c r="A195" t="str">
        <f>'Model output'!A194</f>
        <v>TCGA-EM-A3FK</v>
      </c>
      <c r="B195" s="52">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X</v>
      </c>
      <c r="F195" t="str">
        <f t="shared" si="44"/>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output'!G194)),AND(ISNUMBER(SEARCH("3",'Model output'!G194)),NOT(ISNUMBER(SEARCH("N3",'Model output'!G194)))),ISNUMBER(SEARCH("IV",'Model output'!G194)),ISNUMBER(SEARCH("four",'Model output'!G194)),ISNUMBER(SEARCH("4",'Model output'!G194)),ISNUMBER(SEARCH("V ",'Model output'!G194)),ISNUMBER(SEARCH("five",'Model output'!G194)),ISNUMBER(SEARCH("5",'Model output'!G194))))), "lateral", "central"))</f>
        <v>lateral</v>
      </c>
      <c r="H195" t="str">
        <f>IF('Model output'!H194="","negative", IF('Model output'!H194=" ", "negative", IF('Model output'!H194="[]", "negative", IF(ISNUMBER(SEARCH("lymph node",'Model output'!H194)),"negative", IF(ISNUMBER(SEARCH("adipose tissue",'Model output'!H194)), "negative", IF(ISNUMBER(SEARCH("neck dissection",'Model output'!H194)),"negative","positive"))))))</f>
        <v>negative</v>
      </c>
      <c r="I195" t="str">
        <f>IF('Model output'!I194="","",IF(ISNUMBER('Model output'!I194),'Model output'!I194,1))</f>
        <v/>
      </c>
      <c r="J195">
        <f>IF('Model output'!J194="","",IF(AND(ISNUMBER('Model output'!J194),'Model output'!J194&lt;=I195),'Model output'!J194,IF(ISNUMBER(SEARCH("0/",'Model output'!J194)),0,1)))</f>
        <v>17</v>
      </c>
      <c r="K195" t="str" cm="1">
        <f t="array" ref="K195">IF(COUNT(FIND({0,1,2,3,4,5,6,7,8,9},'Model output'!K194))&gt;0,'Model output'!K194,"")</f>
        <v>0.5 cm</v>
      </c>
      <c r="L195" s="8" t="str">
        <f t="shared" si="46"/>
        <v>0.5cm</v>
      </c>
      <c r="M195" cm="1">
        <f t="array" ref="M195">IF(L195="","",IF(ISNUMBER(SEARCH("cm",L195)),MAX(VALUE(SUBSTITUTE(_xlfn.FILTERXML("&lt;t&gt;&lt;s&gt;"&amp;SUBSTITUTE(L195,",","&lt;/s&gt;&lt;s&gt;")&amp;"&lt;/s&gt;&lt;/t&gt;","//s"),"cm",""))),MAX(VALUE(SUBSTITUTE(_xlfn.FILTERXML("&lt;t&gt;&lt;s&gt;"&amp;SUBSTITUTE(L195,",","&lt;/s&gt;&lt;s&gt;")&amp;"&lt;/s&gt;&lt;/t&gt;","//s"),"mm","")))/10))</f>
        <v>0.5</v>
      </c>
      <c r="N195" t="str">
        <f>IF('Model output'!L194="","",'Model output'!L194)</f>
        <v>Papillary carcinoma</v>
      </c>
      <c r="O195" t="str">
        <f>IF('Model output'!M194="","",'Model output'!M194)</f>
        <v>Classical</v>
      </c>
      <c r="P195" t="str">
        <f>IF('Model output'!N194="","",'Model output'!N194)</f>
        <v>1.2 cm</v>
      </c>
      <c r="Q195" t="str">
        <f t="shared" si="45"/>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output'!P194="",'Model output'!P194="C",ISNUMBER(SEARCH("Not identified", 'Model output'!P194)),ISNUMBER(SEARCH("Absent",'Model output'!P194)),ISNUMBER(SEARCH("Absence",'Model output'!P194)),AND(ISNUMBER(SEARCH("No",'Model output'!P194)),NOT(ISNUMBER(SEARCH("diagnostic",'Model output'!P194)))),ISNUMBER(SEARCH("Negative",'Model output'!P194))),"negative","positive")</f>
        <v>negative</v>
      </c>
      <c r="T195">
        <f>IF('Model output'!O194="","",'Model output'!O194)</f>
        <v>2</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9" t="str">
        <f>IF('Model output'!S194="","",'Model output'!S194)</f>
        <v/>
      </c>
      <c r="Y195" t="str">
        <f>IF(OR('Model output'!S194="",ISNUMBER(SEARCH("No extension",'Model output'!S194)),ISNUMBER(SEARCH("Absent",'Model output'!S194)),ISNUMBER(SEARCH("Absence",'Model output'!S194)),AND(ISNUMBER(SEARCH("Not identified",'Model output'!S194)),NOT(ISNUMBER(SEARCH("Present, minimal",'Model output'!S194)))),AND(ISNUMBER(SEARCH("No",'Model output'!S194)),NOT(ISNUMBER(SEARCH("carcinoma",'Model output'!S194))),NOT(ISNUMBER(SEARCH("Present, minimal",'Model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muscle",X195)),ISNUMBER(SEARCH("larynx",X195)),AND(ISNUMBER(SEARCH("trachea",X195)),NOT(ISNUMBER(SEARCH("peritracheal fibroadipose tissue",X195)))),ISNUMBER(SEARCH("esophagus",X195)),ISNUMBER(SEARCH("recurrent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33" t="str">
        <f>IF(OR('Model output'!V194="", AND(ISERROR(SEARCH("Positive",'Model output'!V194)), ISNUMBER(SEARCH("Negative",'Model output'!V194))), ISNUMBER(SEARCH("Cannot be assessed",'Model output'!V194)), AND(ISNUMBER(SEARCH("Uninvolved",'Model output'!V194)),NOT(ISNUMBER(SEARCH("margin(s) involved",'Model output'!V194))),NOT(ISNUMBER(SEARCH("Involved by carcinoma for the second tumor",'Model output'!V194)))), ISNUMBER(SEARCH("No involvement",'Model output'!V194)), AND(NOT(ISNUMBER(SEARCH("focal",'Model output'!V194))),ISNUMBER(SEARCH("Free",'Model output'!V194))), ISNUMBER(SEARCH("narrowly excised",'Model output'!V194)), ISNUMBER(SEARCH("none",'Model output'!V194)), ISNUMBER(SEARCH("R0",'Model output'!V194)), ISNUMBER(SEARCH("&lt;0.2 mm",'Model output'!V194)), ISNUMBER(SEARCH("1 mm",'Model output'!V194)), ISNUMBER(SEARCH("0.1 CM",'Model output'!V194)), ISNUMBER(SEARCH("less than 0.2 mm",'Model output'!V194)), ISNUMBER(SEARCH("less than 1.0 mm",'Model output'!V194)), ISNUMBER(SEARCH("less than 0.5 mm",'Model output'!V194)), ISNUMBER(SEARCH("abut",'Model output'!V194))), "negative", "positive")</f>
        <v>negative</v>
      </c>
      <c r="AE195" s="40"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OR(ISNUMBER(SEARCH("papillary",N195,1)),ISNUMBER(SEARCH("papillary carcinoma",O195,1))),S195="positive"),AND(AND(ISNUMBER(J195),J195&gt;=5),M195=""),AND(AND(ISNUMBER(J195),J195&gt;=5),AND(ISNUMBER(M195),M195&gt;=1)),AND(ISNUMBER(SERACH("papillary",N195)),OR(Y195="positive",Z195="positive"), ISNUMBER(SEARCH("BRAF",AB195)))),"intermediate","low"))</f>
        <v>intermediate</v>
      </c>
      <c r="AF195" s="41" t="str">
        <f t="shared" si="47"/>
        <v>1b</v>
      </c>
      <c r="AG195" s="41" t="str">
        <f t="shared" si="48"/>
        <v>1b</v>
      </c>
      <c r="AH195" s="41" t="str">
        <f t="shared" si="49"/>
        <v>0</v>
      </c>
      <c r="AI195" s="46" t="str">
        <f t="shared" si="50"/>
        <v>I</v>
      </c>
      <c r="AJ195" s="40" t="s">
        <v>742</v>
      </c>
      <c r="AK195" s="45" t="s">
        <v>1002</v>
      </c>
      <c r="AL195" s="45" t="s">
        <v>1002</v>
      </c>
      <c r="AM195" s="45" t="s">
        <v>1006</v>
      </c>
      <c r="AN195" s="45" t="s">
        <v>67</v>
      </c>
      <c r="AO195" s="12">
        <f t="shared" ca="1" si="51"/>
        <v>1</v>
      </c>
      <c r="AP195" s="15">
        <f t="shared" si="52"/>
        <v>1</v>
      </c>
      <c r="AQ195" s="15">
        <f t="shared" si="53"/>
        <v>1</v>
      </c>
      <c r="AR195" s="15">
        <f t="shared" si="54"/>
        <v>1</v>
      </c>
      <c r="AS195" s="26">
        <f t="shared" ref="AS195:AS258" si="55">IF(AI195=AN195,1,0)</f>
        <v>1</v>
      </c>
    </row>
    <row r="196" spans="1:45">
      <c r="A196" t="str">
        <f>'Model output'!A195</f>
        <v>TCGA-EM-A3FL</v>
      </c>
      <c r="B196" s="52">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X</v>
      </c>
      <c r="F196" t="str">
        <f t="shared" si="44"/>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output'!G195)),AND(ISNUMBER(SEARCH("3",'Model output'!G195)),NOT(ISNUMBER(SEARCH("N3",'Model output'!G195)))),ISNUMBER(SEARCH("IV",'Model output'!G195)),ISNUMBER(SEARCH("four",'Model output'!G195)),ISNUMBER(SEARCH("4",'Model output'!G195)),ISNUMBER(SEARCH("V ",'Model output'!G195)),ISNUMBER(SEARCH("five",'Model output'!G195)),ISNUMBER(SEARCH("5",'Model output'!G195))))), "lateral", "central"))</f>
        <v/>
      </c>
      <c r="H196" t="str">
        <f>IF('Model output'!H195="","negative", IF('Model output'!H195=" ", "negative", IF('Model output'!H195="[]", "negative", IF(ISNUMBER(SEARCH("lymph node",'Model output'!H195)),"negative", IF(ISNUMBER(SEARCH("adipose tissue",'Model output'!H195)), "negative", IF(ISNUMBER(SEARCH("neck dissection",'Model output'!H195)),"negative","positive"))))))</f>
        <v>negative</v>
      </c>
      <c r="I196" t="str">
        <f>IF('Model output'!I195="","",IF(ISNUMBER('Model output'!I195),'Model output'!I195,1))</f>
        <v/>
      </c>
      <c r="J196" t="str">
        <f>IF('Model output'!J195="","",IF(AND(ISNUMBER('Model output'!J195),'Model output'!J195&lt;=I196),'Model output'!J195,IF(ISNUMBER(SEARCH("0/",'Model output'!J195)),0,1)))</f>
        <v/>
      </c>
      <c r="K196" t="str" cm="1">
        <f t="array" ref="K196">IF(COUNT(FIND({0,1,2,3,4,5,6,7,8,9},'Model output'!K195))&gt;0,'Model output'!K195,"")</f>
        <v/>
      </c>
      <c r="L196" s="8" t="str">
        <f t="shared" si="46"/>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 carcinoma, follicular variant</v>
      </c>
      <c r="O196" t="str">
        <f>IF('Model output'!M195="","",'Model output'!M195)</f>
        <v>follicular variant, oncocytic or oxyphilic variant</v>
      </c>
      <c r="P196" t="str">
        <f>IF('Model output'!N195="","",'Model output'!N195)</f>
        <v>1.5 cm</v>
      </c>
      <c r="Q196" t="str">
        <f t="shared" si="45"/>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output'!P195="",'Model output'!P195="C",ISNUMBER(SEARCH("Not identified", 'Model output'!P195)),ISNUMBER(SEARCH("Absent",'Model output'!P195)),ISNUMBER(SEARCH("Absence",'Model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9" t="str">
        <f>IF('Model output'!S195="","",'Model output'!S195)</f>
        <v/>
      </c>
      <c r="Y196" t="str">
        <f>IF(OR('Model output'!S195="",ISNUMBER(SEARCH("No extension",'Model output'!S195)),ISNUMBER(SEARCH("Absent",'Model output'!S195)),ISNUMBER(SEARCH("Absence",'Model output'!S195)),AND(ISNUMBER(SEARCH("Not identified",'Model output'!S195)),NOT(ISNUMBER(SEARCH("Present, minimal",'Model output'!S195)))),AND(ISNUMBER(SEARCH("No",'Model output'!S195)),NOT(ISNUMBER(SEARCH("carcinoma",'Model output'!S195))),NOT(ISNUMBER(SEARCH("Present, minimal",'Model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muscle",X196)),ISNUMBER(SEARCH("larynx",X196)),AND(ISNUMBER(SEARCH("trachea",X196)),NOT(ISNUMBER(SEARCH("peritracheal fibroadipose tissue",X196)))),ISNUMBER(SEARCH("esophagus",X196)),ISNUMBER(SEARCH("recurrent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33" t="str">
        <f>IF(OR('Model output'!V195="", AND(ISERROR(SEARCH("Positive",'Model output'!V195)), ISNUMBER(SEARCH("Negative",'Model output'!V195))), ISNUMBER(SEARCH("Cannot be assessed",'Model output'!V195)), AND(ISNUMBER(SEARCH("Uninvolved",'Model output'!V195)),NOT(ISNUMBER(SEARCH("margin(s) involved",'Model output'!V195))),NOT(ISNUMBER(SEARCH("Involved by carcinoma for the second tumor",'Model output'!V195)))), ISNUMBER(SEARCH("No involvement",'Model output'!V195)), AND(NOT(ISNUMBER(SEARCH("focal",'Model output'!V195))),ISNUMBER(SEARCH("Free",'Model output'!V195))), ISNUMBER(SEARCH("narrowly excised",'Model output'!V195)), ISNUMBER(SEARCH("none",'Model output'!V195)), ISNUMBER(SEARCH("R0",'Model output'!V195)), ISNUMBER(SEARCH("&lt;0.2 mm",'Model output'!V195)), ISNUMBER(SEARCH("1 mm",'Model output'!V195)), ISNUMBER(SEARCH("0.1 CM",'Model output'!V195)), ISNUMBER(SEARCH("less than 0.2 mm",'Model output'!V195)), ISNUMBER(SEARCH("less than 1.0 mm",'Model output'!V195)), ISNUMBER(SEARCH("less than 0.5 mm",'Model output'!V195)), ISNUMBER(SEARCH("abut",'Model output'!V195))), "negative", "positive")</f>
        <v>negative</v>
      </c>
      <c r="AE196" s="40"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OR(ISNUMBER(SEARCH("papillary",N196,1)),ISNUMBER(SEARCH("papillary carcinoma",O196,1))),S196="positive"),AND(AND(ISNUMBER(J196),J196&gt;=5),M196=""),AND(AND(ISNUMBER(J196),J196&gt;=5),AND(ISNUMBER(M196),M196&gt;=1)),AND(ISNUMBER(SERACH("papillary",N196)),OR(Y196="positive",Z196="positive"), ISNUMBER(SEARCH("BRAF",AB196)))),"intermediate","low"))</f>
        <v>low</v>
      </c>
      <c r="AF196" s="41" t="str">
        <f t="shared" si="47"/>
        <v>1b</v>
      </c>
      <c r="AG196" s="41" t="str">
        <f t="shared" si="48"/>
        <v>0</v>
      </c>
      <c r="AH196" s="41" t="str">
        <f t="shared" si="49"/>
        <v>0</v>
      </c>
      <c r="AI196" s="46" t="str">
        <f t="shared" si="50"/>
        <v>I</v>
      </c>
      <c r="AJ196" s="40" t="s">
        <v>741</v>
      </c>
      <c r="AK196" s="45" t="s">
        <v>1002</v>
      </c>
      <c r="AL196" s="45" t="s">
        <v>1006</v>
      </c>
      <c r="AM196" s="45" t="s">
        <v>1006</v>
      </c>
      <c r="AN196" s="45" t="s">
        <v>67</v>
      </c>
      <c r="AO196" s="12">
        <f t="shared" ca="1" si="51"/>
        <v>1</v>
      </c>
      <c r="AP196" s="15">
        <f t="shared" si="52"/>
        <v>1</v>
      </c>
      <c r="AQ196" s="15">
        <f t="shared" si="53"/>
        <v>1</v>
      </c>
      <c r="AR196" s="15">
        <f t="shared" si="54"/>
        <v>1</v>
      </c>
      <c r="AS196" s="26">
        <f t="shared" si="55"/>
        <v>1</v>
      </c>
    </row>
    <row r="197" spans="1:45">
      <c r="A197" t="str">
        <f>'Model output'!A196</f>
        <v>TCGA-EM-A3FM</v>
      </c>
      <c r="B197" s="52">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
      </c>
      <c r="F197" t="str">
        <f t="shared" si="44"/>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output'!G196)),AND(ISNUMBER(SEARCH("3",'Model output'!G196)),NOT(ISNUMBER(SEARCH("N3",'Model output'!G196)))),ISNUMBER(SEARCH("IV",'Model output'!G196)),ISNUMBER(SEARCH("four",'Model output'!G196)),ISNUMBER(SEARCH("4",'Model output'!G196)),ISNUMBER(SEARCH("V ",'Model output'!G196)),ISNUMBER(SEARCH("five",'Model output'!G196)),ISNUMBER(SEARCH("5",'Model output'!G196))))), "lateral", "central"))</f>
        <v>lateral</v>
      </c>
      <c r="H197" t="str">
        <f>IF('Model output'!H196="","negative", IF('Model output'!H196=" ", "negative", IF('Model output'!H196="[]", "negative", IF(ISNUMBER(SEARCH("lymph node",'Model output'!H196)),"negative", IF(ISNUMBER(SEARCH("adipose tissue",'Model output'!H196)), "negative", IF(ISNUMBER(SEARCH("neck dissection",'Model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46"/>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 carcinoma, classical (usual)</v>
      </c>
      <c r="O197" t="str">
        <f>IF('Model output'!M196="","",'Model output'!M196)</f>
        <v>classical, tall cell change, follicular variant</v>
      </c>
      <c r="P197" t="str">
        <f>IF('Model output'!N196="","",'Model output'!N196)</f>
        <v>2.2 cm</v>
      </c>
      <c r="Q197" t="str">
        <f t="shared" si="45"/>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output'!P196="",'Model output'!P196="C",ISNUMBER(SEARCH("Not identified", 'Model output'!P196)),ISNUMBER(SEARCH("Absent",'Model output'!P196)),ISNUMBER(SEARCH("Absence",'Model output'!P196)),AND(ISNUMBER(SEARCH("No",'Model output'!P196)),NOT(ISNUMBER(SEARCH("diagnostic",'Model output'!P196)))),ISNUMBER(SEARCH("Negative",'Model output'!P196))),"negative","positive")</f>
        <v>negative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9" t="str">
        <f>IF('Model output'!S196="","",'Model output'!S196)</f>
        <v/>
      </c>
      <c r="Y197" t="str">
        <f>IF(OR('Model output'!S196="",ISNUMBER(SEARCH("No extension",'Model output'!S196)),ISNUMBER(SEARCH("Absent",'Model output'!S196)),ISNUMBER(SEARCH("Absence",'Model output'!S196)),AND(ISNUMBER(SEARCH("Not identified",'Model output'!S196)),NOT(ISNUMBER(SEARCH("Present, minimal",'Model output'!S196)))),AND(ISNUMBER(SEARCH("No",'Model output'!S196)),NOT(ISNUMBER(SEARCH("carcinoma",'Model output'!S196))),NOT(ISNUMBER(SEARCH("Present, minimal",'Model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muscle",X197)),ISNUMBER(SEARCH("larynx",X197)),AND(ISNUMBER(SEARCH("trachea",X197)),NOT(ISNUMBER(SEARCH("peritracheal fibroadipose tissue",X197)))),ISNUMBER(SEARCH("esophagus",X197)),ISNUMBER(SEARCH("recurrent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33" t="str">
        <f>IF(OR('Model output'!V196="", AND(ISERROR(SEARCH("Positive",'Model output'!V196)), ISNUMBER(SEARCH("Negative",'Model output'!V196))), ISNUMBER(SEARCH("Cannot be assessed",'Model output'!V196)), AND(ISNUMBER(SEARCH("Uninvolved",'Model output'!V196)),NOT(ISNUMBER(SEARCH("margin(s) involved",'Model output'!V196))),NOT(ISNUMBER(SEARCH("Involved by carcinoma for the second tumor",'Model output'!V196)))), ISNUMBER(SEARCH("No involvement",'Model output'!V196)), AND(NOT(ISNUMBER(SEARCH("focal",'Model output'!V196))),ISNUMBER(SEARCH("Free",'Model output'!V196))), ISNUMBER(SEARCH("narrowly excised",'Model output'!V196)), ISNUMBER(SEARCH("none",'Model output'!V196)), ISNUMBER(SEARCH("R0",'Model output'!V196)), ISNUMBER(SEARCH("&lt;0.2 mm",'Model output'!V196)), ISNUMBER(SEARCH("1 mm",'Model output'!V196)), ISNUMBER(SEARCH("0.1 CM",'Model output'!V196)), ISNUMBER(SEARCH("less than 0.2 mm",'Model output'!V196)), ISNUMBER(SEARCH("less than 1.0 mm",'Model output'!V196)), ISNUMBER(SEARCH("less than 0.5 mm",'Model output'!V196)), ISNUMBER(SEARCH("abut",'Model output'!V196))), "negative", "positive")</f>
        <v>negative</v>
      </c>
      <c r="AE197" s="40"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OR(ISNUMBER(SEARCH("papillary",N197,1)),ISNUMBER(SEARCH("papillary carcinoma",O197,1))),S197="positive"),AND(AND(ISNUMBER(J197),J197&gt;=5),M197=""),AND(AND(ISNUMBER(J197),J197&gt;=5),AND(ISNUMBER(M197),M197&gt;=1)),AND(ISNUMBER(SERACH("papillary",N197)),OR(Y197="positive",Z197="positive"), ISNUMBER(SEARCH("BRAF",AB197)))),"intermediate","low"))</f>
        <v>intermediate</v>
      </c>
      <c r="AF197" s="41" t="str">
        <f t="shared" si="47"/>
        <v>2</v>
      </c>
      <c r="AG197" s="41" t="str">
        <f t="shared" si="48"/>
        <v>1b</v>
      </c>
      <c r="AH197" s="41" t="str">
        <f t="shared" si="49"/>
        <v>0</v>
      </c>
      <c r="AI197" s="46" t="str">
        <f t="shared" si="50"/>
        <v>II</v>
      </c>
      <c r="AJ197" s="40" t="s">
        <v>742</v>
      </c>
      <c r="AK197" s="45" t="s">
        <v>1005</v>
      </c>
      <c r="AL197" s="45" t="s">
        <v>1002</v>
      </c>
      <c r="AM197" s="45" t="s">
        <v>1006</v>
      </c>
      <c r="AN197" s="45" t="s">
        <v>1004</v>
      </c>
      <c r="AO197" s="12">
        <f t="shared" ca="1" si="51"/>
        <v>1</v>
      </c>
      <c r="AP197" s="15">
        <f t="shared" si="52"/>
        <v>1</v>
      </c>
      <c r="AQ197" s="15">
        <f t="shared" si="53"/>
        <v>1</v>
      </c>
      <c r="AR197" s="15">
        <f t="shared" si="54"/>
        <v>1</v>
      </c>
      <c r="AS197" s="26">
        <f t="shared" si="55"/>
        <v>1</v>
      </c>
    </row>
    <row r="198" spans="1:45">
      <c r="A198" t="str">
        <f>'Model output'!A197</f>
        <v>TCGA-EM-A3FN</v>
      </c>
      <c r="B198" s="52">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4"/>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output'!G197)),AND(ISNUMBER(SEARCH("3",'Model output'!G197)),NOT(ISNUMBER(SEARCH("N3",'Model output'!G197)))),ISNUMBER(SEARCH("IV",'Model output'!G197)),ISNUMBER(SEARCH("four",'Model output'!G197)),ISNUMBER(SEARCH("4",'Model output'!G197)),ISNUMBER(SEARCH("V ",'Model output'!G197)),ISNUMBER(SEARCH("five",'Model output'!G197)),ISNUMBER(SEARCH("5",'Model output'!G197))))), "lateral", "central"))</f>
        <v/>
      </c>
      <c r="H198" t="str">
        <f>IF('Model output'!H197="","negative", IF('Model output'!H197=" ", "negative", IF('Model output'!H197="[]", "negative", IF(ISNUMBER(SEARCH("lymph node",'Model output'!H197)),"negative", IF(ISNUMBER(SEARCH("adipose tissue",'Model output'!H197)), "negative", IF(ISNUMBER(SEARCH("neck dissection",'Model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46"/>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 carcinoma, follicular variant</v>
      </c>
      <c r="O198" t="str">
        <f>IF('Model output'!M197="","",'Model output'!M197)</f>
        <v>follicular variant</v>
      </c>
      <c r="P198" t="str">
        <f>IF('Model output'!N197="","",'Model output'!N197)</f>
        <v>4.2 cm</v>
      </c>
      <c r="Q198" t="str">
        <f t="shared" si="45"/>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output'!P197="",'Model output'!P197="C",ISNUMBER(SEARCH("Not identified", 'Model output'!P197)),ISNUMBER(SEARCH("Absent",'Model output'!P197)),ISNUMBER(SEARCH("Absence",'Model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9" t="str">
        <f>IF('Model output'!S197="","",'Model output'!S197)</f>
        <v/>
      </c>
      <c r="Y198" t="str">
        <f>IF(OR('Model output'!S197="",ISNUMBER(SEARCH("No extension",'Model output'!S197)),ISNUMBER(SEARCH("Absent",'Model output'!S197)),ISNUMBER(SEARCH("Absence",'Model output'!S197)),AND(ISNUMBER(SEARCH("Not identified",'Model output'!S197)),NOT(ISNUMBER(SEARCH("Present, minimal",'Model output'!S197)))),AND(ISNUMBER(SEARCH("No",'Model output'!S197)),NOT(ISNUMBER(SEARCH("carcinoma",'Model output'!S197))),NOT(ISNUMBER(SEARCH("Present, minimal",'Model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muscle",X198)),ISNUMBER(SEARCH("larynx",X198)),AND(ISNUMBER(SEARCH("trachea",X198)),NOT(ISNUMBER(SEARCH("peritracheal fibroadipose tissue",X198)))),ISNUMBER(SEARCH("esophagus",X198)),ISNUMBER(SEARCH("recurrent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33" t="str">
        <f>IF(OR('Model output'!V197="", AND(ISERROR(SEARCH("Positive",'Model output'!V197)), ISNUMBER(SEARCH("Negative",'Model output'!V197))), ISNUMBER(SEARCH("Cannot be assessed",'Model output'!V197)), AND(ISNUMBER(SEARCH("Uninvolved",'Model output'!V197)),NOT(ISNUMBER(SEARCH("margin(s) involved",'Model output'!V197))),NOT(ISNUMBER(SEARCH("Involved by carcinoma for the second tumor",'Model output'!V197)))), ISNUMBER(SEARCH("No involvement",'Model output'!V197)), AND(NOT(ISNUMBER(SEARCH("focal",'Model output'!V197))),ISNUMBER(SEARCH("Free",'Model output'!V197))), ISNUMBER(SEARCH("narrowly excised",'Model output'!V197)), ISNUMBER(SEARCH("none",'Model output'!V197)), ISNUMBER(SEARCH("R0",'Model output'!V197)), ISNUMBER(SEARCH("&lt;0.2 mm",'Model output'!V197)), ISNUMBER(SEARCH("1 mm",'Model output'!V197)), ISNUMBER(SEARCH("0.1 CM",'Model output'!V197)), ISNUMBER(SEARCH("less than 0.2 mm",'Model output'!V197)), ISNUMBER(SEARCH("less than 1.0 mm",'Model output'!V197)), ISNUMBER(SEARCH("less than 0.5 mm",'Model output'!V197)), ISNUMBER(SEARCH("abut",'Model output'!V197))), "negative", "positive")</f>
        <v>negative</v>
      </c>
      <c r="AE198" s="40"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OR(ISNUMBER(SEARCH("papillary",N198,1)),ISNUMBER(SEARCH("papillary carcinoma",O198,1))),S198="positive"),AND(AND(ISNUMBER(J198),J198&gt;=5),M198=""),AND(AND(ISNUMBER(J198),J198&gt;=5),AND(ISNUMBER(M198),M198&gt;=1)),AND(ISNUMBER(SERACH("papillary",N198)),OR(Y198="positive",Z198="positive"), ISNUMBER(SEARCH("BRAF",AB198)))),"intermediate","low"))</f>
        <v>low</v>
      </c>
      <c r="AF198" s="41" t="str">
        <f t="shared" si="47"/>
        <v>3a</v>
      </c>
      <c r="AG198" s="41" t="str">
        <f t="shared" si="48"/>
        <v>0</v>
      </c>
      <c r="AH198" s="41" t="str">
        <f t="shared" si="49"/>
        <v>0</v>
      </c>
      <c r="AI198" s="46" t="str">
        <f t="shared" si="50"/>
        <v>I</v>
      </c>
      <c r="AJ198" s="40" t="s">
        <v>741</v>
      </c>
      <c r="AK198" s="45" t="s">
        <v>1008</v>
      </c>
      <c r="AL198" s="45" t="s">
        <v>1003</v>
      </c>
      <c r="AM198" s="45" t="s">
        <v>1006</v>
      </c>
      <c r="AN198" s="45" t="s">
        <v>67</v>
      </c>
      <c r="AO198" s="12">
        <f t="shared" ca="1" si="51"/>
        <v>1</v>
      </c>
      <c r="AP198" s="15">
        <f t="shared" si="52"/>
        <v>1</v>
      </c>
      <c r="AQ198" s="15">
        <f t="shared" si="53"/>
        <v>1</v>
      </c>
      <c r="AR198" s="15">
        <f t="shared" si="54"/>
        <v>1</v>
      </c>
      <c r="AS198" s="26">
        <f t="shared" si="55"/>
        <v>1</v>
      </c>
    </row>
    <row r="199" spans="1:45">
      <c r="A199" t="str">
        <f>'Model output'!A198</f>
        <v>TCGA-EM-A3FO</v>
      </c>
      <c r="B199" s="52">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X</v>
      </c>
      <c r="F199" t="str">
        <f t="shared" si="44"/>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output'!G198)),AND(ISNUMBER(SEARCH("3",'Model output'!G198)),NOT(ISNUMBER(SEARCH("N3",'Model output'!G198)))),ISNUMBER(SEARCH("IV",'Model output'!G198)),ISNUMBER(SEARCH("four",'Model output'!G198)),ISNUMBER(SEARCH("4",'Model output'!G198)),ISNUMBER(SEARCH("V ",'Model output'!G198)),ISNUMBER(SEARCH("five",'Model output'!G198)),ISNUMBER(SEARCH("5",'Model output'!G198))))), "lateral", "central"))</f>
        <v/>
      </c>
      <c r="H199" t="str">
        <f>IF('Model output'!H198="","negative", IF('Model output'!H198=" ", "negative", IF('Model output'!H198="[]", "negative", IF(ISNUMBER(SEARCH("lymph node",'Model output'!H198)),"negative", IF(ISNUMBER(SEARCH("adipose tissue",'Model output'!H198)), "negative", IF(ISNUMBER(SEARCH("neck dissection",'Model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46"/>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 carcinoma</v>
      </c>
      <c r="O199" t="str">
        <f>IF('Model output'!M198="","",'Model output'!M198)</f>
        <v>Classical (usual), Tall cell, Hobnail cell, Columnar cell, Clear cell change, Follicular variant</v>
      </c>
      <c r="P199" t="str">
        <f>IF('Model output'!N198="","",'Model output'!N198)</f>
        <v>4.4 cm</v>
      </c>
      <c r="Q199" t="str">
        <f t="shared" si="45"/>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output'!P198="",'Model output'!P198="C",ISNUMBER(SEARCH("Not identified", 'Model output'!P198)),ISNUMBER(SEARCH("Absent",'Model output'!P198)),ISNUMBER(SEARCH("Absence",'Model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Focal extent (less than 4 vessels)</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9" t="str">
        <f>IF('Model output'!S198="","",'Model output'!S198)</f>
        <v/>
      </c>
      <c r="Y199" t="str">
        <f>IF(OR('Model output'!S198="",ISNUMBER(SEARCH("No extension",'Model output'!S198)),ISNUMBER(SEARCH("Absent",'Model output'!S198)),ISNUMBER(SEARCH("Absence",'Model output'!S198)),AND(ISNUMBER(SEARCH("Not identified",'Model output'!S198)),NOT(ISNUMBER(SEARCH("Present, minimal",'Model output'!S198)))),AND(ISNUMBER(SEARCH("No",'Model output'!S198)),NOT(ISNUMBER(SEARCH("carcinoma",'Model output'!S198))),NOT(ISNUMBER(SEARCH("Present, minimal",'Model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muscle",X199)),ISNUMBER(SEARCH("larynx",X199)),AND(ISNUMBER(SEARCH("trachea",X199)),NOT(ISNUMBER(SEARCH("peritracheal fibroadipose tissue",X199)))),ISNUMBER(SEARCH("esophagus",X199)),ISNUMBER(SEARCH("recurrent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33" t="str">
        <f>IF(OR('Model output'!V198="", AND(ISERROR(SEARCH("Positive",'Model output'!V198)), ISNUMBER(SEARCH("Negative",'Model output'!V198))), ISNUMBER(SEARCH("Cannot be assessed",'Model output'!V198)), AND(ISNUMBER(SEARCH("Uninvolved",'Model output'!V198)),NOT(ISNUMBER(SEARCH("margin(s) involved",'Model output'!V198))),NOT(ISNUMBER(SEARCH("Involved by carcinoma for the second tumor",'Model output'!V198)))), ISNUMBER(SEARCH("No involvement",'Model output'!V198)), AND(NOT(ISNUMBER(SEARCH("focal",'Model output'!V198))),ISNUMBER(SEARCH("Free",'Model output'!V198))), ISNUMBER(SEARCH("narrowly excised",'Model output'!V198)), ISNUMBER(SEARCH("none",'Model output'!V198)), ISNUMBER(SEARCH("R0",'Model output'!V198)), ISNUMBER(SEARCH("&lt;0.2 mm",'Model output'!V198)), ISNUMBER(SEARCH("1 mm",'Model output'!V198)), ISNUMBER(SEARCH("0.1 CM",'Model output'!V198)), ISNUMBER(SEARCH("less than 0.2 mm",'Model output'!V198)), ISNUMBER(SEARCH("less than 1.0 mm",'Model output'!V198)), ISNUMBER(SEARCH("less than 0.5 mm",'Model output'!V198)), ISNUMBER(SEARCH("abut",'Model output'!V198))), "negative", "positive")</f>
        <v>negative</v>
      </c>
      <c r="AE199" s="40"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OR(ISNUMBER(SEARCH("papillary",N199,1)),ISNUMBER(SEARCH("papillary carcinoma",O199,1))),S199="positive"),AND(AND(ISNUMBER(J199),J199&gt;=5),M199=""),AND(AND(ISNUMBER(J199),J199&gt;=5),AND(ISNUMBER(M199),M199&gt;=1)),AND(ISNUMBER(SERACH("papillary",N199)),OR(Y199="positive",Z199="positive"), ISNUMBER(SEARCH("BRAF",AB199)))),"intermediate","low"))</f>
        <v>intermediate</v>
      </c>
      <c r="AF199" s="41" t="str">
        <f t="shared" si="47"/>
        <v>3a</v>
      </c>
      <c r="AG199" s="41" t="str">
        <f t="shared" si="48"/>
        <v>0</v>
      </c>
      <c r="AH199" s="41" t="str">
        <f t="shared" si="49"/>
        <v>0</v>
      </c>
      <c r="AI199" s="46" t="str">
        <f t="shared" si="50"/>
        <v>I</v>
      </c>
      <c r="AJ199" s="40" t="s">
        <v>742</v>
      </c>
      <c r="AK199" s="45" t="s">
        <v>1008</v>
      </c>
      <c r="AL199" s="45" t="s">
        <v>1003</v>
      </c>
      <c r="AM199" s="45" t="s">
        <v>1006</v>
      </c>
      <c r="AN199" s="45" t="s">
        <v>67</v>
      </c>
      <c r="AO199" s="12">
        <f t="shared" ca="1" si="51"/>
        <v>1</v>
      </c>
      <c r="AP199" s="15">
        <f t="shared" si="52"/>
        <v>1</v>
      </c>
      <c r="AQ199" s="15">
        <f t="shared" si="53"/>
        <v>1</v>
      </c>
      <c r="AR199" s="15">
        <f t="shared" si="54"/>
        <v>1</v>
      </c>
      <c r="AS199" s="26">
        <f t="shared" si="55"/>
        <v>1</v>
      </c>
    </row>
    <row r="200" spans="1:45">
      <c r="A200" t="str">
        <f>'Model output'!A199</f>
        <v>TCGA-EM-A3FP</v>
      </c>
      <c r="B200" s="52">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
      </c>
      <c r="F200" t="str">
        <f t="shared" si="44"/>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output'!G199)),AND(ISNUMBER(SEARCH("3",'Model output'!G199)),NOT(ISNUMBER(SEARCH("N3",'Model output'!G199)))),ISNUMBER(SEARCH("IV",'Model output'!G199)),ISNUMBER(SEARCH("four",'Model output'!G199)),ISNUMBER(SEARCH("4",'Model output'!G199)),ISNUMBER(SEARCH("V ",'Model output'!G199)),ISNUMBER(SEARCH("five",'Model output'!G199)),ISNUMBER(SEARCH("5",'Model output'!G199))))), "lateral", "central"))</f>
        <v/>
      </c>
      <c r="H200" t="str">
        <f>IF('Model output'!H199="","negative", IF('Model output'!H199=" ", "negative", IF('Model output'!H199="[]", "negative", IF(ISNUMBER(SEARCH("lymph node",'Model output'!H199)),"negative", IF(ISNUMBER(SEARCH("adipose tissue",'Model output'!H199)), "negative", IF(ISNUMBER(SEARCH("neck dissection",'Model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46"/>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 carcinoma</v>
      </c>
      <c r="O200" t="str">
        <f>IF('Model output'!M199="","",'Model output'!M199)</f>
        <v>Follicular variant, classical cytomorphology</v>
      </c>
      <c r="P200" t="str">
        <f>IF('Model output'!N199="","",'Model output'!N199)</f>
        <v>2.2 cm</v>
      </c>
      <c r="Q200" t="str">
        <f t="shared" si="45"/>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output'!P199="",'Model output'!P199="C",ISNUMBER(SEARCH("Not identified", 'Model output'!P199)),ISNUMBER(SEARCH("Absent",'Model output'!P199)),ISNUMBER(SEARCH("Absence",'Model output'!P199)),AND(ISNUMBER(SEARCH("No",'Model output'!P199)),NOT(ISNUMBER(SEARCH("diagnostic",'Model output'!P199)))),ISNUMBER(SEARCH("Negative",'Model output'!P199))),"negative","positive")</f>
        <v>negative</v>
      </c>
      <c r="T200">
        <f>IF('Model output'!O199="","",'Model output'!O199)</f>
        <v>2</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9" t="str">
        <f>IF('Model output'!S199="","",'Model output'!S199)</f>
        <v/>
      </c>
      <c r="Y200" t="str">
        <f>IF(OR('Model output'!S199="",ISNUMBER(SEARCH("No extension",'Model output'!S199)),ISNUMBER(SEARCH("Absent",'Model output'!S199)),ISNUMBER(SEARCH("Absence",'Model output'!S199)),AND(ISNUMBER(SEARCH("Not identified",'Model output'!S199)),NOT(ISNUMBER(SEARCH("Present, minimal",'Model output'!S199)))),AND(ISNUMBER(SEARCH("No",'Model output'!S199)),NOT(ISNUMBER(SEARCH("carcinoma",'Model output'!S199))),NOT(ISNUMBER(SEARCH("Present, minimal",'Model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muscle",X200)),ISNUMBER(SEARCH("larynx",X200)),AND(ISNUMBER(SEARCH("trachea",X200)),NOT(ISNUMBER(SEARCH("peritracheal fibroadipose tissue",X200)))),ISNUMBER(SEARCH("esophagus",X200)),ISNUMBER(SEARCH("recurrent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33" t="str">
        <f>IF(OR('Model output'!V199="", AND(ISERROR(SEARCH("Positive",'Model output'!V199)), ISNUMBER(SEARCH("Negative",'Model output'!V199))), ISNUMBER(SEARCH("Cannot be assessed",'Model output'!V199)), AND(ISNUMBER(SEARCH("Uninvolved",'Model output'!V199)),NOT(ISNUMBER(SEARCH("margin(s) involved",'Model output'!V199))),NOT(ISNUMBER(SEARCH("Involved by carcinoma for the second tumor",'Model output'!V199)))), ISNUMBER(SEARCH("No involvement",'Model output'!V199)), AND(NOT(ISNUMBER(SEARCH("focal",'Model output'!V199))),ISNUMBER(SEARCH("Free",'Model output'!V199))), ISNUMBER(SEARCH("narrowly excised",'Model output'!V199)), ISNUMBER(SEARCH("none",'Model output'!V199)), ISNUMBER(SEARCH("R0",'Model output'!V199)), ISNUMBER(SEARCH("&lt;0.2 mm",'Model output'!V199)), ISNUMBER(SEARCH("1 mm",'Model output'!V199)), ISNUMBER(SEARCH("0.1 CM",'Model output'!V199)), ISNUMBER(SEARCH("less than 0.2 mm",'Model output'!V199)), ISNUMBER(SEARCH("less than 1.0 mm",'Model output'!V199)), ISNUMBER(SEARCH("less than 0.5 mm",'Model output'!V199)), ISNUMBER(SEARCH("abut",'Model output'!V199))), "negative", "positive")</f>
        <v>negative</v>
      </c>
      <c r="AE200" s="40"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OR(ISNUMBER(SEARCH("papillary",N200,1)),ISNUMBER(SEARCH("papillary carcinoma",O200,1))),S200="positive"),AND(AND(ISNUMBER(J200),J200&gt;=5),M200=""),AND(AND(ISNUMBER(J200),J200&gt;=5),AND(ISNUMBER(M200),M200&gt;=1)),AND(ISNUMBER(SERACH("papillary",N200)),OR(Y200="positive",Z200="positive"), ISNUMBER(SEARCH("BRAF",AB200)))),"intermediate","low"))</f>
        <v>low</v>
      </c>
      <c r="AF200" s="41" t="str">
        <f t="shared" si="47"/>
        <v>2</v>
      </c>
      <c r="AG200" s="41" t="str">
        <f t="shared" si="48"/>
        <v>0</v>
      </c>
      <c r="AH200" s="41" t="str">
        <f t="shared" si="49"/>
        <v>0</v>
      </c>
      <c r="AI200" s="46" t="str">
        <f t="shared" si="50"/>
        <v>I</v>
      </c>
      <c r="AJ200" s="40" t="s">
        <v>741</v>
      </c>
      <c r="AK200" s="45" t="s">
        <v>1005</v>
      </c>
      <c r="AL200" s="45" t="s">
        <v>1003</v>
      </c>
      <c r="AM200" s="45" t="s">
        <v>1006</v>
      </c>
      <c r="AN200" s="45" t="s">
        <v>67</v>
      </c>
      <c r="AO200" s="12">
        <f t="shared" ca="1" si="51"/>
        <v>1</v>
      </c>
      <c r="AP200" s="15">
        <f t="shared" si="52"/>
        <v>1</v>
      </c>
      <c r="AQ200" s="15">
        <f t="shared" si="53"/>
        <v>1</v>
      </c>
      <c r="AR200" s="15">
        <f t="shared" si="54"/>
        <v>1</v>
      </c>
      <c r="AS200" s="26">
        <f t="shared" si="55"/>
        <v>1</v>
      </c>
    </row>
    <row r="201" spans="1:45">
      <c r="A201" t="str">
        <f>'Model output'!A200</f>
        <v>TCGA-EM-A3FQ</v>
      </c>
      <c r="B201" s="52">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4"/>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output'!G200)),AND(ISNUMBER(SEARCH("3",'Model output'!G200)),NOT(ISNUMBER(SEARCH("N3",'Model output'!G200)))),ISNUMBER(SEARCH("IV",'Model output'!G200)),ISNUMBER(SEARCH("four",'Model output'!G200)),ISNUMBER(SEARCH("4",'Model output'!G200)),ISNUMBER(SEARCH("V ",'Model output'!G200)),ISNUMBER(SEARCH("five",'Model output'!G200)),ISNUMBER(SEARCH("5",'Model output'!G200))))), "lateral", "central"))</f>
        <v>lateral</v>
      </c>
      <c r="H201" t="str">
        <f>IF('Model output'!H200="","negative", IF('Model output'!H200=" ", "negative", IF('Model output'!H200="[]", "negative", IF(ISNUMBER(SEARCH("lymph node",'Model output'!H200)),"negative", IF(ISNUMBER(SEARCH("adipose tissue",'Model output'!H200)), "negative", IF(ISNUMBER(SEARCH("neck dissection",'Model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3.5 cm x 2.6 cm x 1.4 cm</v>
      </c>
      <c r="L201" s="8" t="str">
        <f t="shared" si="46"/>
        <v>3.5cm,2.6cm,1.4cm</v>
      </c>
      <c r="M201" cm="1">
        <f t="array" ref="M201">IF(L201="","",IF(ISNUMBER(SEARCH("cm",L201)),MAX(VALUE(SUBSTITUTE(_xlfn.FILTERXML("&lt;t&gt;&lt;s&gt;"&amp;SUBSTITUTE(L201,",","&lt;/s&gt;&lt;s&gt;")&amp;"&lt;/s&gt;&lt;/t&gt;","//s"),"cm",""))),MAX(VALUE(SUBSTITUTE(_xlfn.FILTERXML("&lt;t&gt;&lt;s&gt;"&amp;SUBSTITUTE(L201,",","&lt;/s&gt;&lt;s&gt;")&amp;"&lt;/s&gt;&lt;/t&gt;","//s"),"mm","")))/10))</f>
        <v>3.5</v>
      </c>
      <c r="N201" t="str">
        <f>IF('Model output'!L200="","",'Model output'!L200)</f>
        <v>Papillary carcinoma, classical (usual)</v>
      </c>
      <c r="O201" t="str">
        <f>IF('Model output'!M200="","",'Model output'!M200)</f>
        <v>Cribriform-morular variant</v>
      </c>
      <c r="P201" t="str">
        <f>IF('Model output'!N200="","",'Model output'!N200)</f>
        <v>4.8 cm</v>
      </c>
      <c r="Q201" t="str">
        <f t="shared" si="45"/>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output'!P200="",'Model output'!P200="C",ISNUMBER(SEARCH("Not identified", 'Model output'!P200)),ISNUMBER(SEARCH("Absent",'Model output'!P200)),ISNUMBER(SEARCH("Absence",'Model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9" t="str">
        <f>IF('Model output'!S200="","",'Model output'!S200)</f>
        <v>Not identified</v>
      </c>
      <c r="Y201" t="str">
        <f>IF(OR('Model output'!S200="",ISNUMBER(SEARCH("No extension",'Model output'!S200)),ISNUMBER(SEARCH("Absent",'Model output'!S200)),ISNUMBER(SEARCH("Absence",'Model output'!S200)),AND(ISNUMBER(SEARCH("Not identified",'Model output'!S200)),NOT(ISNUMBER(SEARCH("Present, minimal",'Model output'!S200)))),AND(ISNUMBER(SEARCH("No",'Model output'!S200)),NOT(ISNUMBER(SEARCH("carcinoma",'Model output'!S200))),NOT(ISNUMBER(SEARCH("Present, minimal",'Model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muscle",X201)),ISNUMBER(SEARCH("larynx",X201)),AND(ISNUMBER(SEARCH("trachea",X201)),NOT(ISNUMBER(SEARCH("peritracheal fibroadipose tissue",X201)))),ISNUMBER(SEARCH("esophagus",X201)),ISNUMBER(SEARCH("recurrent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33" t="str">
        <f>IF(OR('Model output'!V200="", AND(ISERROR(SEARCH("Positive",'Model output'!V200)), ISNUMBER(SEARCH("Negative",'Model output'!V200))), ISNUMBER(SEARCH("Cannot be assessed",'Model output'!V200)), AND(ISNUMBER(SEARCH("Uninvolved",'Model output'!V200)),NOT(ISNUMBER(SEARCH("margin(s) involved",'Model output'!V200))),NOT(ISNUMBER(SEARCH("Involved by carcinoma for the second tumor",'Model output'!V200)))), ISNUMBER(SEARCH("No involvement",'Model output'!V200)), AND(NOT(ISNUMBER(SEARCH("focal",'Model output'!V200))),ISNUMBER(SEARCH("Free",'Model output'!V200))), ISNUMBER(SEARCH("narrowly excised",'Model output'!V200)), ISNUMBER(SEARCH("none",'Model output'!V200)), ISNUMBER(SEARCH("R0",'Model output'!V200)), ISNUMBER(SEARCH("&lt;0.2 mm",'Model output'!V200)), ISNUMBER(SEARCH("1 mm",'Model output'!V200)), ISNUMBER(SEARCH("0.1 CM",'Model output'!V200)), ISNUMBER(SEARCH("less than 0.2 mm",'Model output'!V200)), ISNUMBER(SEARCH("less than 1.0 mm",'Model output'!V200)), ISNUMBER(SEARCH("less than 0.5 mm",'Model output'!V200)), ISNUMBER(SEARCH("abut",'Model output'!V200))), "negative", "positive")</f>
        <v>negative</v>
      </c>
      <c r="AE201" s="40" t="str" cm="1">
        <f t="array" ref="AE20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OR(ISNUMBER(SEARCH("papillary",N201,1)),ISNUMBER(SEARCH("papillary carcinoma",O201,1))),S201="positive"),AND(AND(ISNUMBER(J201),J201&gt;=5),M201=""),AND(AND(ISNUMBER(J201),J201&gt;=5),AND(ISNUMBER(M201),M201&gt;=1)),AND(ISNUMBER(SERACH("papillary",N201)),OR(Y201="positive",Z201="positive"), ISNUMBER(SEARCH("BRAF",AB201)))),"intermediate","low"))</f>
        <v>high</v>
      </c>
      <c r="AF201" s="41" t="str">
        <f t="shared" si="47"/>
        <v>3a</v>
      </c>
      <c r="AG201" s="41" t="str">
        <f t="shared" si="48"/>
        <v>1b</v>
      </c>
      <c r="AH201" s="41" t="str">
        <f t="shared" si="49"/>
        <v>0</v>
      </c>
      <c r="AI201" s="46" t="str">
        <f t="shared" si="50"/>
        <v>I</v>
      </c>
      <c r="AJ201" s="40" t="s">
        <v>742</v>
      </c>
      <c r="AK201" s="45" t="s">
        <v>1008</v>
      </c>
      <c r="AL201" s="45" t="s">
        <v>1002</v>
      </c>
      <c r="AM201" s="45" t="s">
        <v>1006</v>
      </c>
      <c r="AN201" s="45" t="s">
        <v>67</v>
      </c>
      <c r="AO201" s="12">
        <f t="shared" si="51"/>
        <v>0</v>
      </c>
      <c r="AP201" s="15">
        <f t="shared" si="52"/>
        <v>1</v>
      </c>
      <c r="AQ201" s="15">
        <f t="shared" si="53"/>
        <v>1</v>
      </c>
      <c r="AR201" s="15">
        <f t="shared" si="54"/>
        <v>1</v>
      </c>
      <c r="AS201" s="26">
        <f t="shared" si="55"/>
        <v>1</v>
      </c>
    </row>
    <row r="202" spans="1:45">
      <c r="A202" t="str">
        <f>'Model output'!A201</f>
        <v>TCGA-EM-A3FR</v>
      </c>
      <c r="B202" s="52">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4"/>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output'!G201)),AND(ISNUMBER(SEARCH("3",'Model output'!G201)),NOT(ISNUMBER(SEARCH("N3",'Model output'!G201)))),ISNUMBER(SEARCH("IV",'Model output'!G201)),ISNUMBER(SEARCH("four",'Model output'!G201)),ISNUMBER(SEARCH("4",'Model output'!G201)),ISNUMBER(SEARCH("V ",'Model output'!G201)),ISNUMBER(SEARCH("five",'Model output'!G201)),ISNUMBER(SEARCH("5",'Model output'!G201))))), "lateral", "central"))</f>
        <v>central</v>
      </c>
      <c r="H202" t="str">
        <f>IF('Model output'!H201="","negative", IF('Model output'!H201=" ", "negative", IF('Model output'!H201="[]", "negative", IF(ISNUMBER(SEARCH("lymph node",'Model output'!H201)),"negative", IF(ISNUMBER(SEARCH("adipose tissue",'Model output'!H201)), "negative", IF(ISNUMBER(SEARCH("neck dissection",'Model output'!H201)),"negative","positive"))))))</f>
        <v>negative</v>
      </c>
      <c r="I202" t="str">
        <f>IF('Model output'!I201="","",IF(ISNUMBER('Model output'!I201),'Model output'!I201,1))</f>
        <v/>
      </c>
      <c r="J202">
        <f>IF('Model output'!J201="","",IF(AND(ISNUMBER('Model output'!J201),'Model output'!J201&lt;=I202),'Model output'!J201,IF(ISNUMBER(SEARCH("0/",'Model output'!J201)),0,1)))</f>
        <v>2</v>
      </c>
      <c r="K202" t="str" cm="1">
        <f t="array" ref="K202">IF(COUNT(FIND({0,1,2,3,4,5,6,7,8,9},'Model output'!K201))&gt;0,'Model output'!K201,"")</f>
        <v/>
      </c>
      <c r="L202" s="8" t="str">
        <f t="shared" si="46"/>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 carcinoma</v>
      </c>
      <c r="O202" t="str">
        <f>IF('Model output'!M201="","",'Model output'!M201)</f>
        <v>Classical</v>
      </c>
      <c r="P202" t="str">
        <f>IF('Model output'!N201="","",'Model output'!N201)</f>
        <v>3.0 cm</v>
      </c>
      <c r="Q202" t="str">
        <f t="shared" si="45"/>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output'!P201="",'Model output'!P201="C",ISNUMBER(SEARCH("Not identified", 'Model output'!P201)),ISNUMBER(SEARCH("Absent",'Model output'!P201)),ISNUMBER(SEARCH("Absence",'Model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9" t="str">
        <f>IF('Model output'!S201="","",'Model output'!S201)</f>
        <v/>
      </c>
      <c r="Y202" t="str">
        <f>IF(OR('Model output'!S201="",ISNUMBER(SEARCH("No extension",'Model output'!S201)),ISNUMBER(SEARCH("Absent",'Model output'!S201)),ISNUMBER(SEARCH("Absence",'Model output'!S201)),AND(ISNUMBER(SEARCH("Not identified",'Model output'!S201)),NOT(ISNUMBER(SEARCH("Present, minimal",'Model output'!S201)))),AND(ISNUMBER(SEARCH("No",'Model output'!S201)),NOT(ISNUMBER(SEARCH("carcinoma",'Model output'!S201))),NOT(ISNUMBER(SEARCH("Present, minimal",'Model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muscle",X202)),ISNUMBER(SEARCH("larynx",X202)),AND(ISNUMBER(SEARCH("trachea",X202)),NOT(ISNUMBER(SEARCH("peritracheal fibroadipose tissue",X202)))),ISNUMBER(SEARCH("esophagus",X202)),ISNUMBER(SEARCH("recurrent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33" t="str">
        <f>IF(OR('Model output'!V201="", AND(ISERROR(SEARCH("Positive",'Model output'!V201)), ISNUMBER(SEARCH("Negative",'Model output'!V201))), ISNUMBER(SEARCH("Cannot be assessed",'Model output'!V201)), AND(ISNUMBER(SEARCH("Uninvolved",'Model output'!V201)),NOT(ISNUMBER(SEARCH("margin(s) involved",'Model output'!V201))),NOT(ISNUMBER(SEARCH("Involved by carcinoma for the second tumor",'Model output'!V201)))), ISNUMBER(SEARCH("No involvement",'Model output'!V201)), AND(NOT(ISNUMBER(SEARCH("focal",'Model output'!V201))),ISNUMBER(SEARCH("Free",'Model output'!V201))), ISNUMBER(SEARCH("narrowly excised",'Model output'!V201)), ISNUMBER(SEARCH("none",'Model output'!V201)), ISNUMBER(SEARCH("R0",'Model output'!V201)), ISNUMBER(SEARCH("&lt;0.2 mm",'Model output'!V201)), ISNUMBER(SEARCH("1 mm",'Model output'!V201)), ISNUMBER(SEARCH("0.1 CM",'Model output'!V201)), ISNUMBER(SEARCH("less than 0.2 mm",'Model output'!V201)), ISNUMBER(SEARCH("less than 1.0 mm",'Model output'!V201)), ISNUMBER(SEARCH("less than 0.5 mm",'Model output'!V201)), ISNUMBER(SEARCH("abut",'Model output'!V201))), "negative", "positive")</f>
        <v>negative</v>
      </c>
      <c r="AE202" s="40"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OR(ISNUMBER(SEARCH("papillary",N202,1)),ISNUMBER(SEARCH("papillary carcinoma",O202,1))),S202="positive"),AND(AND(ISNUMBER(J202),J202&gt;=5),M202=""),AND(AND(ISNUMBER(J202),J202&gt;=5),AND(ISNUMBER(M202),M202&gt;=1)),AND(ISNUMBER(SERACH("papillary",N202)),OR(Y202="positive",Z202="positive"), ISNUMBER(SEARCH("BRAF",AB202)))),"intermediate","low"))</f>
        <v>low</v>
      </c>
      <c r="AF202" s="41" t="str">
        <f t="shared" si="47"/>
        <v>2</v>
      </c>
      <c r="AG202" s="41" t="str">
        <f t="shared" si="48"/>
        <v>1a</v>
      </c>
      <c r="AH202" s="41" t="str">
        <f t="shared" si="49"/>
        <v>0</v>
      </c>
      <c r="AI202" s="46" t="str">
        <f t="shared" si="50"/>
        <v>II</v>
      </c>
      <c r="AJ202" s="40" t="s">
        <v>741</v>
      </c>
      <c r="AK202" s="45" t="s">
        <v>1005</v>
      </c>
      <c r="AL202" s="45" t="s">
        <v>1007</v>
      </c>
      <c r="AM202" s="45" t="s">
        <v>1006</v>
      </c>
      <c r="AN202" s="45" t="s">
        <v>1004</v>
      </c>
      <c r="AO202" s="12">
        <f t="shared" ca="1" si="51"/>
        <v>1</v>
      </c>
      <c r="AP202" s="15">
        <f t="shared" si="52"/>
        <v>1</v>
      </c>
      <c r="AQ202" s="15">
        <f t="shared" si="53"/>
        <v>1</v>
      </c>
      <c r="AR202" s="15">
        <f t="shared" si="54"/>
        <v>1</v>
      </c>
      <c r="AS202" s="26">
        <f t="shared" si="55"/>
        <v>1</v>
      </c>
    </row>
    <row r="203" spans="1:45">
      <c r="A203" t="str">
        <f>'Model output'!A202</f>
        <v>TCGA-EM-A3O3</v>
      </c>
      <c r="B203" s="52">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4"/>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output'!G202)),AND(ISNUMBER(SEARCH("3",'Model output'!G202)),NOT(ISNUMBER(SEARCH("N3",'Model output'!G202)))),ISNUMBER(SEARCH("IV",'Model output'!G202)),ISNUMBER(SEARCH("four",'Model output'!G202)),ISNUMBER(SEARCH("4",'Model output'!G202)),ISNUMBER(SEARCH("V ",'Model output'!G202)),ISNUMBER(SEARCH("five",'Model output'!G202)),ISNUMBER(SEARCH("5",'Model output'!G202))))), "lateral", "central"))</f>
        <v>central</v>
      </c>
      <c r="H203" t="str">
        <f>IF('Model output'!H202="","negative", IF('Model output'!H202=" ", "negative", IF('Model output'!H202="[]", "negative", IF(ISNUMBER(SEARCH("lymph node",'Model output'!H202)),"negative", IF(ISNUMBER(SEARCH("adipose tissue",'Model output'!H202)), "negative", IF(ISNUMBER(SEARCH("neck dissection",'Model output'!H202)),"negative","positive"))))))</f>
        <v>negative</v>
      </c>
      <c r="I203" t="str">
        <f>IF('Model output'!I202="","",IF(ISNUMBER('Model output'!I202),'Model output'!I202,1))</f>
        <v/>
      </c>
      <c r="J203">
        <f>IF('Model output'!J202="","",IF(AND(ISNUMBER('Model output'!J202),'Model output'!J202&lt;=I203),'Model output'!J202,IF(ISNUMBER(SEARCH("0/",'Model output'!J202)),0,1)))</f>
        <v>3</v>
      </c>
      <c r="K203" t="str" cm="1">
        <f t="array" ref="K203">IF(COUNT(FIND({0,1,2,3,4,5,6,7,8,9},'Model output'!K202))&gt;0,'Model output'!K202,"")</f>
        <v/>
      </c>
      <c r="L203" s="8" t="str">
        <f t="shared" si="46"/>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 carcinoma, classical (usual)</v>
      </c>
      <c r="O203" t="str">
        <f>IF('Model output'!M202="","",'Model output'!M202)</f>
        <v>Classical, other variant with focal Warthin-like and hobnail cell change, and cribriform-morular architecture</v>
      </c>
      <c r="P203" t="str">
        <f>IF('Model output'!N202="","",'Model output'!N202)</f>
        <v>3.1 cm</v>
      </c>
      <c r="Q203" t="str">
        <f t="shared" si="45"/>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output'!P202="",'Model output'!P202="C",ISNUMBER(SEARCH("Not identified", 'Model output'!P202)),ISNUMBER(SEARCH("Absent",'Model output'!P202)),ISNUMBER(SEARCH("Absence",'Model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9" t="str">
        <f>IF('Model output'!S202="","",'Model output'!S202)</f>
        <v/>
      </c>
      <c r="Y203" t="str">
        <f>IF(OR('Model output'!S202="",ISNUMBER(SEARCH("No extension",'Model output'!S202)),ISNUMBER(SEARCH("Absent",'Model output'!S202)),ISNUMBER(SEARCH("Absence",'Model output'!S202)),AND(ISNUMBER(SEARCH("Not identified",'Model output'!S202)),NOT(ISNUMBER(SEARCH("Present, minimal",'Model output'!S202)))),AND(ISNUMBER(SEARCH("No",'Model output'!S202)),NOT(ISNUMBER(SEARCH("carcinoma",'Model output'!S202))),NOT(ISNUMBER(SEARCH("Present, minimal",'Model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muscle",X203)),ISNUMBER(SEARCH("larynx",X203)),AND(ISNUMBER(SEARCH("trachea",X203)),NOT(ISNUMBER(SEARCH("peritracheal fibroadipose tissue",X203)))),ISNUMBER(SEARCH("esophagus",X203)),ISNUMBER(SEARCH("recurrent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33" t="str">
        <f>IF(OR('Model output'!V202="", AND(ISERROR(SEARCH("Positive",'Model output'!V202)), ISNUMBER(SEARCH("Negative",'Model output'!V202))), ISNUMBER(SEARCH("Cannot be assessed",'Model output'!V202)), AND(ISNUMBER(SEARCH("Uninvolved",'Model output'!V202)),NOT(ISNUMBER(SEARCH("margin(s) involved",'Model output'!V202))),NOT(ISNUMBER(SEARCH("Involved by carcinoma for the second tumor",'Model output'!V202)))), ISNUMBER(SEARCH("No involvement",'Model output'!V202)), AND(NOT(ISNUMBER(SEARCH("focal",'Model output'!V202))),ISNUMBER(SEARCH("Free",'Model output'!V202))), ISNUMBER(SEARCH("narrowly excised",'Model output'!V202)), ISNUMBER(SEARCH("none",'Model output'!V202)), ISNUMBER(SEARCH("R0",'Model output'!V202)), ISNUMBER(SEARCH("&lt;0.2 mm",'Model output'!V202)), ISNUMBER(SEARCH("1 mm",'Model output'!V202)), ISNUMBER(SEARCH("0.1 CM",'Model output'!V202)), ISNUMBER(SEARCH("less than 0.2 mm",'Model output'!V202)), ISNUMBER(SEARCH("less than 1.0 mm",'Model output'!V202)), ISNUMBER(SEARCH("less than 0.5 mm",'Model output'!V202)), ISNUMBER(SEARCH("abut",'Model output'!V202))), "negative", "positive")</f>
        <v>negative</v>
      </c>
      <c r="AE203" s="40"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OR(ISNUMBER(SEARCH("papillary",N203,1)),ISNUMBER(SEARCH("papillary carcinoma",O203,1))),S203="positive"),AND(AND(ISNUMBER(J203),J203&gt;=5),M203=""),AND(AND(ISNUMBER(J203),J203&gt;=5),AND(ISNUMBER(M203),M203&gt;=1)),AND(ISNUMBER(SERACH("papillary",N203)),OR(Y203="positive",Z203="positive"), ISNUMBER(SEARCH("BRAF",AB203)))),"intermediate","low"))</f>
        <v>intermediate</v>
      </c>
      <c r="AF203" s="41" t="str">
        <f t="shared" si="47"/>
        <v>2</v>
      </c>
      <c r="AG203" s="41" t="str">
        <f t="shared" si="48"/>
        <v>1a</v>
      </c>
      <c r="AH203" s="41" t="str">
        <f t="shared" si="49"/>
        <v>0</v>
      </c>
      <c r="AI203" s="46" t="str">
        <f t="shared" si="50"/>
        <v>II</v>
      </c>
      <c r="AJ203" s="40" t="s">
        <v>742</v>
      </c>
      <c r="AK203" s="45" t="s">
        <v>1005</v>
      </c>
      <c r="AL203" s="45" t="s">
        <v>1007</v>
      </c>
      <c r="AM203" s="45" t="s">
        <v>1006</v>
      </c>
      <c r="AN203" s="45" t="s">
        <v>1004</v>
      </c>
      <c r="AO203" s="12">
        <f t="shared" ca="1" si="51"/>
        <v>1</v>
      </c>
      <c r="AP203" s="15">
        <f t="shared" si="52"/>
        <v>1</v>
      </c>
      <c r="AQ203" s="15">
        <f t="shared" si="53"/>
        <v>1</v>
      </c>
      <c r="AR203" s="15">
        <f t="shared" si="54"/>
        <v>1</v>
      </c>
      <c r="AS203" s="26">
        <f t="shared" si="55"/>
        <v>1</v>
      </c>
    </row>
    <row r="204" spans="1:45">
      <c r="A204" t="str">
        <f>'Model output'!A203</f>
        <v>TCGA-EM-A3O6</v>
      </c>
      <c r="B204" s="52">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4"/>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output'!G203)),AND(ISNUMBER(SEARCH("3",'Model output'!G203)),NOT(ISNUMBER(SEARCH("N3",'Model output'!G203)))),ISNUMBER(SEARCH("IV",'Model output'!G203)),ISNUMBER(SEARCH("four",'Model output'!G203)),ISNUMBER(SEARCH("4",'Model output'!G203)),ISNUMBER(SEARCH("V ",'Model output'!G203)),ISNUMBER(SEARCH("five",'Model output'!G203)),ISNUMBER(SEARCH("5",'Model output'!G203))))), "lateral", "central"))</f>
        <v/>
      </c>
      <c r="H204" t="str">
        <f>IF('Model output'!H203="","negative", IF('Model output'!H203=" ", "negative", IF('Model output'!H203="[]", "negative", IF(ISNUMBER(SEARCH("lymph node",'Model output'!H203)),"negative", IF(ISNUMBER(SEARCH("adipose tissue",'Model output'!H203)), "negative", IF(ISNUMBER(SEARCH("neck dissection",'Model output'!H203)),"negative","positive"))))))</f>
        <v>negative</v>
      </c>
      <c r="I204" t="str">
        <f>IF('Model output'!I203="","",IF(ISNUMBER('Model output'!I203),'Model output'!I203,1))</f>
        <v/>
      </c>
      <c r="J204" t="str">
        <f>IF('Model output'!J203="","",IF(AND(ISNUMBER('Model output'!J203),'Model output'!J203&lt;=I204),'Model output'!J203,IF(ISNUMBER(SEARCH("0/",'Model output'!J203)),0,1)))</f>
        <v/>
      </c>
      <c r="K204" t="str" cm="1">
        <f t="array" ref="K204">IF(COUNT(FIND({0,1,2,3,4,5,6,7,8,9},'Model output'!K203))&gt;0,'Model output'!K203,"")</f>
        <v/>
      </c>
      <c r="L204" s="8" t="str">
        <f t="shared" si="46"/>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 carcinoma, follicular variant</v>
      </c>
      <c r="O204" t="str">
        <f>IF('Model output'!M203="","",'Model output'!M203)</f>
        <v>Follicular architecture, Classical cytomorphology, Oncocytic or oxyphilic cytomorphology</v>
      </c>
      <c r="P204" t="str">
        <f>IF('Model output'!N203="","",'Model output'!N203)</f>
        <v>4.0 cm</v>
      </c>
      <c r="Q204" t="str">
        <f t="shared" si="45"/>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output'!P203="",'Model output'!P203="C",ISNUMBER(SEARCH("Not identified", 'Model output'!P203)),ISNUMBER(SEARCH("Absent",'Model output'!P203)),ISNUMBER(SEARCH("Absence",'Model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negative</v>
      </c>
      <c r="X204" s="19" t="str">
        <f>IF('Model output'!S203="","",'Model output'!S203)</f>
        <v/>
      </c>
      <c r="Y204" t="str">
        <f>IF(OR('Model output'!S203="",ISNUMBER(SEARCH("No extension",'Model output'!S203)),ISNUMBER(SEARCH("Absent",'Model output'!S203)),ISNUMBER(SEARCH("Absence",'Model output'!S203)),AND(ISNUMBER(SEARCH("Not identified",'Model output'!S203)),NOT(ISNUMBER(SEARCH("Present, minimal",'Model output'!S203)))),AND(ISNUMBER(SEARCH("No",'Model output'!S203)),NOT(ISNUMBER(SEARCH("carcinoma",'Model output'!S203))),NOT(ISNUMBER(SEARCH("Present, minimal",'Model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muscle",X204)),ISNUMBER(SEARCH("larynx",X204)),AND(ISNUMBER(SEARCH("trachea",X204)),NOT(ISNUMBER(SEARCH("peritracheal fibroadipose tissue",X204)))),ISNUMBER(SEARCH("esophagus",X204)),ISNUMBER(SEARCH("recurrent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33" t="str">
        <f>IF(OR('Model output'!V203="", AND(ISERROR(SEARCH("Positive",'Model output'!V203)), ISNUMBER(SEARCH("Negative",'Model output'!V203))), ISNUMBER(SEARCH("Cannot be assessed",'Model output'!V203)), AND(ISNUMBER(SEARCH("Uninvolved",'Model output'!V203)),NOT(ISNUMBER(SEARCH("margin(s) involved",'Model output'!V203))),NOT(ISNUMBER(SEARCH("Involved by carcinoma for the second tumor",'Model output'!V203)))), ISNUMBER(SEARCH("No involvement",'Model output'!V203)), AND(NOT(ISNUMBER(SEARCH("focal",'Model output'!V203))),ISNUMBER(SEARCH("Free",'Model output'!V203))), ISNUMBER(SEARCH("narrowly excised",'Model output'!V203)), ISNUMBER(SEARCH("none",'Model output'!V203)), ISNUMBER(SEARCH("R0",'Model output'!V203)), ISNUMBER(SEARCH("&lt;0.2 mm",'Model output'!V203)), ISNUMBER(SEARCH("1 mm",'Model output'!V203)), ISNUMBER(SEARCH("0.1 CM",'Model output'!V203)), ISNUMBER(SEARCH("less than 0.2 mm",'Model output'!V203)), ISNUMBER(SEARCH("less than 1.0 mm",'Model output'!V203)), ISNUMBER(SEARCH("less than 0.5 mm",'Model output'!V203)), ISNUMBER(SEARCH("abut",'Model output'!V203))), "negative", "positive")</f>
        <v>negative</v>
      </c>
      <c r="AE204" s="40"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OR(ISNUMBER(SEARCH("papillary",N204,1)),ISNUMBER(SEARCH("papillary carcinoma",O204,1))),S204="positive"),AND(AND(ISNUMBER(J204),J204&gt;=5),M204=""),AND(AND(ISNUMBER(J204),J204&gt;=5),AND(ISNUMBER(M204),M204&gt;=1)),AND(ISNUMBER(SERACH("papillary",N204)),OR(Y204="positive",Z204="positive"), ISNUMBER(SEARCH("BRAF",AB204)))),"intermediate","low"))</f>
        <v>low</v>
      </c>
      <c r="AF204" s="41" t="str">
        <f t="shared" si="47"/>
        <v>2</v>
      </c>
      <c r="AG204" s="41" t="str">
        <f t="shared" si="48"/>
        <v>0</v>
      </c>
      <c r="AH204" s="41" t="str">
        <f t="shared" si="49"/>
        <v>0</v>
      </c>
      <c r="AI204" s="46" t="str">
        <f t="shared" si="50"/>
        <v>I</v>
      </c>
      <c r="AJ204" s="40" t="s">
        <v>741</v>
      </c>
      <c r="AK204" s="45" t="s">
        <v>1005</v>
      </c>
      <c r="AL204" s="45" t="s">
        <v>1006</v>
      </c>
      <c r="AM204" s="45" t="s">
        <v>1006</v>
      </c>
      <c r="AN204" s="45" t="s">
        <v>67</v>
      </c>
      <c r="AO204" s="12">
        <f t="shared" ca="1" si="51"/>
        <v>1</v>
      </c>
      <c r="AP204" s="15">
        <f t="shared" si="52"/>
        <v>1</v>
      </c>
      <c r="AQ204" s="15">
        <f t="shared" si="53"/>
        <v>1</v>
      </c>
      <c r="AR204" s="15">
        <f t="shared" si="54"/>
        <v>1</v>
      </c>
      <c r="AS204" s="26">
        <f t="shared" si="55"/>
        <v>1</v>
      </c>
    </row>
    <row r="205" spans="1:45">
      <c r="A205" t="str">
        <f>'Model output'!A204</f>
        <v>TCGA-EM-A3O7</v>
      </c>
      <c r="B205" s="52">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4"/>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output'!G204)),AND(ISNUMBER(SEARCH("3",'Model output'!G204)),NOT(ISNUMBER(SEARCH("N3",'Model output'!G204)))),ISNUMBER(SEARCH("IV",'Model output'!G204)),ISNUMBER(SEARCH("four",'Model output'!G204)),ISNUMBER(SEARCH("4",'Model output'!G204)),ISNUMBER(SEARCH("V ",'Model output'!G204)),ISNUMBER(SEARCH("five",'Model output'!G204)),ISNUMBER(SEARCH("5",'Model output'!G204))))), "lateral", "central"))</f>
        <v/>
      </c>
      <c r="H205" t="str">
        <f>IF('Model output'!H204="","negative", IF('Model output'!H204=" ", "negative", IF('Model output'!H204="[]", "negative", IF(ISNUMBER(SEARCH("lymph node",'Model output'!H204)),"negative", IF(ISNUMBER(SEARCH("adipose tissue",'Model output'!H204)), "negative", IF(ISNUMBER(SEARCH("neck dissection",'Model output'!H204)),"negative","positive"))))))</f>
        <v>negative</v>
      </c>
      <c r="I205" t="str">
        <f>IF('Model output'!I204="","",IF(ISNUMBER('Model output'!I204),'Model output'!I204,1))</f>
        <v/>
      </c>
      <c r="J205" t="str">
        <f>IF('Model output'!J204="","",IF(AND(ISNUMBER('Model output'!J204),'Model output'!J204&lt;=I205),'Model output'!J204,IF(ISNUMBER(SEARCH("0/",'Model output'!J204)),0,1)))</f>
        <v/>
      </c>
      <c r="K205" t="str" cm="1">
        <f t="array" ref="K205">IF(COUNT(FIND({0,1,2,3,4,5,6,7,8,9},'Model output'!K204))&gt;0,'Model output'!K204,"")</f>
        <v/>
      </c>
      <c r="L205" s="8" t="str">
        <f t="shared" si="46"/>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 carcinoma</v>
      </c>
      <c r="O205" t="str">
        <f>IF('Model output'!M204="","",'Model output'!M204)</f>
        <v>Classical (usual)</v>
      </c>
      <c r="P205" t="str">
        <f>IF('Model output'!N204="","",'Model output'!N204)</f>
        <v>5.0 cm</v>
      </c>
      <c r="Q205" t="str">
        <f t="shared" si="45"/>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output'!P204="",'Model output'!P204="C",ISNUMBER(SEARCH("Not identified", 'Model output'!P204)),ISNUMBER(SEARCH("Absent",'Model output'!P204)),ISNUMBER(SEARCH("Absence",'Model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9" t="str">
        <f>IF('Model output'!S204="","",'Model output'!S204)</f>
        <v/>
      </c>
      <c r="Y205" t="str">
        <f>IF(OR('Model output'!S204="",ISNUMBER(SEARCH("No extension",'Model output'!S204)),ISNUMBER(SEARCH("Absent",'Model output'!S204)),ISNUMBER(SEARCH("Absence",'Model output'!S204)),AND(ISNUMBER(SEARCH("Not identified",'Model output'!S204)),NOT(ISNUMBER(SEARCH("Present, minimal",'Model output'!S204)))),AND(ISNUMBER(SEARCH("No",'Model output'!S204)),NOT(ISNUMBER(SEARCH("carcinoma",'Model output'!S204))),NOT(ISNUMBER(SEARCH("Present, minimal",'Model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muscle",X205)),ISNUMBER(SEARCH("larynx",X205)),AND(ISNUMBER(SEARCH("trachea",X205)),NOT(ISNUMBER(SEARCH("peritracheal fibroadipose tissue",X205)))),ISNUMBER(SEARCH("esophagus",X205)),ISNUMBER(SEARCH("recurrent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33" t="str">
        <f>IF(OR('Model output'!V204="", AND(ISERROR(SEARCH("Positive",'Model output'!V204)), ISNUMBER(SEARCH("Negative",'Model output'!V204))), ISNUMBER(SEARCH("Cannot be assessed",'Model output'!V204)), AND(ISNUMBER(SEARCH("Uninvolved",'Model output'!V204)),NOT(ISNUMBER(SEARCH("margin(s) involved",'Model output'!V204))),NOT(ISNUMBER(SEARCH("Involved by carcinoma for the second tumor",'Model output'!V204)))), ISNUMBER(SEARCH("No involvement",'Model output'!V204)), AND(NOT(ISNUMBER(SEARCH("focal",'Model output'!V204))),ISNUMBER(SEARCH("Free",'Model output'!V204))), ISNUMBER(SEARCH("narrowly excised",'Model output'!V204)), ISNUMBER(SEARCH("none",'Model output'!V204)), ISNUMBER(SEARCH("R0",'Model output'!V204)), ISNUMBER(SEARCH("&lt;0.2 mm",'Model output'!V204)), ISNUMBER(SEARCH("1 mm",'Model output'!V204)), ISNUMBER(SEARCH("0.1 CM",'Model output'!V204)), ISNUMBER(SEARCH("less than 0.2 mm",'Model output'!V204)), ISNUMBER(SEARCH("less than 1.0 mm",'Model output'!V204)), ISNUMBER(SEARCH("less than 0.5 mm",'Model output'!V204)), ISNUMBER(SEARCH("abut",'Model output'!V204))), "negative", "positive")</f>
        <v>negative</v>
      </c>
      <c r="AE205" s="40"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OR(ISNUMBER(SEARCH("papillary",N205,1)),ISNUMBER(SEARCH("papillary carcinoma",O205,1))),S205="positive"),AND(AND(ISNUMBER(J205),J205&gt;=5),M205=""),AND(AND(ISNUMBER(J205),J205&gt;=5),AND(ISNUMBER(M205),M205&gt;=1)),AND(ISNUMBER(SERACH("papillary",N205)),OR(Y205="positive",Z205="positive"), ISNUMBER(SEARCH("BRAF",AB205)))),"intermediate","low"))</f>
        <v>low</v>
      </c>
      <c r="AF205" s="41" t="str">
        <f t="shared" si="47"/>
        <v>3a</v>
      </c>
      <c r="AG205" s="41" t="str">
        <f t="shared" si="48"/>
        <v>0</v>
      </c>
      <c r="AH205" s="41" t="str">
        <f t="shared" si="49"/>
        <v>0</v>
      </c>
      <c r="AI205" s="46" t="str">
        <f t="shared" si="50"/>
        <v>I</v>
      </c>
      <c r="AJ205" s="40" t="s">
        <v>741</v>
      </c>
      <c r="AK205" s="45" t="s">
        <v>1008</v>
      </c>
      <c r="AL205" s="45" t="s">
        <v>1006</v>
      </c>
      <c r="AM205" s="45" t="s">
        <v>1006</v>
      </c>
      <c r="AN205" s="45" t="s">
        <v>67</v>
      </c>
      <c r="AO205" s="12">
        <f t="shared" ca="1" si="51"/>
        <v>1</v>
      </c>
      <c r="AP205" s="15">
        <f t="shared" si="52"/>
        <v>1</v>
      </c>
      <c r="AQ205" s="15">
        <f t="shared" si="53"/>
        <v>1</v>
      </c>
      <c r="AR205" s="15">
        <f t="shared" si="54"/>
        <v>1</v>
      </c>
      <c r="AS205" s="26">
        <f t="shared" si="55"/>
        <v>1</v>
      </c>
    </row>
    <row r="206" spans="1:45">
      <c r="A206" t="str">
        <f>'Model output'!A205</f>
        <v>TCGA-EM-A3O8</v>
      </c>
      <c r="B206" s="52">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X</v>
      </c>
      <c r="F206" t="str">
        <f t="shared" si="44"/>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output'!G205)),AND(ISNUMBER(SEARCH("3",'Model output'!G205)),NOT(ISNUMBER(SEARCH("N3",'Model output'!G205)))),ISNUMBER(SEARCH("IV",'Model output'!G205)),ISNUMBER(SEARCH("four",'Model output'!G205)),ISNUMBER(SEARCH("4",'Model output'!G205)),ISNUMBER(SEARCH("V ",'Model output'!G205)),ISNUMBER(SEARCH("five",'Model output'!G205)),ISNUMBER(SEARCH("5",'Model output'!G205))))), "lateral", "central"))</f>
        <v/>
      </c>
      <c r="H206" t="str">
        <f>IF('Model output'!H205="","negative", IF('Model output'!H205=" ", "negative", IF('Model output'!H205="[]", "negative", IF(ISNUMBER(SEARCH("lymph node",'Model output'!H205)),"negative", IF(ISNUMBER(SEARCH("adipose tissue",'Model output'!H205)), "negative", IF(ISNUMBER(SEARCH("neck dissection",'Model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46"/>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 carcinoma</v>
      </c>
      <c r="O206" t="str">
        <f>IF('Model output'!M205="","",'Model output'!M205)</f>
        <v>Follicular variant</v>
      </c>
      <c r="P206" t="str">
        <f>IF('Model output'!N205="","",'Model output'!N205)</f>
        <v>1.3 cm</v>
      </c>
      <c r="Q206" t="str">
        <f t="shared" si="45"/>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output'!P205="",'Model output'!P205="C",ISNUMBER(SEARCH("Not identified", 'Model output'!P205)),ISNUMBER(SEARCH("Absent",'Model output'!P205)),ISNUMBER(SEARCH("Absence",'Model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9" t="str">
        <f>IF('Model output'!S205="","",'Model output'!S205)</f>
        <v/>
      </c>
      <c r="Y206" t="str">
        <f>IF(OR('Model output'!S205="",ISNUMBER(SEARCH("No extension",'Model output'!S205)),ISNUMBER(SEARCH("Absent",'Model output'!S205)),ISNUMBER(SEARCH("Absence",'Model output'!S205)),AND(ISNUMBER(SEARCH("Not identified",'Model output'!S205)),NOT(ISNUMBER(SEARCH("Present, minimal",'Model output'!S205)))),AND(ISNUMBER(SEARCH("No",'Model output'!S205)),NOT(ISNUMBER(SEARCH("carcinoma",'Model output'!S205))),NOT(ISNUMBER(SEARCH("Present, minimal",'Model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muscle",X206)),ISNUMBER(SEARCH("larynx",X206)),AND(ISNUMBER(SEARCH("trachea",X206)),NOT(ISNUMBER(SEARCH("peritracheal fibroadipose tissue",X206)))),ISNUMBER(SEARCH("esophagus",X206)),ISNUMBER(SEARCH("recurrent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33" t="str">
        <f>IF(OR('Model output'!V205="", AND(ISERROR(SEARCH("Positive",'Model output'!V205)), ISNUMBER(SEARCH("Negative",'Model output'!V205))), ISNUMBER(SEARCH("Cannot be assessed",'Model output'!V205)), AND(ISNUMBER(SEARCH("Uninvolved",'Model output'!V205)),NOT(ISNUMBER(SEARCH("margin(s) involved",'Model output'!V205))),NOT(ISNUMBER(SEARCH("Involved by carcinoma for the second tumor",'Model output'!V205)))), ISNUMBER(SEARCH("No involvement",'Model output'!V205)), AND(NOT(ISNUMBER(SEARCH("focal",'Model output'!V205))),ISNUMBER(SEARCH("Free",'Model output'!V205))), ISNUMBER(SEARCH("narrowly excised",'Model output'!V205)), ISNUMBER(SEARCH("none",'Model output'!V205)), ISNUMBER(SEARCH("R0",'Model output'!V205)), ISNUMBER(SEARCH("&lt;0.2 mm",'Model output'!V205)), ISNUMBER(SEARCH("1 mm",'Model output'!V205)), ISNUMBER(SEARCH("0.1 CM",'Model output'!V205)), ISNUMBER(SEARCH("less than 0.2 mm",'Model output'!V205)), ISNUMBER(SEARCH("less than 1.0 mm",'Model output'!V205)), ISNUMBER(SEARCH("less than 0.5 mm",'Model output'!V205)), ISNUMBER(SEARCH("abut",'Model output'!V205))), "negative", "positive")</f>
        <v>negative</v>
      </c>
      <c r="AE206" s="40"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OR(ISNUMBER(SEARCH("papillary",N206,1)),ISNUMBER(SEARCH("papillary carcinoma",O206,1))),S206="positive"),AND(AND(ISNUMBER(J206),J206&gt;=5),M206=""),AND(AND(ISNUMBER(J206),J206&gt;=5),AND(ISNUMBER(M206),M206&gt;=1)),AND(ISNUMBER(SERACH("papillary",N206)),OR(Y206="positive",Z206="positive"), ISNUMBER(SEARCH("BRAF",AB206)))),"intermediate","low"))</f>
        <v>low</v>
      </c>
      <c r="AF206" s="41" t="str">
        <f t="shared" si="47"/>
        <v>1b</v>
      </c>
      <c r="AG206" s="41" t="str">
        <f t="shared" si="48"/>
        <v>0</v>
      </c>
      <c r="AH206" s="41" t="str">
        <f t="shared" si="49"/>
        <v>0</v>
      </c>
      <c r="AI206" s="46" t="str">
        <f t="shared" si="50"/>
        <v>I</v>
      </c>
      <c r="AJ206" s="40" t="s">
        <v>741</v>
      </c>
      <c r="AK206" s="45" t="s">
        <v>1002</v>
      </c>
      <c r="AL206" s="45" t="s">
        <v>1003</v>
      </c>
      <c r="AM206" s="45" t="s">
        <v>1006</v>
      </c>
      <c r="AN206" s="45" t="s">
        <v>67</v>
      </c>
      <c r="AO206" s="12">
        <f t="shared" ca="1" si="51"/>
        <v>1</v>
      </c>
      <c r="AP206" s="15">
        <f t="shared" si="52"/>
        <v>1</v>
      </c>
      <c r="AQ206" s="15">
        <f t="shared" si="53"/>
        <v>1</v>
      </c>
      <c r="AR206" s="15">
        <f t="shared" si="54"/>
        <v>1</v>
      </c>
      <c r="AS206" s="26">
        <f t="shared" si="55"/>
        <v>1</v>
      </c>
    </row>
    <row r="207" spans="1:45">
      <c r="A207" t="str">
        <f>'Model output'!A206</f>
        <v>TCGA-EM-A3O9</v>
      </c>
      <c r="B207" s="52">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
      </c>
      <c r="F207" t="str">
        <f t="shared" si="44"/>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output'!G206)),AND(ISNUMBER(SEARCH("3",'Model output'!G206)),NOT(ISNUMBER(SEARCH("N3",'Model output'!G206)))),ISNUMBER(SEARCH("IV",'Model output'!G206)),ISNUMBER(SEARCH("four",'Model output'!G206)),ISNUMBER(SEARCH("4",'Model output'!G206)),ISNUMBER(SEARCH("V ",'Model output'!G206)),ISNUMBER(SEARCH("five",'Model output'!G206)),ISNUMBER(SEARCH("5",'Model output'!G206))))), "lateral", "central"))</f>
        <v/>
      </c>
      <c r="H207" t="str">
        <f>IF('Model output'!H206="","negative", IF('Model output'!H206=" ", "negative", IF('Model output'!H206="[]", "negative", IF(ISNUMBER(SEARCH("lymph node",'Model output'!H206)),"negative", IF(ISNUMBER(SEARCH("adipose tissue",'Model output'!H206)), "negative", IF(ISNUMBER(SEARCH("neck dissection",'Model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46"/>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 carcinoma, follicular variant</v>
      </c>
      <c r="O207" t="str">
        <f>IF('Model output'!M206="","",'Model output'!M206)</f>
        <v>Oncocytic or oxyphilic variant</v>
      </c>
      <c r="P207" t="str">
        <f>IF('Model output'!N206="","",'Model output'!N206)</f>
        <v>4.5 cm</v>
      </c>
      <c r="Q207" t="str">
        <f t="shared" si="45"/>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output'!P206="",'Model output'!P206="C",ISNUMBER(SEARCH("Not identified", 'Model output'!P206)),ISNUMBER(SEARCH("Absent",'Model output'!P206)),ISNUMBER(SEARCH("Absence",'Model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9" t="str">
        <f>IF('Model output'!S206="","",'Model output'!S206)</f>
        <v/>
      </c>
      <c r="Y207" t="str">
        <f>IF(OR('Model output'!S206="",ISNUMBER(SEARCH("No extension",'Model output'!S206)),ISNUMBER(SEARCH("Absent",'Model output'!S206)),ISNUMBER(SEARCH("Absence",'Model output'!S206)),AND(ISNUMBER(SEARCH("Not identified",'Model output'!S206)),NOT(ISNUMBER(SEARCH("Present, minimal",'Model output'!S206)))),AND(ISNUMBER(SEARCH("No",'Model output'!S206)),NOT(ISNUMBER(SEARCH("carcinoma",'Model output'!S206))),NOT(ISNUMBER(SEARCH("Present, minimal",'Model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muscle",X207)),ISNUMBER(SEARCH("larynx",X207)),AND(ISNUMBER(SEARCH("trachea",X207)),NOT(ISNUMBER(SEARCH("peritracheal fibroadipose tissue",X207)))),ISNUMBER(SEARCH("esophagus",X207)),ISNUMBER(SEARCH("recurrent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33" t="str">
        <f>IF(OR('Model output'!V206="", AND(ISERROR(SEARCH("Positive",'Model output'!V206)), ISNUMBER(SEARCH("Negative",'Model output'!V206))), ISNUMBER(SEARCH("Cannot be assessed",'Model output'!V206)), AND(ISNUMBER(SEARCH("Uninvolved",'Model output'!V206)),NOT(ISNUMBER(SEARCH("margin(s) involved",'Model output'!V206))),NOT(ISNUMBER(SEARCH("Involved by carcinoma for the second tumor",'Model output'!V206)))), ISNUMBER(SEARCH("No involvement",'Model output'!V206)), AND(NOT(ISNUMBER(SEARCH("focal",'Model output'!V206))),ISNUMBER(SEARCH("Free",'Model output'!V206))), ISNUMBER(SEARCH("narrowly excised",'Model output'!V206)), ISNUMBER(SEARCH("none",'Model output'!V206)), ISNUMBER(SEARCH("R0",'Model output'!V206)), ISNUMBER(SEARCH("&lt;0.2 mm",'Model output'!V206)), ISNUMBER(SEARCH("1 mm",'Model output'!V206)), ISNUMBER(SEARCH("0.1 CM",'Model output'!V206)), ISNUMBER(SEARCH("less than 0.2 mm",'Model output'!V206)), ISNUMBER(SEARCH("less than 1.0 mm",'Model output'!V206)), ISNUMBER(SEARCH("less than 0.5 mm",'Model output'!V206)), ISNUMBER(SEARCH("abut",'Model output'!V206))), "negative", "positive")</f>
        <v>negative</v>
      </c>
      <c r="AE207" s="40"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OR(ISNUMBER(SEARCH("papillary",N207,1)),ISNUMBER(SEARCH("papillary carcinoma",O207,1))),S207="positive"),AND(AND(ISNUMBER(J207),J207&gt;=5),M207=""),AND(AND(ISNUMBER(J207),J207&gt;=5),AND(ISNUMBER(M207),M207&gt;=1)),AND(ISNUMBER(SERACH("papillary",N207)),OR(Y207="positive",Z207="positive"), ISNUMBER(SEARCH("BRAF",AB207)))),"intermediate","low"))</f>
        <v>low</v>
      </c>
      <c r="AF207" s="41" t="str">
        <f t="shared" si="47"/>
        <v>3a</v>
      </c>
      <c r="AG207" s="41" t="str">
        <f t="shared" si="48"/>
        <v>0</v>
      </c>
      <c r="AH207" s="41" t="str">
        <f t="shared" si="49"/>
        <v>0</v>
      </c>
      <c r="AI207" s="46" t="str">
        <f t="shared" si="50"/>
        <v>I</v>
      </c>
      <c r="AJ207" s="40" t="s">
        <v>741</v>
      </c>
      <c r="AK207" s="45" t="s">
        <v>1008</v>
      </c>
      <c r="AL207" s="45" t="s">
        <v>1003</v>
      </c>
      <c r="AM207" s="45" t="s">
        <v>1006</v>
      </c>
      <c r="AN207" s="45" t="s">
        <v>67</v>
      </c>
      <c r="AO207" s="12">
        <f t="shared" ca="1" si="51"/>
        <v>1</v>
      </c>
      <c r="AP207" s="15">
        <f t="shared" si="52"/>
        <v>1</v>
      </c>
      <c r="AQ207" s="15">
        <f t="shared" si="53"/>
        <v>1</v>
      </c>
      <c r="AR207" s="15">
        <f t="shared" si="54"/>
        <v>1</v>
      </c>
      <c r="AS207" s="26">
        <f t="shared" si="55"/>
        <v>1</v>
      </c>
    </row>
    <row r="208" spans="1:45">
      <c r="A208" t="str">
        <f>'Model output'!A207</f>
        <v>TCGA-EM-A3OA</v>
      </c>
      <c r="B208" s="52">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4"/>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output'!G207)),AND(ISNUMBER(SEARCH("3",'Model output'!G207)),NOT(ISNUMBER(SEARCH("N3",'Model output'!G207)))),ISNUMBER(SEARCH("IV",'Model output'!G207)),ISNUMBER(SEARCH("four",'Model output'!G207)),ISNUMBER(SEARCH("4",'Model output'!G207)),ISNUMBER(SEARCH("V ",'Model output'!G207)),ISNUMBER(SEARCH("five",'Model output'!G207)),ISNUMBER(SEARCH("5",'Model output'!G207))))), "lateral", "central"))</f>
        <v/>
      </c>
      <c r="H208" t="str">
        <f>IF('Model output'!H207="","negative", IF('Model output'!H207=" ", "negative", IF('Model output'!H207="[]", "negative", IF(ISNUMBER(SEARCH("lymph node",'Model output'!H207)),"negative", IF(ISNUMBER(SEARCH("adipose tissue",'Model output'!H207)), "negative", IF(ISNUMBER(SEARCH("neck dissection",'Model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46"/>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 carcinoma, follicular variant</v>
      </c>
      <c r="O208" t="str">
        <f>IF('Model output'!M207="","",'Model output'!M207)</f>
        <v>follicular variant, trabecular, oncocytic</v>
      </c>
      <c r="P208" t="str">
        <f>IF('Model output'!N207="","",'Model output'!N207)</f>
        <v>2.2 cm</v>
      </c>
      <c r="Q208" t="str">
        <f t="shared" si="45"/>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output'!P207="",'Model output'!P207="C",ISNUMBER(SEARCH("Not identified", 'Model output'!P207)),ISNUMBER(SEARCH("Absent",'Model output'!P207)),ISNUMBER(SEARCH("Absence",'Model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9" t="str">
        <f>IF('Model output'!S207="","",'Model output'!S207)</f>
        <v/>
      </c>
      <c r="Y208" t="str">
        <f>IF(OR('Model output'!S207="",ISNUMBER(SEARCH("No extension",'Model output'!S207)),ISNUMBER(SEARCH("Absent",'Model output'!S207)),ISNUMBER(SEARCH("Absence",'Model output'!S207)),AND(ISNUMBER(SEARCH("Not identified",'Model output'!S207)),NOT(ISNUMBER(SEARCH("Present, minimal",'Model output'!S207)))),AND(ISNUMBER(SEARCH("No",'Model output'!S207)),NOT(ISNUMBER(SEARCH("carcinoma",'Model output'!S207))),NOT(ISNUMBER(SEARCH("Present, minimal",'Model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muscle",X208)),ISNUMBER(SEARCH("larynx",X208)),AND(ISNUMBER(SEARCH("trachea",X208)),NOT(ISNUMBER(SEARCH("peritracheal fibroadipose tissue",X208)))),ISNUMBER(SEARCH("esophagus",X208)),ISNUMBER(SEARCH("recurrent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33" t="str">
        <f>IF(OR('Model output'!V207="", AND(ISERROR(SEARCH("Positive",'Model output'!V207)), ISNUMBER(SEARCH("Negative",'Model output'!V207))), ISNUMBER(SEARCH("Cannot be assessed",'Model output'!V207)), AND(ISNUMBER(SEARCH("Uninvolved",'Model output'!V207)),NOT(ISNUMBER(SEARCH("margin(s) involved",'Model output'!V207))),NOT(ISNUMBER(SEARCH("Involved by carcinoma for the second tumor",'Model output'!V207)))), ISNUMBER(SEARCH("No involvement",'Model output'!V207)), AND(NOT(ISNUMBER(SEARCH("focal",'Model output'!V207))),ISNUMBER(SEARCH("Free",'Model output'!V207))), ISNUMBER(SEARCH("narrowly excised",'Model output'!V207)), ISNUMBER(SEARCH("none",'Model output'!V207)), ISNUMBER(SEARCH("R0",'Model output'!V207)), ISNUMBER(SEARCH("&lt;0.2 mm",'Model output'!V207)), ISNUMBER(SEARCH("1 mm",'Model output'!V207)), ISNUMBER(SEARCH("0.1 CM",'Model output'!V207)), ISNUMBER(SEARCH("less than 0.2 mm",'Model output'!V207)), ISNUMBER(SEARCH("less than 1.0 mm",'Model output'!V207)), ISNUMBER(SEARCH("less than 0.5 mm",'Model output'!V207)), ISNUMBER(SEARCH("abut",'Model output'!V207))), "negative", "positive")</f>
        <v>negative</v>
      </c>
      <c r="AE208" s="40"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OR(ISNUMBER(SEARCH("papillary",N208,1)),ISNUMBER(SEARCH("papillary carcinoma",O208,1))),S208="positive"),AND(AND(ISNUMBER(J208),J208&gt;=5),M208=""),AND(AND(ISNUMBER(J208),J208&gt;=5),AND(ISNUMBER(M208),M208&gt;=1)),AND(ISNUMBER(SERACH("papillary",N208)),OR(Y208="positive",Z208="positive"), ISNUMBER(SEARCH("BRAF",AB208)))),"intermediate","low"))</f>
        <v>low</v>
      </c>
      <c r="AF208" s="41" t="str">
        <f t="shared" si="47"/>
        <v>2</v>
      </c>
      <c r="AG208" s="41" t="str">
        <f t="shared" si="48"/>
        <v>0</v>
      </c>
      <c r="AH208" s="41" t="str">
        <f t="shared" si="49"/>
        <v>0</v>
      </c>
      <c r="AI208" s="46" t="str">
        <f t="shared" si="50"/>
        <v>I</v>
      </c>
      <c r="AJ208" s="40" t="s">
        <v>741</v>
      </c>
      <c r="AK208" s="45" t="s">
        <v>1005</v>
      </c>
      <c r="AL208" s="45" t="s">
        <v>1006</v>
      </c>
      <c r="AM208" s="45" t="s">
        <v>1006</v>
      </c>
      <c r="AN208" s="45" t="s">
        <v>67</v>
      </c>
      <c r="AO208" s="12">
        <f t="shared" ca="1" si="51"/>
        <v>1</v>
      </c>
      <c r="AP208" s="15">
        <f t="shared" si="52"/>
        <v>1</v>
      </c>
      <c r="AQ208" s="15">
        <f t="shared" si="53"/>
        <v>1</v>
      </c>
      <c r="AR208" s="15">
        <f t="shared" si="54"/>
        <v>1</v>
      </c>
      <c r="AS208" s="26">
        <f t="shared" si="55"/>
        <v>1</v>
      </c>
    </row>
    <row r="209" spans="1:45">
      <c r="A209" t="str">
        <f>'Model output'!A208</f>
        <v>TCGA-EM-A3OB</v>
      </c>
      <c r="B209" s="52">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4"/>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output'!G208)),AND(ISNUMBER(SEARCH("3",'Model output'!G208)),NOT(ISNUMBER(SEARCH("N3",'Model output'!G208)))),ISNUMBER(SEARCH("IV",'Model output'!G208)),ISNUMBER(SEARCH("four",'Model output'!G208)),ISNUMBER(SEARCH("4",'Model output'!G208)),ISNUMBER(SEARCH("V ",'Model output'!G208)),ISNUMBER(SEARCH("five",'Model output'!G208)),ISNUMBER(SEARCH("5",'Model output'!G208))))), "lateral", "central"))</f>
        <v/>
      </c>
      <c r="H209" t="str">
        <f>IF('Model output'!H208="","negative", IF('Model output'!H208=" ", "negative", IF('Model output'!H208="[]", "negative", IF(ISNUMBER(SEARCH("lymph node",'Model output'!H208)),"negative", IF(ISNUMBER(SEARCH("adipose tissue",'Model output'!H208)), "negative", IF(ISNUMBER(SEARCH("neck dissection",'Model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46"/>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 carcinoma, follicular variant</v>
      </c>
      <c r="O209" t="str">
        <f>IF('Model output'!M208="","",'Model output'!M208)</f>
        <v>Follicular architecture, Classical cytomorphology</v>
      </c>
      <c r="P209" t="str">
        <f>IF('Model output'!N208="","",'Model output'!N208)</f>
        <v>2.2 cm</v>
      </c>
      <c r="Q209" t="str">
        <f t="shared" si="45"/>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output'!P208="",'Model output'!P208="C",ISNUMBER(SEARCH("Not identified", 'Model output'!P208)),ISNUMBER(SEARCH("Absent",'Model output'!P208)),ISNUMBER(SEARCH("Absence",'Model output'!P208)),AND(ISNUMBER(SEARCH("No",'Model output'!P208)),NOT(ISNUMBER(SEARCH("diagnostic",'Model output'!P208)))),ISNUMBER(SEARCH("Negative",'Model output'!P208))),"negative","positive")</f>
        <v>negative</v>
      </c>
      <c r="T209">
        <f>IF('Model output'!O208="","",'Model output'!O208)</f>
        <v>1</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9" t="str">
        <f>IF('Model output'!S208="","",'Model output'!S208)</f>
        <v/>
      </c>
      <c r="Y209" t="str">
        <f>IF(OR('Model output'!S208="",ISNUMBER(SEARCH("No extension",'Model output'!S208)),ISNUMBER(SEARCH("Absent",'Model output'!S208)),ISNUMBER(SEARCH("Absence",'Model output'!S208)),AND(ISNUMBER(SEARCH("Not identified",'Model output'!S208)),NOT(ISNUMBER(SEARCH("Present, minimal",'Model output'!S208)))),AND(ISNUMBER(SEARCH("No",'Model output'!S208)),NOT(ISNUMBER(SEARCH("carcinoma",'Model output'!S208))),NOT(ISNUMBER(SEARCH("Present, minimal",'Model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muscle",X209)),ISNUMBER(SEARCH("larynx",X209)),AND(ISNUMBER(SEARCH("trachea",X209)),NOT(ISNUMBER(SEARCH("peritracheal fibroadipose tissue",X209)))),ISNUMBER(SEARCH("esophagus",X209)),ISNUMBER(SEARCH("recurrent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33" t="str">
        <f>IF(OR('Model output'!V208="", AND(ISERROR(SEARCH("Positive",'Model output'!V208)), ISNUMBER(SEARCH("Negative",'Model output'!V208))), ISNUMBER(SEARCH("Cannot be assessed",'Model output'!V208)), AND(ISNUMBER(SEARCH("Uninvolved",'Model output'!V208)),NOT(ISNUMBER(SEARCH("margin(s) involved",'Model output'!V208))),NOT(ISNUMBER(SEARCH("Involved by carcinoma for the second tumor",'Model output'!V208)))), ISNUMBER(SEARCH("No involvement",'Model output'!V208)), AND(NOT(ISNUMBER(SEARCH("focal",'Model output'!V208))),ISNUMBER(SEARCH("Free",'Model output'!V208))), ISNUMBER(SEARCH("narrowly excised",'Model output'!V208)), ISNUMBER(SEARCH("none",'Model output'!V208)), ISNUMBER(SEARCH("R0",'Model output'!V208)), ISNUMBER(SEARCH("&lt;0.2 mm",'Model output'!V208)), ISNUMBER(SEARCH("1 mm",'Model output'!V208)), ISNUMBER(SEARCH("0.1 CM",'Model output'!V208)), ISNUMBER(SEARCH("less than 0.2 mm",'Model output'!V208)), ISNUMBER(SEARCH("less than 1.0 mm",'Model output'!V208)), ISNUMBER(SEARCH("less than 0.5 mm",'Model output'!V208)), ISNUMBER(SEARCH("abut",'Model output'!V208))), "negative", "positive")</f>
        <v>negative</v>
      </c>
      <c r="AE209" s="40"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OR(ISNUMBER(SEARCH("papillary",N209,1)),ISNUMBER(SEARCH("papillary carcinoma",O209,1))),S209="positive"),AND(AND(ISNUMBER(J209),J209&gt;=5),M209=""),AND(AND(ISNUMBER(J209),J209&gt;=5),AND(ISNUMBER(M209),M209&gt;=1)),AND(ISNUMBER(SERACH("papillary",N209)),OR(Y209="positive",Z209="positive"), ISNUMBER(SEARCH("BRAF",AB209)))),"intermediate","low"))</f>
        <v>low</v>
      </c>
      <c r="AF209" s="41" t="str">
        <f t="shared" si="47"/>
        <v>2</v>
      </c>
      <c r="AG209" s="41" t="str">
        <f t="shared" si="48"/>
        <v>0</v>
      </c>
      <c r="AH209" s="41" t="str">
        <f t="shared" si="49"/>
        <v>0</v>
      </c>
      <c r="AI209" s="46" t="str">
        <f t="shared" si="50"/>
        <v>I</v>
      </c>
      <c r="AJ209" s="40" t="s">
        <v>741</v>
      </c>
      <c r="AK209" s="45" t="s">
        <v>1005</v>
      </c>
      <c r="AL209" s="45" t="s">
        <v>1003</v>
      </c>
      <c r="AM209" s="45" t="s">
        <v>1006</v>
      </c>
      <c r="AN209" s="45" t="s">
        <v>67</v>
      </c>
      <c r="AO209" s="12">
        <f t="shared" ca="1" si="51"/>
        <v>1</v>
      </c>
      <c r="AP209" s="15">
        <f t="shared" si="52"/>
        <v>1</v>
      </c>
      <c r="AQ209" s="15">
        <f t="shared" si="53"/>
        <v>1</v>
      </c>
      <c r="AR209" s="15">
        <f t="shared" si="54"/>
        <v>1</v>
      </c>
      <c r="AS209" s="26">
        <f t="shared" si="55"/>
        <v>1</v>
      </c>
    </row>
    <row r="210" spans="1:45">
      <c r="A210" t="str">
        <f>'Model output'!A209</f>
        <v>TCGA-EM-A3ST</v>
      </c>
      <c r="B210" s="52">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X</v>
      </c>
      <c r="F210" t="str">
        <f t="shared" si="44"/>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output'!G209)),AND(ISNUMBER(SEARCH("3",'Model output'!G209)),NOT(ISNUMBER(SEARCH("N3",'Model output'!G209)))),ISNUMBER(SEARCH("IV",'Model output'!G209)),ISNUMBER(SEARCH("four",'Model output'!G209)),ISNUMBER(SEARCH("4",'Model output'!G209)),ISNUMBER(SEARCH("V ",'Model output'!G209)),ISNUMBER(SEARCH("five",'Model output'!G209)),ISNUMBER(SEARCH("5",'Model output'!G209))))), "lateral", "central"))</f>
        <v/>
      </c>
      <c r="H210" t="str">
        <f>IF('Model output'!H209="","negative", IF('Model output'!H209=" ", "negative", IF('Model output'!H209="[]", "negative", IF(ISNUMBER(SEARCH("lymph node",'Model output'!H209)),"negative", IF(ISNUMBER(SEARCH("adipose tissue",'Model output'!H209)), "negative", IF(ISNUMBER(SEARCH("neck dissection",'Model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46"/>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 carcinoma, follicular variant</v>
      </c>
      <c r="O210" t="str">
        <f>IF('Model output'!M209="","",'Model output'!M209)</f>
        <v>Follicular variant</v>
      </c>
      <c r="P210" t="str">
        <f>IF('Model output'!N209="","",'Model output'!N209)</f>
        <v>5.4 cm</v>
      </c>
      <c r="Q210" t="str">
        <f t="shared" si="45"/>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output'!P209="",'Model output'!P209="C",ISNUMBER(SEARCH("Not identified", 'Model output'!P209)),ISNUMBER(SEARCH("Absent",'Model output'!P209)),ISNUMBER(SEARCH("Absence",'Model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focal extent (less than 4 vessels)</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9" t="str">
        <f>IF('Model output'!S209="","",'Model output'!S209)</f>
        <v/>
      </c>
      <c r="Y210" t="str">
        <f>IF(OR('Model output'!S209="",ISNUMBER(SEARCH("No extension",'Model output'!S209)),ISNUMBER(SEARCH("Absent",'Model output'!S209)),ISNUMBER(SEARCH("Absence",'Model output'!S209)),AND(ISNUMBER(SEARCH("Not identified",'Model output'!S209)),NOT(ISNUMBER(SEARCH("Present, minimal",'Model output'!S209)))),AND(ISNUMBER(SEARCH("No",'Model output'!S209)),NOT(ISNUMBER(SEARCH("carcinoma",'Model output'!S209))),NOT(ISNUMBER(SEARCH("Present, minimal",'Model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muscle",X210)),ISNUMBER(SEARCH("larynx",X210)),AND(ISNUMBER(SEARCH("trachea",X210)),NOT(ISNUMBER(SEARCH("peritracheal fibroadipose tissue",X210)))),ISNUMBER(SEARCH("esophagus",X210)),ISNUMBER(SEARCH("recurrent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33" t="str">
        <f>IF(OR('Model output'!V209="", AND(ISERROR(SEARCH("Positive",'Model output'!V209)), ISNUMBER(SEARCH("Negative",'Model output'!V209))), ISNUMBER(SEARCH("Cannot be assessed",'Model output'!V209)), AND(ISNUMBER(SEARCH("Uninvolved",'Model output'!V209)),NOT(ISNUMBER(SEARCH("margin(s) involved",'Model output'!V209))),NOT(ISNUMBER(SEARCH("Involved by carcinoma for the second tumor",'Model output'!V209)))), ISNUMBER(SEARCH("No involvement",'Model output'!V209)), AND(NOT(ISNUMBER(SEARCH("focal",'Model output'!V209))),ISNUMBER(SEARCH("Free",'Model output'!V209))), ISNUMBER(SEARCH("narrowly excised",'Model output'!V209)), ISNUMBER(SEARCH("none",'Model output'!V209)), ISNUMBER(SEARCH("R0",'Model output'!V209)), ISNUMBER(SEARCH("&lt;0.2 mm",'Model output'!V209)), ISNUMBER(SEARCH("1 mm",'Model output'!V209)), ISNUMBER(SEARCH("0.1 CM",'Model output'!V209)), ISNUMBER(SEARCH("less than 0.2 mm",'Model output'!V209)), ISNUMBER(SEARCH("less than 1.0 mm",'Model output'!V209)), ISNUMBER(SEARCH("less than 0.5 mm",'Model output'!V209)), ISNUMBER(SEARCH("abut",'Model output'!V209))), "negative", "positive")</f>
        <v>negative</v>
      </c>
      <c r="AE210" s="40"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OR(ISNUMBER(SEARCH("papillary",N210,1)),ISNUMBER(SEARCH("papillary carcinoma",O210,1))),S210="positive"),AND(AND(ISNUMBER(J210),J210&gt;=5),M210=""),AND(AND(ISNUMBER(J210),J210&gt;=5),AND(ISNUMBER(M210),M210&gt;=1)),AND(ISNUMBER(SERACH("papillary",N210)),OR(Y210="positive",Z210="positive"), ISNUMBER(SEARCH("BRAF",AB210)))),"intermediate","low"))</f>
        <v>intermediate</v>
      </c>
      <c r="AF210" s="41" t="str">
        <f t="shared" si="47"/>
        <v>3a</v>
      </c>
      <c r="AG210" s="41" t="str">
        <f t="shared" si="48"/>
        <v>0</v>
      </c>
      <c r="AH210" s="41" t="str">
        <f t="shared" si="49"/>
        <v>0</v>
      </c>
      <c r="AI210" s="46" t="str">
        <f t="shared" si="50"/>
        <v>II</v>
      </c>
      <c r="AJ210" s="40" t="s">
        <v>742</v>
      </c>
      <c r="AK210" s="45" t="s">
        <v>1008</v>
      </c>
      <c r="AL210" s="45" t="s">
        <v>1003</v>
      </c>
      <c r="AM210" s="45" t="s">
        <v>1006</v>
      </c>
      <c r="AN210" s="45" t="s">
        <v>1004</v>
      </c>
      <c r="AO210" s="12">
        <f t="shared" ca="1" si="51"/>
        <v>1</v>
      </c>
      <c r="AP210" s="15">
        <f t="shared" si="52"/>
        <v>1</v>
      </c>
      <c r="AQ210" s="15">
        <f t="shared" si="53"/>
        <v>1</v>
      </c>
      <c r="AR210" s="15">
        <f t="shared" si="54"/>
        <v>1</v>
      </c>
      <c r="AS210" s="26">
        <f t="shared" si="55"/>
        <v>1</v>
      </c>
    </row>
    <row r="211" spans="1:45">
      <c r="A211" t="str">
        <f>'Model output'!A210</f>
        <v>TCGA-EM-A3SU</v>
      </c>
      <c r="B211" s="52">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
      </c>
      <c r="F211" t="str">
        <f t="shared" si="44"/>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output'!G210)),AND(ISNUMBER(SEARCH("3",'Model output'!G210)),NOT(ISNUMBER(SEARCH("N3",'Model output'!G210)))),ISNUMBER(SEARCH("IV",'Model output'!G210)),ISNUMBER(SEARCH("four",'Model output'!G210)),ISNUMBER(SEARCH("4",'Model output'!G210)),ISNUMBER(SEARCH("V ",'Model output'!G210)),ISNUMBER(SEARCH("five",'Model output'!G210)),ISNUMBER(SEARCH("5",'Model output'!G210))))), "lateral", "central"))</f>
        <v>central</v>
      </c>
      <c r="H211" t="str">
        <f>IF('Model output'!H210="","negative", IF('Model output'!H210=" ", "negative", IF('Model output'!H210="[]", "negative", IF(ISNUMBER(SEARCH("lymph node",'Model output'!H210)),"negative", IF(ISNUMBER(SEARCH("adipose tissue",'Model output'!H210)), "negative", IF(ISNUMBER(SEARCH("neck dissection",'Model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46"/>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 carcinoma</v>
      </c>
      <c r="O211" t="str">
        <f>IF('Model output'!M210="","",'Model output'!M210)</f>
        <v>classical, follicular variant</v>
      </c>
      <c r="P211" t="str">
        <f>IF('Model output'!N210="","",'Model output'!N210)</f>
        <v>2.1 cm</v>
      </c>
      <c r="Q211" t="str">
        <f t="shared" si="45"/>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output'!P210="",'Model output'!P210="C",ISNUMBER(SEARCH("Not identified", 'Model output'!P210)),ISNUMBER(SEARCH("Absent",'Model output'!P210)),ISNUMBER(SEARCH("Absence",'Model output'!P210)),AND(ISNUMBER(SEARCH("No",'Model output'!P210)),NOT(ISNUMBER(SEARCH("diagnostic",'Model output'!P210)))),ISNUMBER(SEARCH("Negative",'Model output'!P210))),"negative","positive")</f>
        <v>negative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9" t="str">
        <f>IF('Model output'!S210="","",'Model output'!S210)</f>
        <v/>
      </c>
      <c r="Y211" t="str">
        <f>IF(OR('Model output'!S210="",ISNUMBER(SEARCH("No extension",'Model output'!S210)),ISNUMBER(SEARCH("Absent",'Model output'!S210)),ISNUMBER(SEARCH("Absence",'Model output'!S210)),AND(ISNUMBER(SEARCH("Not identified",'Model output'!S210)),NOT(ISNUMBER(SEARCH("Present, minimal",'Model output'!S210)))),AND(ISNUMBER(SEARCH("No",'Model output'!S210)),NOT(ISNUMBER(SEARCH("carcinoma",'Model output'!S210))),NOT(ISNUMBER(SEARCH("Present, minimal",'Model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muscle",X211)),ISNUMBER(SEARCH("larynx",X211)),AND(ISNUMBER(SEARCH("trachea",X211)),NOT(ISNUMBER(SEARCH("peritracheal fibroadipose tissue",X211)))),ISNUMBER(SEARCH("esophagus",X211)),ISNUMBER(SEARCH("recurrent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33" t="str">
        <f>IF(OR('Model output'!V210="", AND(ISERROR(SEARCH("Positive",'Model output'!V210)), ISNUMBER(SEARCH("Negative",'Model output'!V210))), ISNUMBER(SEARCH("Cannot be assessed",'Model output'!V210)), AND(ISNUMBER(SEARCH("Uninvolved",'Model output'!V210)),NOT(ISNUMBER(SEARCH("margin(s) involved",'Model output'!V210))),NOT(ISNUMBER(SEARCH("Involved by carcinoma for the second tumor",'Model output'!V210)))), ISNUMBER(SEARCH("No involvement",'Model output'!V210)), AND(NOT(ISNUMBER(SEARCH("focal",'Model output'!V210))),ISNUMBER(SEARCH("Free",'Model output'!V210))), ISNUMBER(SEARCH("narrowly excised",'Model output'!V210)), ISNUMBER(SEARCH("none",'Model output'!V210)), ISNUMBER(SEARCH("R0",'Model output'!V210)), ISNUMBER(SEARCH("&lt;0.2 mm",'Model output'!V210)), ISNUMBER(SEARCH("1 mm",'Model output'!V210)), ISNUMBER(SEARCH("0.1 CM",'Model output'!V210)), ISNUMBER(SEARCH("less than 0.2 mm",'Model output'!V210)), ISNUMBER(SEARCH("less than 1.0 mm",'Model output'!V210)), ISNUMBER(SEARCH("less than 0.5 mm",'Model output'!V210)), ISNUMBER(SEARCH("abut",'Model output'!V210))), "negative", "positive")</f>
        <v>negative</v>
      </c>
      <c r="AE211" s="40"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OR(ISNUMBER(SEARCH("papillary",N211,1)),ISNUMBER(SEARCH("papillary carcinoma",O211,1))),S211="positive"),AND(AND(ISNUMBER(J211),J211&gt;=5),M211=""),AND(AND(ISNUMBER(J211),J211&gt;=5),AND(ISNUMBER(M211),M211&gt;=1)),AND(ISNUMBER(SERACH("papillary",N211)),OR(Y211="positive",Z211="positive"), ISNUMBER(SEARCH("BRAF",AB211)))),"intermediate","low"))</f>
        <v>low</v>
      </c>
      <c r="AF211" s="41" t="str">
        <f t="shared" si="47"/>
        <v>2</v>
      </c>
      <c r="AG211" s="41" t="str">
        <f t="shared" si="48"/>
        <v>1a</v>
      </c>
      <c r="AH211" s="41" t="str">
        <f t="shared" si="49"/>
        <v>0</v>
      </c>
      <c r="AI211" s="46" t="str">
        <f t="shared" si="50"/>
        <v>I</v>
      </c>
      <c r="AJ211" s="40" t="s">
        <v>742</v>
      </c>
      <c r="AK211" s="45" t="s">
        <v>1005</v>
      </c>
      <c r="AL211" s="45" t="s">
        <v>1002</v>
      </c>
      <c r="AM211" s="45" t="s">
        <v>1006</v>
      </c>
      <c r="AN211" s="45" t="s">
        <v>67</v>
      </c>
      <c r="AO211" s="12">
        <f t="shared" ca="1" si="51"/>
        <v>0</v>
      </c>
      <c r="AP211" s="15">
        <f t="shared" si="52"/>
        <v>1</v>
      </c>
      <c r="AQ211" s="15">
        <f t="shared" si="53"/>
        <v>0</v>
      </c>
      <c r="AR211" s="15">
        <f t="shared" si="54"/>
        <v>1</v>
      </c>
      <c r="AS211" s="26">
        <f t="shared" si="55"/>
        <v>1</v>
      </c>
    </row>
    <row r="212" spans="1:45">
      <c r="A212" t="str">
        <f>'Model output'!A211</f>
        <v>TCGA-EM-A3SX</v>
      </c>
      <c r="B212" s="52">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4"/>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output'!G211)),AND(ISNUMBER(SEARCH("3",'Model output'!G211)),NOT(ISNUMBER(SEARCH("N3",'Model output'!G211)))),ISNUMBER(SEARCH("IV",'Model output'!G211)),ISNUMBER(SEARCH("four",'Model output'!G211)),ISNUMBER(SEARCH("4",'Model output'!G211)),ISNUMBER(SEARCH("V ",'Model output'!G211)),ISNUMBER(SEARCH("five",'Model output'!G211)),ISNUMBER(SEARCH("5",'Model output'!G211))))), "lateral", "central"))</f>
        <v>central</v>
      </c>
      <c r="H212" t="str">
        <f>IF('Model output'!H211="","negative", IF('Model output'!H211=" ", "negative", IF('Model output'!H211="[]", "negative", IF(ISNUMBER(SEARCH("lymph node",'Model output'!H211)),"negative", IF(ISNUMBER(SEARCH("adipose tissue",'Model output'!H211)), "negative", IF(ISNUMBER(SEARCH("neck dissection",'Model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46"/>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 carcinoma</v>
      </c>
      <c r="O212" t="str">
        <f>IF('Model output'!M211="","",'Model output'!M211)</f>
        <v>classical (usual)</v>
      </c>
      <c r="P212" t="str">
        <f>IF('Model output'!N211="","",'Model output'!N211)</f>
        <v>4.4 cm</v>
      </c>
      <c r="Q212" t="str">
        <f t="shared" si="45"/>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output'!P211="",'Model output'!P211="C",ISNUMBER(SEARCH("Not identified", 'Model output'!P211)),ISNUMBER(SEARCH("Absent",'Model output'!P211)),ISNUMBER(SEARCH("Absence",'Model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9" t="str">
        <f>IF('Model output'!S211="","",'Model output'!S211)</f>
        <v/>
      </c>
      <c r="Y212" t="str">
        <f>IF(OR('Model output'!S211="",ISNUMBER(SEARCH("No extension",'Model output'!S211)),ISNUMBER(SEARCH("Absent",'Model output'!S211)),ISNUMBER(SEARCH("Absence",'Model output'!S211)),AND(ISNUMBER(SEARCH("Not identified",'Model output'!S211)),NOT(ISNUMBER(SEARCH("Present, minimal",'Model output'!S211)))),AND(ISNUMBER(SEARCH("No",'Model output'!S211)),NOT(ISNUMBER(SEARCH("carcinoma",'Model output'!S211))),NOT(ISNUMBER(SEARCH("Present, minimal",'Model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muscle",X212)),ISNUMBER(SEARCH("larynx",X212)),AND(ISNUMBER(SEARCH("trachea",X212)),NOT(ISNUMBER(SEARCH("peritracheal fibroadipose tissue",X212)))),ISNUMBER(SEARCH("esophagus",X212)),ISNUMBER(SEARCH("recurrent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33" t="str">
        <f>IF(OR('Model output'!V211="", AND(ISERROR(SEARCH("Positive",'Model output'!V211)), ISNUMBER(SEARCH("Negative",'Model output'!V211))), ISNUMBER(SEARCH("Cannot be assessed",'Model output'!V211)), AND(ISNUMBER(SEARCH("Uninvolved",'Model output'!V211)),NOT(ISNUMBER(SEARCH("margin(s) involved",'Model output'!V211))),NOT(ISNUMBER(SEARCH("Involved by carcinoma for the second tumor",'Model output'!V211)))), ISNUMBER(SEARCH("No involvement",'Model output'!V211)), AND(NOT(ISNUMBER(SEARCH("focal",'Model output'!V211))),ISNUMBER(SEARCH("Free",'Model output'!V211))), ISNUMBER(SEARCH("narrowly excised",'Model output'!V211)), ISNUMBER(SEARCH("none",'Model output'!V211)), ISNUMBER(SEARCH("R0",'Model output'!V211)), ISNUMBER(SEARCH("&lt;0.2 mm",'Model output'!V211)), ISNUMBER(SEARCH("1 mm",'Model output'!V211)), ISNUMBER(SEARCH("0.1 CM",'Model output'!V211)), ISNUMBER(SEARCH("less than 0.2 mm",'Model output'!V211)), ISNUMBER(SEARCH("less than 1.0 mm",'Model output'!V211)), ISNUMBER(SEARCH("less than 0.5 mm",'Model output'!V211)), ISNUMBER(SEARCH("abut",'Model output'!V211))), "negative", "positive")</f>
        <v>positive</v>
      </c>
      <c r="AE212" s="40"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OR(ISNUMBER(SEARCH("papillary",N212,1)),ISNUMBER(SEARCH("papillary carcinoma",O212,1))),S212="positive"),AND(AND(ISNUMBER(J212),J212&gt;=5),M212=""),AND(AND(ISNUMBER(J212),J212&gt;=5),AND(ISNUMBER(M212),M212&gt;=1)),AND(ISNUMBER(SERACH("papillary",N212)),OR(Y212="positive",Z212="positive"), ISNUMBER(SEARCH("BRAF",AB212)))),"intermediate","low"))</f>
        <v>high</v>
      </c>
      <c r="AF212" s="41" t="str">
        <f t="shared" si="47"/>
        <v>3a</v>
      </c>
      <c r="AG212" s="41" t="str">
        <f t="shared" si="48"/>
        <v>1a</v>
      </c>
      <c r="AH212" s="41" t="str">
        <f t="shared" si="49"/>
        <v>0</v>
      </c>
      <c r="AI212" s="46" t="str">
        <f t="shared" si="50"/>
        <v>I</v>
      </c>
      <c r="AJ212" s="40" t="s">
        <v>738</v>
      </c>
      <c r="AK212" s="45" t="s">
        <v>1008</v>
      </c>
      <c r="AL212" s="45" t="s">
        <v>1007</v>
      </c>
      <c r="AM212" s="45" t="s">
        <v>1006</v>
      </c>
      <c r="AN212" s="45" t="s">
        <v>67</v>
      </c>
      <c r="AO212" s="12">
        <f t="shared" si="51"/>
        <v>1</v>
      </c>
      <c r="AP212" s="15">
        <f t="shared" si="52"/>
        <v>1</v>
      </c>
      <c r="AQ212" s="15">
        <f t="shared" si="53"/>
        <v>1</v>
      </c>
      <c r="AR212" s="15">
        <f t="shared" si="54"/>
        <v>1</v>
      </c>
      <c r="AS212" s="26">
        <f t="shared" si="55"/>
        <v>1</v>
      </c>
    </row>
    <row r="213" spans="1:45">
      <c r="A213" t="str">
        <f>'Model output'!A212</f>
        <v>TCGA-EM-A3SY</v>
      </c>
      <c r="B213" s="52">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4"/>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output'!G212)),AND(ISNUMBER(SEARCH("3",'Model output'!G212)),NOT(ISNUMBER(SEARCH("N3",'Model output'!G212)))),ISNUMBER(SEARCH("IV",'Model output'!G212)),ISNUMBER(SEARCH("four",'Model output'!G212)),ISNUMBER(SEARCH("4",'Model output'!G212)),ISNUMBER(SEARCH("V ",'Model output'!G212)),ISNUMBER(SEARCH("five",'Model output'!G212)),ISNUMBER(SEARCH("5",'Model output'!G212))))), "lateral", "central"))</f>
        <v/>
      </c>
      <c r="H213" t="str">
        <f>IF('Model output'!H212="","negative", IF('Model output'!H212=" ", "negative", IF('Model output'!H212="[]", "negative", IF(ISNUMBER(SEARCH("lymph node",'Model output'!H212)),"negative", IF(ISNUMBER(SEARCH("adipose tissue",'Model output'!H212)), "negative", IF(ISNUMBER(SEARCH("neck dissection",'Model output'!H212)),"negative","positive"))))))</f>
        <v>negative</v>
      </c>
      <c r="I213" t="str">
        <f>IF('Model output'!I212="","",IF(ISNUMBER('Model output'!I212),'Model output'!I212,1))</f>
        <v/>
      </c>
      <c r="J213" t="str">
        <f>IF('Model output'!J212="","",IF(AND(ISNUMBER('Model output'!J212),'Model output'!J212&lt;=I213),'Model output'!J212,IF(ISNUMBER(SEARCH("0/",'Model output'!J212)),0,1)))</f>
        <v/>
      </c>
      <c r="K213" t="str" cm="1">
        <f t="array" ref="K213">IF(COUNT(FIND({0,1,2,3,4,5,6,7,8,9},'Model output'!K212))&gt;0,'Model output'!K212,"")</f>
        <v/>
      </c>
      <c r="L213" s="8" t="str">
        <f t="shared" si="46"/>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 carcinoma</v>
      </c>
      <c r="O213" t="str">
        <f>IF('Model output'!M212="","",'Model output'!M212)</f>
        <v>oncocytic</v>
      </c>
      <c r="P213" t="str">
        <f>IF('Model output'!N212="","",'Model output'!N212)</f>
        <v>1.4 cm</v>
      </c>
      <c r="Q213" t="str">
        <f t="shared" si="45"/>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output'!P212="",'Model output'!P212="C",ISNUMBER(SEARCH("Not identified", 'Model output'!P212)),ISNUMBER(SEARCH("Absent",'Model output'!P212)),ISNUMBER(SEARCH("Absence",'Model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9" t="str">
        <f>IF('Model output'!S212="","",'Model output'!S212)</f>
        <v/>
      </c>
      <c r="Y213" t="str">
        <f>IF(OR('Model output'!S212="",ISNUMBER(SEARCH("No extension",'Model output'!S212)),ISNUMBER(SEARCH("Absent",'Model output'!S212)),ISNUMBER(SEARCH("Absence",'Model output'!S212)),AND(ISNUMBER(SEARCH("Not identified",'Model output'!S212)),NOT(ISNUMBER(SEARCH("Present, minimal",'Model output'!S212)))),AND(ISNUMBER(SEARCH("No",'Model output'!S212)),NOT(ISNUMBER(SEARCH("carcinoma",'Model output'!S212))),NOT(ISNUMBER(SEARCH("Present, minimal",'Model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muscle",X213)),ISNUMBER(SEARCH("larynx",X213)),AND(ISNUMBER(SEARCH("trachea",X213)),NOT(ISNUMBER(SEARCH("peritracheal fibroadipose tissue",X213)))),ISNUMBER(SEARCH("esophagus",X213)),ISNUMBER(SEARCH("recurrent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33" t="str">
        <f>IF(OR('Model output'!V212="", AND(ISERROR(SEARCH("Positive",'Model output'!V212)), ISNUMBER(SEARCH("Negative",'Model output'!V212))), ISNUMBER(SEARCH("Cannot be assessed",'Model output'!V212)), AND(ISNUMBER(SEARCH("Uninvolved",'Model output'!V212)),NOT(ISNUMBER(SEARCH("margin(s) involved",'Model output'!V212))),NOT(ISNUMBER(SEARCH("Involved by carcinoma for the second tumor",'Model output'!V212)))), ISNUMBER(SEARCH("No involvement",'Model output'!V212)), AND(NOT(ISNUMBER(SEARCH("focal",'Model output'!V212))),ISNUMBER(SEARCH("Free",'Model output'!V212))), ISNUMBER(SEARCH("narrowly excised",'Model output'!V212)), ISNUMBER(SEARCH("none",'Model output'!V212)), ISNUMBER(SEARCH("R0",'Model output'!V212)), ISNUMBER(SEARCH("&lt;0.2 mm",'Model output'!V212)), ISNUMBER(SEARCH("1 mm",'Model output'!V212)), ISNUMBER(SEARCH("0.1 CM",'Model output'!V212)), ISNUMBER(SEARCH("less than 0.2 mm",'Model output'!V212)), ISNUMBER(SEARCH("less than 1.0 mm",'Model output'!V212)), ISNUMBER(SEARCH("less than 0.5 mm",'Model output'!V212)), ISNUMBER(SEARCH("abut",'Model output'!V212))), "negative", "positive")</f>
        <v>negative</v>
      </c>
      <c r="AE213" s="40"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OR(ISNUMBER(SEARCH("papillary",N213,1)),ISNUMBER(SEARCH("papillary carcinoma",O213,1))),S213="positive"),AND(AND(ISNUMBER(J213),J213&gt;=5),M213=""),AND(AND(ISNUMBER(J213),J213&gt;=5),AND(ISNUMBER(M213),M213&gt;=1)),AND(ISNUMBER(SERACH("papillary",N213)),OR(Y213="positive",Z213="positive"), ISNUMBER(SEARCH("BRAF",AB213)))),"intermediate","low"))</f>
        <v>low</v>
      </c>
      <c r="AF213" s="41" t="str">
        <f t="shared" si="47"/>
        <v>1b</v>
      </c>
      <c r="AG213" s="41" t="str">
        <f t="shared" si="48"/>
        <v>0</v>
      </c>
      <c r="AH213" s="41" t="str">
        <f t="shared" si="49"/>
        <v>0</v>
      </c>
      <c r="AI213" s="46" t="str">
        <f t="shared" si="50"/>
        <v>I</v>
      </c>
      <c r="AJ213" s="40" t="s">
        <v>741</v>
      </c>
      <c r="AK213" s="45" t="s">
        <v>1002</v>
      </c>
      <c r="AL213" s="45" t="s">
        <v>1006</v>
      </c>
      <c r="AM213" s="45" t="s">
        <v>1006</v>
      </c>
      <c r="AN213" s="45" t="s">
        <v>67</v>
      </c>
      <c r="AO213" s="12">
        <f t="shared" ca="1" si="51"/>
        <v>1</v>
      </c>
      <c r="AP213" s="15">
        <f t="shared" si="52"/>
        <v>1</v>
      </c>
      <c r="AQ213" s="15">
        <f t="shared" si="53"/>
        <v>1</v>
      </c>
      <c r="AR213" s="15">
        <f t="shared" si="54"/>
        <v>1</v>
      </c>
      <c r="AS213" s="26">
        <f t="shared" si="55"/>
        <v>1</v>
      </c>
    </row>
    <row r="214" spans="1:45">
      <c r="A214" t="str">
        <f>'Model output'!A213</f>
        <v>TCGA-EM-A3SZ</v>
      </c>
      <c r="B214" s="52">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4"/>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output'!G213)),AND(ISNUMBER(SEARCH("3",'Model output'!G213)),NOT(ISNUMBER(SEARCH("N3",'Model output'!G213)))),ISNUMBER(SEARCH("IV",'Model output'!G213)),ISNUMBER(SEARCH("four",'Model output'!G213)),ISNUMBER(SEARCH("4",'Model output'!G213)),ISNUMBER(SEARCH("V ",'Model output'!G213)),ISNUMBER(SEARCH("five",'Model output'!G213)),ISNUMBER(SEARCH("5",'Model output'!G213))))), "lateral", "central"))</f>
        <v/>
      </c>
      <c r="H214" t="str">
        <f>IF('Model output'!H213="","negative", IF('Model output'!H213=" ", "negative", IF('Model output'!H213="[]", "negative", IF(ISNUMBER(SEARCH("lymph node",'Model output'!H213)),"negative", IF(ISNUMBER(SEARCH("adipose tissue",'Model output'!H213)), "negative", IF(ISNUMBER(SEARCH("neck dissection",'Model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46"/>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 carcinoma</v>
      </c>
      <c r="O214" t="str">
        <f>IF('Model output'!M213="","",'Model output'!M213)</f>
        <v>Classical, Warthin-like variant, Tall cell, Hobnail cell change</v>
      </c>
      <c r="P214" t="str">
        <f>IF('Model output'!N213="","",'Model output'!N213)</f>
        <v>2.6 cm</v>
      </c>
      <c r="Q214" t="str">
        <f t="shared" si="45"/>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output'!P213="",'Model output'!P213="C",ISNUMBER(SEARCH("Not identified", 'Model output'!P213)),ISNUMBER(SEARCH("Absent",'Model output'!P213)),ISNUMBER(SEARCH("Absence",'Model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9" t="str">
        <f>IF('Model output'!S213="","",'Model output'!S213)</f>
        <v/>
      </c>
      <c r="Y214" t="str">
        <f>IF(OR('Model output'!S213="",ISNUMBER(SEARCH("No extension",'Model output'!S213)),ISNUMBER(SEARCH("Absent",'Model output'!S213)),ISNUMBER(SEARCH("Absence",'Model output'!S213)),AND(ISNUMBER(SEARCH("Not identified",'Model output'!S213)),NOT(ISNUMBER(SEARCH("Present, minimal",'Model output'!S213)))),AND(ISNUMBER(SEARCH("No",'Model output'!S213)),NOT(ISNUMBER(SEARCH("carcinoma",'Model output'!S213))),NOT(ISNUMBER(SEARCH("Present, minimal",'Model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muscle",X214)),ISNUMBER(SEARCH("larynx",X214)),AND(ISNUMBER(SEARCH("trachea",X214)),NOT(ISNUMBER(SEARCH("peritracheal fibroadipose tissue",X214)))),ISNUMBER(SEARCH("esophagus",X214)),ISNUMBER(SEARCH("recurrent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33" t="str">
        <f>IF(OR('Model output'!V213="", AND(ISERROR(SEARCH("Positive",'Model output'!V213)), ISNUMBER(SEARCH("Negative",'Model output'!V213))), ISNUMBER(SEARCH("Cannot be assessed",'Model output'!V213)), AND(ISNUMBER(SEARCH("Uninvolved",'Model output'!V213)),NOT(ISNUMBER(SEARCH("margin(s) involved",'Model output'!V213))),NOT(ISNUMBER(SEARCH("Involved by carcinoma for the second tumor",'Model output'!V213)))), ISNUMBER(SEARCH("No involvement",'Model output'!V213)), AND(NOT(ISNUMBER(SEARCH("focal",'Model output'!V213))),ISNUMBER(SEARCH("Free",'Model output'!V213))), ISNUMBER(SEARCH("narrowly excised",'Model output'!V213)), ISNUMBER(SEARCH("none",'Model output'!V213)), ISNUMBER(SEARCH("R0",'Model output'!V213)), ISNUMBER(SEARCH("&lt;0.2 mm",'Model output'!V213)), ISNUMBER(SEARCH("1 mm",'Model output'!V213)), ISNUMBER(SEARCH("0.1 CM",'Model output'!V213)), ISNUMBER(SEARCH("less than 0.2 mm",'Model output'!V213)), ISNUMBER(SEARCH("less than 1.0 mm",'Model output'!V213)), ISNUMBER(SEARCH("less than 0.5 mm",'Model output'!V213)), ISNUMBER(SEARCH("abut",'Model output'!V213))), "negative", "positive")</f>
        <v>negative</v>
      </c>
      <c r="AE214" s="40"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OR(ISNUMBER(SEARCH("papillary",N214,1)),ISNUMBER(SEARCH("papillary carcinoma",O214,1))),S214="positive"),AND(AND(ISNUMBER(J214),J214&gt;=5),M214=""),AND(AND(ISNUMBER(J214),J214&gt;=5),AND(ISNUMBER(M214),M214&gt;=1)),AND(ISNUMBER(SERACH("papillary",N214)),OR(Y214="positive",Z214="positive"), ISNUMBER(SEARCH("BRAF",AB214)))),"intermediate","low"))</f>
        <v>intermediate</v>
      </c>
      <c r="AF214" s="41" t="str">
        <f t="shared" si="47"/>
        <v>2</v>
      </c>
      <c r="AG214" s="41" t="str">
        <f t="shared" si="48"/>
        <v>0</v>
      </c>
      <c r="AH214" s="41" t="str">
        <f t="shared" si="49"/>
        <v>0</v>
      </c>
      <c r="AI214" s="46" t="str">
        <f t="shared" si="50"/>
        <v>I</v>
      </c>
      <c r="AJ214" s="40" t="s">
        <v>742</v>
      </c>
      <c r="AK214" s="45" t="s">
        <v>1005</v>
      </c>
      <c r="AL214" s="45" t="s">
        <v>1003</v>
      </c>
      <c r="AM214" s="45" t="s">
        <v>1006</v>
      </c>
      <c r="AN214" s="45" t="s">
        <v>67</v>
      </c>
      <c r="AO214" s="12">
        <f t="shared" ca="1" si="51"/>
        <v>1</v>
      </c>
      <c r="AP214" s="15">
        <f t="shared" si="52"/>
        <v>1</v>
      </c>
      <c r="AQ214" s="15">
        <f t="shared" si="53"/>
        <v>1</v>
      </c>
      <c r="AR214" s="15">
        <f t="shared" si="54"/>
        <v>1</v>
      </c>
      <c r="AS214" s="26">
        <f t="shared" si="55"/>
        <v>1</v>
      </c>
    </row>
    <row r="215" spans="1:45">
      <c r="A215" t="str">
        <f>'Model output'!A214</f>
        <v>TCGA-EM-A4FH</v>
      </c>
      <c r="B215" s="52">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
      </c>
      <c r="F215" t="str">
        <f t="shared" si="44"/>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output'!G214)),AND(ISNUMBER(SEARCH("3",'Model output'!G214)),NOT(ISNUMBER(SEARCH("N3",'Model output'!G214)))),ISNUMBER(SEARCH("IV",'Model output'!G214)),ISNUMBER(SEARCH("four",'Model output'!G214)),ISNUMBER(SEARCH("4",'Model output'!G214)),ISNUMBER(SEARCH("V ",'Model output'!G214)),ISNUMBER(SEARCH("five",'Model output'!G214)),ISNUMBER(SEARCH("5",'Model output'!G214))))), "lateral", "central"))</f>
        <v/>
      </c>
      <c r="H215" t="str">
        <f>IF('Model output'!H214="","negative", IF('Model output'!H214=" ", "negative", IF('Model output'!H214="[]", "negative", IF(ISNUMBER(SEARCH("lymph node",'Model output'!H214)),"negative", IF(ISNUMBER(SEARCH("adipose tissue",'Model output'!H214)), "negative", IF(ISNUMBER(SEARCH("neck dissection",'Model output'!H214)),"negative","positive"))))))</f>
        <v>negative</v>
      </c>
      <c r="I215" t="str">
        <f>IF('Model output'!I214="","",IF(ISNUMBER('Model output'!I214),'Model output'!I214,1))</f>
        <v/>
      </c>
      <c r="J215" t="str">
        <f>IF('Model output'!J214="","",IF(AND(ISNUMBER('Model output'!J214),'Model output'!J214&lt;=I215),'Model output'!J214,IF(ISNUMBER(SEARCH("0/",'Model output'!J214)),0,1)))</f>
        <v/>
      </c>
      <c r="K215" t="str" cm="1">
        <f t="array" ref="K215">IF(COUNT(FIND({0,1,2,3,4,5,6,7,8,9},'Model output'!K214))&gt;0,'Model output'!K214,"")</f>
        <v/>
      </c>
      <c r="L215" s="8" t="str">
        <f t="shared" si="46"/>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 carcinoma, follicular variant</v>
      </c>
      <c r="O215" t="str">
        <f>IF('Model output'!M214="","",'Model output'!M214)</f>
        <v>follicular variant, papillary microcarcinoma, oncocytic or oxyphilic variant</v>
      </c>
      <c r="P215" t="str">
        <f>IF('Model output'!N214="","",'Model output'!N214)</f>
        <v>4.7 cm</v>
      </c>
      <c r="Q215" t="str">
        <f t="shared" si="45"/>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output'!P214="",'Model output'!P214="C",ISNUMBER(SEARCH("Not identified", 'Model output'!P214)),ISNUMBER(SEARCH("Absent",'Model output'!P214)),ISNUMBER(SEARCH("Absence",'Model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9" t="str">
        <f>IF('Model output'!S214="","",'Model output'!S214)</f>
        <v/>
      </c>
      <c r="Y215" t="str">
        <f>IF(OR('Model output'!S214="",ISNUMBER(SEARCH("No extension",'Model output'!S214)),ISNUMBER(SEARCH("Absent",'Model output'!S214)),ISNUMBER(SEARCH("Absence",'Model output'!S214)),AND(ISNUMBER(SEARCH("Not identified",'Model output'!S214)),NOT(ISNUMBER(SEARCH("Present, minimal",'Model output'!S214)))),AND(ISNUMBER(SEARCH("No",'Model output'!S214)),NOT(ISNUMBER(SEARCH("carcinoma",'Model output'!S214))),NOT(ISNUMBER(SEARCH("Present, minimal",'Model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muscle",X215)),ISNUMBER(SEARCH("larynx",X215)),AND(ISNUMBER(SEARCH("trachea",X215)),NOT(ISNUMBER(SEARCH("peritracheal fibroadipose tissue",X215)))),ISNUMBER(SEARCH("esophagus",X215)),ISNUMBER(SEARCH("recurrent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33" t="str">
        <f>IF(OR('Model output'!V214="", AND(ISERROR(SEARCH("Positive",'Model output'!V214)), ISNUMBER(SEARCH("Negative",'Model output'!V214))), ISNUMBER(SEARCH("Cannot be assessed",'Model output'!V214)), AND(ISNUMBER(SEARCH("Uninvolved",'Model output'!V214)),NOT(ISNUMBER(SEARCH("margin(s) involved",'Model output'!V214))),NOT(ISNUMBER(SEARCH("Involved by carcinoma for the second tumor",'Model output'!V214)))), ISNUMBER(SEARCH("No involvement",'Model output'!V214)), AND(NOT(ISNUMBER(SEARCH("focal",'Model output'!V214))),ISNUMBER(SEARCH("Free",'Model output'!V214))), ISNUMBER(SEARCH("narrowly excised",'Model output'!V214)), ISNUMBER(SEARCH("none",'Model output'!V214)), ISNUMBER(SEARCH("R0",'Model output'!V214)), ISNUMBER(SEARCH("&lt;0.2 mm",'Model output'!V214)), ISNUMBER(SEARCH("1 mm",'Model output'!V214)), ISNUMBER(SEARCH("0.1 CM",'Model output'!V214)), ISNUMBER(SEARCH("less than 0.2 mm",'Model output'!V214)), ISNUMBER(SEARCH("less than 1.0 mm",'Model output'!V214)), ISNUMBER(SEARCH("less than 0.5 mm",'Model output'!V214)), ISNUMBER(SEARCH("abut",'Model output'!V214))), "negative", "positive")</f>
        <v>negative</v>
      </c>
      <c r="AE215" s="40"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OR(ISNUMBER(SEARCH("papillary",N215,1)),ISNUMBER(SEARCH("papillary carcinoma",O215,1))),S215="positive"),AND(AND(ISNUMBER(J215),J215&gt;=5),M215=""),AND(AND(ISNUMBER(J215),J215&gt;=5),AND(ISNUMBER(M215),M215&gt;=1)),AND(ISNUMBER(SERACH("papillary",N215)),OR(Y215="positive",Z215="positive"), ISNUMBER(SEARCH("BRAF",AB215)))),"intermediate","low"))</f>
        <v>low</v>
      </c>
      <c r="AF215" s="41" t="str">
        <f t="shared" si="47"/>
        <v>3a</v>
      </c>
      <c r="AG215" s="41" t="str">
        <f t="shared" si="48"/>
        <v>0</v>
      </c>
      <c r="AH215" s="41" t="str">
        <f t="shared" si="49"/>
        <v>0</v>
      </c>
      <c r="AI215" s="46" t="str">
        <f t="shared" si="50"/>
        <v>II</v>
      </c>
      <c r="AJ215" s="40" t="s">
        <v>741</v>
      </c>
      <c r="AK215" s="45" t="s">
        <v>1008</v>
      </c>
      <c r="AL215" s="45" t="s">
        <v>1006</v>
      </c>
      <c r="AM215" s="45" t="s">
        <v>1006</v>
      </c>
      <c r="AN215" s="45" t="s">
        <v>1004</v>
      </c>
      <c r="AO215" s="12">
        <f t="shared" ca="1" si="51"/>
        <v>1</v>
      </c>
      <c r="AP215" s="15">
        <f t="shared" si="52"/>
        <v>1</v>
      </c>
      <c r="AQ215" s="15">
        <f t="shared" si="53"/>
        <v>1</v>
      </c>
      <c r="AR215" s="15">
        <f t="shared" si="54"/>
        <v>1</v>
      </c>
      <c r="AS215" s="26">
        <f t="shared" si="55"/>
        <v>1</v>
      </c>
    </row>
    <row r="216" spans="1:45">
      <c r="A216" t="str">
        <f>'Model output'!A215</f>
        <v>TCGA-EM-A4FK</v>
      </c>
      <c r="B216" s="52">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4"/>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output'!G215)),AND(ISNUMBER(SEARCH("3",'Model output'!G215)),NOT(ISNUMBER(SEARCH("N3",'Model output'!G215)))),ISNUMBER(SEARCH("IV",'Model output'!G215)),ISNUMBER(SEARCH("four",'Model output'!G215)),ISNUMBER(SEARCH("4",'Model output'!G215)),ISNUMBER(SEARCH("V ",'Model output'!G215)),ISNUMBER(SEARCH("five",'Model output'!G215)),ISNUMBER(SEARCH("5",'Model output'!G215))))), "lateral", "central"))</f>
        <v/>
      </c>
      <c r="H216" t="str">
        <f>IF('Model output'!H215="","negative", IF('Model output'!H215=" ", "negative", IF('Model output'!H215="[]", "negative", IF(ISNUMBER(SEARCH("lymph node",'Model output'!H215)),"negative", IF(ISNUMBER(SEARCH("adipose tissue",'Model output'!H215)), "negative", IF(ISNUMBER(SEARCH("neck dissection",'Model output'!H215)),"negative","positive"))))))</f>
        <v>negative</v>
      </c>
      <c r="I216" t="str">
        <f>IF('Model output'!I215="","",IF(ISNUMBER('Model output'!I215),'Model output'!I215,1))</f>
        <v/>
      </c>
      <c r="J216" t="str">
        <f>IF('Model output'!J215="","",IF(AND(ISNUMBER('Model output'!J215),'Model output'!J215&lt;=I216),'Model output'!J215,IF(ISNUMBER(SEARCH("0/",'Model output'!J215)),0,1)))</f>
        <v/>
      </c>
      <c r="K216" t="str" cm="1">
        <f t="array" ref="K216">IF(COUNT(FIND({0,1,2,3,4,5,6,7,8,9},'Model output'!K215))&gt;0,'Model output'!K215,"")</f>
        <v/>
      </c>
      <c r="L216" s="8" t="str">
        <f t="shared" si="46"/>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 carcinoma</v>
      </c>
      <c r="O216" t="str">
        <f>IF('Model output'!M215="","",'Model output'!M215)</f>
        <v>oncocytic</v>
      </c>
      <c r="P216" t="str">
        <f>IF('Model output'!N215="","",'Model output'!N215)</f>
        <v>2.6 cm</v>
      </c>
      <c r="Q216" t="str">
        <f t="shared" si="45"/>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output'!P215="",'Model output'!P215="C",ISNUMBER(SEARCH("Not identified", 'Model output'!P215)),ISNUMBER(SEARCH("Absent",'Model output'!P215)),ISNUMBER(SEARCH("Absence",'Model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9" t="str">
        <f>IF('Model output'!S215="","",'Model output'!S215)</f>
        <v>Not identified</v>
      </c>
      <c r="Y216" t="str">
        <f>IF(OR('Model output'!S215="",ISNUMBER(SEARCH("No extension",'Model output'!S215)),ISNUMBER(SEARCH("Absent",'Model output'!S215)),ISNUMBER(SEARCH("Absence",'Model output'!S215)),AND(ISNUMBER(SEARCH("Not identified",'Model output'!S215)),NOT(ISNUMBER(SEARCH("Present, minimal",'Model output'!S215)))),AND(ISNUMBER(SEARCH("No",'Model output'!S215)),NOT(ISNUMBER(SEARCH("carcinoma",'Model output'!S215))),NOT(ISNUMBER(SEARCH("Present, minimal",'Model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muscle",X216)),ISNUMBER(SEARCH("larynx",X216)),AND(ISNUMBER(SEARCH("trachea",X216)),NOT(ISNUMBER(SEARCH("peritracheal fibroadipose tissue",X216)))),ISNUMBER(SEARCH("esophagus",X216)),ISNUMBER(SEARCH("recurrent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33" t="str">
        <f>IF(OR('Model output'!V215="", AND(ISERROR(SEARCH("Positive",'Model output'!V215)), ISNUMBER(SEARCH("Negative",'Model output'!V215))), ISNUMBER(SEARCH("Cannot be assessed",'Model output'!V215)), AND(ISNUMBER(SEARCH("Uninvolved",'Model output'!V215)),NOT(ISNUMBER(SEARCH("margin(s) involved",'Model output'!V215))),NOT(ISNUMBER(SEARCH("Involved by carcinoma for the second tumor",'Model output'!V215)))), ISNUMBER(SEARCH("No involvement",'Model output'!V215)), AND(NOT(ISNUMBER(SEARCH("focal",'Model output'!V215))),ISNUMBER(SEARCH("Free",'Model output'!V215))), ISNUMBER(SEARCH("narrowly excised",'Model output'!V215)), ISNUMBER(SEARCH("none",'Model output'!V215)), ISNUMBER(SEARCH("R0",'Model output'!V215)), ISNUMBER(SEARCH("&lt;0.2 mm",'Model output'!V215)), ISNUMBER(SEARCH("1 mm",'Model output'!V215)), ISNUMBER(SEARCH("0.1 CM",'Model output'!V215)), ISNUMBER(SEARCH("less than 0.2 mm",'Model output'!V215)), ISNUMBER(SEARCH("less than 1.0 mm",'Model output'!V215)), ISNUMBER(SEARCH("less than 0.5 mm",'Model output'!V215)), ISNUMBER(SEARCH("abut",'Model output'!V215))), "negative", "positive")</f>
        <v>negative</v>
      </c>
      <c r="AE216" s="40"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OR(ISNUMBER(SEARCH("papillary",N216,1)),ISNUMBER(SEARCH("papillary carcinoma",O216,1))),S216="positive"),AND(AND(ISNUMBER(J216),J216&gt;=5),M216=""),AND(AND(ISNUMBER(J216),J216&gt;=5),AND(ISNUMBER(M216),M216&gt;=1)),AND(ISNUMBER(SERACH("papillary",N216)),OR(Y216="positive",Z216="positive"), ISNUMBER(SEARCH("BRAF",AB216)))),"intermediate","low"))</f>
        <v>low</v>
      </c>
      <c r="AF216" s="41" t="str">
        <f t="shared" si="47"/>
        <v>2</v>
      </c>
      <c r="AG216" s="41" t="str">
        <f t="shared" si="48"/>
        <v>0</v>
      </c>
      <c r="AH216" s="41" t="str">
        <f t="shared" si="49"/>
        <v>0</v>
      </c>
      <c r="AI216" s="46" t="str">
        <f t="shared" si="50"/>
        <v>I</v>
      </c>
      <c r="AJ216" s="40" t="s">
        <v>741</v>
      </c>
      <c r="AK216" s="45" t="s">
        <v>1005</v>
      </c>
      <c r="AL216" s="45" t="s">
        <v>1006</v>
      </c>
      <c r="AM216" s="45" t="s">
        <v>1006</v>
      </c>
      <c r="AN216" s="45" t="s">
        <v>67</v>
      </c>
      <c r="AO216" s="12">
        <f t="shared" ca="1" si="51"/>
        <v>1</v>
      </c>
      <c r="AP216" s="15">
        <f t="shared" si="52"/>
        <v>1</v>
      </c>
      <c r="AQ216" s="15">
        <f t="shared" si="53"/>
        <v>1</v>
      </c>
      <c r="AR216" s="15">
        <f t="shared" si="54"/>
        <v>1</v>
      </c>
      <c r="AS216" s="26">
        <f t="shared" si="55"/>
        <v>1</v>
      </c>
    </row>
    <row r="217" spans="1:45">
      <c r="A217" t="str">
        <f>'Model output'!A216</f>
        <v>TCGA-EM-A4FM</v>
      </c>
      <c r="B217" s="52">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
      </c>
      <c r="F217" t="str">
        <f t="shared" si="44"/>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output'!G216)),AND(ISNUMBER(SEARCH("3",'Model output'!G216)),NOT(ISNUMBER(SEARCH("N3",'Model output'!G216)))),ISNUMBER(SEARCH("IV",'Model output'!G216)),ISNUMBER(SEARCH("four",'Model output'!G216)),ISNUMBER(SEARCH("4",'Model output'!G216)),ISNUMBER(SEARCH("V ",'Model output'!G216)),ISNUMBER(SEARCH("five",'Model output'!G216)),ISNUMBER(SEARCH("5",'Model output'!G216))))), "lateral", "central"))</f>
        <v>lateral</v>
      </c>
      <c r="H217" t="str">
        <f>IF('Model output'!H216="","negative", IF('Model output'!H216=" ", "negative", IF('Model output'!H216="[]", "negative", IF(ISNUMBER(SEARCH("lymph node",'Model output'!H216)),"negative", IF(ISNUMBER(SEARCH("adipose tissue",'Model output'!H216)), "negative", IF(ISNUMBER(SEARCH("neck dissection",'Model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46"/>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 carcinoma</v>
      </c>
      <c r="O217" t="str">
        <f>IF('Model output'!M216="","",'Model output'!M216)</f>
        <v>Classical, Follicular variant, Tall cell change (10%)</v>
      </c>
      <c r="P217" t="str">
        <f>IF('Model output'!N216="","",'Model output'!N216)</f>
        <v>3.0 cm</v>
      </c>
      <c r="Q217" t="str">
        <f t="shared" si="45"/>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output'!P216="",'Model output'!P216="C",ISNUMBER(SEARCH("Not identified", 'Model output'!P216)),ISNUMBER(SEARCH("Absent",'Model output'!P216)),ISNUMBER(SEARCH("Absence",'Model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9" t="str">
        <f>IF('Model output'!S216="","",'Model output'!S216)</f>
        <v>Minimal, Present in left lobe</v>
      </c>
      <c r="Y217" t="str">
        <f>IF(OR('Model output'!S216="",ISNUMBER(SEARCH("No extension",'Model output'!S216)),ISNUMBER(SEARCH("Absent",'Model output'!S216)),ISNUMBER(SEARCH("Absence",'Model output'!S216)),AND(ISNUMBER(SEARCH("Not identified",'Model output'!S216)),NOT(ISNUMBER(SEARCH("Present, minimal",'Model output'!S216)))),AND(ISNUMBER(SEARCH("No",'Model output'!S216)),NOT(ISNUMBER(SEARCH("carcinoma",'Model output'!S216))),NOT(ISNUMBER(SEARCH("Present, minimal",'Model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muscle",X217)),ISNUMBER(SEARCH("larynx",X217)),AND(ISNUMBER(SEARCH("trachea",X217)),NOT(ISNUMBER(SEARCH("peritracheal fibroadipose tissue",X217)))),ISNUMBER(SEARCH("esophagus",X217)),ISNUMBER(SEARCH("recurrent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33" t="str">
        <f>IF(OR('Model output'!V216="", AND(ISERROR(SEARCH("Positive",'Model output'!V216)), ISNUMBER(SEARCH("Negative",'Model output'!V216))), ISNUMBER(SEARCH("Cannot be assessed",'Model output'!V216)), AND(ISNUMBER(SEARCH("Uninvolved",'Model output'!V216)),NOT(ISNUMBER(SEARCH("margin(s) involved",'Model output'!V216))),NOT(ISNUMBER(SEARCH("Involved by carcinoma for the second tumor",'Model output'!V216)))), ISNUMBER(SEARCH("No involvement",'Model output'!V216)), AND(NOT(ISNUMBER(SEARCH("focal",'Model output'!V216))),ISNUMBER(SEARCH("Free",'Model output'!V216))), ISNUMBER(SEARCH("narrowly excised",'Model output'!V216)), ISNUMBER(SEARCH("none",'Model output'!V216)), ISNUMBER(SEARCH("R0",'Model output'!V216)), ISNUMBER(SEARCH("&lt;0.2 mm",'Model output'!V216)), ISNUMBER(SEARCH("1 mm",'Model output'!V216)), ISNUMBER(SEARCH("0.1 CM",'Model output'!V216)), ISNUMBER(SEARCH("less than 0.2 mm",'Model output'!V216)), ISNUMBER(SEARCH("less than 1.0 mm",'Model output'!V216)), ISNUMBER(SEARCH("less than 0.5 mm",'Model output'!V216)), ISNUMBER(SEARCH("abut",'Model output'!V216))), "negative", "positive")</f>
        <v>positive</v>
      </c>
      <c r="AE217" s="40"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OR(ISNUMBER(SEARCH("papillary",N217,1)),ISNUMBER(SEARCH("papillary carcinoma",O217,1))),S217="positive"),AND(AND(ISNUMBER(J217),J217&gt;=5),M217=""),AND(AND(ISNUMBER(J217),J217&gt;=5),AND(ISNUMBER(M217),M217&gt;=1)),AND(ISNUMBER(SERACH("papillary",N217)),OR(Y217="positive",Z217="positive"), ISNUMBER(SEARCH("BRAF",AB217)))),"intermediate","low"))</f>
        <v>high</v>
      </c>
      <c r="AF217" s="41" t="str">
        <f t="shared" si="47"/>
        <v>2</v>
      </c>
      <c r="AG217" s="41" t="str">
        <f t="shared" si="48"/>
        <v>1b</v>
      </c>
      <c r="AH217" s="41" t="str">
        <f t="shared" si="49"/>
        <v>0</v>
      </c>
      <c r="AI217" s="46" t="str">
        <f t="shared" si="50"/>
        <v>II</v>
      </c>
      <c r="AJ217" s="40" t="s">
        <v>738</v>
      </c>
      <c r="AK217" s="45" t="s">
        <v>1005</v>
      </c>
      <c r="AL217" s="45" t="s">
        <v>1002</v>
      </c>
      <c r="AM217" s="45" t="s">
        <v>1006</v>
      </c>
      <c r="AN217" s="45" t="s">
        <v>1004</v>
      </c>
      <c r="AO217" s="12">
        <f t="shared" si="51"/>
        <v>1</v>
      </c>
      <c r="AP217" s="15">
        <f t="shared" si="52"/>
        <v>1</v>
      </c>
      <c r="AQ217" s="15">
        <f t="shared" si="53"/>
        <v>1</v>
      </c>
      <c r="AR217" s="15">
        <f t="shared" si="54"/>
        <v>1</v>
      </c>
      <c r="AS217" s="26">
        <f t="shared" si="55"/>
        <v>1</v>
      </c>
    </row>
    <row r="218" spans="1:45">
      <c r="A218" t="str">
        <f>'Model output'!A217</f>
        <v>TCGA-EM-A4FN</v>
      </c>
      <c r="B218" s="52">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
      </c>
      <c r="F218" t="str">
        <f t="shared" si="44"/>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output'!G217)),AND(ISNUMBER(SEARCH("3",'Model output'!G217)),NOT(ISNUMBER(SEARCH("N3",'Model output'!G217)))),ISNUMBER(SEARCH("IV",'Model output'!G217)),ISNUMBER(SEARCH("four",'Model output'!G217)),ISNUMBER(SEARCH("4",'Model output'!G217)),ISNUMBER(SEARCH("V ",'Model output'!G217)),ISNUMBER(SEARCH("five",'Model output'!G217)),ISNUMBER(SEARCH("5",'Model output'!G217))))), "lateral", "central"))</f>
        <v>lateral</v>
      </c>
      <c r="H218" t="str">
        <f>IF('Model output'!H217="","negative", IF('Model output'!H217=" ", "negative", IF('Model output'!H217="[]", "negative", IF(ISNUMBER(SEARCH("lymph node",'Model output'!H217)),"negative", IF(ISNUMBER(SEARCH("adipose tissue",'Model output'!H217)), "negative", IF(ISNUMBER(SEARCH("neck dissection",'Model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46"/>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 carcinoma</v>
      </c>
      <c r="O218" t="str">
        <f>IF('Model output'!M217="","",'Model output'!M217)</f>
        <v>Classical, Follicular variant, Other variant with focal tall cell change (&lt;5%)</v>
      </c>
      <c r="P218" t="str">
        <f>IF('Model output'!N217="","",'Model output'!N217)</f>
        <v>1.9 cm</v>
      </c>
      <c r="Q218" t="str">
        <f t="shared" si="45"/>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output'!P217="",'Model output'!P217="C",ISNUMBER(SEARCH("Not identified", 'Model output'!P217)),ISNUMBER(SEARCH("Absent",'Model output'!P217)),ISNUMBER(SEARCH("Absence",'Model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9" t="str">
        <f>IF('Model output'!S217="","",'Model output'!S217)</f>
        <v/>
      </c>
      <c r="Y218" t="str">
        <f>IF(OR('Model output'!S217="",ISNUMBER(SEARCH("No extension",'Model output'!S217)),ISNUMBER(SEARCH("Absent",'Model output'!S217)),ISNUMBER(SEARCH("Absence",'Model output'!S217)),AND(ISNUMBER(SEARCH("Not identified",'Model output'!S217)),NOT(ISNUMBER(SEARCH("Present, minimal",'Model output'!S217)))),AND(ISNUMBER(SEARCH("No",'Model output'!S217)),NOT(ISNUMBER(SEARCH("carcinoma",'Model output'!S217))),NOT(ISNUMBER(SEARCH("Present, minimal",'Model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muscle",X218)),ISNUMBER(SEARCH("larynx",X218)),AND(ISNUMBER(SEARCH("trachea",X218)),NOT(ISNUMBER(SEARCH("peritracheal fibroadipose tissue",X218)))),ISNUMBER(SEARCH("esophagus",X218)),ISNUMBER(SEARCH("recurrent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33" t="str">
        <f>IF(OR('Model output'!V217="", AND(ISERROR(SEARCH("Positive",'Model output'!V217)), ISNUMBER(SEARCH("Negative",'Model output'!V217))), ISNUMBER(SEARCH("Cannot be assessed",'Model output'!V217)), AND(ISNUMBER(SEARCH("Uninvolved",'Model output'!V217)),NOT(ISNUMBER(SEARCH("margin(s) involved",'Model output'!V217))),NOT(ISNUMBER(SEARCH("Involved by carcinoma for the second tumor",'Model output'!V217)))), ISNUMBER(SEARCH("No involvement",'Model output'!V217)), AND(NOT(ISNUMBER(SEARCH("focal",'Model output'!V217))),ISNUMBER(SEARCH("Free",'Model output'!V217))), ISNUMBER(SEARCH("narrowly excised",'Model output'!V217)), ISNUMBER(SEARCH("none",'Model output'!V217)), ISNUMBER(SEARCH("R0",'Model output'!V217)), ISNUMBER(SEARCH("&lt;0.2 mm",'Model output'!V217)), ISNUMBER(SEARCH("1 mm",'Model output'!V217)), ISNUMBER(SEARCH("0.1 CM",'Model output'!V217)), ISNUMBER(SEARCH("less than 0.2 mm",'Model output'!V217)), ISNUMBER(SEARCH("less than 1.0 mm",'Model output'!V217)), ISNUMBER(SEARCH("less than 0.5 mm",'Model output'!V217)), ISNUMBER(SEARCH("abut",'Model output'!V217))), "negative", "positive")</f>
        <v>negative</v>
      </c>
      <c r="AE218" s="40"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OR(ISNUMBER(SEARCH("papillary",N218,1)),ISNUMBER(SEARCH("papillary carcinoma",O218,1))),S218="positive"),AND(AND(ISNUMBER(J218),J218&gt;=5),M218=""),AND(AND(ISNUMBER(J218),J218&gt;=5),AND(ISNUMBER(M218),M218&gt;=1)),AND(ISNUMBER(SERACH("papillary",N218)),OR(Y218="positive",Z218="positive"), ISNUMBER(SEARCH("BRAF",AB218)))),"intermediate","low"))</f>
        <v>intermediate</v>
      </c>
      <c r="AF218" s="41" t="str">
        <f t="shared" si="47"/>
        <v>1b</v>
      </c>
      <c r="AG218" s="41" t="str">
        <f t="shared" si="48"/>
        <v>1b</v>
      </c>
      <c r="AH218" s="41" t="str">
        <f t="shared" si="49"/>
        <v>0</v>
      </c>
      <c r="AI218" s="46" t="str">
        <f t="shared" si="50"/>
        <v>I</v>
      </c>
      <c r="AJ218" s="40" t="s">
        <v>742</v>
      </c>
      <c r="AK218" s="45" t="s">
        <v>1002</v>
      </c>
      <c r="AL218" s="45" t="s">
        <v>1002</v>
      </c>
      <c r="AM218" s="45" t="s">
        <v>1006</v>
      </c>
      <c r="AN218" s="45" t="s">
        <v>67</v>
      </c>
      <c r="AO218" s="12">
        <f t="shared" ca="1" si="51"/>
        <v>1</v>
      </c>
      <c r="AP218" s="15">
        <f t="shared" si="52"/>
        <v>1</v>
      </c>
      <c r="AQ218" s="15">
        <f t="shared" si="53"/>
        <v>1</v>
      </c>
      <c r="AR218" s="15">
        <f t="shared" si="54"/>
        <v>1</v>
      </c>
      <c r="AS218" s="26">
        <f t="shared" si="55"/>
        <v>1</v>
      </c>
    </row>
    <row r="219" spans="1:45">
      <c r="A219" t="str">
        <f>'Model output'!A218</f>
        <v>TCGA-EM-A4FO</v>
      </c>
      <c r="B219" s="52">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4"/>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output'!G218)),AND(ISNUMBER(SEARCH("3",'Model output'!G218)),NOT(ISNUMBER(SEARCH("N3",'Model output'!G218)))),ISNUMBER(SEARCH("IV",'Model output'!G218)),ISNUMBER(SEARCH("four",'Model output'!G218)),ISNUMBER(SEARCH("4",'Model output'!G218)),ISNUMBER(SEARCH("V ",'Model output'!G218)),ISNUMBER(SEARCH("five",'Model output'!G218)),ISNUMBER(SEARCH("5",'Model output'!G218))))), "lateral", "central"))</f>
        <v/>
      </c>
      <c r="H219" t="str">
        <f>IF('Model output'!H218="","negative", IF('Model output'!H218=" ", "negative", IF('Model output'!H218="[]", "negative", IF(ISNUMBER(SEARCH("lymph node",'Model output'!H218)),"negative", IF(ISNUMBER(SEARCH("adipose tissue",'Model output'!H218)), "negative", IF(ISNUMBER(SEARCH("neck dissection",'Model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46"/>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 carcinoma</v>
      </c>
      <c r="O219" t="str">
        <f>IF('Model output'!M218="","",'Model output'!M218)</f>
        <v>classical, tall cell change, microcarcinoma, Warthin-like change</v>
      </c>
      <c r="P219" t="str">
        <f>IF('Model output'!N218="","",'Model output'!N218)</f>
        <v>1.1 cm</v>
      </c>
      <c r="Q219" t="str">
        <f t="shared" si="45"/>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output'!P218="",'Model output'!P218="C",ISNUMBER(SEARCH("Not identified", 'Model output'!P218)),ISNUMBER(SEARCH("Absent",'Model output'!P218)),ISNUMBER(SEARCH("Absence",'Model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9" t="str">
        <f>IF('Model output'!S218="","",'Model output'!S218)</f>
        <v/>
      </c>
      <c r="Y219" t="str">
        <f>IF(OR('Model output'!S218="",ISNUMBER(SEARCH("No extension",'Model output'!S218)),ISNUMBER(SEARCH("Absent",'Model output'!S218)),ISNUMBER(SEARCH("Absence",'Model output'!S218)),AND(ISNUMBER(SEARCH("Not identified",'Model output'!S218)),NOT(ISNUMBER(SEARCH("Present, minimal",'Model output'!S218)))),AND(ISNUMBER(SEARCH("No",'Model output'!S218)),NOT(ISNUMBER(SEARCH("carcinoma",'Model output'!S218))),NOT(ISNUMBER(SEARCH("Present, minimal",'Model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muscle",X219)),ISNUMBER(SEARCH("larynx",X219)),AND(ISNUMBER(SEARCH("trachea",X219)),NOT(ISNUMBER(SEARCH("peritracheal fibroadipose tissue",X219)))),ISNUMBER(SEARCH("esophagus",X219)),ISNUMBER(SEARCH("recurrent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33" t="str">
        <f>IF(OR('Model output'!V218="", AND(ISERROR(SEARCH("Positive",'Model output'!V218)), ISNUMBER(SEARCH("Negative",'Model output'!V218))), ISNUMBER(SEARCH("Cannot be assessed",'Model output'!V218)), AND(ISNUMBER(SEARCH("Uninvolved",'Model output'!V218)),NOT(ISNUMBER(SEARCH("margin(s) involved",'Model output'!V218))),NOT(ISNUMBER(SEARCH("Involved by carcinoma for the second tumor",'Model output'!V218)))), ISNUMBER(SEARCH("No involvement",'Model output'!V218)), AND(NOT(ISNUMBER(SEARCH("focal",'Model output'!V218))),ISNUMBER(SEARCH("Free",'Model output'!V218))), ISNUMBER(SEARCH("narrowly excised",'Model output'!V218)), ISNUMBER(SEARCH("none",'Model output'!V218)), ISNUMBER(SEARCH("R0",'Model output'!V218)), ISNUMBER(SEARCH("&lt;0.2 mm",'Model output'!V218)), ISNUMBER(SEARCH("1 mm",'Model output'!V218)), ISNUMBER(SEARCH("0.1 CM",'Model output'!V218)), ISNUMBER(SEARCH("less than 0.2 mm",'Model output'!V218)), ISNUMBER(SEARCH("less than 1.0 mm",'Model output'!V218)), ISNUMBER(SEARCH("less than 0.5 mm",'Model output'!V218)), ISNUMBER(SEARCH("abut",'Model output'!V218))), "negative", "positive")</f>
        <v>negative</v>
      </c>
      <c r="AE219" s="40"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OR(ISNUMBER(SEARCH("papillary",N219,1)),ISNUMBER(SEARCH("papillary carcinoma",O219,1))),S219="positive"),AND(AND(ISNUMBER(J219),J219&gt;=5),M219=""),AND(AND(ISNUMBER(J219),J219&gt;=5),AND(ISNUMBER(M219),M219&gt;=1)),AND(ISNUMBER(SERACH("papillary",N219)),OR(Y219="positive",Z219="positive"), ISNUMBER(SEARCH("BRAF",AB219)))),"intermediate","low"))</f>
        <v>intermediate</v>
      </c>
      <c r="AF219" s="41" t="str">
        <f t="shared" si="47"/>
        <v>1b</v>
      </c>
      <c r="AG219" s="41" t="str">
        <f t="shared" si="48"/>
        <v>0</v>
      </c>
      <c r="AH219" s="41" t="str">
        <f t="shared" si="49"/>
        <v>0</v>
      </c>
      <c r="AI219" s="46" t="str">
        <f t="shared" si="50"/>
        <v>I</v>
      </c>
      <c r="AJ219" s="40" t="s">
        <v>742</v>
      </c>
      <c r="AK219" s="45" t="s">
        <v>1002</v>
      </c>
      <c r="AL219" s="45" t="s">
        <v>1003</v>
      </c>
      <c r="AM219" s="45" t="s">
        <v>1006</v>
      </c>
      <c r="AN219" s="45" t="s">
        <v>67</v>
      </c>
      <c r="AO219" s="12">
        <f t="shared" ca="1" si="51"/>
        <v>1</v>
      </c>
      <c r="AP219" s="15">
        <f t="shared" si="52"/>
        <v>1</v>
      </c>
      <c r="AQ219" s="15">
        <f t="shared" si="53"/>
        <v>1</v>
      </c>
      <c r="AR219" s="15">
        <f t="shared" si="54"/>
        <v>1</v>
      </c>
      <c r="AS219" s="26">
        <f t="shared" si="55"/>
        <v>1</v>
      </c>
    </row>
    <row r="220" spans="1:45">
      <c r="A220" t="str">
        <f>'Model output'!A219</f>
        <v>TCGA-EM-A4FQ</v>
      </c>
      <c r="B220" s="52">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
      </c>
      <c r="F220" t="str">
        <f t="shared" si="44"/>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output'!G219)),AND(ISNUMBER(SEARCH("3",'Model output'!G219)),NOT(ISNUMBER(SEARCH("N3",'Model output'!G219)))),ISNUMBER(SEARCH("IV",'Model output'!G219)),ISNUMBER(SEARCH("four",'Model output'!G219)),ISNUMBER(SEARCH("4",'Model output'!G219)),ISNUMBER(SEARCH("V ",'Model output'!G219)),ISNUMBER(SEARCH("five",'Model output'!G219)),ISNUMBER(SEARCH("5",'Model output'!G219))))), "lateral", "central"))</f>
        <v>lateral</v>
      </c>
      <c r="H220" t="str">
        <f>IF('Model output'!H219="","negative", IF('Model output'!H219=" ", "negative", IF('Model output'!H219="[]", "negative", IF(ISNUMBER(SEARCH("lymph node",'Model output'!H219)),"negative", IF(ISNUMBER(SEARCH("adipose tissue",'Model output'!H219)), "negative", IF(ISNUMBER(SEARCH("neck dissection",'Model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
      </c>
      <c r="L220" s="8" t="str">
        <f t="shared" si="46"/>
        <v/>
      </c>
      <c r="M220" t="str" cm="1">
        <f t="array" ref="M220">IF(L220="","",IF(ISNUMBER(SEARCH("cm",L220)),MAX(VALUE(SUBSTITUTE(_xlfn.FILTERXML("&lt;t&gt;&lt;s&gt;"&amp;SUBSTITUTE(L220,",","&lt;/s&gt;&lt;s&gt;")&amp;"&lt;/s&gt;&lt;/t&gt;","//s"),"cm",""))),MAX(VALUE(SUBSTITUTE(_xlfn.FILTERXML("&lt;t&gt;&lt;s&gt;"&amp;SUBSTITUTE(L220,",","&lt;/s&gt;&lt;s&gt;")&amp;"&lt;/s&gt;&lt;/t&gt;","//s"),"mm","")))/10))</f>
        <v/>
      </c>
      <c r="N220" t="str">
        <f>IF('Model output'!L219="","",'Model output'!L219)</f>
        <v>Papillary carcinoma, follicular variant; Papillary carcinoma, other variant with oncocytic change</v>
      </c>
      <c r="O220" t="str">
        <f>IF('Model output'!M219="","",'Model output'!M219)</f>
        <v>Follicular variant, Classical (usual), Oncocytic</v>
      </c>
      <c r="P220" t="str">
        <f>IF('Model output'!N219="","",'Model output'!N219)</f>
        <v>3.5 cm</v>
      </c>
      <c r="Q220" t="str">
        <f t="shared" si="45"/>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output'!P219="",'Model output'!P219="C",ISNUMBER(SEARCH("Not identified", 'Model output'!P219)),ISNUMBER(SEARCH("Absent",'Model output'!P219)),ISNUMBER(SEARCH("Absence",'Model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negative</v>
      </c>
      <c r="X220" s="19" t="str">
        <f>IF('Model output'!S219="","",'Model output'!S219)</f>
        <v/>
      </c>
      <c r="Y220" t="str">
        <f>IF(OR('Model output'!S219="",ISNUMBER(SEARCH("No extension",'Model output'!S219)),ISNUMBER(SEARCH("Absent",'Model output'!S219)),ISNUMBER(SEARCH("Absence",'Model output'!S219)),AND(ISNUMBER(SEARCH("Not identified",'Model output'!S219)),NOT(ISNUMBER(SEARCH("Present, minimal",'Model output'!S219)))),AND(ISNUMBER(SEARCH("No",'Model output'!S219)),NOT(ISNUMBER(SEARCH("carcinoma",'Model output'!S219))),NOT(ISNUMBER(SEARCH("Present, minimal",'Model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muscle",X220)),ISNUMBER(SEARCH("larynx",X220)),AND(ISNUMBER(SEARCH("trachea",X220)),NOT(ISNUMBER(SEARCH("peritracheal fibroadipose tissue",X220)))),ISNUMBER(SEARCH("esophagus",X220)),ISNUMBER(SEARCH("recurrent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33" t="str">
        <f>IF(OR('Model output'!V219="", AND(ISERROR(SEARCH("Positive",'Model output'!V219)), ISNUMBER(SEARCH("Negative",'Model output'!V219))), ISNUMBER(SEARCH("Cannot be assessed",'Model output'!V219)), AND(ISNUMBER(SEARCH("Uninvolved",'Model output'!V219)),NOT(ISNUMBER(SEARCH("margin(s) involved",'Model output'!V219))),NOT(ISNUMBER(SEARCH("Involved by carcinoma for the second tumor",'Model output'!V219)))), ISNUMBER(SEARCH("No involvement",'Model output'!V219)), AND(NOT(ISNUMBER(SEARCH("focal",'Model output'!V219))),ISNUMBER(SEARCH("Free",'Model output'!V219))), ISNUMBER(SEARCH("narrowly excised",'Model output'!V219)), ISNUMBER(SEARCH("none",'Model output'!V219)), ISNUMBER(SEARCH("R0",'Model output'!V219)), ISNUMBER(SEARCH("&lt;0.2 mm",'Model output'!V219)), ISNUMBER(SEARCH("1 mm",'Model output'!V219)), ISNUMBER(SEARCH("0.1 CM",'Model output'!V219)), ISNUMBER(SEARCH("less than 0.2 mm",'Model output'!V219)), ISNUMBER(SEARCH("less than 1.0 mm",'Model output'!V219)), ISNUMBER(SEARCH("less than 0.5 mm",'Model output'!V219)), ISNUMBER(SEARCH("abut",'Model output'!V219))), "negative", "positive")</f>
        <v>negative</v>
      </c>
      <c r="AE220" s="40"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OR(ISNUMBER(SEARCH("papillary",N220,1)),ISNUMBER(SEARCH("papillary carcinoma",O220,1))),S220="positive"),AND(AND(ISNUMBER(J220),J220&gt;=5),M220=""),AND(AND(ISNUMBER(J220),J220&gt;=5),AND(ISNUMBER(M220),M220&gt;=1)),AND(ISNUMBER(SERACH("papillary",N220)),OR(Y220="positive",Z220="positive"), ISNUMBER(SEARCH("BRAF",AB220)))),"intermediate","low"))</f>
        <v>intermediate</v>
      </c>
      <c r="AF220" s="41" t="str">
        <f t="shared" si="47"/>
        <v>2</v>
      </c>
      <c r="AG220" s="41" t="str">
        <f t="shared" si="48"/>
        <v>1b</v>
      </c>
      <c r="AH220" s="41" t="str">
        <f t="shared" si="49"/>
        <v>0</v>
      </c>
      <c r="AI220" s="46" t="str">
        <f t="shared" si="50"/>
        <v>I</v>
      </c>
      <c r="AJ220" s="40" t="s">
        <v>742</v>
      </c>
      <c r="AK220" s="45" t="s">
        <v>1005</v>
      </c>
      <c r="AL220" s="45" t="s">
        <v>1002</v>
      </c>
      <c r="AM220" s="45" t="s">
        <v>1006</v>
      </c>
      <c r="AN220" s="45" t="s">
        <v>67</v>
      </c>
      <c r="AO220" s="12">
        <f t="shared" ca="1" si="51"/>
        <v>1</v>
      </c>
      <c r="AP220" s="15">
        <f t="shared" si="52"/>
        <v>1</v>
      </c>
      <c r="AQ220" s="15">
        <f t="shared" si="53"/>
        <v>1</v>
      </c>
      <c r="AR220" s="15">
        <f t="shared" si="54"/>
        <v>1</v>
      </c>
      <c r="AS220" s="26">
        <f t="shared" si="55"/>
        <v>1</v>
      </c>
    </row>
    <row r="221" spans="1:45">
      <c r="A221" t="str">
        <f>'Model output'!A220</f>
        <v>TCGA-EM-A4FR</v>
      </c>
      <c r="B221" s="52">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4"/>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output'!G220)),AND(ISNUMBER(SEARCH("3",'Model output'!G220)),NOT(ISNUMBER(SEARCH("N3",'Model output'!G220)))),ISNUMBER(SEARCH("IV",'Model output'!G220)),ISNUMBER(SEARCH("four",'Model output'!G220)),ISNUMBER(SEARCH("4",'Model output'!G220)),ISNUMBER(SEARCH("V ",'Model output'!G220)),ISNUMBER(SEARCH("five",'Model output'!G220)),ISNUMBER(SEARCH("5",'Model output'!G220))))), "lateral", "central"))</f>
        <v>central</v>
      </c>
      <c r="H221" t="str">
        <f>IF('Model output'!H220="","negative", IF('Model output'!H220=" ", "negative", IF('Model output'!H220="[]", "negative", IF(ISNUMBER(SEARCH("lymph node",'Model output'!H220)),"negative", IF(ISNUMBER(SEARCH("adipose tissue",'Model output'!H220)), "negative", IF(ISNUMBER(SEARCH("neck dissection",'Model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46"/>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 carcinoma</v>
      </c>
      <c r="O221" t="str">
        <f>IF('Model output'!M220="","",'Model output'!M220)</f>
        <v>Cribriform without morules, Follicular architecture</v>
      </c>
      <c r="P221" t="str">
        <f>IF('Model output'!N220="","",'Model output'!N220)</f>
        <v>5.1 cm</v>
      </c>
      <c r="Q221" t="str">
        <f t="shared" si="45"/>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output'!P220="",'Model output'!P220="C",ISNUMBER(SEARCH("Not identified", 'Model output'!P220)),ISNUMBER(SEARCH("Absent",'Model output'!P220)),ISNUMBER(SEARCH("Absence",'Model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9" t="str">
        <f>IF('Model output'!S220="","",'Model output'!S220)</f>
        <v/>
      </c>
      <c r="Y221" t="str">
        <f>IF(OR('Model output'!S220="",ISNUMBER(SEARCH("No extension",'Model output'!S220)),ISNUMBER(SEARCH("Absent",'Model output'!S220)),ISNUMBER(SEARCH("Absence",'Model output'!S220)),AND(ISNUMBER(SEARCH("Not identified",'Model output'!S220)),NOT(ISNUMBER(SEARCH("Present, minimal",'Model output'!S220)))),AND(ISNUMBER(SEARCH("No",'Model output'!S220)),NOT(ISNUMBER(SEARCH("carcinoma",'Model output'!S220))),NOT(ISNUMBER(SEARCH("Present, minimal",'Model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muscle",X221)),ISNUMBER(SEARCH("larynx",X221)),AND(ISNUMBER(SEARCH("trachea",X221)),NOT(ISNUMBER(SEARCH("peritracheal fibroadipose tissue",X221)))),ISNUMBER(SEARCH("esophagus",X221)),ISNUMBER(SEARCH("recurrent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33" t="str">
        <f>IF(OR('Model output'!V220="", AND(ISERROR(SEARCH("Positive",'Model output'!V220)), ISNUMBER(SEARCH("Negative",'Model output'!V220))), ISNUMBER(SEARCH("Cannot be assessed",'Model output'!V220)), AND(ISNUMBER(SEARCH("Uninvolved",'Model output'!V220)),NOT(ISNUMBER(SEARCH("margin(s) involved",'Model output'!V220))),NOT(ISNUMBER(SEARCH("Involved by carcinoma for the second tumor",'Model output'!V220)))), ISNUMBER(SEARCH("No involvement",'Model output'!V220)), AND(NOT(ISNUMBER(SEARCH("focal",'Model output'!V220))),ISNUMBER(SEARCH("Free",'Model output'!V220))), ISNUMBER(SEARCH("narrowly excised",'Model output'!V220)), ISNUMBER(SEARCH("none",'Model output'!V220)), ISNUMBER(SEARCH("R0",'Model output'!V220)), ISNUMBER(SEARCH("&lt;0.2 mm",'Model output'!V220)), ISNUMBER(SEARCH("1 mm",'Model output'!V220)), ISNUMBER(SEARCH("0.1 CM",'Model output'!V220)), ISNUMBER(SEARCH("less than 0.2 mm",'Model output'!V220)), ISNUMBER(SEARCH("less than 1.0 mm",'Model output'!V220)), ISNUMBER(SEARCH("less than 0.5 mm",'Model output'!V220)), ISNUMBER(SEARCH("abut",'Model output'!V220))), "negative", "positive")</f>
        <v>negative</v>
      </c>
      <c r="AE221" s="40"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OR(ISNUMBER(SEARCH("papillary",N221,1)),ISNUMBER(SEARCH("papillary carcinoma",O221,1))),S221="positive"),AND(AND(ISNUMBER(J221),J221&gt;=5),M221=""),AND(AND(ISNUMBER(J221),J221&gt;=5),AND(ISNUMBER(M221),M221&gt;=1)),AND(ISNUMBER(SERACH("papillary",N221)),OR(Y221="positive",Z221="positive"), ISNUMBER(SEARCH("BRAF",AB221)))),"intermediate","low"))</f>
        <v>intermediate</v>
      </c>
      <c r="AF221" s="41" t="str">
        <f t="shared" si="47"/>
        <v>3a</v>
      </c>
      <c r="AG221" s="41" t="str">
        <f t="shared" si="48"/>
        <v>1a</v>
      </c>
      <c r="AH221" s="41" t="str">
        <f t="shared" si="49"/>
        <v>0</v>
      </c>
      <c r="AI221" s="46" t="str">
        <f t="shared" si="50"/>
        <v>I</v>
      </c>
      <c r="AJ221" s="40" t="s">
        <v>742</v>
      </c>
      <c r="AK221" s="45" t="s">
        <v>1008</v>
      </c>
      <c r="AL221" s="45" t="s">
        <v>1007</v>
      </c>
      <c r="AM221" s="45" t="s">
        <v>1006</v>
      </c>
      <c r="AN221" s="45" t="s">
        <v>67</v>
      </c>
      <c r="AO221" s="12">
        <f t="shared" ca="1" si="51"/>
        <v>1</v>
      </c>
      <c r="AP221" s="15">
        <f t="shared" si="52"/>
        <v>1</v>
      </c>
      <c r="AQ221" s="15">
        <f t="shared" si="53"/>
        <v>1</v>
      </c>
      <c r="AR221" s="15">
        <f t="shared" si="54"/>
        <v>1</v>
      </c>
      <c r="AS221" s="26">
        <f t="shared" si="55"/>
        <v>1</v>
      </c>
    </row>
    <row r="222" spans="1:45">
      <c r="A222" t="str">
        <f>'Model output'!A221</f>
        <v>TCGA-EM-A4FV</v>
      </c>
      <c r="B222" s="52">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4"/>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output'!G221)),AND(ISNUMBER(SEARCH("3",'Model output'!G221)),NOT(ISNUMBER(SEARCH("N3",'Model output'!G221)))),ISNUMBER(SEARCH("IV",'Model output'!G221)),ISNUMBER(SEARCH("four",'Model output'!G221)),ISNUMBER(SEARCH("4",'Model output'!G221)),ISNUMBER(SEARCH("V ",'Model output'!G221)),ISNUMBER(SEARCH("five",'Model output'!G221)),ISNUMBER(SEARCH("5",'Model output'!G221))))), "lateral", "central"))</f>
        <v/>
      </c>
      <c r="H222" t="str">
        <f>IF('Model output'!H221="","negative", IF('Model output'!H221=" ", "negative", IF('Model output'!H221="[]", "negative", IF(ISNUMBER(SEARCH("lymph node",'Model output'!H221)),"negative", IF(ISNUMBER(SEARCH("adipose tissue",'Model output'!H221)), "negative", IF(ISNUMBER(SEARCH("neck dissection",'Model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46"/>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 carcinoma, follicular variant</v>
      </c>
      <c r="O222" t="str">
        <f>IF('Model output'!M221="","",'Model output'!M221)</f>
        <v>Follicular architecture, classical cytomorphology</v>
      </c>
      <c r="P222" t="str">
        <f>IF('Model output'!N221="","",'Model output'!N221)</f>
        <v>1.3 cm</v>
      </c>
      <c r="Q222" t="str">
        <f t="shared" si="45"/>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output'!P221="",'Model output'!P221="C",ISNUMBER(SEARCH("Not identified", 'Model output'!P221)),ISNUMBER(SEARCH("Absent",'Model output'!P221)),ISNUMBER(SEARCH("Absence",'Model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9" t="str">
        <f>IF('Model output'!S221="","",'Model output'!S221)</f>
        <v/>
      </c>
      <c r="Y222" t="str">
        <f>IF(OR('Model output'!S221="",ISNUMBER(SEARCH("No extension",'Model output'!S221)),ISNUMBER(SEARCH("Absent",'Model output'!S221)),ISNUMBER(SEARCH("Absence",'Model output'!S221)),AND(ISNUMBER(SEARCH("Not identified",'Model output'!S221)),NOT(ISNUMBER(SEARCH("Present, minimal",'Model output'!S221)))),AND(ISNUMBER(SEARCH("No",'Model output'!S221)),NOT(ISNUMBER(SEARCH("carcinoma",'Model output'!S221))),NOT(ISNUMBER(SEARCH("Present, minimal",'Model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muscle",X222)),ISNUMBER(SEARCH("larynx",X222)),AND(ISNUMBER(SEARCH("trachea",X222)),NOT(ISNUMBER(SEARCH("peritracheal fibroadipose tissue",X222)))),ISNUMBER(SEARCH("esophagus",X222)),ISNUMBER(SEARCH("recurrent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33" t="str">
        <f>IF(OR('Model output'!V221="", AND(ISERROR(SEARCH("Positive",'Model output'!V221)), ISNUMBER(SEARCH("Negative",'Model output'!V221))), ISNUMBER(SEARCH("Cannot be assessed",'Model output'!V221)), AND(ISNUMBER(SEARCH("Uninvolved",'Model output'!V221)),NOT(ISNUMBER(SEARCH("margin(s) involved",'Model output'!V221))),NOT(ISNUMBER(SEARCH("Involved by carcinoma for the second tumor",'Model output'!V221)))), ISNUMBER(SEARCH("No involvement",'Model output'!V221)), AND(NOT(ISNUMBER(SEARCH("focal",'Model output'!V221))),ISNUMBER(SEARCH("Free",'Model output'!V221))), ISNUMBER(SEARCH("narrowly excised",'Model output'!V221)), ISNUMBER(SEARCH("none",'Model output'!V221)), ISNUMBER(SEARCH("R0",'Model output'!V221)), ISNUMBER(SEARCH("&lt;0.2 mm",'Model output'!V221)), ISNUMBER(SEARCH("1 mm",'Model output'!V221)), ISNUMBER(SEARCH("0.1 CM",'Model output'!V221)), ISNUMBER(SEARCH("less than 0.2 mm",'Model output'!V221)), ISNUMBER(SEARCH("less than 1.0 mm",'Model output'!V221)), ISNUMBER(SEARCH("less than 0.5 mm",'Model output'!V221)), ISNUMBER(SEARCH("abut",'Model output'!V221))), "negative", "positive")</f>
        <v>negative</v>
      </c>
      <c r="AE222" s="40"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OR(ISNUMBER(SEARCH("papillary",N222,1)),ISNUMBER(SEARCH("papillary carcinoma",O222,1))),S222="positive"),AND(AND(ISNUMBER(J222),J222&gt;=5),M222=""),AND(AND(ISNUMBER(J222),J222&gt;=5),AND(ISNUMBER(M222),M222&gt;=1)),AND(ISNUMBER(SERACH("papillary",N222)),OR(Y222="positive",Z222="positive"), ISNUMBER(SEARCH("BRAF",AB222)))),"intermediate","low"))</f>
        <v>low</v>
      </c>
      <c r="AF222" s="41" t="str">
        <f t="shared" si="47"/>
        <v>1b</v>
      </c>
      <c r="AG222" s="41" t="str">
        <f t="shared" si="48"/>
        <v>0</v>
      </c>
      <c r="AH222" s="41" t="str">
        <f t="shared" si="49"/>
        <v>0</v>
      </c>
      <c r="AI222" s="46" t="str">
        <f t="shared" si="50"/>
        <v>I</v>
      </c>
      <c r="AJ222" s="40" t="s">
        <v>741</v>
      </c>
      <c r="AK222" s="45" t="s">
        <v>1002</v>
      </c>
      <c r="AL222" s="45" t="s">
        <v>1003</v>
      </c>
      <c r="AM222" s="45" t="s">
        <v>1006</v>
      </c>
      <c r="AN222" s="45" t="s">
        <v>67</v>
      </c>
      <c r="AO222" s="12">
        <f t="shared" ca="1" si="51"/>
        <v>1</v>
      </c>
      <c r="AP222" s="15">
        <f t="shared" si="52"/>
        <v>1</v>
      </c>
      <c r="AQ222" s="15">
        <f t="shared" si="53"/>
        <v>1</v>
      </c>
      <c r="AR222" s="15">
        <f t="shared" si="54"/>
        <v>1</v>
      </c>
      <c r="AS222" s="26">
        <f t="shared" si="55"/>
        <v>1</v>
      </c>
    </row>
    <row r="223" spans="1:45">
      <c r="A223" t="str">
        <f>'Model output'!A222</f>
        <v>TCGA-EM-A4G1</v>
      </c>
      <c r="B223" s="52">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si="44"/>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output'!G222)),AND(ISNUMBER(SEARCH("3",'Model output'!G222)),NOT(ISNUMBER(SEARCH("N3",'Model output'!G222)))),ISNUMBER(SEARCH("IV",'Model output'!G222)),ISNUMBER(SEARCH("four",'Model output'!G222)),ISNUMBER(SEARCH("4",'Model output'!G222)),ISNUMBER(SEARCH("V ",'Model output'!G222)),ISNUMBER(SEARCH("five",'Model output'!G222)),ISNUMBER(SEARCH("5",'Model output'!G222))))), "lateral", "central"))</f>
        <v/>
      </c>
      <c r="H223" t="str">
        <f>IF('Model output'!H222="","negative", IF('Model output'!H222=" ", "negative", IF('Model output'!H222="[]", "negative", IF(ISNUMBER(SEARCH("lymph node",'Model output'!H222)),"negative", IF(ISNUMBER(SEARCH("adipose tissue",'Model output'!H222)), "negative", IF(ISNUMBER(SEARCH("neck dissection",'Model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46"/>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 carcinoma, classical (usual)</v>
      </c>
      <c r="O223" t="str">
        <f>IF('Model output'!M222="","",'Model output'!M222)</f>
        <v>Follicular variant</v>
      </c>
      <c r="P223" t="str">
        <f>IF('Model output'!N222="","",'Model output'!N222)</f>
        <v>1.7 cm</v>
      </c>
      <c r="Q223" t="str">
        <f t="shared" si="45"/>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output'!P222="",'Model output'!P222="C",ISNUMBER(SEARCH("Not identified", 'Model output'!P222)),ISNUMBER(SEARCH("Absent",'Model output'!P222)),ISNUMBER(SEARCH("Absence",'Model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9" t="str">
        <f>IF('Model output'!S222="","",'Model output'!S222)</f>
        <v/>
      </c>
      <c r="Y223" t="str">
        <f>IF(OR('Model output'!S222="",ISNUMBER(SEARCH("No extension",'Model output'!S222)),ISNUMBER(SEARCH("Absent",'Model output'!S222)),ISNUMBER(SEARCH("Absence",'Model output'!S222)),AND(ISNUMBER(SEARCH("Not identified",'Model output'!S222)),NOT(ISNUMBER(SEARCH("Present, minimal",'Model output'!S222)))),AND(ISNUMBER(SEARCH("No",'Model output'!S222)),NOT(ISNUMBER(SEARCH("carcinoma",'Model output'!S222))),NOT(ISNUMBER(SEARCH("Present, minimal",'Model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muscle",X223)),ISNUMBER(SEARCH("larynx",X223)),AND(ISNUMBER(SEARCH("trachea",X223)),NOT(ISNUMBER(SEARCH("peritracheal fibroadipose tissue",X223)))),ISNUMBER(SEARCH("esophagus",X223)),ISNUMBER(SEARCH("recurrent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33" t="str">
        <f>IF(OR('Model output'!V222="", AND(ISERROR(SEARCH("Positive",'Model output'!V222)), ISNUMBER(SEARCH("Negative",'Model output'!V222))), ISNUMBER(SEARCH("Cannot be assessed",'Model output'!V222)), AND(ISNUMBER(SEARCH("Uninvolved",'Model output'!V222)),NOT(ISNUMBER(SEARCH("margin(s) involved",'Model output'!V222))),NOT(ISNUMBER(SEARCH("Involved by carcinoma for the second tumor",'Model output'!V222)))), ISNUMBER(SEARCH("No involvement",'Model output'!V222)), AND(NOT(ISNUMBER(SEARCH("focal",'Model output'!V222))),ISNUMBER(SEARCH("Free",'Model output'!V222))), ISNUMBER(SEARCH("narrowly excised",'Model output'!V222)), ISNUMBER(SEARCH("none",'Model output'!V222)), ISNUMBER(SEARCH("R0",'Model output'!V222)), ISNUMBER(SEARCH("&lt;0.2 mm",'Model output'!V222)), ISNUMBER(SEARCH("1 mm",'Model output'!V222)), ISNUMBER(SEARCH("0.1 CM",'Model output'!V222)), ISNUMBER(SEARCH("less than 0.2 mm",'Model output'!V222)), ISNUMBER(SEARCH("less than 1.0 mm",'Model output'!V222)), ISNUMBER(SEARCH("less than 0.5 mm",'Model output'!V222)), ISNUMBER(SEARCH("abut",'Model output'!V222))), "negative", "positive")</f>
        <v>negative</v>
      </c>
      <c r="AE223" s="40"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OR(ISNUMBER(SEARCH("papillary",N223,1)),ISNUMBER(SEARCH("papillary carcinoma",O223,1))),S223="positive"),AND(AND(ISNUMBER(J223),J223&gt;=5),M223=""),AND(AND(ISNUMBER(J223),J223&gt;=5),AND(ISNUMBER(M223),M223&gt;=1)),AND(ISNUMBER(SERACH("papillary",N223)),OR(Y223="positive",Z223="positive"), ISNUMBER(SEARCH("BRAF",AB223)))),"intermediate","low"))</f>
        <v>low</v>
      </c>
      <c r="AF223" s="41" t="str">
        <f t="shared" si="47"/>
        <v>1b</v>
      </c>
      <c r="AG223" s="41" t="str">
        <f t="shared" si="48"/>
        <v>0</v>
      </c>
      <c r="AH223" s="41" t="str">
        <f t="shared" si="49"/>
        <v>0</v>
      </c>
      <c r="AI223" s="46" t="str">
        <f t="shared" si="50"/>
        <v>I</v>
      </c>
      <c r="AJ223" s="40" t="s">
        <v>741</v>
      </c>
      <c r="AK223" s="45" t="s">
        <v>1002</v>
      </c>
      <c r="AL223" s="45" t="s">
        <v>1003</v>
      </c>
      <c r="AM223" s="45" t="s">
        <v>1006</v>
      </c>
      <c r="AN223" s="45" t="s">
        <v>67</v>
      </c>
      <c r="AO223" s="12">
        <f t="shared" ca="1" si="51"/>
        <v>1</v>
      </c>
      <c r="AP223" s="15">
        <f t="shared" si="52"/>
        <v>1</v>
      </c>
      <c r="AQ223" s="15">
        <f t="shared" si="53"/>
        <v>1</v>
      </c>
      <c r="AR223" s="15">
        <f t="shared" si="54"/>
        <v>1</v>
      </c>
      <c r="AS223" s="26">
        <f t="shared" si="55"/>
        <v>1</v>
      </c>
    </row>
    <row r="224" spans="1:45">
      <c r="A224" t="str">
        <f>'Model output'!A223</f>
        <v>TCGA-ET-A25L</v>
      </c>
      <c r="B224" s="52">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44"/>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output'!G223)),AND(ISNUMBER(SEARCH("3",'Model output'!G223)),NOT(ISNUMBER(SEARCH("N3",'Model output'!G223)))),ISNUMBER(SEARCH("IV",'Model output'!G223)),ISNUMBER(SEARCH("four",'Model output'!G223)),ISNUMBER(SEARCH("4",'Model output'!G223)),ISNUMBER(SEARCH("V ",'Model output'!G223)),ISNUMBER(SEARCH("five",'Model output'!G223)),ISNUMBER(SEARCH("5",'Model output'!G223))))), "lateral", "central"))</f>
        <v>lateral</v>
      </c>
      <c r="H224" t="str">
        <f>IF('Model output'!H223="","negative", IF('Model output'!H223=" ", "negative", IF('Model output'!H223="[]", "negative", IF(ISNUMBER(SEARCH("lymph node",'Model output'!H223)),"negative", IF(ISNUMBER(SEARCH("adipose tissue",'Model output'!H223)), "negative", IF(ISNUMBER(SEARCH("neck dissection",'Model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
      </c>
      <c r="L224" s="8" t="str">
        <f t="shared" si="46"/>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 carcinoma</v>
      </c>
      <c r="O224" t="str">
        <f>IF('Model output'!M223="","",'Model output'!M223)</f>
        <v>tall cell features</v>
      </c>
      <c r="P224" t="str">
        <f>IF('Model output'!N223="","",'Model output'!N223)</f>
        <v>3.0 cm</v>
      </c>
      <c r="Q224" t="str">
        <f t="shared" si="45"/>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output'!P223="",'Model output'!P223="C",ISNUMBER(SEARCH("Not identified", 'Model output'!P223)),ISNUMBER(SEARCH("Absent",'Model output'!P223)),ISNUMBER(SEARCH("Absence",'Model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negative</v>
      </c>
      <c r="X224" s="19" t="str">
        <f>IF('Model output'!S223="","",'Model output'!S223)</f>
        <v>left inferior pole parathyroid gland</v>
      </c>
      <c r="Y224" t="str">
        <f>IF(OR('Model output'!S223="",ISNUMBER(SEARCH("No extension",'Model output'!S223)),ISNUMBER(SEARCH("Absent",'Model output'!S223)),ISNUMBER(SEARCH("Absence",'Model output'!S223)),AND(ISNUMBER(SEARCH("Not identified",'Model output'!S223)),NOT(ISNUMBER(SEARCH("Present, minimal",'Model output'!S223)))),AND(ISNUMBER(SEARCH("No",'Model output'!S223)),NOT(ISNUMBER(SEARCH("carcinoma",'Model output'!S223))),NOT(ISNUMBER(SEARCH("Present, minimal",'Model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muscle",X224)),ISNUMBER(SEARCH("larynx",X224)),AND(ISNUMBER(SEARCH("trachea",X224)),NOT(ISNUMBER(SEARCH("peritracheal fibroadipose tissue",X224)))),ISNUMBER(SEARCH("esophagus",X224)),ISNUMBER(SEARCH("recurrent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33" t="str">
        <f>IF(OR('Model output'!V223="", AND(ISERROR(SEARCH("Positive",'Model output'!V223)), ISNUMBER(SEARCH("Negative",'Model output'!V223))), ISNUMBER(SEARCH("Cannot be assessed",'Model output'!V223)), AND(ISNUMBER(SEARCH("Uninvolved",'Model output'!V223)),NOT(ISNUMBER(SEARCH("margin(s) involved",'Model output'!V223))),NOT(ISNUMBER(SEARCH("Involved by carcinoma for the second tumor",'Model output'!V223)))), ISNUMBER(SEARCH("No involvement",'Model output'!V223)), AND(NOT(ISNUMBER(SEARCH("focal",'Model output'!V223))),ISNUMBER(SEARCH("Free",'Model output'!V223))), ISNUMBER(SEARCH("narrowly excised",'Model output'!V223)), ISNUMBER(SEARCH("none",'Model output'!V223)), ISNUMBER(SEARCH("R0",'Model output'!V223)), ISNUMBER(SEARCH("&lt;0.2 mm",'Model output'!V223)), ISNUMBER(SEARCH("1 mm",'Model output'!V223)), ISNUMBER(SEARCH("0.1 CM",'Model output'!V223)), ISNUMBER(SEARCH("less than 0.2 mm",'Model output'!V223)), ISNUMBER(SEARCH("less than 1.0 mm",'Model output'!V223)), ISNUMBER(SEARCH("less than 0.5 mm",'Model output'!V223)), ISNUMBER(SEARCH("abut",'Model output'!V223))), "negative", "positive")</f>
        <v>positive</v>
      </c>
      <c r="AE224" s="40"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OR(ISNUMBER(SEARCH("papillary",N224,1)),ISNUMBER(SEARCH("papillary carcinoma",O224,1))),S224="positive"),AND(AND(ISNUMBER(J224),J224&gt;=5),M224=""),AND(AND(ISNUMBER(J224),J224&gt;=5),AND(ISNUMBER(M224),M224&gt;=1)),AND(ISNUMBER(SERACH("papillary",N224)),OR(Y224="positive",Z224="positive"), ISNUMBER(SEARCH("BRAF",AB224)))),"intermediate","low"))</f>
        <v>high</v>
      </c>
      <c r="AF224" s="41" t="str">
        <f t="shared" si="47"/>
        <v>2</v>
      </c>
      <c r="AG224" s="41" t="str">
        <f t="shared" si="48"/>
        <v>1b</v>
      </c>
      <c r="AH224" s="41" t="str">
        <f t="shared" si="49"/>
        <v>0</v>
      </c>
      <c r="AI224" s="46" t="str">
        <f t="shared" si="50"/>
        <v>I</v>
      </c>
      <c r="AJ224" s="40" t="s">
        <v>738</v>
      </c>
      <c r="AK224" s="45" t="s">
        <v>1005</v>
      </c>
      <c r="AL224" s="45" t="s">
        <v>1002</v>
      </c>
      <c r="AM224" s="45" t="s">
        <v>1006</v>
      </c>
      <c r="AN224" s="45" t="s">
        <v>67</v>
      </c>
      <c r="AO224" s="12">
        <f t="shared" si="51"/>
        <v>1</v>
      </c>
      <c r="AP224" s="15">
        <f t="shared" si="52"/>
        <v>1</v>
      </c>
      <c r="AQ224" s="15">
        <f t="shared" si="53"/>
        <v>1</v>
      </c>
      <c r="AR224" s="15">
        <f t="shared" si="54"/>
        <v>1</v>
      </c>
      <c r="AS224" s="26">
        <f t="shared" si="55"/>
        <v>1</v>
      </c>
    </row>
    <row r="225" spans="1:45">
      <c r="A225" t="str">
        <f>'Model output'!A224</f>
        <v>TCGA-ET-A25M</v>
      </c>
      <c r="B225" s="52">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si="44"/>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output'!G224)),AND(ISNUMBER(SEARCH("3",'Model output'!G224)),NOT(ISNUMBER(SEARCH("N3",'Model output'!G224)))),ISNUMBER(SEARCH("IV",'Model output'!G224)),ISNUMBER(SEARCH("four",'Model output'!G224)),ISNUMBER(SEARCH("4",'Model output'!G224)),ISNUMBER(SEARCH("V ",'Model output'!G224)),ISNUMBER(SEARCH("five",'Model output'!G224)),ISNUMBER(SEARCH("5",'Model output'!G224))))), "lateral", "central"))</f>
        <v/>
      </c>
      <c r="H225" t="str">
        <f>IF('Model output'!H224="","negative", IF('Model output'!H224=" ", "negative", IF('Model output'!H224="[]", "negative", IF(ISNUMBER(SEARCH("lymph node",'Model output'!H224)),"negative", IF(ISNUMBER(SEARCH("adipose tissue",'Model output'!H224)), "negative", IF(ISNUMBER(SEARCH("neck dissection",'Model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46"/>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 carcinoma</v>
      </c>
      <c r="O225" t="str">
        <f>IF('Model output'!M224="","",'Model output'!M224)</f>
        <v/>
      </c>
      <c r="P225" t="str">
        <f>IF('Model output'!N224="","",'Model output'!N224)</f>
        <v>2.5 cm</v>
      </c>
      <c r="Q225" t="str">
        <f t="shared" si="45"/>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output'!P224="",'Model output'!P224="C",ISNUMBER(SEARCH("Not identified", 'Model output'!P224)),ISNUMBER(SEARCH("Absent",'Model output'!P224)),ISNUMBER(SEARCH("Absence",'Model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9" t="str">
        <f>IF('Model output'!S224="","",'Model output'!S224)</f>
        <v/>
      </c>
      <c r="Y225" t="str">
        <f>IF(OR('Model output'!S224="",ISNUMBER(SEARCH("No extension",'Model output'!S224)),ISNUMBER(SEARCH("Absent",'Model output'!S224)),ISNUMBER(SEARCH("Absence",'Model output'!S224)),AND(ISNUMBER(SEARCH("Not identified",'Model output'!S224)),NOT(ISNUMBER(SEARCH("Present, minimal",'Model output'!S224)))),AND(ISNUMBER(SEARCH("No",'Model output'!S224)),NOT(ISNUMBER(SEARCH("carcinoma",'Model output'!S224))),NOT(ISNUMBER(SEARCH("Present, minimal",'Model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muscle",X225)),ISNUMBER(SEARCH("larynx",X225)),AND(ISNUMBER(SEARCH("trachea",X225)),NOT(ISNUMBER(SEARCH("peritracheal fibroadipose tissue",X225)))),ISNUMBER(SEARCH("esophagus",X225)),ISNUMBER(SEARCH("recurrent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33" t="str">
        <f>IF(OR('Model output'!V224="", AND(ISERROR(SEARCH("Positive",'Model output'!V224)), ISNUMBER(SEARCH("Negative",'Model output'!V224))), ISNUMBER(SEARCH("Cannot be assessed",'Model output'!V224)), AND(ISNUMBER(SEARCH("Uninvolved",'Model output'!V224)),NOT(ISNUMBER(SEARCH("margin(s) involved",'Model output'!V224))),NOT(ISNUMBER(SEARCH("Involved by carcinoma for the second tumor",'Model output'!V224)))), ISNUMBER(SEARCH("No involvement",'Model output'!V224)), AND(NOT(ISNUMBER(SEARCH("focal",'Model output'!V224))),ISNUMBER(SEARCH("Free",'Model output'!V224))), ISNUMBER(SEARCH("narrowly excised",'Model output'!V224)), ISNUMBER(SEARCH("none",'Model output'!V224)), ISNUMBER(SEARCH("R0",'Model output'!V224)), ISNUMBER(SEARCH("&lt;0.2 mm",'Model output'!V224)), ISNUMBER(SEARCH("1 mm",'Model output'!V224)), ISNUMBER(SEARCH("0.1 CM",'Model output'!V224)), ISNUMBER(SEARCH("less than 0.2 mm",'Model output'!V224)), ISNUMBER(SEARCH("less than 1.0 mm",'Model output'!V224)), ISNUMBER(SEARCH("less than 0.5 mm",'Model output'!V224)), ISNUMBER(SEARCH("abut",'Model output'!V224))), "negative", "positive")</f>
        <v>negative</v>
      </c>
      <c r="AE225" s="40"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OR(ISNUMBER(SEARCH("papillary",N225,1)),ISNUMBER(SEARCH("papillary carcinoma",O225,1))),S225="positive"),AND(AND(ISNUMBER(J225),J225&gt;=5),M225=""),AND(AND(ISNUMBER(J225),J225&gt;=5),AND(ISNUMBER(M225),M225&gt;=1)),AND(ISNUMBER(SERACH("papillary",N225)),OR(Y225="positive",Z225="positive"), ISNUMBER(SEARCH("BRAF",AB225)))),"intermediate","low"))</f>
        <v>low</v>
      </c>
      <c r="AF225" s="41" t="str">
        <f t="shared" si="47"/>
        <v>2</v>
      </c>
      <c r="AG225" s="41" t="str">
        <f t="shared" si="48"/>
        <v>1a</v>
      </c>
      <c r="AH225" s="41" t="str">
        <f t="shared" si="49"/>
        <v>0</v>
      </c>
      <c r="AI225" s="46" t="str">
        <f t="shared" si="50"/>
        <v>I</v>
      </c>
      <c r="AJ225" s="40" t="s">
        <v>741</v>
      </c>
      <c r="AK225" s="45" t="s">
        <v>1005</v>
      </c>
      <c r="AL225" s="45" t="s">
        <v>1007</v>
      </c>
      <c r="AM225" s="45" t="s">
        <v>1006</v>
      </c>
      <c r="AN225" s="45" t="s">
        <v>67</v>
      </c>
      <c r="AO225" s="12">
        <f t="shared" ca="1" si="51"/>
        <v>1</v>
      </c>
      <c r="AP225" s="15">
        <f t="shared" si="52"/>
        <v>1</v>
      </c>
      <c r="AQ225" s="15">
        <f t="shared" si="53"/>
        <v>1</v>
      </c>
      <c r="AR225" s="15">
        <f t="shared" si="54"/>
        <v>1</v>
      </c>
      <c r="AS225" s="26">
        <f t="shared" si="55"/>
        <v>1</v>
      </c>
    </row>
    <row r="226" spans="1:45">
      <c r="A226" t="str">
        <f>'Model output'!A225</f>
        <v>TCGA-ET-A25R</v>
      </c>
      <c r="B226" s="52">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44"/>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output'!G225)),AND(ISNUMBER(SEARCH("3",'Model output'!G225)),NOT(ISNUMBER(SEARCH("N3",'Model output'!G225)))),ISNUMBER(SEARCH("IV",'Model output'!G225)),ISNUMBER(SEARCH("four",'Model output'!G225)),ISNUMBER(SEARCH("4",'Model output'!G225)),ISNUMBER(SEARCH("V ",'Model output'!G225)),ISNUMBER(SEARCH("five",'Model output'!G225)),ISNUMBER(SEARCH("5",'Model output'!G225))))), "lateral", "central"))</f>
        <v/>
      </c>
      <c r="H226" t="str">
        <f>IF('Model output'!H225="","negative", IF('Model output'!H225=" ", "negative", IF('Model output'!H225="[]", "negative", IF(ISNUMBER(SEARCH("lymph node",'Model output'!H225)),"negative", IF(ISNUMBER(SEARCH("adipose tissue",'Model output'!H225)), "negative", IF(ISNUMBER(SEARCH("neck dissection",'Model output'!H225)),"negative","positive"))))))</f>
        <v>negative</v>
      </c>
      <c r="I226" t="str">
        <f>IF('Model output'!I225="","",IF(ISNUMBER('Model output'!I225),'Model output'!I225,1))</f>
        <v/>
      </c>
      <c r="J226" t="str">
        <f>IF('Model output'!J225="","",IF(AND(ISNUMBER('Model output'!J225),'Model output'!J225&lt;=I226),'Model output'!J225,IF(ISNUMBER(SEARCH("0/",'Model output'!J225)),0,1)))</f>
        <v/>
      </c>
      <c r="K226" t="str" cm="1">
        <f t="array" ref="K226">IF(COUNT(FIND({0,1,2,3,4,5,6,7,8,9},'Model output'!K225))&gt;0,'Model output'!K225,"")</f>
        <v/>
      </c>
      <c r="L226" s="8" t="str">
        <f t="shared" si="46"/>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 carcinoma</v>
      </c>
      <c r="O226" t="str">
        <f>IF('Model output'!M225="","",'Model output'!M225)</f>
        <v/>
      </c>
      <c r="P226" t="str">
        <f>IF('Model output'!N225="","",'Model output'!N225)</f>
        <v>2.6 cm</v>
      </c>
      <c r="Q226" t="str">
        <f t="shared" si="45"/>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output'!P225="",'Model output'!P225="C",ISNUMBER(SEARCH("Not identified", 'Model output'!P225)),ISNUMBER(SEARCH("Absent",'Model output'!P225)),ISNUMBER(SEARCH("Absence",'Model output'!P225)),AND(ISNUMBER(SEARCH("No",'Model output'!P225)),NOT(ISNUMBER(SEARCH("diagnostic",'Model output'!P225)))),ISNUMBER(SEARCH("Negative",'Model output'!P225))),"negative","positive")</f>
        <v>negative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9" t="str">
        <f>IF('Model output'!S225="","",'Model output'!S225)</f>
        <v>perithyroidal fibradipose tissue</v>
      </c>
      <c r="Y226" t="str">
        <f>IF(OR('Model output'!S225="",ISNUMBER(SEARCH("No extension",'Model output'!S225)),ISNUMBER(SEARCH("Absent",'Model output'!S225)),ISNUMBER(SEARCH("Absence",'Model output'!S225)),AND(ISNUMBER(SEARCH("Not identified",'Model output'!S225)),NOT(ISNUMBER(SEARCH("Present, minimal",'Model output'!S225)))),AND(ISNUMBER(SEARCH("No",'Model output'!S225)),NOT(ISNUMBER(SEARCH("carcinoma",'Model output'!S225))),NOT(ISNUMBER(SEARCH("Present, minimal",'Model output'!S225)))),ISNUMBER(SEARCH("negative",'Model output'!S225))),"negative",IF(Z226="positive","gETE", "positive"))</f>
        <v>positive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muscle",X226)),ISNUMBER(SEARCH("larynx",X226)),AND(ISNUMBER(SEARCH("trachea",X226)),NOT(ISNUMBER(SEARCH("peritracheal fibroadipose tissue",X226)))),ISNUMBER(SEARCH("esophagus",X226)),ISNUMBER(SEARCH("recurrent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33" t="str">
        <f>IF(OR('Model output'!V225="", AND(ISERROR(SEARCH("Positive",'Model output'!V225)), ISNUMBER(SEARCH("Negative",'Model output'!V225))), ISNUMBER(SEARCH("Cannot be assessed",'Model output'!V225)), AND(ISNUMBER(SEARCH("Uninvolved",'Model output'!V225)),NOT(ISNUMBER(SEARCH("margin(s) involved",'Model output'!V225))),NOT(ISNUMBER(SEARCH("Involved by carcinoma for the second tumor",'Model output'!V225)))), ISNUMBER(SEARCH("No involvement",'Model output'!V225)), AND(NOT(ISNUMBER(SEARCH("focal",'Model output'!V225))),ISNUMBER(SEARCH("Free",'Model output'!V225))), ISNUMBER(SEARCH("narrowly excised",'Model output'!V225)), ISNUMBER(SEARCH("none",'Model output'!V225)), ISNUMBER(SEARCH("R0",'Model output'!V225)), ISNUMBER(SEARCH("&lt;0.2 mm",'Model output'!V225)), ISNUMBER(SEARCH("1 mm",'Model output'!V225)), ISNUMBER(SEARCH("0.1 CM",'Model output'!V225)), ISNUMBER(SEARCH("less than 0.2 mm",'Model output'!V225)), ISNUMBER(SEARCH("less than 1.0 mm",'Model output'!V225)), ISNUMBER(SEARCH("less than 0.5 mm",'Model output'!V225)), ISNUMBER(SEARCH("abut",'Model output'!V225))), "negative", "positive")</f>
        <v>negative</v>
      </c>
      <c r="AE226" s="40"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OR(ISNUMBER(SEARCH("papillary",N226,1)),ISNUMBER(SEARCH("papillary carcinoma",O226,1))),S226="positive"),AND(AND(ISNUMBER(J226),J226&gt;=5),M226=""),AND(AND(ISNUMBER(J226),J226&gt;=5),AND(ISNUMBER(M226),M226&gt;=1)),AND(ISNUMBER(SERACH("papillary",N226)),OR(Y226="positive",Z226="positive"), ISNUMBER(SEARCH("BRAF",AB226)))),"intermediate","low"))</f>
        <v>intermediate</v>
      </c>
      <c r="AF226" s="41" t="str">
        <f t="shared" si="47"/>
        <v>2</v>
      </c>
      <c r="AG226" s="41" t="str">
        <f t="shared" si="48"/>
        <v>0</v>
      </c>
      <c r="AH226" s="41" t="str">
        <f t="shared" si="49"/>
        <v>0</v>
      </c>
      <c r="AI226" s="46" t="str">
        <f t="shared" si="50"/>
        <v>I</v>
      </c>
      <c r="AJ226" s="40" t="s">
        <v>742</v>
      </c>
      <c r="AK226" s="45" t="s">
        <v>1005</v>
      </c>
      <c r="AL226" s="45" t="s">
        <v>1006</v>
      </c>
      <c r="AM226" s="45" t="s">
        <v>1006</v>
      </c>
      <c r="AN226" s="45" t="s">
        <v>67</v>
      </c>
      <c r="AO226" s="12">
        <f t="shared" ca="1" si="51"/>
        <v>1</v>
      </c>
      <c r="AP226" s="15">
        <f t="shared" si="52"/>
        <v>1</v>
      </c>
      <c r="AQ226" s="15">
        <f t="shared" si="53"/>
        <v>1</v>
      </c>
      <c r="AR226" s="15">
        <f t="shared" si="54"/>
        <v>1</v>
      </c>
      <c r="AS226" s="26">
        <f t="shared" si="55"/>
        <v>1</v>
      </c>
    </row>
    <row r="227" spans="1:45">
      <c r="A227" t="str">
        <f>'Model output'!A226</f>
        <v>TCGA-ET-A2MY</v>
      </c>
      <c r="B227" s="52">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44"/>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output'!G226)),AND(ISNUMBER(SEARCH("3",'Model output'!G226)),NOT(ISNUMBER(SEARCH("N3",'Model output'!G226)))),ISNUMBER(SEARCH("IV",'Model output'!G226)),ISNUMBER(SEARCH("four",'Model output'!G226)),ISNUMBER(SEARCH("4",'Model output'!G226)),ISNUMBER(SEARCH("V ",'Model output'!G226)),ISNUMBER(SEARCH("five",'Model output'!G226)),ISNUMBER(SEARCH("5",'Model output'!G226))))), "lateral", "central"))</f>
        <v/>
      </c>
      <c r="H227" t="str">
        <f>IF('Model output'!H226="","negative", IF('Model output'!H226=" ", "negative", IF('Model output'!H226="[]", "negative", IF(ISNUMBER(SEARCH("lymph node",'Model output'!H226)),"negative", IF(ISNUMBER(SEARCH("adipose tissue",'Model output'!H226)), "negative", IF(ISNUMBER(SEARCH("neck dissection",'Model output'!H226)),"negative","positive"))))))</f>
        <v>negative</v>
      </c>
      <c r="I227" t="str">
        <f>IF('Model output'!I226="","",IF(ISNUMBER('Model output'!I226),'Model output'!I226,1))</f>
        <v/>
      </c>
      <c r="J227" t="str">
        <f>IF('Model output'!J226="","",IF(AND(ISNUMBER('Model output'!J226),'Model output'!J226&lt;=I227),'Model output'!J226,IF(ISNUMBER(SEARCH("0/",'Model output'!J226)),0,1)))</f>
        <v/>
      </c>
      <c r="K227" t="str" cm="1">
        <f t="array" ref="K227">IF(COUNT(FIND({0,1,2,3,4,5,6,7,8,9},'Model output'!K226))&gt;0,'Model output'!K226,"")</f>
        <v/>
      </c>
      <c r="L227" s="8" t="str">
        <f t="shared" si="46"/>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 carcinoma</v>
      </c>
      <c r="O227" t="str">
        <f>IF('Model output'!M226="","",'Model output'!M226)</f>
        <v/>
      </c>
      <c r="P227" t="str">
        <f>IF('Model output'!N226="","",'Model output'!N226)</f>
        <v>1.3cm</v>
      </c>
      <c r="Q227" t="str">
        <f t="shared" si="45"/>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output'!P226="",'Model output'!P226="C",ISNUMBER(SEARCH("Not identified", 'Model output'!P226)),ISNUMBER(SEARCH("Absent",'Model output'!P226)),ISNUMBER(SEARCH("Absence",'Model output'!P226)),AND(ISNUMBER(SEARCH("No",'Model output'!P226)),NOT(ISNUMBER(SEARCH("diagnostic",'Model output'!P226)))),ISNUMBER(SEARCH("Negative",'Model output'!P226))),"negative","positive")</f>
        <v>positive</v>
      </c>
      <c r="T227">
        <f>IF('Model output'!O226="","",'Model output'!O226)</f>
        <v>1</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9" t="str">
        <f>IF('Model output'!S226="","",'Model output'!S226)</f>
        <v/>
      </c>
      <c r="Y227" t="str">
        <f>IF(OR('Model output'!S226="",ISNUMBER(SEARCH("No extension",'Model output'!S226)),ISNUMBER(SEARCH("Absent",'Model output'!S226)),ISNUMBER(SEARCH("Absence",'Model output'!S226)),AND(ISNUMBER(SEARCH("Not identified",'Model output'!S226)),NOT(ISNUMBER(SEARCH("Present, minimal",'Model output'!S226)))),AND(ISNUMBER(SEARCH("No",'Model output'!S226)),NOT(ISNUMBER(SEARCH("carcinoma",'Model output'!S226))),NOT(ISNUMBER(SEARCH("Present, minimal",'Model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muscle",X227)),ISNUMBER(SEARCH("larynx",X227)),AND(ISNUMBER(SEARCH("trachea",X227)),NOT(ISNUMBER(SEARCH("peritracheal fibroadipose tissue",X227)))),ISNUMBER(SEARCH("esophagus",X227)),ISNUMBER(SEARCH("recurrent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33" t="str">
        <f>IF(OR('Model output'!V226="", AND(ISERROR(SEARCH("Positive",'Model output'!V226)), ISNUMBER(SEARCH("Negative",'Model output'!V226))), ISNUMBER(SEARCH("Cannot be assessed",'Model output'!V226)), AND(ISNUMBER(SEARCH("Uninvolved",'Model output'!V226)),NOT(ISNUMBER(SEARCH("margin(s) involved",'Model output'!V226))),NOT(ISNUMBER(SEARCH("Involved by carcinoma for the second tumor",'Model output'!V226)))), ISNUMBER(SEARCH("No involvement",'Model output'!V226)), AND(NOT(ISNUMBER(SEARCH("focal",'Model output'!V226))),ISNUMBER(SEARCH("Free",'Model output'!V226))), ISNUMBER(SEARCH("narrowly excised",'Model output'!V226)), ISNUMBER(SEARCH("none",'Model output'!V226)), ISNUMBER(SEARCH("R0",'Model output'!V226)), ISNUMBER(SEARCH("&lt;0.2 mm",'Model output'!V226)), ISNUMBER(SEARCH("1 mm",'Model output'!V226)), ISNUMBER(SEARCH("0.1 CM",'Model output'!V226)), ISNUMBER(SEARCH("less than 0.2 mm",'Model output'!V226)), ISNUMBER(SEARCH("less than 1.0 mm",'Model output'!V226)), ISNUMBER(SEARCH("less than 0.5 mm",'Model output'!V226)), ISNUMBER(SEARCH("abut",'Model output'!V226))), "negative", "positive")</f>
        <v>negative</v>
      </c>
      <c r="AE227" s="40"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OR(ISNUMBER(SEARCH("papillary",N227,1)),ISNUMBER(SEARCH("papillary carcinoma",O227,1))),S227="positive"),AND(AND(ISNUMBER(J227),J227&gt;=5),M227=""),AND(AND(ISNUMBER(J227),J227&gt;=5),AND(ISNUMBER(M227),M227&gt;=1)),AND(ISNUMBER(SERACH("papillary",N227)),OR(Y227="positive",Z227="positive"), ISNUMBER(SEARCH("BRAF",AB227)))),"intermediate","low"))</f>
        <v>intermediate</v>
      </c>
      <c r="AF227" s="41" t="str">
        <f t="shared" si="47"/>
        <v>1b</v>
      </c>
      <c r="AG227" s="41" t="str">
        <f t="shared" si="48"/>
        <v>0</v>
      </c>
      <c r="AH227" s="41" t="str">
        <f t="shared" si="49"/>
        <v>0</v>
      </c>
      <c r="AI227" s="46" t="str">
        <f t="shared" si="50"/>
        <v>I</v>
      </c>
      <c r="AJ227" s="40" t="s">
        <v>742</v>
      </c>
      <c r="AK227" s="45" t="s">
        <v>1002</v>
      </c>
      <c r="AL227" s="45" t="s">
        <v>1006</v>
      </c>
      <c r="AM227" s="45" t="s">
        <v>1006</v>
      </c>
      <c r="AN227" s="45" t="s">
        <v>67</v>
      </c>
      <c r="AO227" s="12">
        <f t="shared" ca="1" si="51"/>
        <v>1</v>
      </c>
      <c r="AP227" s="15">
        <f t="shared" si="52"/>
        <v>1</v>
      </c>
      <c r="AQ227" s="15">
        <f t="shared" si="53"/>
        <v>1</v>
      </c>
      <c r="AR227" s="15">
        <f t="shared" si="54"/>
        <v>1</v>
      </c>
      <c r="AS227" s="26">
        <f t="shared" si="55"/>
        <v>1</v>
      </c>
    </row>
    <row r="228" spans="1:45">
      <c r="A228" t="str">
        <f>'Model output'!A227</f>
        <v>TCGA-ET-A2MZ</v>
      </c>
      <c r="B228" s="52">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44"/>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output'!G227)),AND(ISNUMBER(SEARCH("3",'Model output'!G227)),NOT(ISNUMBER(SEARCH("N3",'Model output'!G227)))),ISNUMBER(SEARCH("IV",'Model output'!G227)),ISNUMBER(SEARCH("four",'Model output'!G227)),ISNUMBER(SEARCH("4",'Model output'!G227)),ISNUMBER(SEARCH("V ",'Model output'!G227)),ISNUMBER(SEARCH("five",'Model output'!G227)),ISNUMBER(SEARCH("5",'Model output'!G227))))), "lateral", "central"))</f>
        <v/>
      </c>
      <c r="H228" t="str">
        <f>IF('Model output'!H227="","negative", IF('Model output'!H227=" ", "negative", IF('Model output'!H227="[]", "negative", IF(ISNUMBER(SEARCH("lymph node",'Model output'!H227)),"negative", IF(ISNUMBER(SEARCH("adipose tissue",'Model output'!H227)), "negative", IF(ISNUMBER(SEARCH("neck dissection",'Model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46"/>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 carcinoma</v>
      </c>
      <c r="O228" t="str">
        <f>IF('Model output'!M227="","",'Model output'!M227)</f>
        <v/>
      </c>
      <c r="P228" t="str">
        <f>IF('Model output'!N227="","",'Model output'!N227)</f>
        <v>1.2 cm</v>
      </c>
      <c r="Q228" t="str">
        <f t="shared" si="45"/>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output'!P227="",'Model output'!P227="C",ISNUMBER(SEARCH("Not identified", 'Model output'!P227)),ISNUMBER(SEARCH("Absent",'Model output'!P227)),ISNUMBER(SEARCH("Absence",'Model output'!P227)),AND(ISNUMBER(SEARCH("No",'Model output'!P227)),NOT(ISNUMBER(SEARCH("diagnostic",'Model output'!P227)))),ISNUMBER(SEARCH("Negative",'Model output'!P227))),"negative","positive")</f>
        <v>negative</v>
      </c>
      <c r="T228">
        <f>IF('Model output'!O227="","",'Model output'!O227)</f>
        <v>1</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9" t="str">
        <f>IF('Model output'!S227="","",'Model output'!S227)</f>
        <v/>
      </c>
      <c r="Y228" t="str">
        <f>IF(OR('Model output'!S227="",ISNUMBER(SEARCH("No extension",'Model output'!S227)),ISNUMBER(SEARCH("Absent",'Model output'!S227)),ISNUMBER(SEARCH("Absence",'Model output'!S227)),AND(ISNUMBER(SEARCH("Not identified",'Model output'!S227)),NOT(ISNUMBER(SEARCH("Present, minimal",'Model output'!S227)))),AND(ISNUMBER(SEARCH("No",'Model output'!S227)),NOT(ISNUMBER(SEARCH("carcinoma",'Model output'!S227))),NOT(ISNUMBER(SEARCH("Present, minimal",'Model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muscle",X228)),ISNUMBER(SEARCH("larynx",X228)),AND(ISNUMBER(SEARCH("trachea",X228)),NOT(ISNUMBER(SEARCH("peritracheal fibroadipose tissue",X228)))),ISNUMBER(SEARCH("esophagus",X228)),ISNUMBER(SEARCH("recurrent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33" t="str">
        <f>IF(OR('Model output'!V227="", AND(ISERROR(SEARCH("Positive",'Model output'!V227)), ISNUMBER(SEARCH("Negative",'Model output'!V227))), ISNUMBER(SEARCH("Cannot be assessed",'Model output'!V227)), AND(ISNUMBER(SEARCH("Uninvolved",'Model output'!V227)),NOT(ISNUMBER(SEARCH("margin(s) involved",'Model output'!V227))),NOT(ISNUMBER(SEARCH("Involved by carcinoma for the second tumor",'Model output'!V227)))), ISNUMBER(SEARCH("No involvement",'Model output'!V227)), AND(NOT(ISNUMBER(SEARCH("focal",'Model output'!V227))),ISNUMBER(SEARCH("Free",'Model output'!V227))), ISNUMBER(SEARCH("narrowly excised",'Model output'!V227)), ISNUMBER(SEARCH("none",'Model output'!V227)), ISNUMBER(SEARCH("R0",'Model output'!V227)), ISNUMBER(SEARCH("&lt;0.2 mm",'Model output'!V227)), ISNUMBER(SEARCH("1 mm",'Model output'!V227)), ISNUMBER(SEARCH("0.1 CM",'Model output'!V227)), ISNUMBER(SEARCH("less than 0.2 mm",'Model output'!V227)), ISNUMBER(SEARCH("less than 1.0 mm",'Model output'!V227)), ISNUMBER(SEARCH("less than 0.5 mm",'Model output'!V227)), ISNUMBER(SEARCH("abut",'Model output'!V227))), "negative", "positive")</f>
        <v>negative</v>
      </c>
      <c r="AE228" s="40"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OR(ISNUMBER(SEARCH("papillary",N228,1)),ISNUMBER(SEARCH("papillary carcinoma",O228,1))),S228="positive"),AND(AND(ISNUMBER(J228),J228&gt;=5),M228=""),AND(AND(ISNUMBER(J228),J228&gt;=5),AND(ISNUMBER(M228),M228&gt;=1)),AND(ISNUMBER(SERACH("papillary",N228)),OR(Y228="positive",Z228="positive"), ISNUMBER(SEARCH("BRAF",AB228)))),"intermediate","low"))</f>
        <v>low</v>
      </c>
      <c r="AF228" s="41" t="str">
        <f t="shared" si="47"/>
        <v>1b</v>
      </c>
      <c r="AG228" s="41" t="str">
        <f t="shared" si="48"/>
        <v>0</v>
      </c>
      <c r="AH228" s="41" t="str">
        <f t="shared" si="49"/>
        <v>0</v>
      </c>
      <c r="AI228" s="46" t="str">
        <f t="shared" si="50"/>
        <v>I</v>
      </c>
      <c r="AJ228" s="40" t="s">
        <v>741</v>
      </c>
      <c r="AK228" s="45" t="s">
        <v>1002</v>
      </c>
      <c r="AL228" s="45" t="s">
        <v>1003</v>
      </c>
      <c r="AM228" s="45" t="s">
        <v>1006</v>
      </c>
      <c r="AN228" s="45" t="s">
        <v>67</v>
      </c>
      <c r="AO228" s="12">
        <f t="shared" ca="1" si="51"/>
        <v>1</v>
      </c>
      <c r="AP228" s="15">
        <f t="shared" si="52"/>
        <v>1</v>
      </c>
      <c r="AQ228" s="15">
        <f t="shared" si="53"/>
        <v>1</v>
      </c>
      <c r="AR228" s="15">
        <f t="shared" si="54"/>
        <v>1</v>
      </c>
      <c r="AS228" s="26">
        <f t="shared" si="55"/>
        <v>1</v>
      </c>
    </row>
    <row r="229" spans="1:45">
      <c r="A229" t="str">
        <f>'Model output'!A228</f>
        <v>TCGA-ET-A2N0</v>
      </c>
      <c r="B229" s="52">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44"/>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output'!G228)),AND(ISNUMBER(SEARCH("3",'Model output'!G228)),NOT(ISNUMBER(SEARCH("N3",'Model output'!G228)))),ISNUMBER(SEARCH("IV",'Model output'!G228)),ISNUMBER(SEARCH("four",'Model output'!G228)),ISNUMBER(SEARCH("4",'Model output'!G228)),ISNUMBER(SEARCH("V ",'Model output'!G228)),ISNUMBER(SEARCH("five",'Model output'!G228)),ISNUMBER(SEARCH("5",'Model output'!G228))))), "lateral", "central"))</f>
        <v>central</v>
      </c>
      <c r="H229" t="str">
        <f>IF('Model output'!H228="","negative", IF('Model output'!H228=" ", "negative", IF('Model output'!H228="[]", "negative", IF(ISNUMBER(SEARCH("lymph node",'Model output'!H228)),"negative", IF(ISNUMBER(SEARCH("adipose tissue",'Model output'!H228)), "negative", IF(ISNUMBER(SEARCH("neck dissection",'Model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46"/>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 carcinoma</v>
      </c>
      <c r="O229" t="str">
        <f>IF('Model output'!M228="","",'Model output'!M228)</f>
        <v/>
      </c>
      <c r="P229" t="str">
        <f>IF('Model output'!N228="","",'Model output'!N228)</f>
        <v>2.0 cm</v>
      </c>
      <c r="Q229" t="str">
        <f t="shared" si="45"/>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output'!P228="",'Model output'!P228="C",ISNUMBER(SEARCH("Not identified", 'Model output'!P228)),ISNUMBER(SEARCH("Absent",'Model output'!P228)),ISNUMBER(SEARCH("Absence",'Model output'!P228)),AND(ISNUMBER(SEARCH("No",'Model output'!P228)),NOT(ISNUMBER(SEARCH("diagnostic",'Model output'!P228)))),ISNUMBER(SEARCH("Negative",'Model output'!P228))),"negative","positive")</f>
        <v>negative</v>
      </c>
      <c r="T229">
        <f>IF('Model output'!O228="","",'Model output'!O228)</f>
        <v>1</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9" t="str">
        <f>IF('Model output'!S228="","",'Model output'!S228)</f>
        <v/>
      </c>
      <c r="Y229" t="str">
        <f>IF(OR('Model output'!S228="",ISNUMBER(SEARCH("No extension",'Model output'!S228)),ISNUMBER(SEARCH("Absent",'Model output'!S228)),ISNUMBER(SEARCH("Absence",'Model output'!S228)),AND(ISNUMBER(SEARCH("Not identified",'Model output'!S228)),NOT(ISNUMBER(SEARCH("Present, minimal",'Model output'!S228)))),AND(ISNUMBER(SEARCH("No",'Model output'!S228)),NOT(ISNUMBER(SEARCH("carcinoma",'Model output'!S228))),NOT(ISNUMBER(SEARCH("Present, minimal",'Model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muscle",X229)),ISNUMBER(SEARCH("larynx",X229)),AND(ISNUMBER(SEARCH("trachea",X229)),NOT(ISNUMBER(SEARCH("peritracheal fibroadipose tissue",X229)))),ISNUMBER(SEARCH("esophagus",X229)),ISNUMBER(SEARCH("recurrent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33" t="str">
        <f>IF(OR('Model output'!V228="", AND(ISERROR(SEARCH("Positive",'Model output'!V228)), ISNUMBER(SEARCH("Negative",'Model output'!V228))), ISNUMBER(SEARCH("Cannot be assessed",'Model output'!V228)), AND(ISNUMBER(SEARCH("Uninvolved",'Model output'!V228)),NOT(ISNUMBER(SEARCH("margin(s) involved",'Model output'!V228))),NOT(ISNUMBER(SEARCH("Involved by carcinoma for the second tumor",'Model output'!V228)))), ISNUMBER(SEARCH("No involvement",'Model output'!V228)), AND(NOT(ISNUMBER(SEARCH("focal",'Model output'!V228))),ISNUMBER(SEARCH("Free",'Model output'!V228))), ISNUMBER(SEARCH("narrowly excised",'Model output'!V228)), ISNUMBER(SEARCH("none",'Model output'!V228)), ISNUMBER(SEARCH("R0",'Model output'!V228)), ISNUMBER(SEARCH("&lt;0.2 mm",'Model output'!V228)), ISNUMBER(SEARCH("1 mm",'Model output'!V228)), ISNUMBER(SEARCH("0.1 CM",'Model output'!V228)), ISNUMBER(SEARCH("less than 0.2 mm",'Model output'!V228)), ISNUMBER(SEARCH("less than 1.0 mm",'Model output'!V228)), ISNUMBER(SEARCH("less than 0.5 mm",'Model output'!V228)), ISNUMBER(SEARCH("abut",'Model output'!V228))), "negative", "positive")</f>
        <v>negative</v>
      </c>
      <c r="AE229" s="40"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OR(ISNUMBER(SEARCH("papillary",N229,1)),ISNUMBER(SEARCH("papillary carcinoma",O229,1))),S229="positive"),AND(AND(ISNUMBER(J229),J229&gt;=5),M229=""),AND(AND(ISNUMBER(J229),J229&gt;=5),AND(ISNUMBER(M229),M229&gt;=1)),AND(ISNUMBER(SERACH("papillary",N229)),OR(Y229="positive",Z229="positive"), ISNUMBER(SEARCH("BRAF",AB229)))),"intermediate","low"))</f>
        <v>intermediate</v>
      </c>
      <c r="AF229" s="41" t="str">
        <f t="shared" si="47"/>
        <v>1b</v>
      </c>
      <c r="AG229" s="41" t="str">
        <f t="shared" si="48"/>
        <v>1a</v>
      </c>
      <c r="AH229" s="41" t="str">
        <f t="shared" si="49"/>
        <v>0</v>
      </c>
      <c r="AI229" s="46" t="str">
        <f t="shared" si="50"/>
        <v>I</v>
      </c>
      <c r="AJ229" s="40" t="s">
        <v>742</v>
      </c>
      <c r="AK229" s="45" t="s">
        <v>1002</v>
      </c>
      <c r="AL229" s="45" t="s">
        <v>1007</v>
      </c>
      <c r="AM229" s="45" t="s">
        <v>1006</v>
      </c>
      <c r="AN229" s="45" t="s">
        <v>67</v>
      </c>
      <c r="AO229" s="12">
        <f t="shared" ca="1" si="51"/>
        <v>1</v>
      </c>
      <c r="AP229" s="15">
        <f t="shared" si="52"/>
        <v>1</v>
      </c>
      <c r="AQ229" s="15">
        <f t="shared" si="53"/>
        <v>1</v>
      </c>
      <c r="AR229" s="15">
        <f t="shared" si="54"/>
        <v>1</v>
      </c>
      <c r="AS229" s="26">
        <f t="shared" si="55"/>
        <v>1</v>
      </c>
    </row>
    <row r="230" spans="1:45">
      <c r="A230" t="str">
        <f>'Model output'!A229</f>
        <v>TCGA-ET-A2N1</v>
      </c>
      <c r="B230" s="52">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44"/>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output'!G229)),AND(ISNUMBER(SEARCH("3",'Model output'!G229)),NOT(ISNUMBER(SEARCH("N3",'Model output'!G229)))),ISNUMBER(SEARCH("IV",'Model output'!G229)),ISNUMBER(SEARCH("four",'Model output'!G229)),ISNUMBER(SEARCH("4",'Model output'!G229)),ISNUMBER(SEARCH("V ",'Model output'!G229)),ISNUMBER(SEARCH("five",'Model output'!G229)),ISNUMBER(SEARCH("5",'Model output'!G229))))), "lateral", "central"))</f>
        <v>central</v>
      </c>
      <c r="H230" t="str">
        <f>IF('Model output'!H229="","negative", IF('Model output'!H229=" ", "negative", IF('Model output'!H229="[]", "negative", IF(ISNUMBER(SEARCH("lymph node",'Model output'!H229)),"negative", IF(ISNUMBER(SEARCH("adipose tissue",'Model output'!H229)), "negative", IF(ISNUMBER(SEARCH("neck dissection",'Model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46"/>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 carcinoma</v>
      </c>
      <c r="O230" t="str">
        <f>IF('Model output'!M229="","",'Model output'!M229)</f>
        <v/>
      </c>
      <c r="P230" t="str">
        <f>IF('Model output'!N229="","",'Model output'!N229)</f>
        <v>3.0 cm</v>
      </c>
      <c r="Q230" t="str">
        <f t="shared" si="45"/>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output'!P229="",'Model output'!P229="C",ISNUMBER(SEARCH("Not identified", 'Model output'!P229)),ISNUMBER(SEARCH("Absent",'Model output'!P229)),ISNUMBER(SEARCH("Absence",'Model output'!P229)),AND(ISNUMBER(SEARCH("No",'Model output'!P229)),NOT(ISNUMBER(SEARCH("diagnostic",'Model output'!P229)))),ISNUMBER(SEARCH("Negative",'Model output'!P229))),"negative","positive")</f>
        <v>positive</v>
      </c>
      <c r="T230" t="str">
        <f>IF('Model output'!O229="","",'Model output'!O229)</f>
        <v>Multifocal</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9" t="str">
        <f>IF('Model output'!S229="","",'Model output'!S229)</f>
        <v/>
      </c>
      <c r="Y230" t="str">
        <f>IF(OR('Model output'!S229="",ISNUMBER(SEARCH("No extension",'Model output'!S229)),ISNUMBER(SEARCH("Absent",'Model output'!S229)),ISNUMBER(SEARCH("Absence",'Model output'!S229)),AND(ISNUMBER(SEARCH("Not identified",'Model output'!S229)),NOT(ISNUMBER(SEARCH("Present, minimal",'Model output'!S229)))),AND(ISNUMBER(SEARCH("No",'Model output'!S229)),NOT(ISNUMBER(SEARCH("carcinoma",'Model output'!S229))),NOT(ISNUMBER(SEARCH("Present, minimal",'Model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muscle",X230)),ISNUMBER(SEARCH("larynx",X230)),AND(ISNUMBER(SEARCH("trachea",X230)),NOT(ISNUMBER(SEARCH("peritracheal fibroadipose tissue",X230)))),ISNUMBER(SEARCH("esophagus",X230)),ISNUMBER(SEARCH("recurrent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33" t="str">
        <f>IF(OR('Model output'!V229="", AND(ISERROR(SEARCH("Positive",'Model output'!V229)), ISNUMBER(SEARCH("Negative",'Model output'!V229))), ISNUMBER(SEARCH("Cannot be assessed",'Model output'!V229)), AND(ISNUMBER(SEARCH("Uninvolved",'Model output'!V229)),NOT(ISNUMBER(SEARCH("margin(s) involved",'Model output'!V229))),NOT(ISNUMBER(SEARCH("Involved by carcinoma for the second tumor",'Model output'!V229)))), ISNUMBER(SEARCH("No involvement",'Model output'!V229)), AND(NOT(ISNUMBER(SEARCH("focal",'Model output'!V229))),ISNUMBER(SEARCH("Free",'Model output'!V229))), ISNUMBER(SEARCH("narrowly excised",'Model output'!V229)), ISNUMBER(SEARCH("none",'Model output'!V229)), ISNUMBER(SEARCH("R0",'Model output'!V229)), ISNUMBER(SEARCH("&lt;0.2 mm",'Model output'!V229)), ISNUMBER(SEARCH("1 mm",'Model output'!V229)), ISNUMBER(SEARCH("0.1 CM",'Model output'!V229)), ISNUMBER(SEARCH("less than 0.2 mm",'Model output'!V229)), ISNUMBER(SEARCH("less than 1.0 mm",'Model output'!V229)), ISNUMBER(SEARCH("less than 0.5 mm",'Model output'!V229)), ISNUMBER(SEARCH("abut",'Model output'!V229))), "negative", "positive")</f>
        <v>positive</v>
      </c>
      <c r="AE230" s="40"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OR(ISNUMBER(SEARCH("papillary",N230,1)),ISNUMBER(SEARCH("papillary carcinoma",O230,1))),S230="positive"),AND(AND(ISNUMBER(J230),J230&gt;=5),M230=""),AND(AND(ISNUMBER(J230),J230&gt;=5),AND(ISNUMBER(M230),M230&gt;=1)),AND(ISNUMBER(SERACH("papillary",N230)),OR(Y230="positive",Z230="positive"), ISNUMBER(SEARCH("BRAF",AB230)))),"intermediate","low"))</f>
        <v>high</v>
      </c>
      <c r="AF230" s="41" t="str">
        <f t="shared" si="47"/>
        <v>2</v>
      </c>
      <c r="AG230" s="41" t="str">
        <f t="shared" si="48"/>
        <v>1a</v>
      </c>
      <c r="AH230" s="41" t="str">
        <f t="shared" si="49"/>
        <v>0</v>
      </c>
      <c r="AI230" s="46" t="str">
        <f t="shared" si="50"/>
        <v>I</v>
      </c>
      <c r="AJ230" s="40" t="s">
        <v>738</v>
      </c>
      <c r="AK230" s="45" t="s">
        <v>1005</v>
      </c>
      <c r="AL230" s="45" t="s">
        <v>1007</v>
      </c>
      <c r="AM230" s="45" t="s">
        <v>1006</v>
      </c>
      <c r="AN230" s="45" t="s">
        <v>67</v>
      </c>
      <c r="AO230" s="12">
        <f t="shared" si="51"/>
        <v>1</v>
      </c>
      <c r="AP230" s="15">
        <f t="shared" si="52"/>
        <v>1</v>
      </c>
      <c r="AQ230" s="15">
        <f t="shared" si="53"/>
        <v>1</v>
      </c>
      <c r="AR230" s="15">
        <f t="shared" si="54"/>
        <v>1</v>
      </c>
      <c r="AS230" s="26">
        <f t="shared" si="55"/>
        <v>1</v>
      </c>
    </row>
    <row r="231" spans="1:45">
      <c r="A231" t="str">
        <f>'Model output'!A230</f>
        <v>TCGA-ET-A3BO</v>
      </c>
      <c r="B231" s="52">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44"/>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output'!G230)),AND(ISNUMBER(SEARCH("3",'Model output'!G230)),NOT(ISNUMBER(SEARCH("N3",'Model output'!G230)))),ISNUMBER(SEARCH("IV",'Model output'!G230)),ISNUMBER(SEARCH("four",'Model output'!G230)),ISNUMBER(SEARCH("4",'Model output'!G230)),ISNUMBER(SEARCH("V ",'Model output'!G230)),ISNUMBER(SEARCH("five",'Model output'!G230)),ISNUMBER(SEARCH("5",'Model output'!G230))))), "lateral", "central"))</f>
        <v>central</v>
      </c>
      <c r="H231" t="str">
        <f>IF('Model output'!H230="","negative", IF('Model output'!H230=" ", "negative", IF('Model output'!H230="[]", "negative", IF(ISNUMBER(SEARCH("lymph node",'Model output'!H230)),"negative", IF(ISNUMBER(SEARCH("adipose tissue",'Model output'!H230)), "negative", IF(ISNUMBER(SEARCH("neck dissection",'Model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46"/>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 carcinoma</v>
      </c>
      <c r="O231" t="str">
        <f>IF('Model output'!M230="","",'Model output'!M230)</f>
        <v>tall cell features</v>
      </c>
      <c r="P231" t="str">
        <f>IF('Model output'!N230="","",'Model output'!N230)</f>
        <v>2.5 cm (left lobe), 0.2 cm (right lobe)</v>
      </c>
      <c r="Q231" t="str">
        <f t="shared" si="45"/>
        <v>2.5cm,0.2cm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output'!P230="",'Model output'!P230="C",ISNUMBER(SEARCH("Not identified", 'Model output'!P230)),ISNUMBER(SEARCH("Absent",'Model output'!P230)),ISNUMBER(SEARCH("Absence",'Model output'!P230)),AND(ISNUMBER(SEARCH("No",'Model output'!P230)),NOT(ISNUMBER(SEARCH("diagnostic",'Model output'!P230)))),ISNUMBER(SEARCH("Negative",'Model output'!P230))),"negative","positive")</f>
        <v>negative</v>
      </c>
      <c r="T231" t="str">
        <f>IF('Model output'!O230="","",'Model output'!O230)</f>
        <v>multifocal</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negative</v>
      </c>
      <c r="X231" s="19" t="str">
        <f>IF('Model output'!S230="","",'Model output'!S230)</f>
        <v>perithyroidal fibradipose tissue</v>
      </c>
      <c r="Y231" t="str">
        <f>IF(OR('Model output'!S230="",ISNUMBER(SEARCH("No extension",'Model output'!S230)),ISNUMBER(SEARCH("Absent",'Model output'!S230)),ISNUMBER(SEARCH("Absence",'Model output'!S230)),AND(ISNUMBER(SEARCH("Not identified",'Model output'!S230)),NOT(ISNUMBER(SEARCH("Present, minimal",'Model output'!S230)))),AND(ISNUMBER(SEARCH("No",'Model output'!S230)),NOT(ISNUMBER(SEARCH("carcinoma",'Model output'!S230))),NOT(ISNUMBER(SEARCH("Present, minimal",'Model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muscle",X231)),ISNUMBER(SEARCH("larynx",X231)),AND(ISNUMBER(SEARCH("trachea",X231)),NOT(ISNUMBER(SEARCH("peritracheal fibroadipose tissue",X231)))),ISNUMBER(SEARCH("esophagus",X231)),ISNUMBER(SEARCH("recurrent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33" t="str">
        <f>IF(OR('Model output'!V230="", AND(ISERROR(SEARCH("Positive",'Model output'!V230)), ISNUMBER(SEARCH("Negative",'Model output'!V230))), ISNUMBER(SEARCH("Cannot be assessed",'Model output'!V230)), AND(ISNUMBER(SEARCH("Uninvolved",'Model output'!V230)),NOT(ISNUMBER(SEARCH("margin(s) involved",'Model output'!V230))),NOT(ISNUMBER(SEARCH("Involved by carcinoma for the second tumor",'Model output'!V230)))), ISNUMBER(SEARCH("No involvement",'Model output'!V230)), AND(NOT(ISNUMBER(SEARCH("focal",'Model output'!V230))),ISNUMBER(SEARCH("Free",'Model output'!V230))), ISNUMBER(SEARCH("narrowly excised",'Model output'!V230)), ISNUMBER(SEARCH("none",'Model output'!V230)), ISNUMBER(SEARCH("R0",'Model output'!V230)), ISNUMBER(SEARCH("&lt;0.2 mm",'Model output'!V230)), ISNUMBER(SEARCH("1 mm",'Model output'!V230)), ISNUMBER(SEARCH("0.1 CM",'Model output'!V230)), ISNUMBER(SEARCH("less than 0.2 mm",'Model output'!V230)), ISNUMBER(SEARCH("less than 1.0 mm",'Model output'!V230)), ISNUMBER(SEARCH("less than 0.5 mm",'Model output'!V230)), ISNUMBER(SEARCH("abut",'Model output'!V230))), "negative", "positive")</f>
        <v>positive</v>
      </c>
      <c r="AE231" s="40"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OR(ISNUMBER(SEARCH("papillary",N231,1)),ISNUMBER(SEARCH("papillary carcinoma",O231,1))),S231="positive"),AND(AND(ISNUMBER(J231),J231&gt;=5),M231=""),AND(AND(ISNUMBER(J231),J231&gt;=5),AND(ISNUMBER(M231),M231&gt;=1)),AND(ISNUMBER(SERACH("papillary",N231)),OR(Y231="positive",Z231="positive"), ISNUMBER(SEARCH("BRAF",AB231)))),"intermediate","low"))</f>
        <v>high</v>
      </c>
      <c r="AF231" s="41" t="str">
        <f t="shared" si="47"/>
        <v>2</v>
      </c>
      <c r="AG231" s="41" t="str">
        <f t="shared" si="48"/>
        <v>1a</v>
      </c>
      <c r="AH231" s="41" t="str">
        <f t="shared" si="49"/>
        <v>0</v>
      </c>
      <c r="AI231" s="46" t="str">
        <f t="shared" si="50"/>
        <v>I</v>
      </c>
      <c r="AJ231" s="40" t="s">
        <v>738</v>
      </c>
      <c r="AK231" s="45" t="s">
        <v>1005</v>
      </c>
      <c r="AL231" s="45" t="s">
        <v>1007</v>
      </c>
      <c r="AM231" s="45" t="s">
        <v>1006</v>
      </c>
      <c r="AN231" s="45" t="s">
        <v>67</v>
      </c>
      <c r="AO231" s="12">
        <f t="shared" si="51"/>
        <v>1</v>
      </c>
      <c r="AP231" s="15">
        <f t="shared" si="52"/>
        <v>1</v>
      </c>
      <c r="AQ231" s="15">
        <f t="shared" si="53"/>
        <v>1</v>
      </c>
      <c r="AR231" s="15">
        <f t="shared" si="54"/>
        <v>1</v>
      </c>
      <c r="AS231" s="26">
        <f t="shared" si="55"/>
        <v>1</v>
      </c>
    </row>
    <row r="232" spans="1:45">
      <c r="A232" t="str">
        <f>'Model output'!A231</f>
        <v>TCGA-ET-A3BS</v>
      </c>
      <c r="B232" s="52">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44"/>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output'!G231)),AND(ISNUMBER(SEARCH("3",'Model output'!G231)),NOT(ISNUMBER(SEARCH("N3",'Model output'!G231)))),ISNUMBER(SEARCH("IV",'Model output'!G231)),ISNUMBER(SEARCH("four",'Model output'!G231)),ISNUMBER(SEARCH("4",'Model output'!G231)),ISNUMBER(SEARCH("V ",'Model output'!G231)),ISNUMBER(SEARCH("five",'Model output'!G231)),ISNUMBER(SEARCH("5",'Model output'!G231))))), "lateral", "central"))</f>
        <v>central</v>
      </c>
      <c r="H232" t="str">
        <f>IF('Model output'!H231="","negative", IF('Model output'!H231=" ", "negative", IF('Model output'!H231="[]", "negative", IF(ISNUMBER(SEARCH("lymph node",'Model output'!H231)),"negative", IF(ISNUMBER(SEARCH("adipose tissue",'Model output'!H231)), "negative", IF(ISNUMBER(SEARCH("neck dissection",'Model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46"/>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 carcinoma</v>
      </c>
      <c r="O232" t="str">
        <f>IF('Model output'!M231="","",'Model output'!M231)</f>
        <v/>
      </c>
      <c r="P232" t="str">
        <f>IF('Model output'!N231="","",'Model output'!N231)</f>
        <v>5.5 cm (isthmus and left thyroid lobe)</v>
      </c>
      <c r="Q232" t="str">
        <f t="shared" si="45"/>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output'!P231="",'Model output'!P231="C",ISNUMBER(SEARCH("Not identified", 'Model output'!P231)),ISNUMBER(SEARCH("Absent",'Model output'!P231)),ISNUMBER(SEARCH("Absence",'Model output'!P231)),AND(ISNUMBER(SEARCH("No",'Model output'!P231)),NOT(ISNUMBER(SEARCH("diagnostic",'Model output'!P231)))),ISNUMBER(SEARCH("Negative",'Model output'!P231))),"negative","positive")</f>
        <v>negative</v>
      </c>
      <c r="T232" t="str">
        <f>IF('Model output'!O231="","",'Model output'!O231)</f>
        <v>Multifocal</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9" t="str">
        <f>IF('Model output'!S231="","",'Model output'!S231)</f>
        <v/>
      </c>
      <c r="Y232" t="str">
        <f>IF(OR('Model output'!S231="",ISNUMBER(SEARCH("No extension",'Model output'!S231)),ISNUMBER(SEARCH("Absent",'Model output'!S231)),ISNUMBER(SEARCH("Absence",'Model output'!S231)),AND(ISNUMBER(SEARCH("Not identified",'Model output'!S231)),NOT(ISNUMBER(SEARCH("Present, minimal",'Model output'!S231)))),AND(ISNUMBER(SEARCH("No",'Model output'!S231)),NOT(ISNUMBER(SEARCH("carcinoma",'Model output'!S231))),NOT(ISNUMBER(SEARCH("Present, minimal",'Model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muscle",X232)),ISNUMBER(SEARCH("larynx",X232)),AND(ISNUMBER(SEARCH("trachea",X232)),NOT(ISNUMBER(SEARCH("peritracheal fibroadipose tissue",X232)))),ISNUMBER(SEARCH("esophagus",X232)),ISNUMBER(SEARCH("recurrent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33" t="str">
        <f>IF(OR('Model output'!V231="", AND(ISERROR(SEARCH("Positive",'Model output'!V231)), ISNUMBER(SEARCH("Negative",'Model output'!V231))), ISNUMBER(SEARCH("Cannot be assessed",'Model output'!V231)), AND(ISNUMBER(SEARCH("Uninvolved",'Model output'!V231)),NOT(ISNUMBER(SEARCH("margin(s) involved",'Model output'!V231))),NOT(ISNUMBER(SEARCH("Involved by carcinoma for the second tumor",'Model output'!V231)))), ISNUMBER(SEARCH("No involvement",'Model output'!V231)), AND(NOT(ISNUMBER(SEARCH("focal",'Model output'!V231))),ISNUMBER(SEARCH("Free",'Model output'!V231))), ISNUMBER(SEARCH("narrowly excised",'Model output'!V231)), ISNUMBER(SEARCH("none",'Model output'!V231)), ISNUMBER(SEARCH("R0",'Model output'!V231)), ISNUMBER(SEARCH("&lt;0.2 mm",'Model output'!V231)), ISNUMBER(SEARCH("1 mm",'Model output'!V231)), ISNUMBER(SEARCH("0.1 CM",'Model output'!V231)), ISNUMBER(SEARCH("less than 0.2 mm",'Model output'!V231)), ISNUMBER(SEARCH("less than 1.0 mm",'Model output'!V231)), ISNUMBER(SEARCH("less than 0.5 mm",'Model output'!V231)), ISNUMBER(SEARCH("abut",'Model output'!V231))), "negative", "positive")</f>
        <v>negative</v>
      </c>
      <c r="AE232" s="40"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OR(ISNUMBER(SEARCH("papillary",N232,1)),ISNUMBER(SEARCH("papillary carcinoma",O232,1))),S232="positive"),AND(AND(ISNUMBER(J232),J232&gt;=5),M232=""),AND(AND(ISNUMBER(J232),J232&gt;=5),AND(ISNUMBER(M232),M232&gt;=1)),AND(ISNUMBER(SERACH("papillary",N232)),OR(Y232="positive",Z232="positive"), ISNUMBER(SEARCH("BRAF",AB232)))),"intermediate","low"))</f>
        <v>intermediate</v>
      </c>
      <c r="AF232" s="41" t="str">
        <f t="shared" si="47"/>
        <v>3a</v>
      </c>
      <c r="AG232" s="41" t="str">
        <f t="shared" si="48"/>
        <v>1a</v>
      </c>
      <c r="AH232" s="41" t="str">
        <f t="shared" si="49"/>
        <v>0</v>
      </c>
      <c r="AI232" s="46" t="str">
        <f t="shared" si="50"/>
        <v>I</v>
      </c>
      <c r="AJ232" s="40" t="s">
        <v>742</v>
      </c>
      <c r="AK232" s="45" t="s">
        <v>1008</v>
      </c>
      <c r="AL232" s="45" t="s">
        <v>1007</v>
      </c>
      <c r="AM232" s="45" t="s">
        <v>1006</v>
      </c>
      <c r="AN232" s="45" t="s">
        <v>67</v>
      </c>
      <c r="AO232" s="12">
        <f t="shared" ca="1" si="51"/>
        <v>1</v>
      </c>
      <c r="AP232" s="15">
        <f t="shared" si="52"/>
        <v>1</v>
      </c>
      <c r="AQ232" s="15">
        <f t="shared" si="53"/>
        <v>1</v>
      </c>
      <c r="AR232" s="15">
        <f t="shared" si="54"/>
        <v>1</v>
      </c>
      <c r="AS232" s="26">
        <f t="shared" si="55"/>
        <v>1</v>
      </c>
    </row>
    <row r="233" spans="1:45">
      <c r="A233" t="str">
        <f>'Model output'!A232</f>
        <v>TCGA-ET-A3BW</v>
      </c>
      <c r="B233" s="52">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ref="F233:F291" si="56">IF(OR(G233&lt;&gt;"",AND(J233&lt;&gt;"",ISNUMBER(J233),J233&gt;0),AND(M233&lt;&gt;"",M233&gt;0)),"positive","negative")</f>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output'!G232)),AND(ISNUMBER(SEARCH("3",'Model output'!G232)),NOT(ISNUMBER(SEARCH("N3",'Model output'!G232)))),ISNUMBER(SEARCH("IV",'Model output'!G232)),ISNUMBER(SEARCH("four",'Model output'!G232)),ISNUMBER(SEARCH("4",'Model output'!G232)),ISNUMBER(SEARCH("V ",'Model output'!G232)),ISNUMBER(SEARCH("five",'Model output'!G232)),ISNUMBER(SEARCH("5",'Model output'!G232))))), "lateral", "central"))</f>
        <v/>
      </c>
      <c r="H233" t="str">
        <f>IF('Model output'!H232="","negative", IF('Model output'!H232=" ", "negative", IF('Model output'!H232="[]", "negative", IF(ISNUMBER(SEARCH("lymph node",'Model output'!H232)),"negative", IF(ISNUMBER(SEARCH("adipose tissue",'Model output'!H232)), "negative", IF(ISNUMBER(SEARCH("neck dissection",'Model output'!H232)),"negative","positive"))))))</f>
        <v>negative</v>
      </c>
      <c r="I233" t="str">
        <f>IF('Model output'!I232="","",IF(ISNUMBER('Model output'!I232),'Model output'!I232,1))</f>
        <v/>
      </c>
      <c r="J233" t="str">
        <f>IF('Model output'!J232="","",IF(AND(ISNUMBER('Model output'!J232),'Model output'!J232&lt;=I233),'Model output'!J232,IF(ISNUMBER(SEARCH("0/",'Model output'!J232)),0,1)))</f>
        <v/>
      </c>
      <c r="K233" t="str" cm="1">
        <f t="array" ref="K233">IF(COUNT(FIND({0,1,2,3,4,5,6,7,8,9},'Model output'!K232))&gt;0,'Model output'!K232,"")</f>
        <v/>
      </c>
      <c r="L233" s="8" t="str">
        <f t="shared" si="46"/>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 carcinoma</v>
      </c>
      <c r="O233" t="str">
        <f>IF('Model output'!M232="","",'Model output'!M232)</f>
        <v>conventional</v>
      </c>
      <c r="P233" t="str">
        <f>IF('Model output'!N232="","",'Model output'!N232)</f>
        <v>3.2 cm</v>
      </c>
      <c r="Q233" t="str">
        <f t="shared" si="45"/>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output'!P232="",'Model output'!P232="C",ISNUMBER(SEARCH("Not identified", 'Model output'!P232)),ISNUMBER(SEARCH("Absent",'Model output'!P232)),ISNUMBER(SEARCH("Absence",'Model output'!P232)),AND(ISNUMBER(SEARCH("No",'Model output'!P232)),NOT(ISNUMBER(SEARCH("diagnostic",'Model output'!P232)))),ISNUMBER(SEARCH("Negative",'Model output'!P232))),"negative","positive")</f>
        <v>negative</v>
      </c>
      <c r="T233">
        <f>IF('Model output'!O232="","",'Model output'!O232)</f>
        <v>2</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9" t="str">
        <f>IF('Model output'!S232="","",'Model output'!S232)</f>
        <v/>
      </c>
      <c r="Y233" t="str">
        <f>IF(OR('Model output'!S232="",ISNUMBER(SEARCH("No extension",'Model output'!S232)),ISNUMBER(SEARCH("Absent",'Model output'!S232)),ISNUMBER(SEARCH("Absence",'Model output'!S232)),AND(ISNUMBER(SEARCH("Not identified",'Model output'!S232)),NOT(ISNUMBER(SEARCH("Present, minimal",'Model output'!S232)))),AND(ISNUMBER(SEARCH("No",'Model output'!S232)),NOT(ISNUMBER(SEARCH("carcinoma",'Model output'!S232))),NOT(ISNUMBER(SEARCH("Present, minimal",'Model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muscle",X233)),ISNUMBER(SEARCH("larynx",X233)),AND(ISNUMBER(SEARCH("trachea",X233)),NOT(ISNUMBER(SEARCH("peritracheal fibroadipose tissue",X233)))),ISNUMBER(SEARCH("esophagus",X233)),ISNUMBER(SEARCH("recurrent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33" t="str">
        <f>IF(OR('Model output'!V232="", AND(ISERROR(SEARCH("Positive",'Model output'!V232)), ISNUMBER(SEARCH("Negative",'Model output'!V232))), ISNUMBER(SEARCH("Cannot be assessed",'Model output'!V232)), AND(ISNUMBER(SEARCH("Uninvolved",'Model output'!V232)),NOT(ISNUMBER(SEARCH("margin(s) involved",'Model output'!V232))),NOT(ISNUMBER(SEARCH("Involved by carcinoma for the second tumor",'Model output'!V232)))), ISNUMBER(SEARCH("No involvement",'Model output'!V232)), AND(NOT(ISNUMBER(SEARCH("focal",'Model output'!V232))),ISNUMBER(SEARCH("Free",'Model output'!V232))), ISNUMBER(SEARCH("narrowly excised",'Model output'!V232)), ISNUMBER(SEARCH("none",'Model output'!V232)), ISNUMBER(SEARCH("R0",'Model output'!V232)), ISNUMBER(SEARCH("&lt;0.2 mm",'Model output'!V232)), ISNUMBER(SEARCH("1 mm",'Model output'!V232)), ISNUMBER(SEARCH("0.1 CM",'Model output'!V232)), ISNUMBER(SEARCH("less than 0.2 mm",'Model output'!V232)), ISNUMBER(SEARCH("less than 1.0 mm",'Model output'!V232)), ISNUMBER(SEARCH("less than 0.5 mm",'Model output'!V232)), ISNUMBER(SEARCH("abut",'Model output'!V232))), "negative", "positive")</f>
        <v>negative</v>
      </c>
      <c r="AE233" s="40"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OR(ISNUMBER(SEARCH("papillary",N233,1)),ISNUMBER(SEARCH("papillary carcinoma",O233,1))),S233="positive"),AND(AND(ISNUMBER(J233),J233&gt;=5),M233=""),AND(AND(ISNUMBER(J233),J233&gt;=5),AND(ISNUMBER(M233),M233&gt;=1)),AND(ISNUMBER(SERACH("papillary",N233)),OR(Y233="positive",Z233="positive"), ISNUMBER(SEARCH("BRAF",AB233)))),"intermediate","low"))</f>
        <v>low</v>
      </c>
      <c r="AF233" s="41" t="str">
        <f t="shared" si="47"/>
        <v>2</v>
      </c>
      <c r="AG233" s="41" t="str">
        <f t="shared" si="48"/>
        <v>0</v>
      </c>
      <c r="AH233" s="41" t="str">
        <f t="shared" si="49"/>
        <v>0</v>
      </c>
      <c r="AI233" s="46" t="str">
        <f t="shared" si="50"/>
        <v>I</v>
      </c>
      <c r="AJ233" s="40" t="s">
        <v>741</v>
      </c>
      <c r="AK233" s="45" t="s">
        <v>1005</v>
      </c>
      <c r="AL233" s="45" t="s">
        <v>1006</v>
      </c>
      <c r="AM233" s="45" t="s">
        <v>1006</v>
      </c>
      <c r="AN233" s="45" t="s">
        <v>67</v>
      </c>
      <c r="AO233" s="12">
        <f t="shared" ca="1" si="51"/>
        <v>1</v>
      </c>
      <c r="AP233" s="15">
        <f t="shared" si="52"/>
        <v>1</v>
      </c>
      <c r="AQ233" s="15">
        <f t="shared" si="53"/>
        <v>1</v>
      </c>
      <c r="AR233" s="15">
        <f t="shared" si="54"/>
        <v>1</v>
      </c>
      <c r="AS233" s="26">
        <f t="shared" si="55"/>
        <v>1</v>
      </c>
    </row>
    <row r="234" spans="1:45">
      <c r="A234" t="str">
        <f>'Model output'!A233</f>
        <v>TCGA-ET-A3BX</v>
      </c>
      <c r="B234" s="52">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56"/>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output'!G233)),AND(ISNUMBER(SEARCH("3",'Model output'!G233)),NOT(ISNUMBER(SEARCH("N3",'Model output'!G233)))),ISNUMBER(SEARCH("IV",'Model output'!G233)),ISNUMBER(SEARCH("four",'Model output'!G233)),ISNUMBER(SEARCH("4",'Model output'!G233)),ISNUMBER(SEARCH("V ",'Model output'!G233)),ISNUMBER(SEARCH("five",'Model output'!G233)),ISNUMBER(SEARCH("5",'Model output'!G233))))), "lateral", "central"))</f>
        <v>central</v>
      </c>
      <c r="H234" t="str">
        <f>IF('Model output'!H233="","negative", IF('Model output'!H233=" ", "negative", IF('Model output'!H233="[]", "negative", IF(ISNUMBER(SEARCH("lymph node",'Model output'!H233)),"negative", IF(ISNUMBER(SEARCH("adipose tissue",'Model output'!H233)), "negative", IF(ISNUMBER(SEARCH("neck dissection",'Model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46"/>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 carcinoma</v>
      </c>
      <c r="O234" t="str">
        <f>IF('Model output'!M233="","",'Model output'!M233)</f>
        <v/>
      </c>
      <c r="P234" t="str">
        <f>IF('Model output'!N233="","",'Model output'!N233)</f>
        <v>5.0 cm</v>
      </c>
      <c r="Q234" t="str">
        <f t="shared" si="45"/>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output'!P233="",'Model output'!P233="C",ISNUMBER(SEARCH("Not identified", 'Model output'!P233)),ISNUMBER(SEARCH("Absent",'Model output'!P233)),ISNUMBER(SEARCH("Absence",'Model output'!P233)),AND(ISNUMBER(SEARCH("No",'Model output'!P233)),NOT(ISNUMBER(SEARCH("diagnostic",'Model output'!P233)))),ISNUMBER(SEARCH("Negative",'Model output'!P233))),"negative","positive")</f>
        <v>positive</v>
      </c>
      <c r="T234">
        <f>IF('Model output'!O233="","",'Model output'!O233)</f>
        <v>1</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multifocal intrathyroidal psammoma bodies</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minimal</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9" t="str">
        <f>IF('Model output'!S233="","",'Model output'!S233)</f>
        <v>perithyroidal fibradipose tissue</v>
      </c>
      <c r="Y234" t="str">
        <f>IF(OR('Model output'!S233="",ISNUMBER(SEARCH("No extension",'Model output'!S233)),ISNUMBER(SEARCH("Absent",'Model output'!S233)),ISNUMBER(SEARCH("Absence",'Model output'!S233)),AND(ISNUMBER(SEARCH("Not identified",'Model output'!S233)),NOT(ISNUMBER(SEARCH("Present, minimal",'Model output'!S233)))),AND(ISNUMBER(SEARCH("No",'Model output'!S233)),NOT(ISNUMBER(SEARCH("carcinoma",'Model output'!S233))),NOT(ISNUMBER(SEARCH("Present, minimal",'Model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muscle",X234)),ISNUMBER(SEARCH("larynx",X234)),AND(ISNUMBER(SEARCH("trachea",X234)),NOT(ISNUMBER(SEARCH("peritracheal fibroadipose tissue",X234)))),ISNUMBER(SEARCH("esophagus",X234)),ISNUMBER(SEARCH("recurrent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33" t="str">
        <f>IF(OR('Model output'!V233="", AND(ISERROR(SEARCH("Positive",'Model output'!V233)), ISNUMBER(SEARCH("Negative",'Model output'!V233))), ISNUMBER(SEARCH("Cannot be assessed",'Model output'!V233)), AND(ISNUMBER(SEARCH("Uninvolved",'Model output'!V233)),NOT(ISNUMBER(SEARCH("margin(s) involved",'Model output'!V233))),NOT(ISNUMBER(SEARCH("Involved by carcinoma for the second tumor",'Model output'!V233)))), ISNUMBER(SEARCH("No involvement",'Model output'!V233)), AND(NOT(ISNUMBER(SEARCH("focal",'Model output'!V233))),ISNUMBER(SEARCH("Free",'Model output'!V233))), ISNUMBER(SEARCH("narrowly excised",'Model output'!V233)), ISNUMBER(SEARCH("none",'Model output'!V233)), ISNUMBER(SEARCH("R0",'Model output'!V233)), ISNUMBER(SEARCH("&lt;0.2 mm",'Model output'!V233)), ISNUMBER(SEARCH("1 mm",'Model output'!V233)), ISNUMBER(SEARCH("0.1 CM",'Model output'!V233)), ISNUMBER(SEARCH("less than 0.2 mm",'Model output'!V233)), ISNUMBER(SEARCH("less than 1.0 mm",'Model output'!V233)), ISNUMBER(SEARCH("less than 0.5 mm",'Model output'!V233)), ISNUMBER(SEARCH("abut",'Model output'!V233))), "negative", "positive")</f>
        <v>negative</v>
      </c>
      <c r="AE234" s="40" t="str" cm="1">
        <f t="array" aca="1" ref="AE234" ca="1">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OR(ISNUMBER(SEARCH("papillary",N234,1)),ISNUMBER(SEARCH("papillary carcinoma",O234,1))),S234="positive"),AND(AND(ISNUMBER(J234),J234&gt;=5),M234=""),AND(AND(ISNUMBER(J234),J234&gt;=5),AND(ISNUMBER(M234),M234&gt;=1)),AND(ISNUMBER(SERACH("papillary",N234)),OR(Y234="positive",Z234="positive"), ISNUMBER(SEARCH("BRAF",AB234)))),"intermediate","low"))</f>
        <v>intermediate</v>
      </c>
      <c r="AF234" s="41" t="str">
        <f t="shared" si="47"/>
        <v>3a</v>
      </c>
      <c r="AG234" s="41" t="str">
        <f t="shared" si="48"/>
        <v>1a</v>
      </c>
      <c r="AH234" s="41" t="str">
        <f t="shared" si="49"/>
        <v>0</v>
      </c>
      <c r="AI234" s="46" t="str">
        <f t="shared" si="50"/>
        <v>I</v>
      </c>
      <c r="AJ234" s="40" t="s">
        <v>742</v>
      </c>
      <c r="AK234" s="45" t="s">
        <v>1008</v>
      </c>
      <c r="AL234" s="45" t="s">
        <v>1007</v>
      </c>
      <c r="AM234" s="45" t="s">
        <v>1006</v>
      </c>
      <c r="AN234" s="45" t="s">
        <v>67</v>
      </c>
      <c r="AO234" s="12">
        <f t="shared" ca="1" si="51"/>
        <v>1</v>
      </c>
      <c r="AP234" s="15">
        <f t="shared" si="52"/>
        <v>1</v>
      </c>
      <c r="AQ234" s="15">
        <f t="shared" si="53"/>
        <v>1</v>
      </c>
      <c r="AR234" s="15">
        <f t="shared" si="54"/>
        <v>1</v>
      </c>
      <c r="AS234" s="26">
        <f t="shared" si="55"/>
        <v>1</v>
      </c>
    </row>
    <row r="235" spans="1:45">
      <c r="A235" t="str">
        <f>'Model output'!A234</f>
        <v>TCGA-ET-A3DT</v>
      </c>
      <c r="B235" s="52">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56"/>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output'!G234)),AND(ISNUMBER(SEARCH("3",'Model output'!G234)),NOT(ISNUMBER(SEARCH("N3",'Model output'!G234)))),ISNUMBER(SEARCH("IV",'Model output'!G234)),ISNUMBER(SEARCH("four",'Model output'!G234)),ISNUMBER(SEARCH("4",'Model output'!G234)),ISNUMBER(SEARCH("V ",'Model output'!G234)),ISNUMBER(SEARCH("five",'Model output'!G234)),ISNUMBER(SEARCH("5",'Model output'!G234))))), "lateral", "central"))</f>
        <v>central</v>
      </c>
      <c r="H235" t="str">
        <f>IF('Model output'!H234="","negative", IF('Model output'!H234=" ", "negative", IF('Model output'!H234="[]", "negative", IF(ISNUMBER(SEARCH("lymph node",'Model output'!H234)),"negative", IF(ISNUMBER(SEARCH("adipose tissue",'Model output'!H234)), "negative", IF(ISNUMBER(SEARCH("neck dissection",'Model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46"/>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 carcinoma</v>
      </c>
      <c r="O235" t="str">
        <f>IF('Model output'!M234="","",'Model output'!M234)</f>
        <v/>
      </c>
      <c r="P235" t="str">
        <f>IF('Model output'!N234="","",'Model output'!N234)</f>
        <v>2.5 cm</v>
      </c>
      <c r="Q235" t="str">
        <f t="shared" si="45"/>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output'!P234="",'Model output'!P234="C",ISNUMBER(SEARCH("Not identified", 'Model output'!P234)),ISNUMBER(SEARCH("Absent",'Model output'!P234)),ISNUMBER(SEARCH("Absence",'Model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9" t="str">
        <f>IF('Model output'!S234="","",'Model output'!S234)</f>
        <v/>
      </c>
      <c r="Y235" t="str">
        <f>IF(OR('Model output'!S234="",ISNUMBER(SEARCH("No extension",'Model output'!S234)),ISNUMBER(SEARCH("Absent",'Model output'!S234)),ISNUMBER(SEARCH("Absence",'Model output'!S234)),AND(ISNUMBER(SEARCH("Not identified",'Model output'!S234)),NOT(ISNUMBER(SEARCH("Present, minimal",'Model output'!S234)))),AND(ISNUMBER(SEARCH("No",'Model output'!S234)),NOT(ISNUMBER(SEARCH("carcinoma",'Model output'!S234))),NOT(ISNUMBER(SEARCH("Present, minimal",'Model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muscle",X235)),ISNUMBER(SEARCH("larynx",X235)),AND(ISNUMBER(SEARCH("trachea",X235)),NOT(ISNUMBER(SEARCH("peritracheal fibroadipose tissue",X235)))),ISNUMBER(SEARCH("esophagus",X235)),ISNUMBER(SEARCH("recurrent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33" t="str">
        <f>IF(OR('Model output'!V234="", AND(ISERROR(SEARCH("Positive",'Model output'!V234)), ISNUMBER(SEARCH("Negative",'Model output'!V234))), ISNUMBER(SEARCH("Cannot be assessed",'Model output'!V234)), AND(ISNUMBER(SEARCH("Uninvolved",'Model output'!V234)),NOT(ISNUMBER(SEARCH("margin(s) involved",'Model output'!V234))),NOT(ISNUMBER(SEARCH("Involved by carcinoma for the second tumor",'Model output'!V234)))), ISNUMBER(SEARCH("No involvement",'Model output'!V234)), AND(NOT(ISNUMBER(SEARCH("focal",'Model output'!V234))),ISNUMBER(SEARCH("Free",'Model output'!V234))), ISNUMBER(SEARCH("narrowly excised",'Model output'!V234)), ISNUMBER(SEARCH("none",'Model output'!V234)), ISNUMBER(SEARCH("R0",'Model output'!V234)), ISNUMBER(SEARCH("&lt;0.2 mm",'Model output'!V234)), ISNUMBER(SEARCH("1 mm",'Model output'!V234)), ISNUMBER(SEARCH("0.1 CM",'Model output'!V234)), ISNUMBER(SEARCH("less than 0.2 mm",'Model output'!V234)), ISNUMBER(SEARCH("less than 1.0 mm",'Model output'!V234)), ISNUMBER(SEARCH("less than 0.5 mm",'Model output'!V234)), ISNUMBER(SEARCH("abut",'Model output'!V234))), "negative", "positive")</f>
        <v>negative</v>
      </c>
      <c r="AE235" s="40"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OR(ISNUMBER(SEARCH("papillary",N235,1)),ISNUMBER(SEARCH("papillary carcinoma",O235,1))),S235="positive"),AND(AND(ISNUMBER(J235),J235&gt;=5),M235=""),AND(AND(ISNUMBER(J235),J235&gt;=5),AND(ISNUMBER(M235),M235&gt;=1)),AND(ISNUMBER(SERACH("papillary",N235)),OR(Y235="positive",Z235="positive"), ISNUMBER(SEARCH("BRAF",AB235)))),"intermediate","low"))</f>
        <v>intermediate</v>
      </c>
      <c r="AF235" s="41" t="str">
        <f t="shared" si="47"/>
        <v>2</v>
      </c>
      <c r="AG235" s="41" t="str">
        <f t="shared" si="48"/>
        <v>1a</v>
      </c>
      <c r="AH235" s="41" t="str">
        <f t="shared" si="49"/>
        <v>0</v>
      </c>
      <c r="AI235" s="46" t="str">
        <f t="shared" si="50"/>
        <v>I</v>
      </c>
      <c r="AJ235" s="40" t="s">
        <v>741</v>
      </c>
      <c r="AK235" s="45" t="s">
        <v>1005</v>
      </c>
      <c r="AL235" s="45" t="s">
        <v>1007</v>
      </c>
      <c r="AM235" s="45" t="s">
        <v>1006</v>
      </c>
      <c r="AN235" s="45" t="s">
        <v>67</v>
      </c>
      <c r="AO235" s="12">
        <f t="shared" ca="1" si="51"/>
        <v>0</v>
      </c>
      <c r="AP235" s="15">
        <f t="shared" si="52"/>
        <v>1</v>
      </c>
      <c r="AQ235" s="15">
        <f t="shared" si="53"/>
        <v>1</v>
      </c>
      <c r="AR235" s="15">
        <f t="shared" si="54"/>
        <v>1</v>
      </c>
      <c r="AS235" s="26">
        <f t="shared" si="55"/>
        <v>1</v>
      </c>
    </row>
    <row r="236" spans="1:45">
      <c r="A236" t="str">
        <f>'Model output'!A235</f>
        <v>TCGA-ET-A40P</v>
      </c>
      <c r="B236" s="52">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56"/>
        <v>positive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output'!G235)),AND(ISNUMBER(SEARCH("3",'Model output'!G235)),NOT(ISNUMBER(SEARCH("N3",'Model output'!G235)))),ISNUMBER(SEARCH("IV",'Model output'!G235)),ISNUMBER(SEARCH("four",'Model output'!G235)),ISNUMBER(SEARCH("4",'Model output'!G235)),ISNUMBER(SEARCH("V ",'Model output'!G235)),ISNUMBER(SEARCH("five",'Model output'!G235)),ISNUMBER(SEARCH("5",'Model output'!G235))))), "lateral", "central"))</f>
        <v/>
      </c>
      <c r="H236" t="str">
        <f>IF('Model output'!H235="","negative", IF('Model output'!H235=" ", "negative", IF('Model output'!H235="[]", "negative", IF(ISNUMBER(SEARCH("lymph node",'Model output'!H235)),"negative", IF(ISNUMBER(SEARCH("adipose tissue",'Model output'!H235)), "negative", IF(ISNUMBER(SEARCH("neck dissection",'Model output'!H235)),"negative","positive"))))))</f>
        <v>negative</v>
      </c>
      <c r="I236" t="str">
        <f>IF('Model output'!I235="","",IF(ISNUMBER('Model output'!I235),'Model output'!I235,1))</f>
        <v/>
      </c>
      <c r="J236">
        <f>IF('Model output'!J235="","",IF(AND(ISNUMBER('Model output'!J235),'Model output'!J235&lt;=I236),'Model output'!J235,IF(ISNUMBER(SEARCH("0/",'Model output'!J235)),0,1)))</f>
        <v>1</v>
      </c>
      <c r="K236" t="str" cm="1">
        <f t="array" ref="K236">IF(COUNT(FIND({0,1,2,3,4,5,6,7,8,9},'Model output'!K235))&gt;0,'Model output'!K235,"")</f>
        <v/>
      </c>
      <c r="L236" s="8" t="str">
        <f t="shared" si="46"/>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 carcinoma, follicular variant</v>
      </c>
      <c r="O236" t="str">
        <f>IF('Model output'!M235="","",'Model output'!M235)</f>
        <v>follicular variant</v>
      </c>
      <c r="P236" t="str">
        <f>IF('Model output'!N235="","",'Model output'!N235)</f>
        <v>3.2 cm</v>
      </c>
      <c r="Q236" t="str">
        <f t="shared" si="45"/>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output'!P235="",'Model output'!P235="C",ISNUMBER(SEARCH("Not identified", 'Model output'!P235)),ISNUMBER(SEARCH("Absent",'Model output'!P235)),ISNUMBER(SEARCH("Absence",'Model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9" t="str">
        <f>IF('Model output'!S235="","",'Model output'!S235)</f>
        <v/>
      </c>
      <c r="Y236" t="str">
        <f>IF(OR('Model output'!S235="",ISNUMBER(SEARCH("No extension",'Model output'!S235)),ISNUMBER(SEARCH("Absent",'Model output'!S235)),ISNUMBER(SEARCH("Absence",'Model output'!S235)),AND(ISNUMBER(SEARCH("Not identified",'Model output'!S235)),NOT(ISNUMBER(SEARCH("Present, minimal",'Model output'!S235)))),AND(ISNUMBER(SEARCH("No",'Model output'!S235)),NOT(ISNUMBER(SEARCH("carcinoma",'Model output'!S235))),NOT(ISNUMBER(SEARCH("Present, minimal",'Model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muscle",X236)),ISNUMBER(SEARCH("larynx",X236)),AND(ISNUMBER(SEARCH("trachea",X236)),NOT(ISNUMBER(SEARCH("peritracheal fibroadipose tissue",X236)))),ISNUMBER(SEARCH("esophagus",X236)),ISNUMBER(SEARCH("recurrent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33" t="str">
        <f>IF(OR('Model output'!V235="", AND(ISERROR(SEARCH("Positive",'Model output'!V235)), ISNUMBER(SEARCH("Negative",'Model output'!V235))), ISNUMBER(SEARCH("Cannot be assessed",'Model output'!V235)), AND(ISNUMBER(SEARCH("Uninvolved",'Model output'!V235)),NOT(ISNUMBER(SEARCH("margin(s) involved",'Model output'!V235))),NOT(ISNUMBER(SEARCH("Involved by carcinoma for the second tumor",'Model output'!V235)))), ISNUMBER(SEARCH("No involvement",'Model output'!V235)), AND(NOT(ISNUMBER(SEARCH("focal",'Model output'!V235))),ISNUMBER(SEARCH("Free",'Model output'!V235))), ISNUMBER(SEARCH("narrowly excised",'Model output'!V235)), ISNUMBER(SEARCH("none",'Model output'!V235)), ISNUMBER(SEARCH("R0",'Model output'!V235)), ISNUMBER(SEARCH("&lt;0.2 mm",'Model output'!V235)), ISNUMBER(SEARCH("1 mm",'Model output'!V235)), ISNUMBER(SEARCH("0.1 CM",'Model output'!V235)), ISNUMBER(SEARCH("less than 0.2 mm",'Model output'!V235)), ISNUMBER(SEARCH("less than 1.0 mm",'Model output'!V235)), ISNUMBER(SEARCH("less than 0.5 mm",'Model output'!V235)), ISNUMBER(SEARCH("abut",'Model output'!V235))), "negative", "positive")</f>
        <v>negative</v>
      </c>
      <c r="AE236" s="40"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OR(ISNUMBER(SEARCH("papillary",N236,1)),ISNUMBER(SEARCH("papillary carcinoma",O236,1))),S236="positive"),AND(AND(ISNUMBER(J236),J236&gt;=5),M236=""),AND(AND(ISNUMBER(J236),J236&gt;=5),AND(ISNUMBER(M236),M236&gt;=1)),AND(ISNUMBER(SERACH("papillary",N236)),OR(Y236="positive",Z236="positive"), ISNUMBER(SEARCH("BRAF",AB236)))),"intermediate","low"))</f>
        <v>low</v>
      </c>
      <c r="AF236" s="41" t="str">
        <f t="shared" si="47"/>
        <v>2</v>
      </c>
      <c r="AG236" s="41" t="str">
        <f t="shared" si="48"/>
        <v>1a</v>
      </c>
      <c r="AH236" s="41" t="str">
        <f t="shared" si="49"/>
        <v>0</v>
      </c>
      <c r="AI236" s="46" t="str">
        <f t="shared" si="50"/>
        <v>I</v>
      </c>
      <c r="AJ236" s="40" t="s">
        <v>741</v>
      </c>
      <c r="AK236" s="45" t="s">
        <v>1005</v>
      </c>
      <c r="AL236" s="45" t="s">
        <v>1003</v>
      </c>
      <c r="AM236" s="45" t="s">
        <v>1006</v>
      </c>
      <c r="AN236" s="45" t="s">
        <v>67</v>
      </c>
      <c r="AO236" s="12">
        <f t="shared" ca="1" si="51"/>
        <v>1</v>
      </c>
      <c r="AP236" s="15">
        <f t="shared" si="52"/>
        <v>1</v>
      </c>
      <c r="AQ236" s="15">
        <f t="shared" si="53"/>
        <v>0</v>
      </c>
      <c r="AR236" s="15">
        <f t="shared" si="54"/>
        <v>1</v>
      </c>
      <c r="AS236" s="26">
        <f t="shared" si="55"/>
        <v>1</v>
      </c>
    </row>
    <row r="237" spans="1:45">
      <c r="A237" t="str">
        <f>'Model output'!A236</f>
        <v>TCGA-ET-A40Q</v>
      </c>
      <c r="B237" s="52">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56"/>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output'!G236)),AND(ISNUMBER(SEARCH("3",'Model output'!G236)),NOT(ISNUMBER(SEARCH("N3",'Model output'!G236)))),ISNUMBER(SEARCH("IV",'Model output'!G236)),ISNUMBER(SEARCH("four",'Model output'!G236)),ISNUMBER(SEARCH("4",'Model output'!G236)),ISNUMBER(SEARCH("V ",'Model output'!G236)),ISNUMBER(SEARCH("five",'Model output'!G236)),ISNUMBER(SEARCH("5",'Model output'!G236))))), "lateral", "central"))</f>
        <v>lateral</v>
      </c>
      <c r="H237" t="str">
        <f>IF('Model output'!H236="","negative", IF('Model output'!H236=" ", "negative", IF('Model output'!H236="[]", "negative", IF(ISNUMBER(SEARCH("lymph node",'Model output'!H236)),"negative", IF(ISNUMBER(SEARCH("adipose tissue",'Model output'!H236)), "negative", IF(ISNUMBER(SEARCH("neck dissection",'Model output'!H236)),"negative","positive"))))))</f>
        <v>negative</v>
      </c>
      <c r="I237">
        <f>IF('Model output'!I236="","",IF(ISNUMBER('Model output'!I236),'Model output'!I236,1))</f>
        <v>40</v>
      </c>
      <c r="J237">
        <f>IF('Model output'!J236="","",IF(AND(ISNUMBER('Model output'!J236),'Model output'!J236&lt;=I237),'Model output'!J236,IF(ISNUMBER(SEARCH("0/",'Model output'!J236)),0,1)))</f>
        <v>23</v>
      </c>
      <c r="K237" t="str" cm="1">
        <f t="array" ref="K237">IF(COUNT(FIND({0,1,2,3,4,5,6,7,8,9},'Model output'!K236))&gt;0,'Model output'!K236,"")</f>
        <v>1.4 cm</v>
      </c>
      <c r="L237" s="8" t="str">
        <f t="shared" si="46"/>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 carcinoma</v>
      </c>
      <c r="O237" t="str">
        <f>IF('Model output'!M236="","",'Model output'!M236)</f>
        <v>Tall cell variant</v>
      </c>
      <c r="P237" t="str">
        <f>IF('Model output'!N236="","",'Model output'!N236)</f>
        <v>2.5 cm</v>
      </c>
      <c r="Q237" t="str">
        <f t="shared" si="45"/>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output'!P236="",'Model output'!P236="C",ISNUMBER(SEARCH("Not identified", 'Model output'!P236)),ISNUMBER(SEARCH("Absent",'Model output'!P236)),ISNUMBER(SEARCH("Absence",'Model output'!P236)),AND(ISNUMBER(SEARCH("No",'Model output'!P236)),NOT(ISNUMBER(SEARCH("diagnostic",'Model output'!P236)))),ISNUMBER(SEARCH("Negative",'Model output'!P236))),"negative","positive")</f>
        <v>positive</v>
      </c>
      <c r="T237" t="str">
        <f>IF('Model output'!O236="","",'Model output'!O236)</f>
        <v>3 additional papillary microcarcinomas (each 0.1 cm) in addition to the primary tumor</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negative</v>
      </c>
      <c r="X237" s="19" t="str">
        <f>IF('Model output'!S236="","",'Model output'!S236)</f>
        <v>Perithyroidal fibradipose tissue</v>
      </c>
      <c r="Y237" t="str">
        <f>IF(OR('Model output'!S236="",ISNUMBER(SEARCH("No extension",'Model output'!S236)),ISNUMBER(SEARCH("Absent",'Model output'!S236)),ISNUMBER(SEARCH("Absence",'Model output'!S236)),AND(ISNUMBER(SEARCH("Not identified",'Model output'!S236)),NOT(ISNUMBER(SEARCH("Present, minimal",'Model output'!S236)))),AND(ISNUMBER(SEARCH("No",'Model output'!S236)),NOT(ISNUMBER(SEARCH("carcinoma",'Model output'!S236))),NOT(ISNUMBER(SEARCH("Present, minimal",'Model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muscle",X237)),ISNUMBER(SEARCH("larynx",X237)),AND(ISNUMBER(SEARCH("trachea",X237)),NOT(ISNUMBER(SEARCH("peritracheal fibroadipose tissue",X237)))),ISNUMBER(SEARCH("esophagus",X237)),ISNUMBER(SEARCH("recurrent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33" t="str">
        <f>IF(OR('Model output'!V236="", AND(ISERROR(SEARCH("Positive",'Model output'!V236)), ISNUMBER(SEARCH("Negative",'Model output'!V236))), ISNUMBER(SEARCH("Cannot be assessed",'Model output'!V236)), AND(ISNUMBER(SEARCH("Uninvolved",'Model output'!V236)),NOT(ISNUMBER(SEARCH("margin(s) involved",'Model output'!V236))),NOT(ISNUMBER(SEARCH("Involved by carcinoma for the second tumor",'Model output'!V236)))), ISNUMBER(SEARCH("No involvement",'Model output'!V236)), AND(NOT(ISNUMBER(SEARCH("focal",'Model output'!V236))),ISNUMBER(SEARCH("Free",'Model output'!V236))), ISNUMBER(SEARCH("narrowly excised",'Model output'!V236)), ISNUMBER(SEARCH("none",'Model output'!V236)), ISNUMBER(SEARCH("R0",'Model output'!V236)), ISNUMBER(SEARCH("&lt;0.2 mm",'Model output'!V236)), ISNUMBER(SEARCH("1 mm",'Model output'!V236)), ISNUMBER(SEARCH("0.1 CM",'Model output'!V236)), ISNUMBER(SEARCH("less than 0.2 mm",'Model output'!V236)), ISNUMBER(SEARCH("less than 1.0 mm",'Model output'!V236)), ISNUMBER(SEARCH("less than 0.5 mm",'Model output'!V236)), ISNUMBER(SEARCH("abut",'Model output'!V236))), "negative", "positive")</f>
        <v>negative</v>
      </c>
      <c r="AE237" s="40"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OR(ISNUMBER(SEARCH("papillary",N237,1)),ISNUMBER(SEARCH("papillary carcinoma",O237,1))),S237="positive"),AND(AND(ISNUMBER(J237),J237&gt;=5),M237=""),AND(AND(ISNUMBER(J237),J237&gt;=5),AND(ISNUMBER(M237),M237&gt;=1)),AND(ISNUMBER(SERACH("papillary",N237)),OR(Y237="positive",Z237="positive"), ISNUMBER(SEARCH("BRAF",AB237)))),"intermediate","low"))</f>
        <v>intermediate</v>
      </c>
      <c r="AF237" s="41" t="str">
        <f t="shared" si="47"/>
        <v>2</v>
      </c>
      <c r="AG237" s="41" t="str">
        <f t="shared" si="48"/>
        <v>1b</v>
      </c>
      <c r="AH237" s="41" t="str">
        <f t="shared" si="49"/>
        <v>0</v>
      </c>
      <c r="AI237" s="46" t="str">
        <f t="shared" si="50"/>
        <v>I</v>
      </c>
      <c r="AJ237" s="40" t="s">
        <v>742</v>
      </c>
      <c r="AK237" s="45" t="s">
        <v>1005</v>
      </c>
      <c r="AL237" s="45" t="s">
        <v>1002</v>
      </c>
      <c r="AM237" s="45" t="s">
        <v>1006</v>
      </c>
      <c r="AN237" s="45" t="s">
        <v>67</v>
      </c>
      <c r="AO237" s="12">
        <f t="shared" ca="1" si="51"/>
        <v>1</v>
      </c>
      <c r="AP237" s="15">
        <f t="shared" si="52"/>
        <v>1</v>
      </c>
      <c r="AQ237" s="15">
        <f t="shared" si="53"/>
        <v>1</v>
      </c>
      <c r="AR237" s="15">
        <f t="shared" si="54"/>
        <v>1</v>
      </c>
      <c r="AS237" s="26">
        <f t="shared" si="55"/>
        <v>1</v>
      </c>
    </row>
    <row r="238" spans="1:45">
      <c r="A238" t="str">
        <f>'Model output'!A237</f>
        <v>TCGA-ET-A40R</v>
      </c>
      <c r="B238" s="52">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56"/>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output'!G237)),AND(ISNUMBER(SEARCH("3",'Model output'!G237)),NOT(ISNUMBER(SEARCH("N3",'Model output'!G237)))),ISNUMBER(SEARCH("IV",'Model output'!G237)),ISNUMBER(SEARCH("four",'Model output'!G237)),ISNUMBER(SEARCH("4",'Model output'!G237)),ISNUMBER(SEARCH("V ",'Model output'!G237)),ISNUMBER(SEARCH("five",'Model output'!G237)),ISNUMBER(SEARCH("5",'Model output'!G237))))), "lateral", "central"))</f>
        <v>central</v>
      </c>
      <c r="H238" t="str">
        <f>IF('Model output'!H237="","negative", IF('Model output'!H237=" ", "negative", IF('Model output'!H237="[]", "negative", IF(ISNUMBER(SEARCH("lymph node",'Model output'!H237)),"negative", IF(ISNUMBER(SEARCH("adipose tissue",'Model output'!H237)), "negative", IF(ISNUMBER(SEARCH("neck dissection",'Model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46"/>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 carcinoma</v>
      </c>
      <c r="O238" t="str">
        <f>IF('Model output'!M237="","",'Model output'!M237)</f>
        <v>follicular variant</v>
      </c>
      <c r="P238" t="str">
        <f>IF('Model output'!N237="","",'Model output'!N237)</f>
        <v>3 cm</v>
      </c>
      <c r="Q238" t="str">
        <f t="shared" si="45"/>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output'!P237="",'Model output'!P237="C",ISNUMBER(SEARCH("Not identified", 'Model output'!P237)),ISNUMBER(SEARCH("Absent",'Model output'!P237)),ISNUMBER(SEARCH("Absence",'Model output'!P237)),AND(ISNUMBER(SEARCH("No",'Model output'!P237)),NOT(ISNUMBER(SEARCH("diagnostic",'Model output'!P237)))),ISNUMBER(SEARCH("Negative",'Model output'!P237))),"negative","positive")</f>
        <v>positive</v>
      </c>
      <c r="T238">
        <f>IF('Model output'!O237="","",'Model output'!O237)</f>
        <v>1</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9" t="str">
        <f>IF('Model output'!S237="","",'Model output'!S237)</f>
        <v/>
      </c>
      <c r="Y238" t="str">
        <f>IF(OR('Model output'!S237="",ISNUMBER(SEARCH("No extension",'Model output'!S237)),ISNUMBER(SEARCH("Absent",'Model output'!S237)),ISNUMBER(SEARCH("Absence",'Model output'!S237)),AND(ISNUMBER(SEARCH("Not identified",'Model output'!S237)),NOT(ISNUMBER(SEARCH("Present, minimal",'Model output'!S237)))),AND(ISNUMBER(SEARCH("No",'Model output'!S237)),NOT(ISNUMBER(SEARCH("carcinoma",'Model output'!S237))),NOT(ISNUMBER(SEARCH("Present, minimal",'Model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muscle",X238)),ISNUMBER(SEARCH("larynx",X238)),AND(ISNUMBER(SEARCH("trachea",X238)),NOT(ISNUMBER(SEARCH("peritracheal fibroadipose tissue",X238)))),ISNUMBER(SEARCH("esophagus",X238)),ISNUMBER(SEARCH("recurrent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33" t="str">
        <f>IF(OR('Model output'!V237="", AND(ISERROR(SEARCH("Positive",'Model output'!V237)), ISNUMBER(SEARCH("Negative",'Model output'!V237))), ISNUMBER(SEARCH("Cannot be assessed",'Model output'!V237)), AND(ISNUMBER(SEARCH("Uninvolved",'Model output'!V237)),NOT(ISNUMBER(SEARCH("margin(s) involved",'Model output'!V237))),NOT(ISNUMBER(SEARCH("Involved by carcinoma for the second tumor",'Model output'!V237)))), ISNUMBER(SEARCH("No involvement",'Model output'!V237)), AND(NOT(ISNUMBER(SEARCH("focal",'Model output'!V237))),ISNUMBER(SEARCH("Free",'Model output'!V237))), ISNUMBER(SEARCH("narrowly excised",'Model output'!V237)), ISNUMBER(SEARCH("none",'Model output'!V237)), ISNUMBER(SEARCH("R0",'Model output'!V237)), ISNUMBER(SEARCH("&lt;0.2 mm",'Model output'!V237)), ISNUMBER(SEARCH("1 mm",'Model output'!V237)), ISNUMBER(SEARCH("0.1 CM",'Model output'!V237)), ISNUMBER(SEARCH("less than 0.2 mm",'Model output'!V237)), ISNUMBER(SEARCH("less than 1.0 mm",'Model output'!V237)), ISNUMBER(SEARCH("less than 0.5 mm",'Model output'!V237)), ISNUMBER(SEARCH("abut",'Model output'!V237))), "negative", "positive")</f>
        <v>positive</v>
      </c>
      <c r="AE238" s="40"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OR(ISNUMBER(SEARCH("papillary",N238,1)),ISNUMBER(SEARCH("papillary carcinoma",O238,1))),S238="positive"),AND(AND(ISNUMBER(J238),J238&gt;=5),M238=""),AND(AND(ISNUMBER(J238),J238&gt;=5),AND(ISNUMBER(M238),M238&gt;=1)),AND(ISNUMBER(SERACH("papillary",N238)),OR(Y238="positive",Z238="positive"), ISNUMBER(SEARCH("BRAF",AB238)))),"intermediate","low"))</f>
        <v>high</v>
      </c>
      <c r="AF238" s="41" t="str">
        <f t="shared" si="47"/>
        <v>2</v>
      </c>
      <c r="AG238" s="41" t="str">
        <f t="shared" si="48"/>
        <v>1a</v>
      </c>
      <c r="AH238" s="41" t="str">
        <f t="shared" si="49"/>
        <v>0</v>
      </c>
      <c r="AI238" s="46" t="str">
        <f t="shared" si="50"/>
        <v>I</v>
      </c>
      <c r="AJ238" s="40" t="s">
        <v>738</v>
      </c>
      <c r="AK238" s="45" t="s">
        <v>1005</v>
      </c>
      <c r="AL238" s="45" t="s">
        <v>1007</v>
      </c>
      <c r="AM238" s="45" t="s">
        <v>1006</v>
      </c>
      <c r="AN238" s="45" t="s">
        <v>67</v>
      </c>
      <c r="AO238" s="12">
        <f t="shared" si="51"/>
        <v>1</v>
      </c>
      <c r="AP238" s="15">
        <f t="shared" si="52"/>
        <v>1</v>
      </c>
      <c r="AQ238" s="15">
        <f t="shared" si="53"/>
        <v>1</v>
      </c>
      <c r="AR238" s="15">
        <f t="shared" si="54"/>
        <v>1</v>
      </c>
      <c r="AS238" s="26">
        <f t="shared" si="55"/>
        <v>1</v>
      </c>
    </row>
    <row r="239" spans="1:45">
      <c r="A239" t="str">
        <f>'Model output'!A238</f>
        <v>TCGA-ET-A40S</v>
      </c>
      <c r="B239" s="52">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56"/>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output'!G238)),AND(ISNUMBER(SEARCH("3",'Model output'!G238)),NOT(ISNUMBER(SEARCH("N3",'Model output'!G238)))),ISNUMBER(SEARCH("IV",'Model output'!G238)),ISNUMBER(SEARCH("four",'Model output'!G238)),ISNUMBER(SEARCH("4",'Model output'!G238)),ISNUMBER(SEARCH("V ",'Model output'!G238)),ISNUMBER(SEARCH("five",'Model output'!G238)),ISNUMBER(SEARCH("5",'Model output'!G238))))), "lateral", "central"))</f>
        <v/>
      </c>
      <c r="H239" t="str">
        <f>IF('Model output'!H238="","negative", IF('Model output'!H238=" ", "negative", IF('Model output'!H238="[]", "negative", IF(ISNUMBER(SEARCH("lymph node",'Model output'!H238)),"negative", IF(ISNUMBER(SEARCH("adipose tissue",'Model output'!H238)), "negative", IF(ISNUMBER(SEARCH("neck dissection",'Model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46"/>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 carcinoma</v>
      </c>
      <c r="O239" t="str">
        <f>IF('Model output'!M238="","",'Model output'!M238)</f>
        <v/>
      </c>
      <c r="P239" t="str">
        <f>IF('Model output'!N238="","",'Model output'!N238)</f>
        <v>2.5 cm</v>
      </c>
      <c r="Q239" t="str">
        <f t="shared" si="45"/>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output'!P238="",'Model output'!P238="C",ISNUMBER(SEARCH("Not identified", 'Model output'!P238)),ISNUMBER(SEARCH("Absent",'Model output'!P238)),ISNUMBER(SEARCH("Absence",'Model output'!P238)),AND(ISNUMBER(SEARCH("No",'Model output'!P238)),NOT(ISNUMBER(SEARCH("diagnostic",'Model output'!P238)))),ISNUMBER(SEARCH("Negative",'Model output'!P238))),"negative","positive")</f>
        <v>negative</v>
      </c>
      <c r="T239" t="str">
        <f>IF('Model output'!O238="","",'Model output'!O238)</f>
        <v>Multifocal</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9" t="str">
        <f>IF('Model output'!S238="","",'Model output'!S238)</f>
        <v/>
      </c>
      <c r="Y239" t="str">
        <f>IF(OR('Model output'!S238="",ISNUMBER(SEARCH("No extension",'Model output'!S238)),ISNUMBER(SEARCH("Absent",'Model output'!S238)),ISNUMBER(SEARCH("Absence",'Model output'!S238)),AND(ISNUMBER(SEARCH("Not identified",'Model output'!S238)),NOT(ISNUMBER(SEARCH("Present, minimal",'Model output'!S238)))),AND(ISNUMBER(SEARCH("No",'Model output'!S238)),NOT(ISNUMBER(SEARCH("carcinoma",'Model output'!S238))),NOT(ISNUMBER(SEARCH("Present, minimal",'Model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muscle",X239)),ISNUMBER(SEARCH("larynx",X239)),AND(ISNUMBER(SEARCH("trachea",X239)),NOT(ISNUMBER(SEARCH("peritracheal fibroadipose tissue",X239)))),ISNUMBER(SEARCH("esophagus",X239)),ISNUMBER(SEARCH("recurrent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33" t="str">
        <f>IF(OR('Model output'!V238="", AND(ISERROR(SEARCH("Positive",'Model output'!V238)), ISNUMBER(SEARCH("Negative",'Model output'!V238))), ISNUMBER(SEARCH("Cannot be assessed",'Model output'!V238)), AND(ISNUMBER(SEARCH("Uninvolved",'Model output'!V238)),NOT(ISNUMBER(SEARCH("margin(s) involved",'Model output'!V238))),NOT(ISNUMBER(SEARCH("Involved by carcinoma for the second tumor",'Model output'!V238)))), ISNUMBER(SEARCH("No involvement",'Model output'!V238)), AND(NOT(ISNUMBER(SEARCH("focal",'Model output'!V238))),ISNUMBER(SEARCH("Free",'Model output'!V238))), ISNUMBER(SEARCH("narrowly excised",'Model output'!V238)), ISNUMBER(SEARCH("none",'Model output'!V238)), ISNUMBER(SEARCH("R0",'Model output'!V238)), ISNUMBER(SEARCH("&lt;0.2 mm",'Model output'!V238)), ISNUMBER(SEARCH("1 mm",'Model output'!V238)), ISNUMBER(SEARCH("0.1 CM",'Model output'!V238)), ISNUMBER(SEARCH("less than 0.2 mm",'Model output'!V238)), ISNUMBER(SEARCH("less than 1.0 mm",'Model output'!V238)), ISNUMBER(SEARCH("less than 0.5 mm",'Model output'!V238)), ISNUMBER(SEARCH("abut",'Model output'!V238))), "negative", "positive")</f>
        <v>negative</v>
      </c>
      <c r="AE239" s="40"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OR(ISNUMBER(SEARCH("papillary",N239,1)),ISNUMBER(SEARCH("papillary carcinoma",O239,1))),S239="positive"),AND(AND(ISNUMBER(J239),J239&gt;=5),M239=""),AND(AND(ISNUMBER(J239),J239&gt;=5),AND(ISNUMBER(M239),M239&gt;=1)),AND(ISNUMBER(SERACH("papillary",N239)),OR(Y239="positive",Z239="positive"), ISNUMBER(SEARCH("BRAF",AB239)))),"intermediate","low"))</f>
        <v>low</v>
      </c>
      <c r="AF239" s="41" t="str">
        <f t="shared" si="47"/>
        <v>2</v>
      </c>
      <c r="AG239" s="41" t="str">
        <f t="shared" si="48"/>
        <v>0</v>
      </c>
      <c r="AH239" s="41" t="str">
        <f t="shared" si="49"/>
        <v>0</v>
      </c>
      <c r="AI239" s="46" t="str">
        <f t="shared" si="50"/>
        <v>I</v>
      </c>
      <c r="AJ239" s="40" t="s">
        <v>741</v>
      </c>
      <c r="AK239" s="45" t="s">
        <v>1005</v>
      </c>
      <c r="AL239" s="45" t="s">
        <v>1003</v>
      </c>
      <c r="AM239" s="45" t="s">
        <v>1006</v>
      </c>
      <c r="AN239" s="45" t="s">
        <v>67</v>
      </c>
      <c r="AO239" s="12">
        <f t="shared" ca="1" si="51"/>
        <v>1</v>
      </c>
      <c r="AP239" s="15">
        <f t="shared" si="52"/>
        <v>1</v>
      </c>
      <c r="AQ239" s="15">
        <f t="shared" si="53"/>
        <v>1</v>
      </c>
      <c r="AR239" s="15">
        <f t="shared" si="54"/>
        <v>1</v>
      </c>
      <c r="AS239" s="26">
        <f t="shared" si="55"/>
        <v>1</v>
      </c>
    </row>
    <row r="240" spans="1:45">
      <c r="A240" t="str">
        <f>'Model output'!A239</f>
        <v>TCGA-ET-A40T</v>
      </c>
      <c r="B240" s="52">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56"/>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output'!G239)),AND(ISNUMBER(SEARCH("3",'Model output'!G239)),NOT(ISNUMBER(SEARCH("N3",'Model output'!G239)))),ISNUMBER(SEARCH("IV",'Model output'!G239)),ISNUMBER(SEARCH("four",'Model output'!G239)),ISNUMBER(SEARCH("4",'Model output'!G239)),ISNUMBER(SEARCH("V ",'Model output'!G239)),ISNUMBER(SEARCH("five",'Model output'!G239)),ISNUMBER(SEARCH("5",'Model output'!G239))))), "lateral", "central"))</f>
        <v>lateral</v>
      </c>
      <c r="H240" t="str">
        <f>IF('Model output'!H239="","negative", IF('Model output'!H239=" ", "negative", IF('Model output'!H239="[]", "negative", IF(ISNUMBER(SEARCH("lymph node",'Model output'!H239)),"negative", IF(ISNUMBER(SEARCH("adipose tissue",'Model output'!H239)), "negative", IF(ISNUMBER(SEARCH("neck dissection",'Model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2.8cm</v>
      </c>
      <c r="L240" s="8" t="str">
        <f t="shared" si="46"/>
        <v>2.8cm</v>
      </c>
      <c r="M240" cm="1">
        <f t="array" ref="M240">IF(L240="","",IF(ISNUMBER(SEARCH("cm",L240)),MAX(VALUE(SUBSTITUTE(_xlfn.FILTERXML("&lt;t&gt;&lt;s&gt;"&amp;SUBSTITUTE(L240,",","&lt;/s&gt;&lt;s&gt;")&amp;"&lt;/s&gt;&lt;/t&gt;","//s"),"cm",""))),MAX(VALUE(SUBSTITUTE(_xlfn.FILTERXML("&lt;t&gt;&lt;s&gt;"&amp;SUBSTITUTE(L240,",","&lt;/s&gt;&lt;s&gt;")&amp;"&lt;/s&gt;&lt;/t&gt;","//s"),"mm","")))/10))</f>
        <v>2.8</v>
      </c>
      <c r="N240" t="str">
        <f>IF('Model output'!L239="","",'Model output'!L239)</f>
        <v>Papillary carcinoma</v>
      </c>
      <c r="O240" t="str">
        <f>IF('Model output'!M239="","",'Model output'!M239)</f>
        <v/>
      </c>
      <c r="P240" t="str">
        <f>IF('Model output'!N239="","",'Model output'!N239)</f>
        <v>2.8cm</v>
      </c>
      <c r="Q240" t="str">
        <f t="shared" si="45"/>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output'!P239="",'Model output'!P239="C",ISNUMBER(SEARCH("Not identified", 'Model output'!P239)),ISNUMBER(SEARCH("Absent",'Model output'!P239)),ISNUMBER(SEARCH("Absence",'Model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9" t="str">
        <f>IF('Model output'!S239="","",'Model output'!S239)</f>
        <v/>
      </c>
      <c r="Y240" t="str">
        <f>IF(OR('Model output'!S239="",ISNUMBER(SEARCH("No extension",'Model output'!S239)),ISNUMBER(SEARCH("Absent",'Model output'!S239)),ISNUMBER(SEARCH("Absence",'Model output'!S239)),AND(ISNUMBER(SEARCH("Not identified",'Model output'!S239)),NOT(ISNUMBER(SEARCH("Present, minimal",'Model output'!S239)))),AND(ISNUMBER(SEARCH("No",'Model output'!S239)),NOT(ISNUMBER(SEARCH("carcinoma",'Model output'!S239))),NOT(ISNUMBER(SEARCH("Present, minimal",'Model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muscle",X240)),ISNUMBER(SEARCH("larynx",X240)),AND(ISNUMBER(SEARCH("trachea",X240)),NOT(ISNUMBER(SEARCH("peritracheal fibroadipose tissue",X240)))),ISNUMBER(SEARCH("esophagus",X240)),ISNUMBER(SEARCH("recurrent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33" t="str">
        <f>IF(OR('Model output'!V239="", AND(ISERROR(SEARCH("Positive",'Model output'!V239)), ISNUMBER(SEARCH("Negative",'Model output'!V239))), ISNUMBER(SEARCH("Cannot be assessed",'Model output'!V239)), AND(ISNUMBER(SEARCH("Uninvolved",'Model output'!V239)),NOT(ISNUMBER(SEARCH("margin(s) involved",'Model output'!V239))),NOT(ISNUMBER(SEARCH("Involved by carcinoma for the second tumor",'Model output'!V239)))), ISNUMBER(SEARCH("No involvement",'Model output'!V239)), AND(NOT(ISNUMBER(SEARCH("focal",'Model output'!V239))),ISNUMBER(SEARCH("Free",'Model output'!V239))), ISNUMBER(SEARCH("narrowly excised",'Model output'!V239)), ISNUMBER(SEARCH("none",'Model output'!V239)), ISNUMBER(SEARCH("R0",'Model output'!V239)), ISNUMBER(SEARCH("&lt;0.2 mm",'Model output'!V239)), ISNUMBER(SEARCH("1 mm",'Model output'!V239)), ISNUMBER(SEARCH("0.1 CM",'Model output'!V239)), ISNUMBER(SEARCH("less than 0.2 mm",'Model output'!V239)), ISNUMBER(SEARCH("less than 1.0 mm",'Model output'!V239)), ISNUMBER(SEARCH("less than 0.5 mm",'Model output'!V239)), ISNUMBER(SEARCH("abut",'Model output'!V239))), "negative", "positive")</f>
        <v>negative</v>
      </c>
      <c r="AE240" s="40"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OR(ISNUMBER(SEARCH("papillary",N240,1)),ISNUMBER(SEARCH("papillary carcinoma",O240,1))),S240="positive"),AND(AND(ISNUMBER(J240),J240&gt;=5),M240=""),AND(AND(ISNUMBER(J240),J240&gt;=5),AND(ISNUMBER(M240),M240&gt;=1)),AND(ISNUMBER(SERACH("papillary",N240)),OR(Y240="positive",Z240="positive"), ISNUMBER(SEARCH("BRAF",AB240)))),"intermediate","low"))</f>
        <v>intermediate</v>
      </c>
      <c r="AF240" s="41" t="str">
        <f t="shared" si="47"/>
        <v>2</v>
      </c>
      <c r="AG240" s="41" t="str">
        <f t="shared" si="48"/>
        <v>1b</v>
      </c>
      <c r="AH240" s="41" t="str">
        <f t="shared" si="49"/>
        <v>0</v>
      </c>
      <c r="AI240" s="46" t="str">
        <f t="shared" si="50"/>
        <v>I</v>
      </c>
      <c r="AJ240" s="40" t="s">
        <v>742</v>
      </c>
      <c r="AK240" s="45" t="s">
        <v>1005</v>
      </c>
      <c r="AL240" s="45" t="s">
        <v>1007</v>
      </c>
      <c r="AM240" s="45" t="s">
        <v>1006</v>
      </c>
      <c r="AN240" s="45" t="s">
        <v>67</v>
      </c>
      <c r="AO240" s="12">
        <f t="shared" ca="1" si="51"/>
        <v>1</v>
      </c>
      <c r="AP240" s="15">
        <f t="shared" si="52"/>
        <v>1</v>
      </c>
      <c r="AQ240" s="15">
        <f t="shared" si="53"/>
        <v>0</v>
      </c>
      <c r="AR240" s="15">
        <f t="shared" si="54"/>
        <v>1</v>
      </c>
      <c r="AS240" s="26">
        <f t="shared" si="55"/>
        <v>1</v>
      </c>
    </row>
    <row r="241" spans="1:45">
      <c r="A241" t="str">
        <f>'Model output'!A240</f>
        <v>TCGA-ET-A4KQ</v>
      </c>
      <c r="B241" s="52">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56"/>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output'!G240)),AND(ISNUMBER(SEARCH("3",'Model output'!G240)),NOT(ISNUMBER(SEARCH("N3",'Model output'!G240)))),ISNUMBER(SEARCH("IV",'Model output'!G240)),ISNUMBER(SEARCH("four",'Model output'!G240)),ISNUMBER(SEARCH("4",'Model output'!G240)),ISNUMBER(SEARCH("V ",'Model output'!G240)),ISNUMBER(SEARCH("five",'Model output'!G240)),ISNUMBER(SEARCH("5",'Model output'!G240))))), "lateral", "central"))</f>
        <v/>
      </c>
      <c r="H241" t="str">
        <f>IF('Model output'!H240="","negative", IF('Model output'!H240=" ", "negative", IF('Model output'!H240="[]", "negative", IF(ISNUMBER(SEARCH("lymph node",'Model output'!H240)),"negative", IF(ISNUMBER(SEARCH("adipose tissue",'Model output'!H240)), "negative", IF(ISNUMBER(SEARCH("neck dissection",'Model output'!H240)),"negative","positive"))))))</f>
        <v>negative</v>
      </c>
      <c r="I241" t="str">
        <f>IF('Model output'!I240="","",IF(ISNUMBER('Model output'!I240),'Model output'!I240,1))</f>
        <v/>
      </c>
      <c r="J241" t="str">
        <f>IF('Model output'!J240="","",IF(AND(ISNUMBER('Model output'!J240),'Model output'!J240&lt;=I241),'Model output'!J240,IF(ISNUMBER(SEARCH("0/",'Model output'!J240)),0,1)))</f>
        <v/>
      </c>
      <c r="K241" t="str" cm="1">
        <f t="array" ref="K241">IF(COUNT(FIND({0,1,2,3,4,5,6,7,8,9},'Model output'!K240))&gt;0,'Model output'!K240,"")</f>
        <v/>
      </c>
      <c r="L241" s="8" t="str">
        <f t="shared" si="46"/>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 carcinoma, follicular variant</v>
      </c>
      <c r="O241" t="str">
        <f>IF('Model output'!M240="","",'Model output'!M240)</f>
        <v>Encapsulated</v>
      </c>
      <c r="P241" t="str">
        <f>IF('Model output'!N240="","",'Model output'!N240)</f>
        <v>4.0 cm</v>
      </c>
      <c r="Q241" t="str">
        <f t="shared" si="45"/>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output'!P240="",'Model output'!P240="C",ISNUMBER(SEARCH("Not identified", 'Model output'!P240)),ISNUMBER(SEARCH("Absent",'Model output'!P240)),ISNUMBER(SEARCH("Absence",'Model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9" t="str">
        <f>IF('Model output'!S240="","",'Model output'!S240)</f>
        <v/>
      </c>
      <c r="Y241" t="str">
        <f>IF(OR('Model output'!S240="",ISNUMBER(SEARCH("No extension",'Model output'!S240)),ISNUMBER(SEARCH("Absent",'Model output'!S240)),ISNUMBER(SEARCH("Absence",'Model output'!S240)),AND(ISNUMBER(SEARCH("Not identified",'Model output'!S240)),NOT(ISNUMBER(SEARCH("Present, minimal",'Model output'!S240)))),AND(ISNUMBER(SEARCH("No",'Model output'!S240)),NOT(ISNUMBER(SEARCH("carcinoma",'Model output'!S240))),NOT(ISNUMBER(SEARCH("Present, minimal",'Model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muscle",X241)),ISNUMBER(SEARCH("larynx",X241)),AND(ISNUMBER(SEARCH("trachea",X241)),NOT(ISNUMBER(SEARCH("peritracheal fibroadipose tissue",X241)))),ISNUMBER(SEARCH("esophagus",X241)),ISNUMBER(SEARCH("recurrent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33" t="str">
        <f>IF(OR('Model output'!V240="", AND(ISERROR(SEARCH("Positive",'Model output'!V240)), ISNUMBER(SEARCH("Negative",'Model output'!V240))), ISNUMBER(SEARCH("Cannot be assessed",'Model output'!V240)), AND(ISNUMBER(SEARCH("Uninvolved",'Model output'!V240)),NOT(ISNUMBER(SEARCH("margin(s) involved",'Model output'!V240))),NOT(ISNUMBER(SEARCH("Involved by carcinoma for the second tumor",'Model output'!V240)))), ISNUMBER(SEARCH("No involvement",'Model output'!V240)), AND(NOT(ISNUMBER(SEARCH("focal",'Model output'!V240))),ISNUMBER(SEARCH("Free",'Model output'!V240))), ISNUMBER(SEARCH("narrowly excised",'Model output'!V240)), ISNUMBER(SEARCH("none",'Model output'!V240)), ISNUMBER(SEARCH("R0",'Model output'!V240)), ISNUMBER(SEARCH("&lt;0.2 mm",'Model output'!V240)), ISNUMBER(SEARCH("1 mm",'Model output'!V240)), ISNUMBER(SEARCH("0.1 CM",'Model output'!V240)), ISNUMBER(SEARCH("less than 0.2 mm",'Model output'!V240)), ISNUMBER(SEARCH("less than 1.0 mm",'Model output'!V240)), ISNUMBER(SEARCH("less than 0.5 mm",'Model output'!V240)), ISNUMBER(SEARCH("abut",'Model output'!V240))), "negative", "positive")</f>
        <v>negative</v>
      </c>
      <c r="AE241" s="40"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OR(ISNUMBER(SEARCH("papillary",N241,1)),ISNUMBER(SEARCH("papillary carcinoma",O241,1))),S241="positive"),AND(AND(ISNUMBER(J241),J241&gt;=5),M241=""),AND(AND(ISNUMBER(J241),J241&gt;=5),AND(ISNUMBER(M241),M241&gt;=1)),AND(ISNUMBER(SERACH("papillary",N241)),OR(Y241="positive",Z241="positive"), ISNUMBER(SEARCH("BRAF",AB241)))),"intermediate","low"))</f>
        <v>low</v>
      </c>
      <c r="AF241" s="41" t="str">
        <f t="shared" si="47"/>
        <v>2</v>
      </c>
      <c r="AG241" s="41" t="str">
        <f t="shared" si="48"/>
        <v>0</v>
      </c>
      <c r="AH241" s="41" t="str">
        <f t="shared" si="49"/>
        <v>0</v>
      </c>
      <c r="AI241" s="46" t="str">
        <f t="shared" si="50"/>
        <v>I</v>
      </c>
      <c r="AJ241" s="40" t="s">
        <v>741</v>
      </c>
      <c r="AK241" s="45" t="s">
        <v>1005</v>
      </c>
      <c r="AL241" s="45" t="s">
        <v>1006</v>
      </c>
      <c r="AM241" s="45" t="s">
        <v>1006</v>
      </c>
      <c r="AN241" s="45" t="s">
        <v>67</v>
      </c>
      <c r="AO241" s="12">
        <f t="shared" ca="1" si="51"/>
        <v>1</v>
      </c>
      <c r="AP241" s="15">
        <f t="shared" si="52"/>
        <v>1</v>
      </c>
      <c r="AQ241" s="15">
        <f t="shared" si="53"/>
        <v>1</v>
      </c>
      <c r="AR241" s="15">
        <f t="shared" si="54"/>
        <v>1</v>
      </c>
      <c r="AS241" s="26">
        <f t="shared" si="55"/>
        <v>1</v>
      </c>
    </row>
    <row r="242" spans="1:45">
      <c r="A242" t="str">
        <f>'Model output'!A241</f>
        <v>TCGA-FE-A231</v>
      </c>
      <c r="B242" s="52">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56"/>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output'!G241)),AND(ISNUMBER(SEARCH("3",'Model output'!G241)),NOT(ISNUMBER(SEARCH("N3",'Model output'!G241)))),ISNUMBER(SEARCH("IV",'Model output'!G241)),ISNUMBER(SEARCH("four",'Model output'!G241)),ISNUMBER(SEARCH("4",'Model output'!G241)),ISNUMBER(SEARCH("V ",'Model output'!G241)),ISNUMBER(SEARCH("five",'Model output'!G241)),ISNUMBER(SEARCH("5",'Model output'!G241))))), "lateral", "central"))</f>
        <v>central</v>
      </c>
      <c r="H242" t="str">
        <f>IF('Model output'!H241="","negative", IF('Model output'!H241=" ", "negative", IF('Model output'!H241="[]", "negative", IF(ISNUMBER(SEARCH("lymph node",'Model output'!H241)),"negative", IF(ISNUMBER(SEARCH("adipose tissue",'Model output'!H241)), "negative", IF(ISNUMBER(SEARCH("neck dissection",'Model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46"/>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 thyroid carcinoma</v>
      </c>
      <c r="O242" t="str">
        <f>IF('Model output'!M241="","",'Model output'!M241)</f>
        <v/>
      </c>
      <c r="P242" t="str">
        <f>IF('Model output'!N241="","",'Model output'!N241)</f>
        <v>9.4 cm</v>
      </c>
      <c r="Q242" t="str">
        <f t="shared" si="45"/>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output'!P241="",'Model output'!P241="C",ISNUMBER(SEARCH("Not identified", 'Model output'!P241)),ISNUMBER(SEARCH("Absent",'Model output'!P241)),ISNUMBER(SEARCH("Absence",'Model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9" t="str">
        <f>IF('Model output'!S241="","",'Model output'!S241)</f>
        <v/>
      </c>
      <c r="Y242" t="str">
        <f>IF(OR('Model output'!S241="",ISNUMBER(SEARCH("No extension",'Model output'!S241)),ISNUMBER(SEARCH("Absent",'Model output'!S241)),ISNUMBER(SEARCH("Absence",'Model output'!S241)),AND(ISNUMBER(SEARCH("Not identified",'Model output'!S241)),NOT(ISNUMBER(SEARCH("Present, minimal",'Model output'!S241)))),AND(ISNUMBER(SEARCH("No",'Model output'!S241)),NOT(ISNUMBER(SEARCH("carcinoma",'Model output'!S241))),NOT(ISNUMBER(SEARCH("Present, minimal",'Model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muscle",X242)),ISNUMBER(SEARCH("larynx",X242)),AND(ISNUMBER(SEARCH("trachea",X242)),NOT(ISNUMBER(SEARCH("peritracheal fibroadipose tissue",X242)))),ISNUMBER(SEARCH("esophagus",X242)),ISNUMBER(SEARCH("recurrent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33" t="str">
        <f>IF(OR('Model output'!V241="", AND(ISERROR(SEARCH("Positive",'Model output'!V241)), ISNUMBER(SEARCH("Negative",'Model output'!V241))), ISNUMBER(SEARCH("Cannot be assessed",'Model output'!V241)), AND(ISNUMBER(SEARCH("Uninvolved",'Model output'!V241)),NOT(ISNUMBER(SEARCH("margin(s) involved",'Model output'!V241))),NOT(ISNUMBER(SEARCH("Involved by carcinoma for the second tumor",'Model output'!V241)))), ISNUMBER(SEARCH("No involvement",'Model output'!V241)), AND(NOT(ISNUMBER(SEARCH("focal",'Model output'!V241))),ISNUMBER(SEARCH("Free",'Model output'!V241))), ISNUMBER(SEARCH("narrowly excised",'Model output'!V241)), ISNUMBER(SEARCH("none",'Model output'!V241)), ISNUMBER(SEARCH("R0",'Model output'!V241)), ISNUMBER(SEARCH("&lt;0.2 mm",'Model output'!V241)), ISNUMBER(SEARCH("1 mm",'Model output'!V241)), ISNUMBER(SEARCH("0.1 CM",'Model output'!V241)), ISNUMBER(SEARCH("less than 0.2 mm",'Model output'!V241)), ISNUMBER(SEARCH("less than 1.0 mm",'Model output'!V241)), ISNUMBER(SEARCH("less than 0.5 mm",'Model output'!V241)), ISNUMBER(SEARCH("abut",'Model output'!V241))), "negative", "positive")</f>
        <v>negative</v>
      </c>
      <c r="AE242" s="40"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OR(ISNUMBER(SEARCH("papillary",N242,1)),ISNUMBER(SEARCH("papillary carcinoma",O242,1))),S242="positive"),AND(AND(ISNUMBER(J242),J242&gt;=5),M242=""),AND(AND(ISNUMBER(J242),J242&gt;=5),AND(ISNUMBER(M242),M242&gt;=1)),AND(ISNUMBER(SERACH("papillary",N242)),OR(Y242="positive",Z242="positive"), ISNUMBER(SEARCH("BRAF",AB242)))),"intermediate","low"))</f>
        <v>intermediate</v>
      </c>
      <c r="AF242" s="41" t="str">
        <f t="shared" si="47"/>
        <v>3a</v>
      </c>
      <c r="AG242" s="41" t="str">
        <f t="shared" si="48"/>
        <v>1a</v>
      </c>
      <c r="AH242" s="41" t="str">
        <f t="shared" si="49"/>
        <v>0</v>
      </c>
      <c r="AI242" s="46" t="str">
        <f t="shared" si="50"/>
        <v>II</v>
      </c>
      <c r="AJ242" s="40" t="s">
        <v>742</v>
      </c>
      <c r="AK242" s="45" t="s">
        <v>1008</v>
      </c>
      <c r="AL242" s="45" t="s">
        <v>1002</v>
      </c>
      <c r="AM242" s="45" t="s">
        <v>1006</v>
      </c>
      <c r="AN242" s="45" t="s">
        <v>1004</v>
      </c>
      <c r="AO242" s="12">
        <f t="shared" ca="1" si="51"/>
        <v>1</v>
      </c>
      <c r="AP242" s="15">
        <f t="shared" si="52"/>
        <v>1</v>
      </c>
      <c r="AQ242" s="15">
        <f t="shared" si="53"/>
        <v>0</v>
      </c>
      <c r="AR242" s="15">
        <f t="shared" si="54"/>
        <v>1</v>
      </c>
      <c r="AS242" s="26">
        <f t="shared" si="55"/>
        <v>1</v>
      </c>
    </row>
    <row r="243" spans="1:45">
      <c r="A243" t="str">
        <f>'Model output'!A242</f>
        <v>TCGA-FY-A2QD</v>
      </c>
      <c r="B243" s="52">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56"/>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output'!G242)),AND(ISNUMBER(SEARCH("3",'Model output'!G242)),NOT(ISNUMBER(SEARCH("N3",'Model output'!G242)))),ISNUMBER(SEARCH("IV",'Model output'!G242)),ISNUMBER(SEARCH("four",'Model output'!G242)),ISNUMBER(SEARCH("4",'Model output'!G242)),ISNUMBER(SEARCH("V ",'Model output'!G242)),ISNUMBER(SEARCH("five",'Model output'!G242)),ISNUMBER(SEARCH("5",'Model output'!G242))))), "lateral", "central"))</f>
        <v/>
      </c>
      <c r="H243" t="str">
        <f>IF('Model output'!H242="","negative", IF('Model output'!H242=" ", "negative", IF('Model output'!H242="[]", "negative", IF(ISNUMBER(SEARCH("lymph node",'Model output'!H242)),"negative", IF(ISNUMBER(SEARCH("adipose tissue",'Model output'!H242)), "negative", IF(ISNUMBER(SEARCH("neck dissection",'Model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46"/>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45"/>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output'!P242="",'Model output'!P242="C",ISNUMBER(SEARCH("Not identified", 'Model output'!P242)),ISNUMBER(SEARCH("Absent",'Model output'!P242)),ISNUMBER(SEARCH("Absence",'Model output'!P242)),AND(ISNUMBER(SEARCH("No",'Model output'!P242)),NOT(ISNUMBER(SEARCH("diagnostic",'Model output'!P242)))),ISNUMBER(SEARCH("Negative",'Model output'!P242))),"negative","positive")</f>
        <v>negative</v>
      </c>
      <c r="T243">
        <f>IF('Model output'!O242="","",'Model output'!O242)</f>
        <v>1</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9" t="str">
        <f>IF('Model output'!S242="","",'Model output'!S242)</f>
        <v/>
      </c>
      <c r="Y243" t="str">
        <f>IF(OR('Model output'!S242="",ISNUMBER(SEARCH("No extension",'Model output'!S242)),ISNUMBER(SEARCH("Absent",'Model output'!S242)),ISNUMBER(SEARCH("Absence",'Model output'!S242)),AND(ISNUMBER(SEARCH("Not identified",'Model output'!S242)),NOT(ISNUMBER(SEARCH("Present, minimal",'Model output'!S242)))),AND(ISNUMBER(SEARCH("No",'Model output'!S242)),NOT(ISNUMBER(SEARCH("carcinoma",'Model output'!S242))),NOT(ISNUMBER(SEARCH("Present, minimal",'Model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muscle",X243)),ISNUMBER(SEARCH("larynx",X243)),AND(ISNUMBER(SEARCH("trachea",X243)),NOT(ISNUMBER(SEARCH("peritracheal fibroadipose tissue",X243)))),ISNUMBER(SEARCH("esophagus",X243)),ISNUMBER(SEARCH("recurrent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33" t="str">
        <f>IF(OR('Model output'!V242="", AND(ISERROR(SEARCH("Positive",'Model output'!V242)), ISNUMBER(SEARCH("Negative",'Model output'!V242))), ISNUMBER(SEARCH("Cannot be assessed",'Model output'!V242)), AND(ISNUMBER(SEARCH("Uninvolved",'Model output'!V242)),NOT(ISNUMBER(SEARCH("margin(s) involved",'Model output'!V242))),NOT(ISNUMBER(SEARCH("Involved by carcinoma for the second tumor",'Model output'!V242)))), ISNUMBER(SEARCH("No involvement",'Model output'!V242)), AND(NOT(ISNUMBER(SEARCH("focal",'Model output'!V242))),ISNUMBER(SEARCH("Free",'Model output'!V242))), ISNUMBER(SEARCH("narrowly excised",'Model output'!V242)), ISNUMBER(SEARCH("none",'Model output'!V242)), ISNUMBER(SEARCH("R0",'Model output'!V242)), ISNUMBER(SEARCH("&lt;0.2 mm",'Model output'!V242)), ISNUMBER(SEARCH("1 mm",'Model output'!V242)), ISNUMBER(SEARCH("0.1 CM",'Model output'!V242)), ISNUMBER(SEARCH("less than 0.2 mm",'Model output'!V242)), ISNUMBER(SEARCH("less than 1.0 mm",'Model output'!V242)), ISNUMBER(SEARCH("less than 0.5 mm",'Model output'!V242)), ISNUMBER(SEARCH("abut",'Model output'!V242))), "negative", "positive")</f>
        <v>negative</v>
      </c>
      <c r="AE243" s="40"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OR(ISNUMBER(SEARCH("papillary",N243,1)),ISNUMBER(SEARCH("papillary carcinoma",O243,1))),S243="positive"),AND(AND(ISNUMBER(J243),J243&gt;=5),M243=""),AND(AND(ISNUMBER(J243),J243&gt;=5),AND(ISNUMBER(M243),M243&gt;=1)),AND(ISNUMBER(SERACH("papillary",N243)),OR(Y243="positive",Z243="positive"), ISNUMBER(SEARCH("BRAF",AB243)))),"intermediate","low"))</f>
        <v>low</v>
      </c>
      <c r="AF243" s="41" t="str">
        <f t="shared" si="47"/>
        <v>1a</v>
      </c>
      <c r="AG243" s="41" t="str">
        <f t="shared" si="48"/>
        <v>0</v>
      </c>
      <c r="AH243" s="41" t="str">
        <f t="shared" si="49"/>
        <v>0</v>
      </c>
      <c r="AI243" s="46" t="str">
        <f t="shared" si="50"/>
        <v>I</v>
      </c>
      <c r="AJ243" s="40" t="s">
        <v>741</v>
      </c>
      <c r="AK243" s="45" t="s">
        <v>1007</v>
      </c>
      <c r="AL243" s="45" t="s">
        <v>1003</v>
      </c>
      <c r="AM243" s="45" t="s">
        <v>1006</v>
      </c>
      <c r="AN243" s="45" t="s">
        <v>67</v>
      </c>
      <c r="AO243" s="12">
        <f t="shared" ca="1" si="51"/>
        <v>1</v>
      </c>
      <c r="AP243" s="15">
        <f t="shared" si="52"/>
        <v>1</v>
      </c>
      <c r="AQ243" s="15">
        <f t="shared" si="53"/>
        <v>1</v>
      </c>
      <c r="AR243" s="15">
        <f t="shared" si="54"/>
        <v>1</v>
      </c>
      <c r="AS243" s="26">
        <f t="shared" si="55"/>
        <v>1</v>
      </c>
    </row>
    <row r="244" spans="1:45">
      <c r="A244" t="str">
        <f>'Model output'!A243</f>
        <v>TCGA-FY-A3BL</v>
      </c>
      <c r="B244" s="52">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56"/>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output'!G243)),AND(ISNUMBER(SEARCH("3",'Model output'!G243)),NOT(ISNUMBER(SEARCH("N3",'Model output'!G243)))),ISNUMBER(SEARCH("IV",'Model output'!G243)),ISNUMBER(SEARCH("four",'Model output'!G243)),ISNUMBER(SEARCH("4",'Model output'!G243)),ISNUMBER(SEARCH("V ",'Model output'!G243)),ISNUMBER(SEARCH("five",'Model output'!G243)),ISNUMBER(SEARCH("5",'Model output'!G243))))), "lateral", "central"))</f>
        <v/>
      </c>
      <c r="H244" t="str">
        <f>IF('Model output'!H243="","negative", IF('Model output'!H243=" ", "negative", IF('Model output'!H243="[]", "negative", IF(ISNUMBER(SEARCH("lymph node",'Model output'!H243)),"negative", IF(ISNUMBER(SEARCH("adipose tissue",'Model output'!H243)), "negative", IF(ISNUMBER(SEARCH("neck dissection",'Model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46"/>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 variant</v>
      </c>
      <c r="P244" t="str">
        <f>IF('Model output'!N243="","",'Model output'!N243)</f>
        <v>1.2 cm</v>
      </c>
      <c r="Q244" t="str">
        <f t="shared" si="45"/>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output'!P243="",'Model output'!P243="C",ISNUMBER(SEARCH("Not identified", 'Model output'!P243)),ISNUMBER(SEARCH("Absent",'Model output'!P243)),ISNUMBER(SEARCH("Absence",'Model output'!P243)),AND(ISNUMBER(SEARCH("No",'Model output'!P243)),NOT(ISNUMBER(SEARCH("diagnostic",'Model output'!P243)))),ISNUMBER(SEARCH("Negative",'Model output'!P243))),"negative","positive")</f>
        <v>negative</v>
      </c>
      <c r="T244">
        <f>IF('Model output'!O243="","",'Model output'!O243)</f>
        <v>1</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19" t="str">
        <f>IF('Model output'!S243="","",'Model output'!S243)</f>
        <v/>
      </c>
      <c r="Y244" t="str">
        <f>IF(OR('Model output'!S243="",ISNUMBER(SEARCH("No extension",'Model output'!S243)),ISNUMBER(SEARCH("Absent",'Model output'!S243)),ISNUMBER(SEARCH("Absence",'Model output'!S243)),AND(ISNUMBER(SEARCH("Not identified",'Model output'!S243)),NOT(ISNUMBER(SEARCH("Present, minimal",'Model output'!S243)))),AND(ISNUMBER(SEARCH("No",'Model output'!S243)),NOT(ISNUMBER(SEARCH("carcinoma",'Model output'!S243))),NOT(ISNUMBER(SEARCH("Present, minimal",'Model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muscle",X244)),ISNUMBER(SEARCH("larynx",X244)),AND(ISNUMBER(SEARCH("trachea",X244)),NOT(ISNUMBER(SEARCH("peritracheal fibroadipose tissue",X244)))),ISNUMBER(SEARCH("esophagus",X244)),ISNUMBER(SEARCH("recurrent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33" t="str">
        <f>IF(OR('Model output'!V243="", AND(ISERROR(SEARCH("Positive",'Model output'!V243)), ISNUMBER(SEARCH("Negative",'Model output'!V243))), ISNUMBER(SEARCH("Cannot be assessed",'Model output'!V243)), AND(ISNUMBER(SEARCH("Uninvolved",'Model output'!V243)),NOT(ISNUMBER(SEARCH("margin(s) involved",'Model output'!V243))),NOT(ISNUMBER(SEARCH("Involved by carcinoma for the second tumor",'Model output'!V243)))), ISNUMBER(SEARCH("No involvement",'Model output'!V243)), AND(NOT(ISNUMBER(SEARCH("focal",'Model output'!V243))),ISNUMBER(SEARCH("Free",'Model output'!V243))), ISNUMBER(SEARCH("narrowly excised",'Model output'!V243)), ISNUMBER(SEARCH("none",'Model output'!V243)), ISNUMBER(SEARCH("R0",'Model output'!V243)), ISNUMBER(SEARCH("&lt;0.2 mm",'Model output'!V243)), ISNUMBER(SEARCH("1 mm",'Model output'!V243)), ISNUMBER(SEARCH("0.1 CM",'Model output'!V243)), ISNUMBER(SEARCH("less than 0.2 mm",'Model output'!V243)), ISNUMBER(SEARCH("less than 1.0 mm",'Model output'!V243)), ISNUMBER(SEARCH("less than 0.5 mm",'Model output'!V243)), ISNUMBER(SEARCH("abut",'Model output'!V243))), "negative", "positive")</f>
        <v>negative</v>
      </c>
      <c r="AE244" s="40"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OR(ISNUMBER(SEARCH("papillary",N244,1)),ISNUMBER(SEARCH("papillary carcinoma",O244,1))),S244="positive"),AND(AND(ISNUMBER(J244),J244&gt;=5),M244=""),AND(AND(ISNUMBER(J244),J244&gt;=5),AND(ISNUMBER(M244),M244&gt;=1)),AND(ISNUMBER(SERACH("papillary",N244)),OR(Y244="positive",Z244="positive"), ISNUMBER(SEARCH("BRAF",AB244)))),"intermediate","low"))</f>
        <v>low</v>
      </c>
      <c r="AF244" s="41" t="str">
        <f t="shared" si="47"/>
        <v>1b</v>
      </c>
      <c r="AG244" s="41" t="str">
        <f t="shared" si="48"/>
        <v>0</v>
      </c>
      <c r="AH244" s="41" t="str">
        <f t="shared" si="49"/>
        <v>0</v>
      </c>
      <c r="AI244" s="46" t="str">
        <f t="shared" si="50"/>
        <v>I</v>
      </c>
      <c r="AJ244" s="40" t="s">
        <v>741</v>
      </c>
      <c r="AK244" s="45" t="s">
        <v>1002</v>
      </c>
      <c r="AL244" s="45" t="s">
        <v>1006</v>
      </c>
      <c r="AM244" s="45" t="s">
        <v>1006</v>
      </c>
      <c r="AN244" s="45" t="s">
        <v>67</v>
      </c>
      <c r="AO244" s="12">
        <f t="shared" ca="1" si="51"/>
        <v>1</v>
      </c>
      <c r="AP244" s="15">
        <f t="shared" si="52"/>
        <v>1</v>
      </c>
      <c r="AQ244" s="15">
        <f t="shared" si="53"/>
        <v>1</v>
      </c>
      <c r="AR244" s="15">
        <f t="shared" si="54"/>
        <v>1</v>
      </c>
      <c r="AS244" s="26">
        <f t="shared" si="55"/>
        <v>1</v>
      </c>
    </row>
    <row r="245" spans="1:45">
      <c r="A245" t="str">
        <f>'Model output'!A244</f>
        <v>TCGA-FY-A3I5</v>
      </c>
      <c r="B245" s="52">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56"/>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output'!G244)),AND(ISNUMBER(SEARCH("3",'Model output'!G244)),NOT(ISNUMBER(SEARCH("N3",'Model output'!G244)))),ISNUMBER(SEARCH("IV",'Model output'!G244)),ISNUMBER(SEARCH("four",'Model output'!G244)),ISNUMBER(SEARCH("4",'Model output'!G244)),ISNUMBER(SEARCH("V ",'Model output'!G244)),ISNUMBER(SEARCH("five",'Model output'!G244)),ISNUMBER(SEARCH("5",'Model output'!G244))))), "lateral", "central"))</f>
        <v/>
      </c>
      <c r="H245" t="str">
        <f>IF('Model output'!H244="","negative", IF('Model output'!H244=" ", "negative", IF('Model output'!H244="[]", "negative", IF(ISNUMBER(SEARCH("lymph node",'Model output'!H244)),"negative", IF(ISNUMBER(SEARCH("adipose tissue",'Model output'!H244)), "negative", IF(ISNUMBER(SEARCH("neck dissection",'Model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46"/>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 carcinoma, follicular variant</v>
      </c>
      <c r="O245" t="str">
        <f>IF('Model output'!M244="","",'Model output'!M244)</f>
        <v>Follicular variant</v>
      </c>
      <c r="P245" t="str">
        <f>IF('Model output'!N244="","",'Model output'!N244)</f>
        <v>4.5 x 3.0 x 3.0 cm</v>
      </c>
      <c r="Q245" t="str">
        <f t="shared" si="45"/>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output'!P244="",'Model output'!P244="C",ISNUMBER(SEARCH("Not identified", 'Model output'!P244)),ISNUMBER(SEARCH("Absent",'Model output'!P244)),ISNUMBER(SEARCH("Absence",'Model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9" t="str">
        <f>IF('Model output'!S244="","",'Model output'!S244)</f>
        <v>Not identified</v>
      </c>
      <c r="Y245" t="str">
        <f>IF(OR('Model output'!S244="",ISNUMBER(SEARCH("No extension",'Model output'!S244)),ISNUMBER(SEARCH("Absent",'Model output'!S244)),ISNUMBER(SEARCH("Absence",'Model output'!S244)),AND(ISNUMBER(SEARCH("Not identified",'Model output'!S244)),NOT(ISNUMBER(SEARCH("Present, minimal",'Model output'!S244)))),AND(ISNUMBER(SEARCH("No",'Model output'!S244)),NOT(ISNUMBER(SEARCH("carcinoma",'Model output'!S244))),NOT(ISNUMBER(SEARCH("Present, minimal",'Model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muscle",X245)),ISNUMBER(SEARCH("larynx",X245)),AND(ISNUMBER(SEARCH("trachea",X245)),NOT(ISNUMBER(SEARCH("peritracheal fibroadipose tissue",X245)))),ISNUMBER(SEARCH("esophagus",X245)),ISNUMBER(SEARCH("recurrent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33" t="str">
        <f>IF(OR('Model output'!V244="", AND(ISERROR(SEARCH("Positive",'Model output'!V244)), ISNUMBER(SEARCH("Negative",'Model output'!V244))), ISNUMBER(SEARCH("Cannot be assessed",'Model output'!V244)), AND(ISNUMBER(SEARCH("Uninvolved",'Model output'!V244)),NOT(ISNUMBER(SEARCH("margin(s) involved",'Model output'!V244))),NOT(ISNUMBER(SEARCH("Involved by carcinoma for the second tumor",'Model output'!V244)))), ISNUMBER(SEARCH("No involvement",'Model output'!V244)), AND(NOT(ISNUMBER(SEARCH("focal",'Model output'!V244))),ISNUMBER(SEARCH("Free",'Model output'!V244))), ISNUMBER(SEARCH("narrowly excised",'Model output'!V244)), ISNUMBER(SEARCH("none",'Model output'!V244)), ISNUMBER(SEARCH("R0",'Model output'!V244)), ISNUMBER(SEARCH("&lt;0.2 mm",'Model output'!V244)), ISNUMBER(SEARCH("1 mm",'Model output'!V244)), ISNUMBER(SEARCH("0.1 CM",'Model output'!V244)), ISNUMBER(SEARCH("less than 0.2 mm",'Model output'!V244)), ISNUMBER(SEARCH("less than 1.0 mm",'Model output'!V244)), ISNUMBER(SEARCH("less than 0.5 mm",'Model output'!V244)), ISNUMBER(SEARCH("abut",'Model output'!V244))), "negative", "positive")</f>
        <v>negative</v>
      </c>
      <c r="AE245" s="40"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OR(ISNUMBER(SEARCH("papillary",N245,1)),ISNUMBER(SEARCH("papillary carcinoma",O245,1))),S245="positive"),AND(AND(ISNUMBER(J245),J245&gt;=5),M245=""),AND(AND(ISNUMBER(J245),J245&gt;=5),AND(ISNUMBER(M245),M245&gt;=1)),AND(ISNUMBER(SERACH("papillary",N245)),OR(Y245="positive",Z245="positive"), ISNUMBER(SEARCH("BRAF",AB245)))),"intermediate","low"))</f>
        <v>low</v>
      </c>
      <c r="AF245" s="41" t="str">
        <f t="shared" si="47"/>
        <v>3a</v>
      </c>
      <c r="AG245" s="41" t="str">
        <f t="shared" si="48"/>
        <v>0</v>
      </c>
      <c r="AH245" s="41" t="str">
        <f t="shared" si="49"/>
        <v>0</v>
      </c>
      <c r="AI245" s="46" t="str">
        <f t="shared" si="50"/>
        <v>II</v>
      </c>
      <c r="AJ245" s="40" t="s">
        <v>741</v>
      </c>
      <c r="AK245" s="45" t="s">
        <v>1008</v>
      </c>
      <c r="AL245" s="45" t="s">
        <v>1003</v>
      </c>
      <c r="AM245" s="45" t="s">
        <v>1006</v>
      </c>
      <c r="AN245" s="45" t="s">
        <v>1004</v>
      </c>
      <c r="AO245" s="12">
        <f t="shared" ca="1" si="51"/>
        <v>1</v>
      </c>
      <c r="AP245" s="15">
        <f t="shared" si="52"/>
        <v>1</v>
      </c>
      <c r="AQ245" s="15">
        <f t="shared" si="53"/>
        <v>1</v>
      </c>
      <c r="AR245" s="15">
        <f t="shared" si="54"/>
        <v>1</v>
      </c>
      <c r="AS245" s="26">
        <f t="shared" si="55"/>
        <v>1</v>
      </c>
    </row>
    <row r="246" spans="1:45">
      <c r="A246" t="str">
        <f>'Model output'!A245</f>
        <v>TCGA-FY-A3NM</v>
      </c>
      <c r="B246" s="52">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56"/>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output'!G245)),AND(ISNUMBER(SEARCH("3",'Model output'!G245)),NOT(ISNUMBER(SEARCH("N3",'Model output'!G245)))),ISNUMBER(SEARCH("IV",'Model output'!G245)),ISNUMBER(SEARCH("four",'Model output'!G245)),ISNUMBER(SEARCH("4",'Model output'!G245)),ISNUMBER(SEARCH("V ",'Model output'!G245)),ISNUMBER(SEARCH("five",'Model output'!G245)),ISNUMBER(SEARCH("5",'Model output'!G245))))), "lateral", "central"))</f>
        <v/>
      </c>
      <c r="H246" t="str">
        <f>IF('Model output'!H245="","negative", IF('Model output'!H245=" ", "negative", IF('Model output'!H245="[]", "negative", IF(ISNUMBER(SEARCH("lymph node",'Model output'!H245)),"negative", IF(ISNUMBER(SEARCH("adipose tissue",'Model output'!H245)), "negative", IF(ISNUMBER(SEARCH("neck dissection",'Model output'!H245)),"negative","positive"))))))</f>
        <v>negative</v>
      </c>
      <c r="I246">
        <f>IF('Model output'!I245="","",IF(ISNUMBER('Model output'!I245),'Model output'!I245,1))</f>
        <v>4</v>
      </c>
      <c r="J246">
        <f>IF('Model output'!J245="","",IF(AND(ISNUMBER('Model output'!J245),'Model output'!J245&lt;=I246),'Model output'!J245,IF(ISNUMBER(SEARCH("0/",'Model output'!J245)),0,1)))</f>
        <v>0</v>
      </c>
      <c r="K246" t="str" cm="1">
        <f t="array" ref="K246">IF(COUNT(FIND({0,1,2,3,4,5,6,7,8,9},'Model output'!K245))&gt;0,'Model output'!K245,"")</f>
        <v/>
      </c>
      <c r="L246" s="8" t="str">
        <f t="shared" si="46"/>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 carcinoma</v>
      </c>
      <c r="O246" t="str">
        <f>IF('Model output'!M245="","",'Model output'!M245)</f>
        <v>Classical</v>
      </c>
      <c r="P246" t="str">
        <f>IF('Model output'!N245="","",'Model output'!N245)</f>
        <v>1.6 cm</v>
      </c>
      <c r="Q246" t="str">
        <f t="shared" si="45"/>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output'!P245="",'Model output'!P245="C",ISNUMBER(SEARCH("Not identified", 'Model output'!P245)),ISNUMBER(SEARCH("Absent",'Model output'!P245)),ISNUMBER(SEARCH("Absence",'Model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negative</v>
      </c>
      <c r="X246" s="19" t="str">
        <f>IF('Model output'!S245="","",'Model output'!S245)</f>
        <v>Present, minimal for the third tumor; Not identified for the dominant and second tumors</v>
      </c>
      <c r="Y246" t="str">
        <f>IF(OR('Model output'!S245="",ISNUMBER(SEARCH("No extension",'Model output'!S245)),ISNUMBER(SEARCH("Absent",'Model output'!S245)),ISNUMBER(SEARCH("Absence",'Model output'!S245)),AND(ISNUMBER(SEARCH("Not identified",'Model output'!S245)),NOT(ISNUMBER(SEARCH("Present, minimal",'Model output'!S245)))),AND(ISNUMBER(SEARCH("No",'Model output'!S245)),NOT(ISNUMBER(SEARCH("carcinoma",'Model output'!S245))),NOT(ISNUMBER(SEARCH("Present, minimal",'Model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muscle",X246)),ISNUMBER(SEARCH("larynx",X246)),AND(ISNUMBER(SEARCH("trachea",X246)),NOT(ISNUMBER(SEARCH("peritracheal fibroadipose tissue",X246)))),ISNUMBER(SEARCH("esophagus",X246)),ISNUMBER(SEARCH("recurrent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33" t="str">
        <f>IF(OR('Model output'!V245="", AND(ISERROR(SEARCH("Positive",'Model output'!V245)), ISNUMBER(SEARCH("Negative",'Model output'!V245))), ISNUMBER(SEARCH("Cannot be assessed",'Model output'!V245)), AND(ISNUMBER(SEARCH("Uninvolved",'Model output'!V245)),NOT(ISNUMBER(SEARCH("margin(s) involved",'Model output'!V245))),NOT(ISNUMBER(SEARCH("Involved by carcinoma for the second tumor",'Model output'!V245)))), ISNUMBER(SEARCH("No involvement",'Model output'!V245)), AND(NOT(ISNUMBER(SEARCH("focal",'Model output'!V245))),ISNUMBER(SEARCH("Free",'Model output'!V245))), ISNUMBER(SEARCH("narrowly excised",'Model output'!V245)), ISNUMBER(SEARCH("none",'Model output'!V245)), ISNUMBER(SEARCH("R0",'Model output'!V245)), ISNUMBER(SEARCH("&lt;0.2 mm",'Model output'!V245)), ISNUMBER(SEARCH("1 mm",'Model output'!V245)), ISNUMBER(SEARCH("0.1 CM",'Model output'!V245)), ISNUMBER(SEARCH("less than 0.2 mm",'Model output'!V245)), ISNUMBER(SEARCH("less than 1.0 mm",'Model output'!V245)), ISNUMBER(SEARCH("less than 0.5 mm",'Model output'!V245)), ISNUMBER(SEARCH("abut",'Model output'!V245))), "negative", "positive")</f>
        <v>negative</v>
      </c>
      <c r="AE246" s="40"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OR(ISNUMBER(SEARCH("papillary",N246,1)),ISNUMBER(SEARCH("papillary carcinoma",O246,1))),S246="positive"),AND(AND(ISNUMBER(J246),J246&gt;=5),M246=""),AND(AND(ISNUMBER(J246),J246&gt;=5),AND(ISNUMBER(M246),M246&gt;=1)),AND(ISNUMBER(SERACH("papillary",N246)),OR(Y246="positive",Z246="positive"), ISNUMBER(SEARCH("BRAF",AB246)))),"intermediate","low"))</f>
        <v>intermediate</v>
      </c>
      <c r="AF246" s="41" t="str">
        <f t="shared" si="47"/>
        <v>1b</v>
      </c>
      <c r="AG246" s="41" t="str">
        <f t="shared" si="48"/>
        <v>0</v>
      </c>
      <c r="AH246" s="41" t="str">
        <f t="shared" si="49"/>
        <v>0</v>
      </c>
      <c r="AI246" s="46" t="str">
        <f t="shared" si="50"/>
        <v>I</v>
      </c>
      <c r="AJ246" s="40" t="s">
        <v>742</v>
      </c>
      <c r="AK246" s="45" t="s">
        <v>1002</v>
      </c>
      <c r="AL246" s="45" t="s">
        <v>1003</v>
      </c>
      <c r="AM246" s="45" t="s">
        <v>1006</v>
      </c>
      <c r="AN246" s="45" t="s">
        <v>67</v>
      </c>
      <c r="AO246" s="12">
        <f t="shared" ca="1" si="51"/>
        <v>1</v>
      </c>
      <c r="AP246" s="15">
        <f t="shared" si="52"/>
        <v>1</v>
      </c>
      <c r="AQ246" s="15">
        <f t="shared" si="53"/>
        <v>1</v>
      </c>
      <c r="AR246" s="15">
        <f t="shared" si="54"/>
        <v>1</v>
      </c>
      <c r="AS246" s="26">
        <f t="shared" si="55"/>
        <v>1</v>
      </c>
    </row>
    <row r="247" spans="1:45">
      <c r="A247" t="str">
        <f>'Model output'!A246</f>
        <v>TCGA-FY-A3NN</v>
      </c>
      <c r="B247" s="52">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56"/>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output'!G246)),AND(ISNUMBER(SEARCH("3",'Model output'!G246)),NOT(ISNUMBER(SEARCH("N3",'Model output'!G246)))),ISNUMBER(SEARCH("IV",'Model output'!G246)),ISNUMBER(SEARCH("four",'Model output'!G246)),ISNUMBER(SEARCH("4",'Model output'!G246)),ISNUMBER(SEARCH("V ",'Model output'!G246)),ISNUMBER(SEARCH("five",'Model output'!G246)),ISNUMBER(SEARCH("5",'Model output'!G246))))), "lateral", "central"))</f>
        <v>central</v>
      </c>
      <c r="H247" t="str">
        <f>IF('Model output'!H246="","negative", IF('Model output'!H246=" ", "negative", IF('Model output'!H246="[]", "negative", IF(ISNUMBER(SEARCH("lymph node",'Model output'!H246)),"negative", IF(ISNUMBER(SEARCH("adipose tissue",'Model output'!H246)), "negative", IF(ISNUMBER(SEARCH("neck dissection",'Model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
      </c>
      <c r="L247" s="8" t="str">
        <f t="shared" si="46"/>
        <v/>
      </c>
      <c r="M247" t="str" cm="1">
        <f t="array" ref="M247">IF(L247="","",IF(ISNUMBER(SEARCH("cm",L247)),MAX(VALUE(SUBSTITUTE(_xlfn.FILTERXML("&lt;t&gt;&lt;s&gt;"&amp;SUBSTITUTE(L247,",","&lt;/s&gt;&lt;s&gt;")&amp;"&lt;/s&gt;&lt;/t&gt;","//s"),"cm",""))),MAX(VALUE(SUBSTITUTE(_xlfn.FILTERXML("&lt;t&gt;&lt;s&gt;"&amp;SUBSTITUTE(L247,",","&lt;/s&gt;&lt;s&gt;")&amp;"&lt;/s&gt;&lt;/t&gt;","//s"),"mm","")))/10))</f>
        <v/>
      </c>
      <c r="N247" t="str">
        <f>IF('Model output'!L246="","",'Model output'!L246)</f>
        <v>Papillary carcinoma</v>
      </c>
      <c r="O247" t="str">
        <f>IF('Model output'!M246="","",'Model output'!M246)</f>
        <v>Follicular, Classical</v>
      </c>
      <c r="P247" t="str">
        <f>IF('Model output'!N246="","",'Model output'!N246)</f>
        <v>2.0 cm</v>
      </c>
      <c r="Q247" t="str">
        <f t="shared" si="45"/>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output'!P246="",'Model output'!P246="C",ISNUMBER(SEARCH("Not identified", 'Model output'!P246)),ISNUMBER(SEARCH("Absent",'Model output'!P246)),ISNUMBER(SEARCH("Absence",'Model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9" t="str">
        <f>IF('Model output'!S246="","",'Model output'!S246)</f>
        <v>Not identified</v>
      </c>
      <c r="Y247" t="str">
        <f>IF(OR('Model output'!S246="",ISNUMBER(SEARCH("No extension",'Model output'!S246)),ISNUMBER(SEARCH("Absent",'Model output'!S246)),ISNUMBER(SEARCH("Absence",'Model output'!S246)),AND(ISNUMBER(SEARCH("Not identified",'Model output'!S246)),NOT(ISNUMBER(SEARCH("Present, minimal",'Model output'!S246)))),AND(ISNUMBER(SEARCH("No",'Model output'!S246)),NOT(ISNUMBER(SEARCH("carcinoma",'Model output'!S246))),NOT(ISNUMBER(SEARCH("Present, minimal",'Model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muscle",X247)),ISNUMBER(SEARCH("larynx",X247)),AND(ISNUMBER(SEARCH("trachea",X247)),NOT(ISNUMBER(SEARCH("peritracheal fibroadipose tissue",X247)))),ISNUMBER(SEARCH("esophagus",X247)),ISNUMBER(SEARCH("recurrent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33" t="str">
        <f>IF(OR('Model output'!V246="", AND(ISERROR(SEARCH("Positive",'Model output'!V246)), ISNUMBER(SEARCH("Negative",'Model output'!V246))), ISNUMBER(SEARCH("Cannot be assessed",'Model output'!V246)), AND(ISNUMBER(SEARCH("Uninvolved",'Model output'!V246)),NOT(ISNUMBER(SEARCH("margin(s) involved",'Model output'!V246))),NOT(ISNUMBER(SEARCH("Involved by carcinoma for the second tumor",'Model output'!V246)))), ISNUMBER(SEARCH("No involvement",'Model output'!V246)), AND(NOT(ISNUMBER(SEARCH("focal",'Model output'!V246))),ISNUMBER(SEARCH("Free",'Model output'!V246))), ISNUMBER(SEARCH("narrowly excised",'Model output'!V246)), ISNUMBER(SEARCH("none",'Model output'!V246)), ISNUMBER(SEARCH("R0",'Model output'!V246)), ISNUMBER(SEARCH("&lt;0.2 mm",'Model output'!V246)), ISNUMBER(SEARCH("1 mm",'Model output'!V246)), ISNUMBER(SEARCH("0.1 CM",'Model output'!V246)), ISNUMBER(SEARCH("less than 0.2 mm",'Model output'!V246)), ISNUMBER(SEARCH("less than 1.0 mm",'Model output'!V246)), ISNUMBER(SEARCH("less than 0.5 mm",'Model output'!V246)), ISNUMBER(SEARCH("abut",'Model output'!V246))), "negative", "positive")</f>
        <v>negative</v>
      </c>
      <c r="AE247" s="40"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OR(ISNUMBER(SEARCH("papillary",N247,1)),ISNUMBER(SEARCH("papillary carcinoma",O247,1))),S247="positive"),AND(AND(ISNUMBER(J247),J247&gt;=5),M247=""),AND(AND(ISNUMBER(J247),J247&gt;=5),AND(ISNUMBER(M247),M247&gt;=1)),AND(ISNUMBER(SERACH("papillary",N247)),OR(Y247="positive",Z247="positive"), ISNUMBER(SEARCH("BRAF",AB247)))),"intermediate","low"))</f>
        <v>low</v>
      </c>
      <c r="AF247" s="41" t="str">
        <f t="shared" si="47"/>
        <v>1b</v>
      </c>
      <c r="AG247" s="41" t="str">
        <f t="shared" si="48"/>
        <v>1a</v>
      </c>
      <c r="AH247" s="41" t="str">
        <f t="shared" si="49"/>
        <v>0</v>
      </c>
      <c r="AI247" s="46" t="str">
        <f t="shared" si="50"/>
        <v>I</v>
      </c>
      <c r="AJ247" s="40" t="s">
        <v>741</v>
      </c>
      <c r="AK247" s="45" t="s">
        <v>1002</v>
      </c>
      <c r="AL247" s="45" t="s">
        <v>1007</v>
      </c>
      <c r="AM247" s="45" t="s">
        <v>1006</v>
      </c>
      <c r="AN247" s="45" t="s">
        <v>67</v>
      </c>
      <c r="AO247" s="12">
        <f t="shared" ca="1" si="51"/>
        <v>1</v>
      </c>
      <c r="AP247" s="15">
        <f t="shared" si="52"/>
        <v>1</v>
      </c>
      <c r="AQ247" s="15">
        <f t="shared" si="53"/>
        <v>1</v>
      </c>
      <c r="AR247" s="15">
        <f t="shared" si="54"/>
        <v>1</v>
      </c>
      <c r="AS247" s="26">
        <f t="shared" si="55"/>
        <v>1</v>
      </c>
    </row>
    <row r="248" spans="1:45">
      <c r="A248" t="str">
        <f>'Model output'!A247</f>
        <v>TCGA-FY-A3NP</v>
      </c>
      <c r="B248" s="52">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
      </c>
      <c r="F248" t="str">
        <f t="shared" si="56"/>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output'!G247)),AND(ISNUMBER(SEARCH("3",'Model output'!G247)),NOT(ISNUMBER(SEARCH("N3",'Model output'!G247)))),ISNUMBER(SEARCH("IV",'Model output'!G247)),ISNUMBER(SEARCH("four",'Model output'!G247)),ISNUMBER(SEARCH("4",'Model output'!G247)),ISNUMBER(SEARCH("V ",'Model output'!G247)),ISNUMBER(SEARCH("five",'Model output'!G247)),ISNUMBER(SEARCH("5",'Model output'!G247))))), "lateral", "central"))</f>
        <v/>
      </c>
      <c r="H248" t="str">
        <f>IF('Model output'!H247="","negative", IF('Model output'!H247=" ", "negative", IF('Model output'!H247="[]", "negative", IF(ISNUMBER(SEARCH("lymph node",'Model output'!H247)),"negative", IF(ISNUMBER(SEARCH("adipose tissue",'Model output'!H247)), "negative", IF(ISNUMBER(SEARCH("neck dissection",'Model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46"/>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 variant</v>
      </c>
      <c r="P248" t="str">
        <f>IF('Model output'!N247="","",'Model output'!N247)</f>
        <v>2 cm</v>
      </c>
      <c r="Q248" t="str">
        <f t="shared" si="45"/>
        <v>2cm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2</v>
      </c>
      <c r="S248" t="str">
        <f>IF(OR('Model output'!P247="",'Model output'!P247="C",ISNUMBER(SEARCH("Not identified", 'Model output'!P247)),ISNUMBER(SEARCH("Absent",'Model output'!P247)),ISNUMBER(SEARCH("Absence",'Model output'!P247)),AND(ISNUMBER(SEARCH("No",'Model output'!P247)),NOT(ISNUMBER(SEARCH("diagnostic",'Model output'!P247)))),ISNUMBER(SEARCH("Negative",'Model output'!P247))),"negative","positive")</f>
        <v>negative</v>
      </c>
      <c r="T248">
        <f>IF('Model output'!O247="","",'Model output'!O247)</f>
        <v>1</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9" t="str">
        <f>IF('Model output'!S247="","",'Model output'!S247)</f>
        <v/>
      </c>
      <c r="Y248" t="str">
        <f>IF(OR('Model output'!S247="",ISNUMBER(SEARCH("No extension",'Model output'!S247)),ISNUMBER(SEARCH("Absent",'Model output'!S247)),ISNUMBER(SEARCH("Absence",'Model output'!S247)),AND(ISNUMBER(SEARCH("Not identified",'Model output'!S247)),NOT(ISNUMBER(SEARCH("Present, minimal",'Model output'!S247)))),AND(ISNUMBER(SEARCH("No",'Model output'!S247)),NOT(ISNUMBER(SEARCH("carcinoma",'Model output'!S247))),NOT(ISNUMBER(SEARCH("Present, minimal",'Model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muscle",X248)),ISNUMBER(SEARCH("larynx",X248)),AND(ISNUMBER(SEARCH("trachea",X248)),NOT(ISNUMBER(SEARCH("peritracheal fibroadipose tissue",X248)))),ISNUMBER(SEARCH("esophagus",X248)),ISNUMBER(SEARCH("recurrent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33" t="str">
        <f>IF(OR('Model output'!V247="", AND(ISERROR(SEARCH("Positive",'Model output'!V247)), ISNUMBER(SEARCH("Negative",'Model output'!V247))), ISNUMBER(SEARCH("Cannot be assessed",'Model output'!V247)), AND(ISNUMBER(SEARCH("Uninvolved",'Model output'!V247)),NOT(ISNUMBER(SEARCH("margin(s) involved",'Model output'!V247))),NOT(ISNUMBER(SEARCH("Involved by carcinoma for the second tumor",'Model output'!V247)))), ISNUMBER(SEARCH("No involvement",'Model output'!V247)), AND(NOT(ISNUMBER(SEARCH("focal",'Model output'!V247))),ISNUMBER(SEARCH("Free",'Model output'!V247))), ISNUMBER(SEARCH("narrowly excised",'Model output'!V247)), ISNUMBER(SEARCH("none",'Model output'!V247)), ISNUMBER(SEARCH("R0",'Model output'!V247)), ISNUMBER(SEARCH("&lt;0.2 mm",'Model output'!V247)), ISNUMBER(SEARCH("1 mm",'Model output'!V247)), ISNUMBER(SEARCH("0.1 CM",'Model output'!V247)), ISNUMBER(SEARCH("less than 0.2 mm",'Model output'!V247)), ISNUMBER(SEARCH("less than 1.0 mm",'Model output'!V247)), ISNUMBER(SEARCH("less than 0.5 mm",'Model output'!V247)), ISNUMBER(SEARCH("abut",'Model output'!V247))), "negative", "positive")</f>
        <v>negative</v>
      </c>
      <c r="AE248" s="40"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OR(ISNUMBER(SEARCH("papillary",N248,1)),ISNUMBER(SEARCH("papillary carcinoma",O248,1))),S248="positive"),AND(AND(ISNUMBER(J248),J248&gt;=5),M248=""),AND(AND(ISNUMBER(J248),J248&gt;=5),AND(ISNUMBER(M248),M248&gt;=1)),AND(ISNUMBER(SERACH("papillary",N248)),OR(Y248="positive",Z248="positive"), ISNUMBER(SEARCH("BRAF",AB248)))),"intermediate","low"))</f>
        <v>low</v>
      </c>
      <c r="AF248" s="41" t="str">
        <f t="shared" si="47"/>
        <v>1b</v>
      </c>
      <c r="AG248" s="41" t="str">
        <f t="shared" si="48"/>
        <v>0</v>
      </c>
      <c r="AH248" s="41" t="str">
        <f t="shared" si="49"/>
        <v>0</v>
      </c>
      <c r="AI248" s="46" t="str">
        <f t="shared" si="50"/>
        <v>I</v>
      </c>
      <c r="AJ248" s="40" t="s">
        <v>741</v>
      </c>
      <c r="AK248" s="45" t="s">
        <v>1002</v>
      </c>
      <c r="AL248" s="45" t="s">
        <v>1011</v>
      </c>
      <c r="AM248" s="45" t="s">
        <v>1003</v>
      </c>
      <c r="AN248" s="45" t="s">
        <v>67</v>
      </c>
      <c r="AO248" s="12">
        <f t="shared" ca="1" si="51"/>
        <v>1</v>
      </c>
      <c r="AP248" s="15">
        <f t="shared" si="52"/>
        <v>1</v>
      </c>
      <c r="AQ248" s="15">
        <f t="shared" si="53"/>
        <v>1</v>
      </c>
      <c r="AR248" s="15">
        <f t="shared" si="54"/>
        <v>1</v>
      </c>
      <c r="AS248" s="26">
        <f t="shared" si="55"/>
        <v>1</v>
      </c>
    </row>
    <row r="249" spans="1:45">
      <c r="A249" t="str">
        <f>'Model output'!A248</f>
        <v>TCGA-FY-A3ON</v>
      </c>
      <c r="B249" s="52">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56"/>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output'!G248)),AND(ISNUMBER(SEARCH("3",'Model output'!G248)),NOT(ISNUMBER(SEARCH("N3",'Model output'!G248)))),ISNUMBER(SEARCH("IV",'Model output'!G248)),ISNUMBER(SEARCH("four",'Model output'!G248)),ISNUMBER(SEARCH("4",'Model output'!G248)),ISNUMBER(SEARCH("V ",'Model output'!G248)),ISNUMBER(SEARCH("five",'Model output'!G248)),ISNUMBER(SEARCH("5",'Model output'!G248))))), "lateral", "central"))</f>
        <v/>
      </c>
      <c r="H249" t="str">
        <f>IF('Model output'!H248="","negative", IF('Model output'!H248=" ", "negative", IF('Model output'!H248="[]", "negative", IF(ISNUMBER(SEARCH("lymph node",'Model output'!H248)),"negative", IF(ISNUMBER(SEARCH("adipose tissue",'Model output'!H248)), "negative", IF(ISNUMBER(SEARCH("neck dissection",'Model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46"/>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 thyroid carcinoma</v>
      </c>
      <c r="O249" t="str">
        <f>IF('Model output'!M248="","",'Model output'!M248)</f>
        <v>classical</v>
      </c>
      <c r="P249" t="str">
        <f>IF('Model output'!N248="","",'Model output'!N248)</f>
        <v>2.5cm</v>
      </c>
      <c r="Q249" t="str">
        <f t="shared" si="45"/>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output'!P248="",'Model output'!P248="C",ISNUMBER(SEARCH("Not identified", 'Model output'!P248)),ISNUMBER(SEARCH("Absent",'Model output'!P248)),ISNUMBER(SEARCH("Absence",'Model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9" t="str">
        <f>IF('Model output'!S248="","",'Model output'!S248)</f>
        <v/>
      </c>
      <c r="Y249" t="str">
        <f>IF(OR('Model output'!S248="",ISNUMBER(SEARCH("No extension",'Model output'!S248)),ISNUMBER(SEARCH("Absent",'Model output'!S248)),ISNUMBER(SEARCH("Absence",'Model output'!S248)),AND(ISNUMBER(SEARCH("Not identified",'Model output'!S248)),NOT(ISNUMBER(SEARCH("Present, minimal",'Model output'!S248)))),AND(ISNUMBER(SEARCH("No",'Model output'!S248)),NOT(ISNUMBER(SEARCH("carcinoma",'Model output'!S248))),NOT(ISNUMBER(SEARCH("Present, minimal",'Model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muscle",X249)),ISNUMBER(SEARCH("larynx",X249)),AND(ISNUMBER(SEARCH("trachea",X249)),NOT(ISNUMBER(SEARCH("peritracheal fibroadipose tissue",X249)))),ISNUMBER(SEARCH("esophagus",X249)),ISNUMBER(SEARCH("recurrent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33" t="str">
        <f>IF(OR('Model output'!V248="", AND(ISERROR(SEARCH("Positive",'Model output'!V248)), ISNUMBER(SEARCH("Negative",'Model output'!V248))), ISNUMBER(SEARCH("Cannot be assessed",'Model output'!V248)), AND(ISNUMBER(SEARCH("Uninvolved",'Model output'!V248)),NOT(ISNUMBER(SEARCH("margin(s) involved",'Model output'!V248))),NOT(ISNUMBER(SEARCH("Involved by carcinoma for the second tumor",'Model output'!V248)))), ISNUMBER(SEARCH("No involvement",'Model output'!V248)), AND(NOT(ISNUMBER(SEARCH("focal",'Model output'!V248))),ISNUMBER(SEARCH("Free",'Model output'!V248))), ISNUMBER(SEARCH("narrowly excised",'Model output'!V248)), ISNUMBER(SEARCH("none",'Model output'!V248)), ISNUMBER(SEARCH("R0",'Model output'!V248)), ISNUMBER(SEARCH("&lt;0.2 mm",'Model output'!V248)), ISNUMBER(SEARCH("1 mm",'Model output'!V248)), ISNUMBER(SEARCH("0.1 CM",'Model output'!V248)), ISNUMBER(SEARCH("less than 0.2 mm",'Model output'!V248)), ISNUMBER(SEARCH("less than 1.0 mm",'Model output'!V248)), ISNUMBER(SEARCH("less than 0.5 mm",'Model output'!V248)), ISNUMBER(SEARCH("abut",'Model output'!V248))), "negative", "positive")</f>
        <v>negative</v>
      </c>
      <c r="AE249" s="40"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OR(ISNUMBER(SEARCH("papillary",N249,1)),ISNUMBER(SEARCH("papillary carcinoma",O249,1))),S249="positive"),AND(AND(ISNUMBER(J249),J249&gt;=5),M249=""),AND(AND(ISNUMBER(J249),J249&gt;=5),AND(ISNUMBER(M249),M249&gt;=1)),AND(ISNUMBER(SERACH("papillary",N249)),OR(Y249="positive",Z249="positive"), ISNUMBER(SEARCH("BRAF",AB249)))),"intermediate","low"))</f>
        <v>low</v>
      </c>
      <c r="AF249" s="41" t="str">
        <f t="shared" si="47"/>
        <v>2</v>
      </c>
      <c r="AG249" s="41" t="str">
        <f t="shared" si="48"/>
        <v>1a</v>
      </c>
      <c r="AH249" s="41" t="str">
        <f t="shared" si="49"/>
        <v>0</v>
      </c>
      <c r="AI249" s="46" t="str">
        <f t="shared" si="50"/>
        <v>I</v>
      </c>
      <c r="AJ249" s="40" t="s">
        <v>741</v>
      </c>
      <c r="AK249" s="45" t="s">
        <v>1005</v>
      </c>
      <c r="AL249" s="45" t="s">
        <v>1007</v>
      </c>
      <c r="AM249" s="45" t="s">
        <v>1006</v>
      </c>
      <c r="AN249" s="45" t="s">
        <v>67</v>
      </c>
      <c r="AO249" s="12">
        <f t="shared" ca="1" si="51"/>
        <v>1</v>
      </c>
      <c r="AP249" s="15">
        <f t="shared" si="52"/>
        <v>1</v>
      </c>
      <c r="AQ249" s="15">
        <f t="shared" si="53"/>
        <v>1</v>
      </c>
      <c r="AR249" s="15">
        <f t="shared" si="54"/>
        <v>1</v>
      </c>
      <c r="AS249" s="26">
        <f t="shared" si="55"/>
        <v>1</v>
      </c>
    </row>
    <row r="250" spans="1:45">
      <c r="A250" t="str">
        <f>'Model output'!A249</f>
        <v>TCGA-FY-A3R7</v>
      </c>
      <c r="B250" s="52">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56"/>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output'!G249)),AND(ISNUMBER(SEARCH("3",'Model output'!G249)),NOT(ISNUMBER(SEARCH("N3",'Model output'!G249)))),ISNUMBER(SEARCH("IV",'Model output'!G249)),ISNUMBER(SEARCH("four",'Model output'!G249)),ISNUMBER(SEARCH("4",'Model output'!G249)),ISNUMBER(SEARCH("V ",'Model output'!G249)),ISNUMBER(SEARCH("five",'Model output'!G249)),ISNUMBER(SEARCH("5",'Model output'!G249))))), "lateral", "central"))</f>
        <v>central</v>
      </c>
      <c r="H250" t="str">
        <f>IF('Model output'!H249="","negative", IF('Model output'!H249=" ", "negative", IF('Model output'!H249="[]", "negative", IF(ISNUMBER(SEARCH("lymph node",'Model output'!H249)),"negative", IF(ISNUMBER(SEARCH("adipose tissue",'Model output'!H249)), "negative", IF(ISNUMBER(SEARCH("neck dissection",'Model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46"/>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 carcinoma</v>
      </c>
      <c r="O250" t="str">
        <f>IF('Model output'!M249="","",'Model output'!M249)</f>
        <v>Classical</v>
      </c>
      <c r="P250" t="str">
        <f>IF('Model output'!N249="","",'Model output'!N249)</f>
        <v>2.0 cm, 3 mm</v>
      </c>
      <c r="Q250" t="str">
        <f t="shared" ref="Q250:Q291" si="57">LOWER(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IF(AND(ISNUMBER(SEARCH("cm", P250)), ISNUMBER(SEARCH("mm", P250))), SUBSTITUTE(P250, "cm", "mm"), P250),"cm.","cm"),"cm;","cm,"), "the", ""), "Microcarcinoma:", ","), "tumor", ""), "Tumor", ""), "microcarcinoma", ""), "nodule.", ""), "nodule", ""), "lobe and isthmus", ""), "isthmus and", ""), "isthmic", ""), "ISTHMUS", ""), "Isthmus", ""), "isthmus", ""), ", right lobe.", ""), "lobe,",""), "lobe", ""), "pole;", ","), "pole", ""), "upper", ""), "lower", ""), "thyroid", ""), "largest", ""), "superior to inferior", ""), "anterior to posterior", ""), "classical type", ""), "follicular variant", ""), "left", ""), "right", ""), "Right", ""), "Ranging from", ""), "grossly", ""), "greatest dimension,", ""), "greatest dimension", ""), "for", ""), "in", ""), "In", ""), ", and", ","), "and", ","), "to", ","), "(", ""), ")", ""), "A", ""), " : ", ""), ":", ","), "&lt;", ""), "x", ","), "X", ","), ";", ""), " ",""))</f>
        <v>2.0mm,3mm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0.3</v>
      </c>
      <c r="S250" t="str">
        <f>IF(OR('Model output'!P249="",'Model output'!P249="C",ISNUMBER(SEARCH("Not identified", 'Model output'!P249)),ISNUMBER(SEARCH("Absent",'Model output'!P249)),ISNUMBER(SEARCH("Absence",'Model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9" t="str">
        <f>IF('Model output'!S249="","",'Model output'!S249)</f>
        <v>Perithyroidal adipose tissue, minimal</v>
      </c>
      <c r="Y250" t="str">
        <f>IF(OR('Model output'!S249="",ISNUMBER(SEARCH("No extension",'Model output'!S249)),ISNUMBER(SEARCH("Absent",'Model output'!S249)),ISNUMBER(SEARCH("Absence",'Model output'!S249)),AND(ISNUMBER(SEARCH("Not identified",'Model output'!S249)),NOT(ISNUMBER(SEARCH("Present, minimal",'Model output'!S249)))),AND(ISNUMBER(SEARCH("No",'Model output'!S249)),NOT(ISNUMBER(SEARCH("carcinoma",'Model output'!S249))),NOT(ISNUMBER(SEARCH("Present, minimal",'Model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muscle",X250)),ISNUMBER(SEARCH("larynx",X250)),AND(ISNUMBER(SEARCH("trachea",X250)),NOT(ISNUMBER(SEARCH("peritracheal fibroadipose tissue",X250)))),ISNUMBER(SEARCH("esophagus",X250)),ISNUMBER(SEARCH("recurrent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33" t="str">
        <f>IF(OR('Model output'!V249="", AND(ISERROR(SEARCH("Positive",'Model output'!V249)), ISNUMBER(SEARCH("Negative",'Model output'!V249))), ISNUMBER(SEARCH("Cannot be assessed",'Model output'!V249)), AND(ISNUMBER(SEARCH("Uninvolved",'Model output'!V249)),NOT(ISNUMBER(SEARCH("margin(s) involved",'Model output'!V249))),NOT(ISNUMBER(SEARCH("Involved by carcinoma for the second tumor",'Model output'!V249)))), ISNUMBER(SEARCH("No involvement",'Model output'!V249)), AND(NOT(ISNUMBER(SEARCH("focal",'Model output'!V249))),ISNUMBER(SEARCH("Free",'Model output'!V249))), ISNUMBER(SEARCH("narrowly excised",'Model output'!V249)), ISNUMBER(SEARCH("none",'Model output'!V249)), ISNUMBER(SEARCH("R0",'Model output'!V249)), ISNUMBER(SEARCH("&lt;0.2 mm",'Model output'!V249)), ISNUMBER(SEARCH("1 mm",'Model output'!V249)), ISNUMBER(SEARCH("0.1 CM",'Model output'!V249)), ISNUMBER(SEARCH("less than 0.2 mm",'Model output'!V249)), ISNUMBER(SEARCH("less than 1.0 mm",'Model output'!V249)), ISNUMBER(SEARCH("less than 0.5 mm",'Model output'!V249)), ISNUMBER(SEARCH("abut",'Model output'!V249))), "negative", "positive")</f>
        <v>negative</v>
      </c>
      <c r="AE250" s="40"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OR(ISNUMBER(SEARCH("papillary",N250,1)),ISNUMBER(SEARCH("papillary carcinoma",O250,1))),S250="positive"),AND(AND(ISNUMBER(J250),J250&gt;=5),M250=""),AND(AND(ISNUMBER(J250),J250&gt;=5),AND(ISNUMBER(M250),M250&gt;=1)),AND(ISNUMBER(SERACH("papillary",N250)),OR(Y250="positive",Z250="positive"), ISNUMBER(SEARCH("BRAF",AB250)))),"intermediate","low"))</f>
        <v>intermediate</v>
      </c>
      <c r="AF250" s="41" t="str">
        <f t="shared" si="47"/>
        <v>1a</v>
      </c>
      <c r="AG250" s="41" t="str">
        <f t="shared" si="48"/>
        <v>1a</v>
      </c>
      <c r="AH250" s="41" t="str">
        <f t="shared" si="49"/>
        <v>0</v>
      </c>
      <c r="AI250" s="46" t="str">
        <f t="shared" si="50"/>
        <v>I</v>
      </c>
      <c r="AJ250" s="40" t="s">
        <v>742</v>
      </c>
      <c r="AK250" s="45" t="s">
        <v>1002</v>
      </c>
      <c r="AL250" s="45" t="s">
        <v>1007</v>
      </c>
      <c r="AM250" s="45" t="s">
        <v>1006</v>
      </c>
      <c r="AN250" s="45" t="s">
        <v>67</v>
      </c>
      <c r="AO250" s="12">
        <f t="shared" ca="1" si="51"/>
        <v>1</v>
      </c>
      <c r="AP250" s="15">
        <f t="shared" si="52"/>
        <v>0</v>
      </c>
      <c r="AQ250" s="15">
        <f t="shared" si="53"/>
        <v>1</v>
      </c>
      <c r="AR250" s="15">
        <f t="shared" si="54"/>
        <v>1</v>
      </c>
      <c r="AS250" s="26">
        <f t="shared" si="55"/>
        <v>1</v>
      </c>
    </row>
    <row r="251" spans="1:45">
      <c r="A251" t="str">
        <f>'Model output'!A250</f>
        <v>TCGA-FY-A3R8</v>
      </c>
      <c r="B251" s="52">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X</v>
      </c>
      <c r="F251" t="str">
        <f t="shared" si="56"/>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output'!G250)),AND(ISNUMBER(SEARCH("3",'Model output'!G250)),NOT(ISNUMBER(SEARCH("N3",'Model output'!G250)))),ISNUMBER(SEARCH("IV",'Model output'!G250)),ISNUMBER(SEARCH("four",'Model output'!G250)),ISNUMBER(SEARCH("4",'Model output'!G250)),ISNUMBER(SEARCH("V ",'Model output'!G250)),ISNUMBER(SEARCH("five",'Model output'!G250)),ISNUMBER(SEARCH("5",'Model output'!G250))))), "lateral", "central"))</f>
        <v/>
      </c>
      <c r="H251" t="str">
        <f>IF('Model output'!H250="","negative", IF('Model output'!H250=" ", "negative", IF('Model output'!H250="[]", "negative", IF(ISNUMBER(SEARCH("lymph node",'Model output'!H250)),"negative", IF(ISNUMBER(SEARCH("adipose tissue",'Model output'!H250)), "negative", IF(ISNUMBER(SEARCH("neck dissection",'Model output'!H250)),"negative","positive"))))))</f>
        <v>negative</v>
      </c>
      <c r="I251">
        <f>IF('Model output'!I250="","",IF(ISNUMBER('Model output'!I250),'Model output'!I250,1))</f>
        <v>2</v>
      </c>
      <c r="J251" t="str">
        <f>IF('Model output'!J250="","",IF(AND(ISNUMBER('Model output'!J250),'Model output'!J250&lt;=I251),'Model output'!J250,IF(ISNUMBER(SEARCH("0/",'Model output'!J250)),0,1)))</f>
        <v/>
      </c>
      <c r="K251" t="str" cm="1">
        <f t="array" ref="K251">IF(COUNT(FIND({0,1,2,3,4,5,6,7,8,9},'Model output'!K250))&gt;0,'Model output'!K250,"")</f>
        <v/>
      </c>
      <c r="L251" s="8" t="str">
        <f t="shared" si="46"/>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57"/>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output'!P250="",'Model output'!P250="C",ISNUMBER(SEARCH("Not identified", 'Model output'!P250)),ISNUMBER(SEARCH("Absent",'Model output'!P250)),ISNUMBER(SEARCH("Absence",'Model output'!P250)),AND(ISNUMBER(SEARCH("No",'Model output'!P250)),NOT(ISNUMBER(SEARCH("diagnostic",'Model output'!P250)))),ISNUMBER(SEARCH("Negative",'Model output'!P250))),"negative","positive")</f>
        <v>negative</v>
      </c>
      <c r="T251">
        <f>IF('Model output'!O250="","",'Model output'!O250)</f>
        <v>1</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9" t="str">
        <f>IF('Model output'!S250="","",'Model output'!S250)</f>
        <v>Perithyroidal adipose tissue and skeletal muscle</v>
      </c>
      <c r="Y251" t="str">
        <f>IF(OR('Model output'!S250="",ISNUMBER(SEARCH("No extension",'Model output'!S250)),ISNUMBER(SEARCH("Absent",'Model output'!S250)),ISNUMBER(SEARCH("Absence",'Model output'!S250)),AND(ISNUMBER(SEARCH("Not identified",'Model output'!S250)),NOT(ISNUMBER(SEARCH("Present, minimal",'Model output'!S250)))),AND(ISNUMBER(SEARCH("No",'Model output'!S250)),NOT(ISNUMBER(SEARCH("carcinoma",'Model output'!S250))),NOT(ISNUMBER(SEARCH("Present, minimal",'Model output'!S250)))),ISNUMBER(SEARCH("negative",'Model output'!S250))),"negative",IF(Z251="positive","gETE", "positive"))</f>
        <v>gETE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muscle",X251)),ISNUMBER(SEARCH("larynx",X251)),AND(ISNUMBER(SEARCH("trachea",X251)),NOT(ISNUMBER(SEARCH("peritracheal fibroadipose tissue",X251)))),ISNUMBER(SEARCH("esophagus",X251)),ISNUMBER(SEARCH("recurrent laryngeal nerve",X251))),"positive","negative"))</f>
        <v>positive</v>
      </c>
      <c r="AA251" t="str">
        <f>IF('Model output'!T250="","",IF('Model output'!T250="Not mentioned", "No", "Yes"))</f>
        <v/>
      </c>
      <c r="AB251" t="str">
        <f>IF(AA251&lt;&gt;"Yes","",IF(OR('Model output'!U250="",ISNUMBER(SEARCH("Not identified",'Model output'!U250))),"",'Model output'!U250))</f>
        <v/>
      </c>
      <c r="AC251" s="33" t="str">
        <f>IF(OR('Model output'!V250="", AND(ISERROR(SEARCH("Positive",'Model output'!V250)), ISNUMBER(SEARCH("Negative",'Model output'!V250))), ISNUMBER(SEARCH("Cannot be assessed",'Model output'!V250)), AND(ISNUMBER(SEARCH("Uninvolved",'Model output'!V250)),NOT(ISNUMBER(SEARCH("margin(s) involved",'Model output'!V250))),NOT(ISNUMBER(SEARCH("Involved by carcinoma for the second tumor",'Model output'!V250)))), ISNUMBER(SEARCH("No involvement",'Model output'!V250)), AND(NOT(ISNUMBER(SEARCH("focal",'Model output'!V250))),ISNUMBER(SEARCH("Free",'Model output'!V250))), ISNUMBER(SEARCH("narrowly excised",'Model output'!V250)), ISNUMBER(SEARCH("none",'Model output'!V250)), ISNUMBER(SEARCH("R0",'Model output'!V250)), ISNUMBER(SEARCH("&lt;0.2 mm",'Model output'!V250)), ISNUMBER(SEARCH("1 mm",'Model output'!V250)), ISNUMBER(SEARCH("0.1 CM",'Model output'!V250)), ISNUMBER(SEARCH("less than 0.2 mm",'Model output'!V250)), ISNUMBER(SEARCH("less than 1.0 mm",'Model output'!V250)), ISNUMBER(SEARCH("less than 0.5 mm",'Model output'!V250)), ISNUMBER(SEARCH("abut",'Model output'!V250))), "negative", "positive")</f>
        <v>positive</v>
      </c>
      <c r="AE251" s="40" t="str" cm="1">
        <f t="array" ref="AE25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OR(ISNUMBER(SEARCH("papillary",N251,1)),ISNUMBER(SEARCH("papillary carcinoma",O251,1))),S251="positive"),AND(AND(ISNUMBER(J251),J251&gt;=5),M251=""),AND(AND(ISNUMBER(J251),J251&gt;=5),AND(ISNUMBER(M251),M251&gt;=1)),AND(ISNUMBER(SERACH("papillary",N251)),OR(Y251="positive",Z251="positive"), ISNUMBER(SEARCH("BRAF",AB251)))),"intermediate","low"))</f>
        <v>high</v>
      </c>
      <c r="AF251" s="41" t="str">
        <f t="shared" si="47"/>
        <v>3b</v>
      </c>
      <c r="AG251" s="41" t="str">
        <f t="shared" si="48"/>
        <v>0</v>
      </c>
      <c r="AH251" s="41" t="str">
        <f t="shared" si="49"/>
        <v>0</v>
      </c>
      <c r="AI251" s="46" t="str">
        <f t="shared" si="50"/>
        <v>II</v>
      </c>
      <c r="AJ251" s="40" t="s">
        <v>738</v>
      </c>
      <c r="AK251" s="45" t="s">
        <v>1001</v>
      </c>
      <c r="AL251" s="45" t="s">
        <v>1006</v>
      </c>
      <c r="AM251" s="45" t="s">
        <v>1006</v>
      </c>
      <c r="AN251" s="45" t="s">
        <v>1004</v>
      </c>
      <c r="AO251" s="12">
        <f t="shared" si="51"/>
        <v>1</v>
      </c>
      <c r="AP251" s="15">
        <f t="shared" si="52"/>
        <v>1</v>
      </c>
      <c r="AQ251" s="15">
        <f t="shared" si="53"/>
        <v>1</v>
      </c>
      <c r="AR251" s="15">
        <f t="shared" si="54"/>
        <v>1</v>
      </c>
      <c r="AS251" s="26">
        <f t="shared" si="55"/>
        <v>1</v>
      </c>
    </row>
    <row r="252" spans="1:45">
      <c r="A252" t="str">
        <f>'Model output'!A251</f>
        <v>TCGA-FY-A3R9</v>
      </c>
      <c r="B252" s="52">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2</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0</v>
      </c>
      <c r="F252" t="str">
        <f t="shared" si="56"/>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output'!G251)),AND(ISNUMBER(SEARCH("3",'Model output'!G251)),NOT(ISNUMBER(SEARCH("N3",'Model output'!G251)))),ISNUMBER(SEARCH("IV",'Model output'!G251)),ISNUMBER(SEARCH("four",'Model output'!G251)),ISNUMBER(SEARCH("4",'Model output'!G251)),ISNUMBER(SEARCH("V ",'Model output'!G251)),ISNUMBER(SEARCH("five",'Model output'!G251)),ISNUMBER(SEARCH("5",'Model output'!G251))))), "lateral", "central"))</f>
        <v/>
      </c>
      <c r="H252" t="str">
        <f>IF('Model output'!H251="","negative", IF('Model output'!H251=" ", "negative", IF('Model output'!H251="[]", "negative", IF(ISNUMBER(SEARCH("lymph node",'Model output'!H251)),"negative", IF(ISNUMBER(SEARCH("adipose tissue",'Model output'!H251)), "negative", IF(ISNUMBER(SEARCH("neck dissection",'Model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46"/>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 carcinoma</v>
      </c>
      <c r="O252" t="str">
        <f>IF('Model output'!M251="","",'Model output'!M251)</f>
        <v>Classical (usual)</v>
      </c>
      <c r="P252" t="str">
        <f>IF('Model output'!N251="","",'Model output'!N251)</f>
        <v>0.7 cm</v>
      </c>
      <c r="Q252" t="str">
        <f t="shared" si="57"/>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output'!P251="",'Model output'!P251="C",ISNUMBER(SEARCH("Not identified", 'Model output'!P251)),ISNUMBER(SEARCH("Absent",'Model output'!P251)),ISNUMBER(SEARCH("Absence",'Model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9" t="str">
        <f>IF('Model output'!S251="","",'Model output'!S251)</f>
        <v/>
      </c>
      <c r="Y252" t="str">
        <f>IF(OR('Model output'!S251="",ISNUMBER(SEARCH("No extension",'Model output'!S251)),ISNUMBER(SEARCH("Absent",'Model output'!S251)),ISNUMBER(SEARCH("Absence",'Model output'!S251)),AND(ISNUMBER(SEARCH("Not identified",'Model output'!S251)),NOT(ISNUMBER(SEARCH("Present, minimal",'Model output'!S251)))),AND(ISNUMBER(SEARCH("No",'Model output'!S251)),NOT(ISNUMBER(SEARCH("carcinoma",'Model output'!S251))),NOT(ISNUMBER(SEARCH("Present, minimal",'Model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muscle",X252)),ISNUMBER(SEARCH("larynx",X252)),AND(ISNUMBER(SEARCH("trachea",X252)),NOT(ISNUMBER(SEARCH("peritracheal fibroadipose tissue",X252)))),ISNUMBER(SEARCH("esophagus",X252)),ISNUMBER(SEARCH("recurrent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33" t="str">
        <f>IF(OR('Model output'!V251="", AND(ISERROR(SEARCH("Positive",'Model output'!V251)), ISNUMBER(SEARCH("Negative",'Model output'!V251))), ISNUMBER(SEARCH("Cannot be assessed",'Model output'!V251)), AND(ISNUMBER(SEARCH("Uninvolved",'Model output'!V251)),NOT(ISNUMBER(SEARCH("margin(s) involved",'Model output'!V251))),NOT(ISNUMBER(SEARCH("Involved by carcinoma for the second tumor",'Model output'!V251)))), ISNUMBER(SEARCH("No involvement",'Model output'!V251)), AND(NOT(ISNUMBER(SEARCH("focal",'Model output'!V251))),ISNUMBER(SEARCH("Free",'Model output'!V251))), ISNUMBER(SEARCH("narrowly excised",'Model output'!V251)), ISNUMBER(SEARCH("none",'Model output'!V251)), ISNUMBER(SEARCH("R0",'Model output'!V251)), ISNUMBER(SEARCH("&lt;0.2 mm",'Model output'!V251)), ISNUMBER(SEARCH("1 mm",'Model output'!V251)), ISNUMBER(SEARCH("0.1 CM",'Model output'!V251)), ISNUMBER(SEARCH("less than 0.2 mm",'Model output'!V251)), ISNUMBER(SEARCH("less than 1.0 mm",'Model output'!V251)), ISNUMBER(SEARCH("less than 0.5 mm",'Model output'!V251)), ISNUMBER(SEARCH("abut",'Model output'!V251))), "negative", "positive")</f>
        <v>negative</v>
      </c>
      <c r="AE252" s="40"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OR(ISNUMBER(SEARCH("papillary",N252,1)),ISNUMBER(SEARCH("papillary carcinoma",O252,1))),S252="positive"),AND(AND(ISNUMBER(J252),J252&gt;=5),M252=""),AND(AND(ISNUMBER(J252),J252&gt;=5),AND(ISNUMBER(M252),M252&gt;=1)),AND(ISNUMBER(SERACH("papillary",N252)),OR(Y252="positive",Z252="positive"), ISNUMBER(SEARCH("BRAF",AB252)))),"intermediate","low"))</f>
        <v>low</v>
      </c>
      <c r="AF252" s="41" t="str">
        <f t="shared" si="47"/>
        <v>1a</v>
      </c>
      <c r="AG252" s="41" t="str">
        <f t="shared" si="48"/>
        <v>0</v>
      </c>
      <c r="AH252" s="41" t="str">
        <f t="shared" si="49"/>
        <v>0</v>
      </c>
      <c r="AI252" s="46" t="str">
        <f t="shared" si="50"/>
        <v>I</v>
      </c>
      <c r="AJ252" s="40" t="s">
        <v>741</v>
      </c>
      <c r="AK252" s="45" t="s">
        <v>1007</v>
      </c>
      <c r="AL252" s="45" t="s">
        <v>1003</v>
      </c>
      <c r="AM252" s="45" t="s">
        <v>1006</v>
      </c>
      <c r="AN252" s="45" t="s">
        <v>67</v>
      </c>
      <c r="AO252" s="12">
        <f t="shared" ca="1" si="51"/>
        <v>1</v>
      </c>
      <c r="AP252" s="15">
        <f t="shared" si="52"/>
        <v>1</v>
      </c>
      <c r="AQ252" s="15">
        <f t="shared" si="53"/>
        <v>1</v>
      </c>
      <c r="AR252" s="15">
        <f t="shared" si="54"/>
        <v>1</v>
      </c>
      <c r="AS252" s="26">
        <f t="shared" si="55"/>
        <v>1</v>
      </c>
    </row>
    <row r="253" spans="1:45">
      <c r="A253" t="str">
        <f>'Model output'!A252</f>
        <v>TCGA-FY-A3RA</v>
      </c>
      <c r="B253" s="52">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56"/>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output'!G252)),AND(ISNUMBER(SEARCH("3",'Model output'!G252)),NOT(ISNUMBER(SEARCH("N3",'Model output'!G252)))),ISNUMBER(SEARCH("IV",'Model output'!G252)),ISNUMBER(SEARCH("four",'Model output'!G252)),ISNUMBER(SEARCH("4",'Model output'!G252)),ISNUMBER(SEARCH("V ",'Model output'!G252)),ISNUMBER(SEARCH("five",'Model output'!G252)),ISNUMBER(SEARCH("5",'Model output'!G252))))), "lateral", "central"))</f>
        <v/>
      </c>
      <c r="H253" t="str">
        <f>IF('Model output'!H252="","negative", IF('Model output'!H252=" ", "negative", IF('Model output'!H252="[]", "negative", IF(ISNUMBER(SEARCH("lymph node",'Model output'!H252)),"negative", IF(ISNUMBER(SEARCH("adipose tissue",'Model output'!H252)), "negative", IF(ISNUMBER(SEARCH("neck dissection",'Model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46"/>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 carcinoma</v>
      </c>
      <c r="O253" t="str">
        <f>IF('Model output'!M252="","",'Model output'!M252)</f>
        <v/>
      </c>
      <c r="P253" t="str">
        <f>IF('Model output'!N252="","",'Model output'!N252)</f>
        <v>4 cm</v>
      </c>
      <c r="Q253" t="str">
        <f t="shared" si="57"/>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output'!P252="",'Model output'!P252="C",ISNUMBER(SEARCH("Not identified", 'Model output'!P252)),ISNUMBER(SEARCH("Absent",'Model output'!P252)),ISNUMBER(SEARCH("Absence",'Model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9" t="str">
        <f>IF('Model output'!S252="","",'Model output'!S252)</f>
        <v>Not identified</v>
      </c>
      <c r="Y253" t="str">
        <f>IF(OR('Model output'!S252="",ISNUMBER(SEARCH("No extension",'Model output'!S252)),ISNUMBER(SEARCH("Absent",'Model output'!S252)),ISNUMBER(SEARCH("Absence",'Model output'!S252)),AND(ISNUMBER(SEARCH("Not identified",'Model output'!S252)),NOT(ISNUMBER(SEARCH("Present, minimal",'Model output'!S252)))),AND(ISNUMBER(SEARCH("No",'Model output'!S252)),NOT(ISNUMBER(SEARCH("carcinoma",'Model output'!S252))),NOT(ISNUMBER(SEARCH("Present, minimal",'Model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muscle",X253)),ISNUMBER(SEARCH("larynx",X253)),AND(ISNUMBER(SEARCH("trachea",X253)),NOT(ISNUMBER(SEARCH("peritracheal fibroadipose tissue",X253)))),ISNUMBER(SEARCH("esophagus",X253)),ISNUMBER(SEARCH("recurrent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33" t="str">
        <f>IF(OR('Model output'!V252="", AND(ISERROR(SEARCH("Positive",'Model output'!V252)), ISNUMBER(SEARCH("Negative",'Model output'!V252))), ISNUMBER(SEARCH("Cannot be assessed",'Model output'!V252)), AND(ISNUMBER(SEARCH("Uninvolved",'Model output'!V252)),NOT(ISNUMBER(SEARCH("margin(s) involved",'Model output'!V252))),NOT(ISNUMBER(SEARCH("Involved by carcinoma for the second tumor",'Model output'!V252)))), ISNUMBER(SEARCH("No involvement",'Model output'!V252)), AND(NOT(ISNUMBER(SEARCH("focal",'Model output'!V252))),ISNUMBER(SEARCH("Free",'Model output'!V252))), ISNUMBER(SEARCH("narrowly excised",'Model output'!V252)), ISNUMBER(SEARCH("none",'Model output'!V252)), ISNUMBER(SEARCH("R0",'Model output'!V252)), ISNUMBER(SEARCH("&lt;0.2 mm",'Model output'!V252)), ISNUMBER(SEARCH("1 mm",'Model output'!V252)), ISNUMBER(SEARCH("0.1 CM",'Model output'!V252)), ISNUMBER(SEARCH("less than 0.2 mm",'Model output'!V252)), ISNUMBER(SEARCH("less than 1.0 mm",'Model output'!V252)), ISNUMBER(SEARCH("less than 0.5 mm",'Model output'!V252)), ISNUMBER(SEARCH("abut",'Model output'!V252))), "negative", "positive")</f>
        <v>negative</v>
      </c>
      <c r="AE253" s="40"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OR(ISNUMBER(SEARCH("papillary",N253,1)),ISNUMBER(SEARCH("papillary carcinoma",O253,1))),S253="positive"),AND(AND(ISNUMBER(J253),J253&gt;=5),M253=""),AND(AND(ISNUMBER(J253),J253&gt;=5),AND(ISNUMBER(M253),M253&gt;=1)),AND(ISNUMBER(SERACH("papillary",N253)),OR(Y253="positive",Z253="positive"), ISNUMBER(SEARCH("BRAF",AB253)))),"intermediate","low"))</f>
        <v>low</v>
      </c>
      <c r="AF253" s="41" t="str">
        <f t="shared" si="47"/>
        <v>2</v>
      </c>
      <c r="AG253" s="41" t="str">
        <f t="shared" si="48"/>
        <v>0</v>
      </c>
      <c r="AH253" s="41" t="str">
        <f t="shared" si="49"/>
        <v>0</v>
      </c>
      <c r="AI253" s="46" t="str">
        <f t="shared" si="50"/>
        <v>I</v>
      </c>
      <c r="AJ253" s="40" t="s">
        <v>741</v>
      </c>
      <c r="AK253" s="45" t="s">
        <v>1005</v>
      </c>
      <c r="AL253" s="45" t="s">
        <v>1006</v>
      </c>
      <c r="AM253" s="45" t="s">
        <v>1006</v>
      </c>
      <c r="AN253" s="45" t="s">
        <v>67</v>
      </c>
      <c r="AO253" s="12">
        <f t="shared" ca="1" si="51"/>
        <v>1</v>
      </c>
      <c r="AP253" s="15">
        <f t="shared" si="52"/>
        <v>1</v>
      </c>
      <c r="AQ253" s="15">
        <f t="shared" si="53"/>
        <v>1</v>
      </c>
      <c r="AR253" s="15">
        <f t="shared" si="54"/>
        <v>1</v>
      </c>
      <c r="AS253" s="26">
        <f t="shared" si="55"/>
        <v>1</v>
      </c>
    </row>
    <row r="254" spans="1:45">
      <c r="A254" t="str">
        <f>'Model output'!A253</f>
        <v>TCGA-FY-A3TY</v>
      </c>
      <c r="B254" s="52">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56"/>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output'!G253)),AND(ISNUMBER(SEARCH("3",'Model output'!G253)),NOT(ISNUMBER(SEARCH("N3",'Model output'!G253)))),ISNUMBER(SEARCH("IV",'Model output'!G253)),ISNUMBER(SEARCH("four",'Model output'!G253)),ISNUMBER(SEARCH("4",'Model output'!G253)),ISNUMBER(SEARCH("V ",'Model output'!G253)),ISNUMBER(SEARCH("five",'Model output'!G253)),ISNUMBER(SEARCH("5",'Model output'!G253))))), "lateral", "central"))</f>
        <v/>
      </c>
      <c r="H254" t="str">
        <f>IF('Model output'!H253="","negative", IF('Model output'!H253=" ", "negative", IF('Model output'!H253="[]", "negative", IF(ISNUMBER(SEARCH("lymph node",'Model output'!H253)),"negative", IF(ISNUMBER(SEARCH("adipose tissue",'Model output'!H253)), "negative", IF(ISNUMBER(SEARCH("neck dissection",'Model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46"/>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 carcinoma</v>
      </c>
      <c r="O254" t="str">
        <f>IF('Model output'!M253="","",'Model output'!M253)</f>
        <v>Classical</v>
      </c>
      <c r="P254" t="str">
        <f>IF('Model output'!N253="","",'Model output'!N253)</f>
        <v>4.2 cm</v>
      </c>
      <c r="Q254" t="str">
        <f t="shared" si="57"/>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output'!P253="",'Model output'!P253="C",ISNUMBER(SEARCH("Not identified", 'Model output'!P253)),ISNUMBER(SEARCH("Absent",'Model output'!P253)),ISNUMBER(SEARCH("Absence",'Model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9" t="str">
        <f>IF('Model output'!S253="","",'Model output'!S253)</f>
        <v>Present, minimal</v>
      </c>
      <c r="Y254" t="str">
        <f>IF(OR('Model output'!S253="",ISNUMBER(SEARCH("No extension",'Model output'!S253)),ISNUMBER(SEARCH("Absent",'Model output'!S253)),ISNUMBER(SEARCH("Absence",'Model output'!S253)),AND(ISNUMBER(SEARCH("Not identified",'Model output'!S253)),NOT(ISNUMBER(SEARCH("Present, minimal",'Model output'!S253)))),AND(ISNUMBER(SEARCH("No",'Model output'!S253)),NOT(ISNUMBER(SEARCH("carcinoma",'Model output'!S253))),NOT(ISNUMBER(SEARCH("Present, minimal",'Model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muscle",X254)),ISNUMBER(SEARCH("larynx",X254)),AND(ISNUMBER(SEARCH("trachea",X254)),NOT(ISNUMBER(SEARCH("peritracheal fibroadipose tissue",X254)))),ISNUMBER(SEARCH("esophagus",X254)),ISNUMBER(SEARCH("recurrent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33" t="str">
        <f>IF(OR('Model output'!V253="", AND(ISERROR(SEARCH("Positive",'Model output'!V253)), ISNUMBER(SEARCH("Negative",'Model output'!V253))), ISNUMBER(SEARCH("Cannot be assessed",'Model output'!V253)), AND(ISNUMBER(SEARCH("Uninvolved",'Model output'!V253)),NOT(ISNUMBER(SEARCH("margin(s) involved",'Model output'!V253))),NOT(ISNUMBER(SEARCH("Involved by carcinoma for the second tumor",'Model output'!V253)))), ISNUMBER(SEARCH("No involvement",'Model output'!V253)), AND(NOT(ISNUMBER(SEARCH("focal",'Model output'!V253))),ISNUMBER(SEARCH("Free",'Model output'!V253))), ISNUMBER(SEARCH("narrowly excised",'Model output'!V253)), ISNUMBER(SEARCH("none",'Model output'!V253)), ISNUMBER(SEARCH("R0",'Model output'!V253)), ISNUMBER(SEARCH("&lt;0.2 mm",'Model output'!V253)), ISNUMBER(SEARCH("1 mm",'Model output'!V253)), ISNUMBER(SEARCH("0.1 CM",'Model output'!V253)), ISNUMBER(SEARCH("less than 0.2 mm",'Model output'!V253)), ISNUMBER(SEARCH("less than 1.0 mm",'Model output'!V253)), ISNUMBER(SEARCH("less than 0.5 mm",'Model output'!V253)), ISNUMBER(SEARCH("abut",'Model output'!V253))), "negative", "positive")</f>
        <v>negative</v>
      </c>
      <c r="AE254" s="40"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OR(ISNUMBER(SEARCH("papillary",N254,1)),ISNUMBER(SEARCH("papillary carcinoma",O254,1))),S254="positive"),AND(AND(ISNUMBER(J254),J254&gt;=5),M254=""),AND(AND(ISNUMBER(J254),J254&gt;=5),AND(ISNUMBER(M254),M254&gt;=1)),AND(ISNUMBER(SERACH("papillary",N254)),OR(Y254="positive",Z254="positive"), ISNUMBER(SEARCH("BRAF",AB254)))),"intermediate","low"))</f>
        <v>intermediate</v>
      </c>
      <c r="AF254" s="41" t="str">
        <f t="shared" si="47"/>
        <v>3a</v>
      </c>
      <c r="AG254" s="41" t="str">
        <f t="shared" si="48"/>
        <v>0</v>
      </c>
      <c r="AH254" s="41" t="str">
        <f t="shared" si="49"/>
        <v>0</v>
      </c>
      <c r="AI254" s="46" t="str">
        <f t="shared" si="50"/>
        <v>II</v>
      </c>
      <c r="AJ254" s="40" t="s">
        <v>738</v>
      </c>
      <c r="AK254" s="45" t="s">
        <v>1001</v>
      </c>
      <c r="AL254" s="45" t="s">
        <v>1003</v>
      </c>
      <c r="AM254" s="45" t="s">
        <v>1006</v>
      </c>
      <c r="AN254" s="45" t="s">
        <v>1004</v>
      </c>
      <c r="AO254" s="12">
        <f t="shared" ca="1" si="51"/>
        <v>0</v>
      </c>
      <c r="AP254" s="15">
        <f t="shared" si="52"/>
        <v>0</v>
      </c>
      <c r="AQ254" s="15">
        <f t="shared" si="53"/>
        <v>1</v>
      </c>
      <c r="AR254" s="15">
        <f t="shared" si="54"/>
        <v>1</v>
      </c>
      <c r="AS254" s="26">
        <f t="shared" si="55"/>
        <v>1</v>
      </c>
    </row>
    <row r="255" spans="1:45">
      <c r="A255" t="str">
        <f>'Model output'!A254</f>
        <v>TCGA-FY-A3W9</v>
      </c>
      <c r="B255" s="52">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X</v>
      </c>
      <c r="F255" t="str">
        <f t="shared" si="56"/>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output'!G254)),AND(ISNUMBER(SEARCH("3",'Model output'!G254)),NOT(ISNUMBER(SEARCH("N3",'Model output'!G254)))),ISNUMBER(SEARCH("IV",'Model output'!G254)),ISNUMBER(SEARCH("four",'Model output'!G254)),ISNUMBER(SEARCH("4",'Model output'!G254)),ISNUMBER(SEARCH("V ",'Model output'!G254)),ISNUMBER(SEARCH("five",'Model output'!G254)),ISNUMBER(SEARCH("5",'Model output'!G254))))), "lateral", "central"))</f>
        <v/>
      </c>
      <c r="H255" t="str">
        <f>IF('Model output'!H254="","negative", IF('Model output'!H254=" ", "negative", IF('Model output'!H254="[]", "negative", IF(ISNUMBER(SEARCH("lymph node",'Model output'!H254)),"negative", IF(ISNUMBER(SEARCH("adipose tissue",'Model output'!H254)), "negative", IF(ISNUMBER(SEARCH("neck dissection",'Model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58">LOWER(SUBSTITUTE(SUBSTITUTE(SUBSTITUTE(SUBSTITUTE(SUBSTITUTE(SUBSTITUTE(SUBSTITUTE(SUBSTITUTE(SUBSTITUTE(SUBSTITUTE(SUBSTITUTE(SUBSTITUTE(SUBSTITUTE(SUBSTITUTE(SUBSTITUTE(SUBSTITUTE(SUBSTITUTE(K255,"cm.","cm"), "gross examination", ""), "Level IV", ""), "paratracheal", ""), "tissue", ""), "diameter", ""), "right", ""), "up to", ""), "to", ","), "by", ""), "x", ","), "'", ""), "[",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 thyroid carcinoma, follicular variant</v>
      </c>
      <c r="O255" t="str">
        <f>IF('Model output'!M254="","",'Model output'!M254)</f>
        <v/>
      </c>
      <c r="P255" t="str">
        <f>IF('Model output'!N254="","",'Model output'!N254)</f>
        <v>2.3 cm</v>
      </c>
      <c r="Q255" t="str">
        <f t="shared" si="57"/>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output'!P254="",'Model output'!P254="C",ISNUMBER(SEARCH("Not identified", 'Model output'!P254)),ISNUMBER(SEARCH("Absent",'Model output'!P254)),ISNUMBER(SEARCH("Absence",'Model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9" t="str">
        <f>IF('Model output'!S254="","",'Model output'!S254)</f>
        <v/>
      </c>
      <c r="Y255" t="str">
        <f>IF(OR('Model output'!S254="",ISNUMBER(SEARCH("No extension",'Model output'!S254)),ISNUMBER(SEARCH("Absent",'Model output'!S254)),ISNUMBER(SEARCH("Absence",'Model output'!S254)),AND(ISNUMBER(SEARCH("Not identified",'Model output'!S254)),NOT(ISNUMBER(SEARCH("Present, minimal",'Model output'!S254)))),AND(ISNUMBER(SEARCH("No",'Model output'!S254)),NOT(ISNUMBER(SEARCH("carcinoma",'Model output'!S254))),NOT(ISNUMBER(SEARCH("Present, minimal",'Model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muscle",X255)),ISNUMBER(SEARCH("larynx",X255)),AND(ISNUMBER(SEARCH("trachea",X255)),NOT(ISNUMBER(SEARCH("peritracheal fibroadipose tissue",X255)))),ISNUMBER(SEARCH("esophagus",X255)),ISNUMBER(SEARCH("recurrent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33" t="str">
        <f>IF(OR('Model output'!V254="", AND(ISERROR(SEARCH("Positive",'Model output'!V254)), ISNUMBER(SEARCH("Negative",'Model output'!V254))), ISNUMBER(SEARCH("Cannot be assessed",'Model output'!V254)), AND(ISNUMBER(SEARCH("Uninvolved",'Model output'!V254)),NOT(ISNUMBER(SEARCH("margin(s) involved",'Model output'!V254))),NOT(ISNUMBER(SEARCH("Involved by carcinoma for the second tumor",'Model output'!V254)))), ISNUMBER(SEARCH("No involvement",'Model output'!V254)), AND(NOT(ISNUMBER(SEARCH("focal",'Model output'!V254))),ISNUMBER(SEARCH("Free",'Model output'!V254))), ISNUMBER(SEARCH("narrowly excised",'Model output'!V254)), ISNUMBER(SEARCH("none",'Model output'!V254)), ISNUMBER(SEARCH("R0",'Model output'!V254)), ISNUMBER(SEARCH("&lt;0.2 mm",'Model output'!V254)), ISNUMBER(SEARCH("1 mm",'Model output'!V254)), ISNUMBER(SEARCH("0.1 CM",'Model output'!V254)), ISNUMBER(SEARCH("less than 0.2 mm",'Model output'!V254)), ISNUMBER(SEARCH("less than 1.0 mm",'Model output'!V254)), ISNUMBER(SEARCH("less than 0.5 mm",'Model output'!V254)), ISNUMBER(SEARCH("abut",'Model output'!V254))), "negative", "positive")</f>
        <v>positive</v>
      </c>
      <c r="AE255" s="40"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OR(ISNUMBER(SEARCH("papillary",N255,1)),ISNUMBER(SEARCH("papillary carcinoma",O255,1))),S255="positive"),AND(AND(ISNUMBER(J255),J255&gt;=5),M255=""),AND(AND(ISNUMBER(J255),J255&gt;=5),AND(ISNUMBER(M255),M255&gt;=1)),AND(ISNUMBER(SERACH("papillary",N255)),OR(Y255="positive",Z255="positive"), ISNUMBER(SEARCH("BRAF",AB255)))),"intermediate","low"))</f>
        <v>high</v>
      </c>
      <c r="AF255" s="41" t="str">
        <f t="shared" ref="AF255:AF291" si="59">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41" t="str">
        <f t="shared" ref="AG255:AG291" si="60">IF(AND(ISNUMBER(J255),J255&gt;0),
IF(G255="lateral", "1b","1a"), "0")</f>
        <v>0</v>
      </c>
      <c r="AH255" s="41" t="str">
        <f t="shared" si="49"/>
        <v>0</v>
      </c>
      <c r="AI255" s="46" t="str">
        <f t="shared" si="50"/>
        <v>I</v>
      </c>
      <c r="AJ255" s="40" t="s">
        <v>738</v>
      </c>
      <c r="AK255" s="45" t="s">
        <v>1005</v>
      </c>
      <c r="AL255" s="45" t="s">
        <v>1003</v>
      </c>
      <c r="AM255" s="45" t="s">
        <v>1006</v>
      </c>
      <c r="AN255" s="45" t="s">
        <v>67</v>
      </c>
      <c r="AO255" s="12">
        <f t="shared" si="51"/>
        <v>1</v>
      </c>
      <c r="AP255" s="15">
        <f t="shared" si="52"/>
        <v>1</v>
      </c>
      <c r="AQ255" s="15">
        <f t="shared" si="53"/>
        <v>1</v>
      </c>
      <c r="AR255" s="15">
        <f t="shared" si="54"/>
        <v>1</v>
      </c>
      <c r="AS255" s="26">
        <f t="shared" si="55"/>
        <v>1</v>
      </c>
    </row>
    <row r="256" spans="1:45">
      <c r="A256" t="str">
        <f>'Model output'!A255</f>
        <v>TCGA-FY-A3WA</v>
      </c>
      <c r="B256" s="52">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56"/>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output'!G255)),AND(ISNUMBER(SEARCH("3",'Model output'!G255)),NOT(ISNUMBER(SEARCH("N3",'Model output'!G255)))),ISNUMBER(SEARCH("IV",'Model output'!G255)),ISNUMBER(SEARCH("four",'Model output'!G255)),ISNUMBER(SEARCH("4",'Model output'!G255)),ISNUMBER(SEARCH("V ",'Model output'!G255)),ISNUMBER(SEARCH("five",'Model output'!G255)),ISNUMBER(SEARCH("5",'Model output'!G255))))), "lateral", "central"))</f>
        <v/>
      </c>
      <c r="H256" t="str">
        <f>IF('Model output'!H255="","negative", IF('Model output'!H255=" ", "negative", IF('Model output'!H255="[]", "negative", IF(ISNUMBER(SEARCH("lymph node",'Model output'!H255)),"negative", IF(ISNUMBER(SEARCH("adipose tissue",'Model output'!H255)), "negative", IF(ISNUMBER(SEARCH("neck dissection",'Model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58"/>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Follicular variant</v>
      </c>
      <c r="P256" t="str">
        <f>IF('Model output'!N255="","",'Model output'!N255)</f>
        <v>2.1 cm</v>
      </c>
      <c r="Q256" t="str">
        <f t="shared" si="57"/>
        <v>2.1cm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2.1</v>
      </c>
      <c r="S256" t="str">
        <f>IF(OR('Model output'!P255="",'Model output'!P255="C",ISNUMBER(SEARCH("Not identified", 'Model output'!P255)),ISNUMBER(SEARCH("Absent",'Model output'!P255)),ISNUMBER(SEARCH("Absence",'Model output'!P255)),AND(ISNUMBER(SEARCH("No",'Model output'!P255)),NOT(ISNUMBER(SEARCH("diagnostic",'Model output'!P255)))),ISNUMBER(SEARCH("Negative",'Model output'!P255))),"negative","positive")</f>
        <v>negative</v>
      </c>
      <c r="T256">
        <f>IF('Model output'!O255="","",'Model output'!O255)</f>
        <v>1</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9" t="str">
        <f>IF('Model output'!S255="","",'Model output'!S255)</f>
        <v/>
      </c>
      <c r="Y256" t="str">
        <f>IF(OR('Model output'!S255="",ISNUMBER(SEARCH("No extension",'Model output'!S255)),ISNUMBER(SEARCH("Absent",'Model output'!S255)),ISNUMBER(SEARCH("Absence",'Model output'!S255)),AND(ISNUMBER(SEARCH("Not identified",'Model output'!S255)),NOT(ISNUMBER(SEARCH("Present, minimal",'Model output'!S255)))),AND(ISNUMBER(SEARCH("No",'Model output'!S255)),NOT(ISNUMBER(SEARCH("carcinoma",'Model output'!S255))),NOT(ISNUMBER(SEARCH("Present, minimal",'Model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muscle",X256)),ISNUMBER(SEARCH("larynx",X256)),AND(ISNUMBER(SEARCH("trachea",X256)),NOT(ISNUMBER(SEARCH("peritracheal fibroadipose tissue",X256)))),ISNUMBER(SEARCH("esophagus",X256)),ISNUMBER(SEARCH("recurrent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33" t="str">
        <f>IF(OR('Model output'!V255="", AND(ISERROR(SEARCH("Positive",'Model output'!V255)), ISNUMBER(SEARCH("Negative",'Model output'!V255))), ISNUMBER(SEARCH("Cannot be assessed",'Model output'!V255)), AND(ISNUMBER(SEARCH("Uninvolved",'Model output'!V255)),NOT(ISNUMBER(SEARCH("margin(s) involved",'Model output'!V255))),NOT(ISNUMBER(SEARCH("Involved by carcinoma for the second tumor",'Model output'!V255)))), ISNUMBER(SEARCH("No involvement",'Model output'!V255)), AND(NOT(ISNUMBER(SEARCH("focal",'Model output'!V255))),ISNUMBER(SEARCH("Free",'Model output'!V255))), ISNUMBER(SEARCH("narrowly excised",'Model output'!V255)), ISNUMBER(SEARCH("none",'Model output'!V255)), ISNUMBER(SEARCH("R0",'Model output'!V255)), ISNUMBER(SEARCH("&lt;0.2 mm",'Model output'!V255)), ISNUMBER(SEARCH("1 mm",'Model output'!V255)), ISNUMBER(SEARCH("0.1 CM",'Model output'!V255)), ISNUMBER(SEARCH("less than 0.2 mm",'Model output'!V255)), ISNUMBER(SEARCH("less than 1.0 mm",'Model output'!V255)), ISNUMBER(SEARCH("less than 0.5 mm",'Model output'!V255)), ISNUMBER(SEARCH("abut",'Model output'!V255))), "negative", "positive")</f>
        <v>negative</v>
      </c>
      <c r="AE256" s="40"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OR(ISNUMBER(SEARCH("papillary",N256,1)),ISNUMBER(SEARCH("papillary carcinoma",O256,1))),S256="positive"),AND(AND(ISNUMBER(J256),J256&gt;=5),M256=""),AND(AND(ISNUMBER(J256),J256&gt;=5),AND(ISNUMBER(M256),M256&gt;=1)),AND(ISNUMBER(SERACH("papillary",N256)),OR(Y256="positive",Z256="positive"), ISNUMBER(SEARCH("BRAF",AB256)))),"intermediate","low"))</f>
        <v>low</v>
      </c>
      <c r="AF256" s="41" t="str">
        <f t="shared" si="59"/>
        <v>2</v>
      </c>
      <c r="AG256" s="41" t="str">
        <f t="shared" si="60"/>
        <v>0</v>
      </c>
      <c r="AH256" s="41" t="str">
        <f t="shared" ref="AH256:AH291" si="61">IF(OR(H256="unknown"),"x",IF(H256="negative","0","1"))</f>
        <v>0</v>
      </c>
      <c r="AI256" s="46" t="str">
        <f t="shared" ref="AI256:AI291" si="62">IF(AND(B256&lt;55,AH256="0"),"I",
IF(AND(B256&lt;55,AH256="1"),"II",
IF(AH256="1","IVB",
IF(AND(AF256="4b",AH256="0"),"IVA",
IF(AND(AF256="4a",AH256="0"),"III",
IF(AND(OR(AF256="3a",AF256="3b",AF256="3"),AH256="0"),"II",
IF(AND(AF256="2",OR(AG256="1",AG256="1a",AG256="1b"),AH256="0"),"II",
IF(AND(OR(AF256="1a",AF256="1b",AF256="1"),OR(AG256="1",AG256="1a",AG256="1b"),AH256="0"),"II","I"
))))))))</f>
        <v>I</v>
      </c>
      <c r="AJ256" s="40" t="s">
        <v>741</v>
      </c>
      <c r="AK256" s="45" t="s">
        <v>1007</v>
      </c>
      <c r="AL256" s="45" t="s">
        <v>1006</v>
      </c>
      <c r="AM256" s="45" t="s">
        <v>1006</v>
      </c>
      <c r="AN256" s="45" t="s">
        <v>67</v>
      </c>
      <c r="AO256" s="12">
        <f t="shared" ref="AO256:AO291" ca="1" si="63">IF(AE256=AJ256,1,0)</f>
        <v>1</v>
      </c>
      <c r="AP256" s="15">
        <f t="shared" ref="AP256:AP291" si="64">IF(AF256=AK256, 1, IF(AND(AF256="x", AK256="0"), 1, IF(AND(AF256="0", AK256="x"), 1, 0)))</f>
        <v>0</v>
      </c>
      <c r="AQ256" s="15">
        <f t="shared" ref="AQ256:AQ291" si="65">IF(AG256=AL256, 1, IF(AND(AG256="x", AL256="0"), 1, IF(AND(AG256="0", AL256="x"), 1, 0)))</f>
        <v>1</v>
      </c>
      <c r="AR256" s="15">
        <f t="shared" ref="AR256:AR291" si="66">IF(AH256=AM256, 1, IF(AND(AH256="x", AM256="0"), 1, IF(AND(AH256="0", AM256="x"), 1, 0)))</f>
        <v>1</v>
      </c>
      <c r="AS256" s="26">
        <f t="shared" si="55"/>
        <v>1</v>
      </c>
    </row>
    <row r="257" spans="1:45">
      <c r="A257" t="str">
        <f>'Model output'!A256</f>
        <v>TCGA-FY-A3YR</v>
      </c>
      <c r="B257" s="52">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X</v>
      </c>
      <c r="F257" t="str">
        <f t="shared" si="56"/>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output'!G256)),AND(ISNUMBER(SEARCH("3",'Model output'!G256)),NOT(ISNUMBER(SEARCH("N3",'Model output'!G256)))),ISNUMBER(SEARCH("IV",'Model output'!G256)),ISNUMBER(SEARCH("four",'Model output'!G256)),ISNUMBER(SEARCH("4",'Model output'!G256)),ISNUMBER(SEARCH("V ",'Model output'!G256)),ISNUMBER(SEARCH("five",'Model output'!G256)),ISNUMBER(SEARCH("5",'Model output'!G256))))), "lateral", "central"))</f>
        <v>central</v>
      </c>
      <c r="H257" t="str">
        <f>IF('Model output'!H256="","negative", IF('Model output'!H256=" ", "negative", IF('Model output'!H256="[]", "negative", IF(ISNUMBER(SEARCH("lymph node",'Model output'!H256)),"negative", IF(ISNUMBER(SEARCH("adipose tissue",'Model output'!H256)), "negative", IF(ISNUMBER(SEARCH("neck dissection",'Model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58"/>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 thyroid carcinoma</v>
      </c>
      <c r="O257" t="str">
        <f>IF('Model output'!M256="","",'Model output'!M256)</f>
        <v>classical</v>
      </c>
      <c r="P257" t="str">
        <f>IF('Model output'!N256="","",'Model output'!N256)</f>
        <v>1.7 cm</v>
      </c>
      <c r="Q257" t="str">
        <f t="shared" si="57"/>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output'!P256="",'Model output'!P256="C",ISNUMBER(SEARCH("Not identified", 'Model output'!P256)),ISNUMBER(SEARCH("Absent",'Model output'!P256)),ISNUMBER(SEARCH("Absence",'Model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9" t="str">
        <f>IF('Model output'!S256="","",'Model output'!S256)</f>
        <v>perithyroidal adipose tissue</v>
      </c>
      <c r="Y257" t="str">
        <f>IF(OR('Model output'!S256="",ISNUMBER(SEARCH("No extension",'Model output'!S256)),ISNUMBER(SEARCH("Absent",'Model output'!S256)),ISNUMBER(SEARCH("Absence",'Model output'!S256)),AND(ISNUMBER(SEARCH("Not identified",'Model output'!S256)),NOT(ISNUMBER(SEARCH("Present, minimal",'Model output'!S256)))),AND(ISNUMBER(SEARCH("No",'Model output'!S256)),NOT(ISNUMBER(SEARCH("carcinoma",'Model output'!S256))),NOT(ISNUMBER(SEARCH("Present, minimal",'Model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muscle",X257)),ISNUMBER(SEARCH("larynx",X257)),AND(ISNUMBER(SEARCH("trachea",X257)),NOT(ISNUMBER(SEARCH("peritracheal fibroadipose tissue",X257)))),ISNUMBER(SEARCH("esophagus",X257)),ISNUMBER(SEARCH("recurrent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33" t="str">
        <f>IF(OR('Model output'!V256="", AND(ISERROR(SEARCH("Positive",'Model output'!V256)), ISNUMBER(SEARCH("Negative",'Model output'!V256))), ISNUMBER(SEARCH("Cannot be assessed",'Model output'!V256)), AND(ISNUMBER(SEARCH("Uninvolved",'Model output'!V256)),NOT(ISNUMBER(SEARCH("margin(s) involved",'Model output'!V256))),NOT(ISNUMBER(SEARCH("Involved by carcinoma for the second tumor",'Model output'!V256)))), ISNUMBER(SEARCH("No involvement",'Model output'!V256)), AND(NOT(ISNUMBER(SEARCH("focal",'Model output'!V256))),ISNUMBER(SEARCH("Free",'Model output'!V256))), ISNUMBER(SEARCH("narrowly excised",'Model output'!V256)), ISNUMBER(SEARCH("none",'Model output'!V256)), ISNUMBER(SEARCH("R0",'Model output'!V256)), ISNUMBER(SEARCH("&lt;0.2 mm",'Model output'!V256)), ISNUMBER(SEARCH("1 mm",'Model output'!V256)), ISNUMBER(SEARCH("0.1 CM",'Model output'!V256)), ISNUMBER(SEARCH("less than 0.2 mm",'Model output'!V256)), ISNUMBER(SEARCH("less than 1.0 mm",'Model output'!V256)), ISNUMBER(SEARCH("less than 0.5 mm",'Model output'!V256)), ISNUMBER(SEARCH("abut",'Model output'!V256))), "negative", "positive")</f>
        <v>negative</v>
      </c>
      <c r="AE257" s="40"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OR(ISNUMBER(SEARCH("papillary",N257,1)),ISNUMBER(SEARCH("papillary carcinoma",O257,1))),S257="positive"),AND(AND(ISNUMBER(J257),J257&gt;=5),M257=""),AND(AND(ISNUMBER(J257),J257&gt;=5),AND(ISNUMBER(M257),M257&gt;=1)),AND(ISNUMBER(SERACH("papillary",N257)),OR(Y257="positive",Z257="positive"), ISNUMBER(SEARCH("BRAF",AB257)))),"intermediate","low"))</f>
        <v>intermediate</v>
      </c>
      <c r="AF257" s="41" t="str">
        <f t="shared" si="59"/>
        <v>1b</v>
      </c>
      <c r="AG257" s="41" t="str">
        <f t="shared" si="60"/>
        <v>1a</v>
      </c>
      <c r="AH257" s="41" t="str">
        <f t="shared" si="61"/>
        <v>0</v>
      </c>
      <c r="AI257" s="46" t="str">
        <f t="shared" si="62"/>
        <v>II</v>
      </c>
      <c r="AJ257" s="40" t="s">
        <v>742</v>
      </c>
      <c r="AK257" s="45" t="s">
        <v>1002</v>
      </c>
      <c r="AL257" s="45" t="s">
        <v>1007</v>
      </c>
      <c r="AM257" s="45" t="s">
        <v>1006</v>
      </c>
      <c r="AN257" s="45" t="s">
        <v>1004</v>
      </c>
      <c r="AO257" s="12">
        <f t="shared" ca="1" si="63"/>
        <v>1</v>
      </c>
      <c r="AP257" s="15">
        <f t="shared" si="64"/>
        <v>1</v>
      </c>
      <c r="AQ257" s="15">
        <f t="shared" si="65"/>
        <v>1</v>
      </c>
      <c r="AR257" s="15">
        <f t="shared" si="66"/>
        <v>1</v>
      </c>
      <c r="AS257" s="26">
        <f t="shared" si="55"/>
        <v>1</v>
      </c>
    </row>
    <row r="258" spans="1:45">
      <c r="A258" t="str">
        <f>'Model output'!A257</f>
        <v>TCGA-FY-A40M</v>
      </c>
      <c r="B258" s="52">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56"/>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output'!G257)),AND(ISNUMBER(SEARCH("3",'Model output'!G257)),NOT(ISNUMBER(SEARCH("N3",'Model output'!G257)))),ISNUMBER(SEARCH("IV",'Model output'!G257)),ISNUMBER(SEARCH("four",'Model output'!G257)),ISNUMBER(SEARCH("4",'Model output'!G257)),ISNUMBER(SEARCH("V ",'Model output'!G257)),ISNUMBER(SEARCH("five",'Model output'!G257)),ISNUMBER(SEARCH("5",'Model output'!G257))))), "lateral", "central"))</f>
        <v/>
      </c>
      <c r="H258" t="str">
        <f>IF('Model output'!H257="","negative", IF('Model output'!H257=" ", "negative", IF('Model output'!H257="[]", "negative", IF(ISNUMBER(SEARCH("lymph node",'Model output'!H257)),"negative", IF(ISNUMBER(SEARCH("adipose tissue",'Model output'!H257)), "negative", IF(ISNUMBER(SEARCH("neck dissection",'Model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58"/>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 carcinoma, follicular variant</v>
      </c>
      <c r="O258" t="str">
        <f>IF('Model output'!M257="","",'Model output'!M257)</f>
        <v/>
      </c>
      <c r="P258" t="str">
        <f>IF('Model output'!N257="","",'Model output'!N257)</f>
        <v>1.7 cm</v>
      </c>
      <c r="Q258" t="str">
        <f t="shared" si="57"/>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output'!P257="",'Model output'!P257="C",ISNUMBER(SEARCH("Not identified", 'Model output'!P257)),ISNUMBER(SEARCH("Absent",'Model output'!P257)),ISNUMBER(SEARCH("Absence",'Model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negative</v>
      </c>
      <c r="X258" s="19" t="str">
        <f>IF('Model output'!S257="","",'Model output'!S257)</f>
        <v>Not identified</v>
      </c>
      <c r="Y258" t="str">
        <f>IF(OR('Model output'!S257="",ISNUMBER(SEARCH("No extension",'Model output'!S257)),ISNUMBER(SEARCH("Absent",'Model output'!S257)),ISNUMBER(SEARCH("Absence",'Model output'!S257)),AND(ISNUMBER(SEARCH("Not identified",'Model output'!S257)),NOT(ISNUMBER(SEARCH("Present, minimal",'Model output'!S257)))),AND(ISNUMBER(SEARCH("No",'Model output'!S257)),NOT(ISNUMBER(SEARCH("carcinoma",'Model output'!S257))),NOT(ISNUMBER(SEARCH("Present, minimal",'Model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muscle",X258)),ISNUMBER(SEARCH("larynx",X258)),AND(ISNUMBER(SEARCH("trachea",X258)),NOT(ISNUMBER(SEARCH("peritracheal fibroadipose tissue",X258)))),ISNUMBER(SEARCH("esophagus",X258)),ISNUMBER(SEARCH("recurrent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33" t="str">
        <f>IF(OR('Model output'!V257="", AND(ISERROR(SEARCH("Positive",'Model output'!V257)), ISNUMBER(SEARCH("Negative",'Model output'!V257))), ISNUMBER(SEARCH("Cannot be assessed",'Model output'!V257)), AND(ISNUMBER(SEARCH("Uninvolved",'Model output'!V257)),NOT(ISNUMBER(SEARCH("margin(s) involved",'Model output'!V257))),NOT(ISNUMBER(SEARCH("Involved by carcinoma for the second tumor",'Model output'!V257)))), ISNUMBER(SEARCH("No involvement",'Model output'!V257)), AND(NOT(ISNUMBER(SEARCH("focal",'Model output'!V257))),ISNUMBER(SEARCH("Free",'Model output'!V257))), ISNUMBER(SEARCH("narrowly excised",'Model output'!V257)), ISNUMBER(SEARCH("none",'Model output'!V257)), ISNUMBER(SEARCH("R0",'Model output'!V257)), ISNUMBER(SEARCH("&lt;0.2 mm",'Model output'!V257)), ISNUMBER(SEARCH("1 mm",'Model output'!V257)), ISNUMBER(SEARCH("0.1 CM",'Model output'!V257)), ISNUMBER(SEARCH("less than 0.2 mm",'Model output'!V257)), ISNUMBER(SEARCH("less than 1.0 mm",'Model output'!V257)), ISNUMBER(SEARCH("less than 0.5 mm",'Model output'!V257)), ISNUMBER(SEARCH("abut",'Model output'!V257))), "negative", "positive")</f>
        <v>negative</v>
      </c>
      <c r="AE258" s="40"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OR(ISNUMBER(SEARCH("papillary",N258,1)),ISNUMBER(SEARCH("papillary carcinoma",O258,1))),S258="positive"),AND(AND(ISNUMBER(J258),J258&gt;=5),M258=""),AND(AND(ISNUMBER(J258),J258&gt;=5),AND(ISNUMBER(M258),M258&gt;=1)),AND(ISNUMBER(SERACH("papillary",N258)),OR(Y258="positive",Z258="positive"), ISNUMBER(SEARCH("BRAF",AB258)))),"intermediate","low"))</f>
        <v>low</v>
      </c>
      <c r="AF258" s="41" t="str">
        <f t="shared" si="59"/>
        <v>1b</v>
      </c>
      <c r="AG258" s="41" t="str">
        <f t="shared" si="60"/>
        <v>0</v>
      </c>
      <c r="AH258" s="41" t="str">
        <f t="shared" si="61"/>
        <v>0</v>
      </c>
      <c r="AI258" s="46" t="str">
        <f t="shared" si="62"/>
        <v>I</v>
      </c>
      <c r="AJ258" s="40" t="s">
        <v>741</v>
      </c>
      <c r="AK258" s="45" t="s">
        <v>1002</v>
      </c>
      <c r="AL258" s="45" t="s">
        <v>1003</v>
      </c>
      <c r="AM258" s="45" t="s">
        <v>1006</v>
      </c>
      <c r="AN258" s="45" t="s">
        <v>67</v>
      </c>
      <c r="AO258" s="12">
        <f t="shared" ca="1" si="63"/>
        <v>1</v>
      </c>
      <c r="AP258" s="15">
        <f t="shared" si="64"/>
        <v>1</v>
      </c>
      <c r="AQ258" s="15">
        <f t="shared" si="65"/>
        <v>1</v>
      </c>
      <c r="AR258" s="15">
        <f t="shared" si="66"/>
        <v>1</v>
      </c>
      <c r="AS258" s="26">
        <f t="shared" si="55"/>
        <v>1</v>
      </c>
    </row>
    <row r="259" spans="1:45">
      <c r="A259" t="str">
        <f>'Model output'!A258</f>
        <v>TCGA-FY-A40N</v>
      </c>
      <c r="B259" s="52">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
      </c>
      <c r="F259" t="str">
        <f t="shared" si="56"/>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output'!G258)),AND(ISNUMBER(SEARCH("3",'Model output'!G258)),NOT(ISNUMBER(SEARCH("N3",'Model output'!G258)))),ISNUMBER(SEARCH("IV",'Model output'!G258)),ISNUMBER(SEARCH("four",'Model output'!G258)),ISNUMBER(SEARCH("4",'Model output'!G258)),ISNUMBER(SEARCH("V ",'Model output'!G258)),ISNUMBER(SEARCH("five",'Model output'!G258)),ISNUMBER(SEARCH("5",'Model output'!G258))))), "lateral", "central"))</f>
        <v/>
      </c>
      <c r="H259" t="str">
        <f>IF('Model output'!H258="","negative", IF('Model output'!H258=" ", "negative", IF('Model output'!H258="[]", "negative", IF(ISNUMBER(SEARCH("lymph node",'Model output'!H258)),"negative", IF(ISNUMBER(SEARCH("adipose tissue",'Model output'!H258)), "negative", IF(ISNUMBER(SEARCH("neck dissection",'Model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58"/>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 0.5 cm</v>
      </c>
      <c r="Q259" t="str">
        <f t="shared" si="57"/>
        <v>0.9cm,0.5cm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output'!P258="",'Model output'!P258="C",ISNUMBER(SEARCH("Not identified", 'Model output'!P258)),ISNUMBER(SEARCH("Absent",'Model output'!P258)),ISNUMBER(SEARCH("Absence",'Model output'!P258)),AND(ISNUMBER(SEARCH("No",'Model output'!P258)),NOT(ISNUMBER(SEARCH("diagnostic",'Model output'!P258)))),ISNUMBER(SEARCH("Negative",'Model output'!P258))),"negative","positive")</f>
        <v>negative</v>
      </c>
      <c r="T259">
        <f>IF('Model output'!O258="","",'Model output'!O258)</f>
        <v>2</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9" t="str">
        <f>IF('Model output'!S258="","",'Model output'!S258)</f>
        <v/>
      </c>
      <c r="Y259" t="str">
        <f>IF(OR('Model output'!S258="",ISNUMBER(SEARCH("No extension",'Model output'!S258)),ISNUMBER(SEARCH("Absent",'Model output'!S258)),ISNUMBER(SEARCH("Absence",'Model output'!S258)),AND(ISNUMBER(SEARCH("Not identified",'Model output'!S258)),NOT(ISNUMBER(SEARCH("Present, minimal",'Model output'!S258)))),AND(ISNUMBER(SEARCH("No",'Model output'!S258)),NOT(ISNUMBER(SEARCH("carcinoma",'Model output'!S258))),NOT(ISNUMBER(SEARCH("Present, minimal",'Model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muscle",X259)),ISNUMBER(SEARCH("larynx",X259)),AND(ISNUMBER(SEARCH("trachea",X259)),NOT(ISNUMBER(SEARCH("peritracheal fibroadipose tissue",X259)))),ISNUMBER(SEARCH("esophagus",X259)),ISNUMBER(SEARCH("recurrent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33" t="str">
        <f>IF(OR('Model output'!V258="", AND(ISERROR(SEARCH("Positive",'Model output'!V258)), ISNUMBER(SEARCH("Negative",'Model output'!V258))), ISNUMBER(SEARCH("Cannot be assessed",'Model output'!V258)), AND(ISNUMBER(SEARCH("Uninvolved",'Model output'!V258)),NOT(ISNUMBER(SEARCH("margin(s) involved",'Model output'!V258))),NOT(ISNUMBER(SEARCH("Involved by carcinoma for the second tumor",'Model output'!V258)))), ISNUMBER(SEARCH("No involvement",'Model output'!V258)), AND(NOT(ISNUMBER(SEARCH("focal",'Model output'!V258))),ISNUMBER(SEARCH("Free",'Model output'!V258))), ISNUMBER(SEARCH("narrowly excised",'Model output'!V258)), ISNUMBER(SEARCH("none",'Model output'!V258)), ISNUMBER(SEARCH("R0",'Model output'!V258)), ISNUMBER(SEARCH("&lt;0.2 mm",'Model output'!V258)), ISNUMBER(SEARCH("1 mm",'Model output'!V258)), ISNUMBER(SEARCH("0.1 CM",'Model output'!V258)), ISNUMBER(SEARCH("less than 0.2 mm",'Model output'!V258)), ISNUMBER(SEARCH("less than 1.0 mm",'Model output'!V258)), ISNUMBER(SEARCH("less than 0.5 mm",'Model output'!V258)), ISNUMBER(SEARCH("abut",'Model output'!V258))), "negative", "positive")</f>
        <v>negative</v>
      </c>
      <c r="AE259" s="40"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OR(ISNUMBER(SEARCH("papillary",N259,1)),ISNUMBER(SEARCH("papillary carcinoma",O259,1))),S259="positive"),AND(AND(ISNUMBER(J259),J259&gt;=5),M259=""),AND(AND(ISNUMBER(J259),J259&gt;=5),AND(ISNUMBER(M259),M259&gt;=1)),AND(ISNUMBER(SERACH("papillary",N259)),OR(Y259="positive",Z259="positive"), ISNUMBER(SEARCH("BRAF",AB259)))),"intermediate","low"))</f>
        <v>low</v>
      </c>
      <c r="AF259" s="41" t="str">
        <f t="shared" si="59"/>
        <v>1a</v>
      </c>
      <c r="AG259" s="41" t="str">
        <f t="shared" si="60"/>
        <v>0</v>
      </c>
      <c r="AH259" s="41" t="str">
        <f t="shared" si="61"/>
        <v>0</v>
      </c>
      <c r="AI259" s="46" t="str">
        <f t="shared" si="62"/>
        <v>I</v>
      </c>
      <c r="AJ259" s="40" t="s">
        <v>741</v>
      </c>
      <c r="AK259" s="45" t="s">
        <v>1007</v>
      </c>
      <c r="AL259" s="45" t="s">
        <v>1003</v>
      </c>
      <c r="AM259" s="45" t="s">
        <v>1006</v>
      </c>
      <c r="AN259" s="45" t="s">
        <v>67</v>
      </c>
      <c r="AO259" s="12">
        <f t="shared" ca="1" si="63"/>
        <v>1</v>
      </c>
      <c r="AP259" s="15">
        <f t="shared" si="64"/>
        <v>1</v>
      </c>
      <c r="AQ259" s="15">
        <f t="shared" si="65"/>
        <v>1</v>
      </c>
      <c r="AR259" s="15">
        <f t="shared" si="66"/>
        <v>1</v>
      </c>
      <c r="AS259" s="26">
        <f t="shared" ref="AS259:AS291" si="67">IF(AI259=AN259,1,0)</f>
        <v>1</v>
      </c>
    </row>
    <row r="260" spans="1:45">
      <c r="A260" t="str">
        <f>'Model output'!A259</f>
        <v>TCGA-FY-A4B0</v>
      </c>
      <c r="B260" s="52">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0</v>
      </c>
      <c r="F260" t="str">
        <f t="shared" si="56"/>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output'!G259)),AND(ISNUMBER(SEARCH("3",'Model output'!G259)),NOT(ISNUMBER(SEARCH("N3",'Model output'!G259)))),ISNUMBER(SEARCH("IV",'Model output'!G259)),ISNUMBER(SEARCH("four",'Model output'!G259)),ISNUMBER(SEARCH("4",'Model output'!G259)),ISNUMBER(SEARCH("V ",'Model output'!G259)),ISNUMBER(SEARCH("five",'Model output'!G259)),ISNUMBER(SEARCH("5",'Model output'!G259))))), "lateral", "central"))</f>
        <v/>
      </c>
      <c r="H260" t="str">
        <f>IF('Model output'!H259="","negative", IF('Model output'!H259=" ", "negative", IF('Model output'!H259="[]", "negative", IF(ISNUMBER(SEARCH("lymph node",'Model output'!H259)),"negative", IF(ISNUMBER(SEARCH("adipose tissue",'Model output'!H259)), "negative", IF(ISNUMBER(SEARCH("neck dissection",'Model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58"/>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 variant</v>
      </c>
      <c r="P260" t="str">
        <f>IF('Model output'!N259="","",'Model output'!N259)</f>
        <v>1.0 cm</v>
      </c>
      <c r="Q260" t="str">
        <f t="shared" si="57"/>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output'!P259="",'Model output'!P259="C",ISNUMBER(SEARCH("Not identified", 'Model output'!P259)),ISNUMBER(SEARCH("Absent",'Model output'!P259)),ISNUMBER(SEARCH("Absence",'Model output'!P259)),AND(ISNUMBER(SEARCH("No",'Model output'!P259)),NOT(ISNUMBER(SEARCH("diagnostic",'Model output'!P259)))),ISNUMBER(SEARCH("Negative",'Model output'!P259))),"negative","positive")</f>
        <v>negative</v>
      </c>
      <c r="T260" t="str">
        <f>IF('Model output'!O259="","",'Model output'!O259)</f>
        <v>Multiple foci, up to 1.0 cm in greatest dimension</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9" t="str">
        <f>IF('Model output'!S259="","",'Model output'!S259)</f>
        <v/>
      </c>
      <c r="Y260" t="str">
        <f>IF(OR('Model output'!S259="",ISNUMBER(SEARCH("No extension",'Model output'!S259)),ISNUMBER(SEARCH("Absent",'Model output'!S259)),ISNUMBER(SEARCH("Absence",'Model output'!S259)),AND(ISNUMBER(SEARCH("Not identified",'Model output'!S259)),NOT(ISNUMBER(SEARCH("Present, minimal",'Model output'!S259)))),AND(ISNUMBER(SEARCH("No",'Model output'!S259)),NOT(ISNUMBER(SEARCH("carcinoma",'Model output'!S259))),NOT(ISNUMBER(SEARCH("Present, minimal",'Model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muscle",X260)),ISNUMBER(SEARCH("larynx",X260)),AND(ISNUMBER(SEARCH("trachea",X260)),NOT(ISNUMBER(SEARCH("peritracheal fibroadipose tissue",X260)))),ISNUMBER(SEARCH("esophagus",X260)),ISNUMBER(SEARCH("recurrent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33" t="str">
        <f>IF(OR('Model output'!V259="", AND(ISERROR(SEARCH("Positive",'Model output'!V259)), ISNUMBER(SEARCH("Negative",'Model output'!V259))), ISNUMBER(SEARCH("Cannot be assessed",'Model output'!V259)), AND(ISNUMBER(SEARCH("Uninvolved",'Model output'!V259)),NOT(ISNUMBER(SEARCH("margin(s) involved",'Model output'!V259))),NOT(ISNUMBER(SEARCH("Involved by carcinoma for the second tumor",'Model output'!V259)))), ISNUMBER(SEARCH("No involvement",'Model output'!V259)), AND(NOT(ISNUMBER(SEARCH("focal",'Model output'!V259))),ISNUMBER(SEARCH("Free",'Model output'!V259))), ISNUMBER(SEARCH("narrowly excised",'Model output'!V259)), ISNUMBER(SEARCH("none",'Model output'!V259)), ISNUMBER(SEARCH("R0",'Model output'!V259)), ISNUMBER(SEARCH("&lt;0.2 mm",'Model output'!V259)), ISNUMBER(SEARCH("1 mm",'Model output'!V259)), ISNUMBER(SEARCH("0.1 CM",'Model output'!V259)), ISNUMBER(SEARCH("less than 0.2 mm",'Model output'!V259)), ISNUMBER(SEARCH("less than 1.0 mm",'Model output'!V259)), ISNUMBER(SEARCH("less than 0.5 mm",'Model output'!V259)), ISNUMBER(SEARCH("abut",'Model output'!V259))), "negative", "positive")</f>
        <v>positive</v>
      </c>
      <c r="AE260" s="40"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OR(ISNUMBER(SEARCH("papillary",N260,1)),ISNUMBER(SEARCH("papillary carcinoma",O260,1))),S260="positive"),AND(AND(ISNUMBER(J260),J260&gt;=5),M260=""),AND(AND(ISNUMBER(J260),J260&gt;=5),AND(ISNUMBER(M260),M260&gt;=1)),AND(ISNUMBER(SERACH("papillary",N260)),OR(Y260="positive",Z260="positive"), ISNUMBER(SEARCH("BRAF",AB260)))),"intermediate","low"))</f>
        <v>high</v>
      </c>
      <c r="AF260" s="41" t="str">
        <f t="shared" si="59"/>
        <v>1a</v>
      </c>
      <c r="AG260" s="41" t="str">
        <f t="shared" si="60"/>
        <v>0</v>
      </c>
      <c r="AH260" s="41" t="str">
        <f t="shared" si="61"/>
        <v>0</v>
      </c>
      <c r="AI260" s="46" t="str">
        <f t="shared" si="62"/>
        <v>I</v>
      </c>
      <c r="AJ260" s="40" t="s">
        <v>738</v>
      </c>
      <c r="AK260" s="45" t="s">
        <v>1007</v>
      </c>
      <c r="AL260" s="45" t="s">
        <v>1006</v>
      </c>
      <c r="AM260" s="45" t="s">
        <v>1006</v>
      </c>
      <c r="AN260" s="45" t="s">
        <v>67</v>
      </c>
      <c r="AO260" s="12">
        <f t="shared" si="63"/>
        <v>1</v>
      </c>
      <c r="AP260" s="15">
        <f t="shared" si="64"/>
        <v>1</v>
      </c>
      <c r="AQ260" s="15">
        <f t="shared" si="65"/>
        <v>1</v>
      </c>
      <c r="AR260" s="15">
        <f t="shared" si="66"/>
        <v>1</v>
      </c>
      <c r="AS260" s="26">
        <f t="shared" si="67"/>
        <v>1</v>
      </c>
    </row>
    <row r="261" spans="1:45">
      <c r="A261" t="str">
        <f>'Model output'!A260</f>
        <v>TCGA-FY-A4B3</v>
      </c>
      <c r="B261" s="52">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
      </c>
      <c r="F261" t="str">
        <f t="shared" si="56"/>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output'!G260)),AND(ISNUMBER(SEARCH("3",'Model output'!G260)),NOT(ISNUMBER(SEARCH("N3",'Model output'!G260)))),ISNUMBER(SEARCH("IV",'Model output'!G260)),ISNUMBER(SEARCH("four",'Model output'!G260)),ISNUMBER(SEARCH("4",'Model output'!G260)),ISNUMBER(SEARCH("V ",'Model output'!G260)),ISNUMBER(SEARCH("five",'Model output'!G260)),ISNUMBER(SEARCH("5",'Model output'!G260))))), "lateral", "central"))</f>
        <v>central</v>
      </c>
      <c r="H261" t="str">
        <f>IF('Model output'!H260="","negative", IF('Model output'!H260=" ", "negative", IF('Model output'!H260="[]", "negative", IF(ISNUMBER(SEARCH("lymph node",'Model output'!H260)),"negative", IF(ISNUMBER(SEARCH("adipose tissue",'Model output'!H260)), "negative", IF(ISNUMBER(SEARCH("neck dissection",'Model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58"/>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 carcinoma</v>
      </c>
      <c r="O261" t="str">
        <f>IF('Model output'!M260="","",'Model output'!M260)</f>
        <v>Classical (usual)</v>
      </c>
      <c r="P261" t="str">
        <f>IF('Model output'!N260="","",'Model output'!N260)</f>
        <v>2.1 cm</v>
      </c>
      <c r="Q261" t="str">
        <f t="shared" si="57"/>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output'!P260="",'Model output'!P260="C",ISNUMBER(SEARCH("Not identified", 'Model output'!P260)),ISNUMBER(SEARCH("Absent",'Model output'!P260)),ISNUMBER(SEARCH("Absence",'Model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9" t="str">
        <f>IF('Model output'!S260="","",'Model output'!S260)</f>
        <v>Present, minimal</v>
      </c>
      <c r="Y261" t="str">
        <f>IF(OR('Model output'!S260="",ISNUMBER(SEARCH("No extension",'Model output'!S260)),ISNUMBER(SEARCH("Absent",'Model output'!S260)),ISNUMBER(SEARCH("Absence",'Model output'!S260)),AND(ISNUMBER(SEARCH("Not identified",'Model output'!S260)),NOT(ISNUMBER(SEARCH("Present, minimal",'Model output'!S260)))),AND(ISNUMBER(SEARCH("No",'Model output'!S260)),NOT(ISNUMBER(SEARCH("carcinoma",'Model output'!S260))),NOT(ISNUMBER(SEARCH("Present, minimal",'Model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muscle",X261)),ISNUMBER(SEARCH("larynx",X261)),AND(ISNUMBER(SEARCH("trachea",X261)),NOT(ISNUMBER(SEARCH("peritracheal fibroadipose tissue",X261)))),ISNUMBER(SEARCH("esophagus",X261)),ISNUMBER(SEARCH("recurrent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33" t="str">
        <f>IF(OR('Model output'!V260="", AND(ISERROR(SEARCH("Positive",'Model output'!V260)), ISNUMBER(SEARCH("Negative",'Model output'!V260))), ISNUMBER(SEARCH("Cannot be assessed",'Model output'!V260)), AND(ISNUMBER(SEARCH("Uninvolved",'Model output'!V260)),NOT(ISNUMBER(SEARCH("margin(s) involved",'Model output'!V260))),NOT(ISNUMBER(SEARCH("Involved by carcinoma for the second tumor",'Model output'!V260)))), ISNUMBER(SEARCH("No involvement",'Model output'!V260)), AND(NOT(ISNUMBER(SEARCH("focal",'Model output'!V260))),ISNUMBER(SEARCH("Free",'Model output'!V260))), ISNUMBER(SEARCH("narrowly excised",'Model output'!V260)), ISNUMBER(SEARCH("none",'Model output'!V260)), ISNUMBER(SEARCH("R0",'Model output'!V260)), ISNUMBER(SEARCH("&lt;0.2 mm",'Model output'!V260)), ISNUMBER(SEARCH("1 mm",'Model output'!V260)), ISNUMBER(SEARCH("0.1 CM",'Model output'!V260)), ISNUMBER(SEARCH("less than 0.2 mm",'Model output'!V260)), ISNUMBER(SEARCH("less than 1.0 mm",'Model output'!V260)), ISNUMBER(SEARCH("less than 0.5 mm",'Model output'!V260)), ISNUMBER(SEARCH("abut",'Model output'!V260))), "negative", "positive")</f>
        <v>positive</v>
      </c>
      <c r="AE261" s="40"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OR(ISNUMBER(SEARCH("papillary",N261,1)),ISNUMBER(SEARCH("papillary carcinoma",O261,1))),S261="positive"),AND(AND(ISNUMBER(J261),J261&gt;=5),M261=""),AND(AND(ISNUMBER(J261),J261&gt;=5),AND(ISNUMBER(M261),M261&gt;=1)),AND(ISNUMBER(SERACH("papillary",N261)),OR(Y261="positive",Z261="positive"), ISNUMBER(SEARCH("BRAF",AB261)))),"intermediate","low"))</f>
        <v>high</v>
      </c>
      <c r="AF261" s="41" t="str">
        <f t="shared" si="59"/>
        <v>2</v>
      </c>
      <c r="AG261" s="41" t="str">
        <f t="shared" si="60"/>
        <v>1a</v>
      </c>
      <c r="AH261" s="41" t="str">
        <f t="shared" si="61"/>
        <v>0</v>
      </c>
      <c r="AI261" s="46" t="str">
        <f t="shared" si="62"/>
        <v>I</v>
      </c>
      <c r="AJ261" s="40" t="s">
        <v>738</v>
      </c>
      <c r="AK261" s="45" t="s">
        <v>1005</v>
      </c>
      <c r="AL261" s="45" t="s">
        <v>1007</v>
      </c>
      <c r="AM261" s="45" t="s">
        <v>1006</v>
      </c>
      <c r="AN261" s="45" t="s">
        <v>67</v>
      </c>
      <c r="AO261" s="12">
        <f t="shared" si="63"/>
        <v>1</v>
      </c>
      <c r="AP261" s="15">
        <f t="shared" si="64"/>
        <v>1</v>
      </c>
      <c r="AQ261" s="15">
        <f t="shared" si="65"/>
        <v>1</v>
      </c>
      <c r="AR261" s="15">
        <f t="shared" si="66"/>
        <v>1</v>
      </c>
      <c r="AS261" s="26">
        <f t="shared" si="67"/>
        <v>1</v>
      </c>
    </row>
    <row r="262" spans="1:45">
      <c r="A262" t="str">
        <f>'Model output'!A261</f>
        <v>TCGA-FY-A76V</v>
      </c>
      <c r="B262" s="52">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
      </c>
      <c r="F262" t="str">
        <f t="shared" si="56"/>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output'!G261)),AND(ISNUMBER(SEARCH("3",'Model output'!G261)),NOT(ISNUMBER(SEARCH("N3",'Model output'!G261)))),ISNUMBER(SEARCH("IV",'Model output'!G261)),ISNUMBER(SEARCH("four",'Model output'!G261)),ISNUMBER(SEARCH("4",'Model output'!G261)),ISNUMBER(SEARCH("V ",'Model output'!G261)),ISNUMBER(SEARCH("five",'Model output'!G261)),ISNUMBER(SEARCH("5",'Model output'!G261))))), "lateral", "central"))</f>
        <v/>
      </c>
      <c r="H262" t="str">
        <f>IF('Model output'!H261="","negative", IF('Model output'!H261=" ", "negative", IF('Model output'!H261="[]", "negative", IF(ISNUMBER(SEARCH("lymph node",'Model output'!H261)),"negative", IF(ISNUMBER(SEARCH("adipose tissue",'Model output'!H261)), "negative", IF(ISNUMBER(SEARCH("neck dissection",'Model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58"/>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 carcinoma</v>
      </c>
      <c r="O262" t="str">
        <f>IF('Model output'!M261="","",'Model output'!M261)</f>
        <v>Follicular variant</v>
      </c>
      <c r="P262" t="str">
        <f>IF('Model output'!N261="","",'Model output'!N261)</f>
        <v>3.1 x 1.5 x 1.1 cm</v>
      </c>
      <c r="Q262" t="str">
        <f t="shared" si="57"/>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output'!P261="",'Model output'!P261="C",ISNUMBER(SEARCH("Not identified", 'Model output'!P261)),ISNUMBER(SEARCH("Absent",'Model output'!P261)),ISNUMBER(SEARCH("Absence",'Model output'!P261)),AND(ISNUMBER(SEARCH("No",'Model output'!P261)),NOT(ISNUMBER(SEARCH("diagnostic",'Model output'!P261)))),ISNUMBER(SEARCH("Negative",'Model output'!P261))),"negative","positive")</f>
        <v>negative</v>
      </c>
      <c r="T262">
        <f>IF('Model output'!O261="","",'Model output'!O261)</f>
        <v>2</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9" t="str">
        <f>IF('Model output'!S261="","",'Model output'!S261)</f>
        <v>None</v>
      </c>
      <c r="Y262" t="str">
        <f>IF(OR('Model output'!S261="",ISNUMBER(SEARCH("No extension",'Model output'!S261)),ISNUMBER(SEARCH("Absent",'Model output'!S261)),ISNUMBER(SEARCH("Absence",'Model output'!S261)),AND(ISNUMBER(SEARCH("Not identified",'Model output'!S261)),NOT(ISNUMBER(SEARCH("Present, minimal",'Model output'!S261)))),AND(ISNUMBER(SEARCH("No",'Model output'!S261)),NOT(ISNUMBER(SEARCH("carcinoma",'Model output'!S261))),NOT(ISNUMBER(SEARCH("Present, minimal",'Model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muscle",X262)),ISNUMBER(SEARCH("larynx",X262)),AND(ISNUMBER(SEARCH("trachea",X262)),NOT(ISNUMBER(SEARCH("peritracheal fibroadipose tissue",X262)))),ISNUMBER(SEARCH("esophagus",X262)),ISNUMBER(SEARCH("recurrent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33" t="str">
        <f>IF(OR('Model output'!V261="", AND(ISERROR(SEARCH("Positive",'Model output'!V261)), ISNUMBER(SEARCH("Negative",'Model output'!V261))), ISNUMBER(SEARCH("Cannot be assessed",'Model output'!V261)), AND(ISNUMBER(SEARCH("Uninvolved",'Model output'!V261)),NOT(ISNUMBER(SEARCH("margin(s) involved",'Model output'!V261))),NOT(ISNUMBER(SEARCH("Involved by carcinoma for the second tumor",'Model output'!V261)))), ISNUMBER(SEARCH("No involvement",'Model output'!V261)), AND(NOT(ISNUMBER(SEARCH("focal",'Model output'!V261))),ISNUMBER(SEARCH("Free",'Model output'!V261))), ISNUMBER(SEARCH("narrowly excised",'Model output'!V261)), ISNUMBER(SEARCH("none",'Model output'!V261)), ISNUMBER(SEARCH("R0",'Model output'!V261)), ISNUMBER(SEARCH("&lt;0.2 mm",'Model output'!V261)), ISNUMBER(SEARCH("1 mm",'Model output'!V261)), ISNUMBER(SEARCH("0.1 CM",'Model output'!V261)), ISNUMBER(SEARCH("less than 0.2 mm",'Model output'!V261)), ISNUMBER(SEARCH("less than 1.0 mm",'Model output'!V261)), ISNUMBER(SEARCH("less than 0.5 mm",'Model output'!V261)), ISNUMBER(SEARCH("abut",'Model output'!V261))), "negative", "positive")</f>
        <v>negative</v>
      </c>
      <c r="AE262" s="40"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OR(ISNUMBER(SEARCH("papillary",N262,1)),ISNUMBER(SEARCH("papillary carcinoma",O262,1))),S262="positive"),AND(AND(ISNUMBER(J262),J262&gt;=5),M262=""),AND(AND(ISNUMBER(J262),J262&gt;=5),AND(ISNUMBER(M262),M262&gt;=1)),AND(ISNUMBER(SERACH("papillary",N262)),OR(Y262="positive",Z262="positive"), ISNUMBER(SEARCH("BRAF",AB262)))),"intermediate","low"))</f>
        <v>low</v>
      </c>
      <c r="AF262" s="41" t="str">
        <f t="shared" si="59"/>
        <v>2</v>
      </c>
      <c r="AG262" s="41" t="str">
        <f t="shared" si="60"/>
        <v>0</v>
      </c>
      <c r="AH262" s="41" t="str">
        <f t="shared" si="61"/>
        <v>0</v>
      </c>
      <c r="AI262" s="46" t="str">
        <f t="shared" si="62"/>
        <v>I</v>
      </c>
      <c r="AJ262" s="40" t="s">
        <v>741</v>
      </c>
      <c r="AK262" s="45" t="s">
        <v>1005</v>
      </c>
      <c r="AL262" s="45" t="s">
        <v>1006</v>
      </c>
      <c r="AM262" s="45" t="s">
        <v>1006</v>
      </c>
      <c r="AN262" s="45" t="s">
        <v>67</v>
      </c>
      <c r="AO262" s="12">
        <f t="shared" ca="1" si="63"/>
        <v>1</v>
      </c>
      <c r="AP262" s="15">
        <f t="shared" si="64"/>
        <v>1</v>
      </c>
      <c r="AQ262" s="15">
        <f t="shared" si="65"/>
        <v>1</v>
      </c>
      <c r="AR262" s="15">
        <f t="shared" si="66"/>
        <v>1</v>
      </c>
      <c r="AS262" s="26">
        <f t="shared" si="67"/>
        <v>1</v>
      </c>
    </row>
    <row r="263" spans="1:45">
      <c r="A263" t="str">
        <f>'Model output'!A262</f>
        <v>TCGA-GE-A2C6</v>
      </c>
      <c r="B263" s="52">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56"/>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output'!G262)),AND(ISNUMBER(SEARCH("3",'Model output'!G262)),NOT(ISNUMBER(SEARCH("N3",'Model output'!G262)))),ISNUMBER(SEARCH("IV",'Model output'!G262)),ISNUMBER(SEARCH("four",'Model output'!G262)),ISNUMBER(SEARCH("4",'Model output'!G262)),ISNUMBER(SEARCH("V ",'Model output'!G262)),ISNUMBER(SEARCH("five",'Model output'!G262)),ISNUMBER(SEARCH("5",'Model output'!G262))))), "lateral", "central"))</f>
        <v>lateral</v>
      </c>
      <c r="H263" t="str">
        <f>IF('Model output'!H262="","negative", IF('Model output'!H262=" ", "negative", IF('Model output'!H262="[]", "negative", IF(ISNUMBER(SEARCH("lymph node",'Model output'!H262)),"negative", IF(ISNUMBER(SEARCH("adipose tissue",'Model output'!H262)), "negative", IF(ISNUMBER(SEARCH("neck dissection",'Model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3.4 cm</v>
      </c>
      <c r="L263" s="8" t="str">
        <f t="shared" si="58"/>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 thyroid carcinoma</v>
      </c>
      <c r="O263" t="str">
        <f>IF('Model output'!M262="","",'Model output'!M262)</f>
        <v/>
      </c>
      <c r="P263" t="str">
        <f>IF('Model output'!N262="","",'Model output'!N262)</f>
        <v>2.5 cm</v>
      </c>
      <c r="Q263" t="str">
        <f t="shared" si="57"/>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output'!P262="",'Model output'!P262="C",ISNUMBER(SEARCH("Not identified", 'Model output'!P262)),ISNUMBER(SEARCH("Absent",'Model output'!P262)),ISNUMBER(SEARCH("Absence",'Model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 vessels</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9" t="str">
        <f>IF('Model output'!S262="","",'Model output'!S262)</f>
        <v>Focally Present</v>
      </c>
      <c r="Y263" t="str">
        <f>IF(OR('Model output'!S262="",ISNUMBER(SEARCH("No extension",'Model output'!S262)),ISNUMBER(SEARCH("Absent",'Model output'!S262)),ISNUMBER(SEARCH("Absence",'Model output'!S262)),AND(ISNUMBER(SEARCH("Not identified",'Model output'!S262)),NOT(ISNUMBER(SEARCH("Present, minimal",'Model output'!S262)))),AND(ISNUMBER(SEARCH("No",'Model output'!S262)),NOT(ISNUMBER(SEARCH("carcinoma",'Model output'!S262))),NOT(ISNUMBER(SEARCH("Present, minimal",'Model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muscle",X263)),ISNUMBER(SEARCH("larynx",X263)),AND(ISNUMBER(SEARCH("trachea",X263)),NOT(ISNUMBER(SEARCH("peritracheal fibroadipose tissue",X263)))),ISNUMBER(SEARCH("esophagus",X263)),ISNUMBER(SEARCH("recurrent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33" t="str">
        <f>IF(OR('Model output'!V262="", AND(ISERROR(SEARCH("Positive",'Model output'!V262)), ISNUMBER(SEARCH("Negative",'Model output'!V262))), ISNUMBER(SEARCH("Cannot be assessed",'Model output'!V262)), AND(ISNUMBER(SEARCH("Uninvolved",'Model output'!V262)),NOT(ISNUMBER(SEARCH("margin(s) involved",'Model output'!V262))),NOT(ISNUMBER(SEARCH("Involved by carcinoma for the second tumor",'Model output'!V262)))), ISNUMBER(SEARCH("No involvement",'Model output'!V262)), AND(NOT(ISNUMBER(SEARCH("focal",'Model output'!V262))),ISNUMBER(SEARCH("Free",'Model output'!V262))), ISNUMBER(SEARCH("narrowly excised",'Model output'!V262)), ISNUMBER(SEARCH("none",'Model output'!V262)), ISNUMBER(SEARCH("R0",'Model output'!V262)), ISNUMBER(SEARCH("&lt;0.2 mm",'Model output'!V262)), ISNUMBER(SEARCH("1 mm",'Model output'!V262)), ISNUMBER(SEARCH("0.1 CM",'Model output'!V262)), ISNUMBER(SEARCH("less than 0.2 mm",'Model output'!V262)), ISNUMBER(SEARCH("less than 1.0 mm",'Model output'!V262)), ISNUMBER(SEARCH("less than 0.5 mm",'Model output'!V262)), ISNUMBER(SEARCH("abut",'Model output'!V262))), "negative", "positive")</f>
        <v>negative</v>
      </c>
      <c r="AE263" s="40"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OR(ISNUMBER(SEARCH("papillary",N263,1)),ISNUMBER(SEARCH("papillary carcinoma",O263,1))),S263="positive"),AND(AND(ISNUMBER(J263),J263&gt;=5),M263=""),AND(AND(ISNUMBER(J263),J263&gt;=5),AND(ISNUMBER(M263),M263&gt;=1)),AND(ISNUMBER(SERACH("papillary",N263)),OR(Y263="positive",Z263="positive"), ISNUMBER(SEARCH("BRAF",AB263)))),"intermediate","low"))</f>
        <v>high</v>
      </c>
      <c r="AF263" s="41" t="str">
        <f t="shared" si="59"/>
        <v>2</v>
      </c>
      <c r="AG263" s="41" t="str">
        <f t="shared" si="60"/>
        <v>1b</v>
      </c>
      <c r="AH263" s="41" t="str">
        <f t="shared" si="61"/>
        <v>0</v>
      </c>
      <c r="AI263" s="46" t="str">
        <f t="shared" si="62"/>
        <v>I</v>
      </c>
      <c r="AJ263" s="40" t="s">
        <v>738</v>
      </c>
      <c r="AK263" s="45" t="s">
        <v>1005</v>
      </c>
      <c r="AL263" s="45" t="s">
        <v>1002</v>
      </c>
      <c r="AM263" s="45" t="s">
        <v>1006</v>
      </c>
      <c r="AN263" s="45" t="s">
        <v>67</v>
      </c>
      <c r="AO263" s="12">
        <f t="shared" si="63"/>
        <v>1</v>
      </c>
      <c r="AP263" s="15">
        <f t="shared" si="64"/>
        <v>1</v>
      </c>
      <c r="AQ263" s="15">
        <f t="shared" si="65"/>
        <v>1</v>
      </c>
      <c r="AR263" s="15">
        <f t="shared" si="66"/>
        <v>1</v>
      </c>
      <c r="AS263" s="26">
        <f t="shared" si="67"/>
        <v>1</v>
      </c>
    </row>
    <row r="264" spans="1:45">
      <c r="A264" t="str">
        <f>'Model output'!A263</f>
        <v>TCGA-H2-A26U</v>
      </c>
      <c r="B264" s="52">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56"/>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output'!G263)),AND(ISNUMBER(SEARCH("3",'Model output'!G263)),NOT(ISNUMBER(SEARCH("N3",'Model output'!G263)))),ISNUMBER(SEARCH("IV",'Model output'!G263)),ISNUMBER(SEARCH("four",'Model output'!G263)),ISNUMBER(SEARCH("4",'Model output'!G263)),ISNUMBER(SEARCH("V ",'Model output'!G263)),ISNUMBER(SEARCH("five",'Model output'!G263)),ISNUMBER(SEARCH("5",'Model output'!G263))))), "lateral", "central"))</f>
        <v/>
      </c>
      <c r="H264" t="str">
        <f>IF('Model output'!H263="","negative", IF('Model output'!H263=" ", "negative", IF('Model output'!H263="[]", "negative", IF(ISNUMBER(SEARCH("lymph node",'Model output'!H263)),"negative", IF(ISNUMBER(SEARCH("adipose tissue",'Model output'!H263)), "negative", IF(ISNUMBER(SEARCH("neck dissection",'Model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58"/>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 carcinoma</v>
      </c>
      <c r="O264" t="str">
        <f>IF('Model output'!M263="","",'Model output'!M263)</f>
        <v/>
      </c>
      <c r="P264" t="str">
        <f>IF('Model output'!N263="","",'Model output'!N263)</f>
        <v>1.5 cm, 3.5 mm, 1 mm</v>
      </c>
      <c r="Q264" t="str">
        <f t="shared" si="57"/>
        <v>1.5mm,3.5mm,1mm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0.35</v>
      </c>
      <c r="S264" t="str">
        <f>IF(OR('Model output'!P263="",'Model output'!P263="C",ISNUMBER(SEARCH("Not identified", 'Model output'!P263)),ISNUMBER(SEARCH("Absent",'Model output'!P263)),ISNUMBER(SEARCH("Absence",'Model output'!P263)),AND(ISNUMBER(SEARCH("No",'Model output'!P263)),NOT(ISNUMBER(SEARCH("diagnostic",'Model output'!P263)))),ISNUMBER(SEARCH("Negative",'Model output'!P263))),"negative","positive")</f>
        <v>negative</v>
      </c>
      <c r="T264">
        <f>IF('Model output'!O263="","",'Model output'!O263)</f>
        <v>4</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positive</v>
      </c>
      <c r="X264" s="19" t="str">
        <f>IF('Model output'!S263="","",'Model output'!S263)</f>
        <v>perithyroidal fibradipose tissue</v>
      </c>
      <c r="Y264" t="str">
        <f>IF(OR('Model output'!S263="",ISNUMBER(SEARCH("No extension",'Model output'!S263)),ISNUMBER(SEARCH("Absent",'Model output'!S263)),ISNUMBER(SEARCH("Absence",'Model output'!S263)),AND(ISNUMBER(SEARCH("Not identified",'Model output'!S263)),NOT(ISNUMBER(SEARCH("Present, minimal",'Model output'!S263)))),AND(ISNUMBER(SEARCH("No",'Model output'!S263)),NOT(ISNUMBER(SEARCH("carcinoma",'Model output'!S263))),NOT(ISNUMBER(SEARCH("Present, minimal",'Model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muscle",X264)),ISNUMBER(SEARCH("larynx",X264)),AND(ISNUMBER(SEARCH("trachea",X264)),NOT(ISNUMBER(SEARCH("peritracheal fibroadipose tissue",X264)))),ISNUMBER(SEARCH("esophagus",X264)),ISNUMBER(SEARCH("recurrent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33" t="str">
        <f>IF(OR('Model output'!V263="", AND(ISERROR(SEARCH("Positive",'Model output'!V263)), ISNUMBER(SEARCH("Negative",'Model output'!V263))), ISNUMBER(SEARCH("Cannot be assessed",'Model output'!V263)), AND(ISNUMBER(SEARCH("Uninvolved",'Model output'!V263)),NOT(ISNUMBER(SEARCH("margin(s) involved",'Model output'!V263))),NOT(ISNUMBER(SEARCH("Involved by carcinoma for the second tumor",'Model output'!V263)))), ISNUMBER(SEARCH("No involvement",'Model output'!V263)), AND(NOT(ISNUMBER(SEARCH("focal",'Model output'!V263))),ISNUMBER(SEARCH("Free",'Model output'!V263))), ISNUMBER(SEARCH("narrowly excised",'Model output'!V263)), ISNUMBER(SEARCH("none",'Model output'!V263)), ISNUMBER(SEARCH("R0",'Model output'!V263)), ISNUMBER(SEARCH("&lt;0.2 mm",'Model output'!V263)), ISNUMBER(SEARCH("1 mm",'Model output'!V263)), ISNUMBER(SEARCH("0.1 CM",'Model output'!V263)), ISNUMBER(SEARCH("less than 0.2 mm",'Model output'!V263)), ISNUMBER(SEARCH("less than 1.0 mm",'Model output'!V263)), ISNUMBER(SEARCH("less than 0.5 mm",'Model output'!V263)), ISNUMBER(SEARCH("abut",'Model output'!V263))), "negative", "positive")</f>
        <v>positive</v>
      </c>
      <c r="AE264" s="40"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OR(ISNUMBER(SEARCH("papillary",N264,1)),ISNUMBER(SEARCH("papillary carcinoma",O264,1))),S264="positive"),AND(AND(ISNUMBER(J264),J264&gt;=5),M264=""),AND(AND(ISNUMBER(J264),J264&gt;=5),AND(ISNUMBER(M264),M264&gt;=1)),AND(ISNUMBER(SERACH("papillary",N264)),OR(Y264="positive",Z264="positive"), ISNUMBER(SEARCH("BRAF",AB264)))),"intermediate","low"))</f>
        <v>high</v>
      </c>
      <c r="AF264" s="41" t="str">
        <f t="shared" si="59"/>
        <v>1a</v>
      </c>
      <c r="AG264" s="41" t="str">
        <f t="shared" si="60"/>
        <v>0</v>
      </c>
      <c r="AH264" s="41" t="str">
        <f t="shared" si="61"/>
        <v>0</v>
      </c>
      <c r="AI264" s="46" t="str">
        <f t="shared" si="62"/>
        <v>I</v>
      </c>
      <c r="AJ264" s="40" t="s">
        <v>738</v>
      </c>
      <c r="AK264" s="45" t="s">
        <v>1002</v>
      </c>
      <c r="AL264" s="45" t="s">
        <v>1003</v>
      </c>
      <c r="AM264" s="45" t="s">
        <v>1006</v>
      </c>
      <c r="AN264" s="45" t="s">
        <v>67</v>
      </c>
      <c r="AO264" s="12">
        <f t="shared" si="63"/>
        <v>1</v>
      </c>
      <c r="AP264" s="15">
        <f t="shared" si="64"/>
        <v>0</v>
      </c>
      <c r="AQ264" s="15">
        <f t="shared" si="65"/>
        <v>1</v>
      </c>
      <c r="AR264" s="15">
        <f t="shared" si="66"/>
        <v>1</v>
      </c>
      <c r="AS264" s="26">
        <f t="shared" si="67"/>
        <v>1</v>
      </c>
    </row>
    <row r="265" spans="1:45">
      <c r="A265" t="str">
        <f>'Model output'!A264</f>
        <v>TCGA-H2-A2K9</v>
      </c>
      <c r="B265" s="52">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4a</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1b</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56"/>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output'!G264)),AND(ISNUMBER(SEARCH("3",'Model output'!G264)),NOT(ISNUMBER(SEARCH("N3",'Model output'!G264)))),ISNUMBER(SEARCH("IV",'Model output'!G264)),ISNUMBER(SEARCH("four",'Model output'!G264)),ISNUMBER(SEARCH("4",'Model output'!G264)),ISNUMBER(SEARCH("V ",'Model output'!G264)),ISNUMBER(SEARCH("five",'Model output'!G264)),ISNUMBER(SEARCH("5",'Model output'!G264))))), "lateral", "central"))</f>
        <v>lateral</v>
      </c>
      <c r="H265" t="str">
        <f>IF('Model output'!H264="","negative", IF('Model output'!H264=" ", "negative", IF('Model output'!H264="[]", "negative", IF(ISNUMBER(SEARCH("lymph node",'Model output'!H264)),"negative", IF(ISNUMBER(SEARCH("adipose tissue",'Model output'!H264)), "negative", IF(ISNUMBER(SEARCH("neck dissection",'Model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58"/>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 carcinoma, papillary and follicular variant</v>
      </c>
      <c r="O265" t="str">
        <f>IF('Model output'!M264="","",'Model output'!M264)</f>
        <v/>
      </c>
      <c r="P265" t="str">
        <f>IF('Model output'!N264="","",'Model output'!N264)</f>
        <v>2.8 cm</v>
      </c>
      <c r="Q265" t="str">
        <f t="shared" si="57"/>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output'!P264="",'Model output'!P264="C",ISNUMBER(SEARCH("Not identified", 'Model output'!P264)),ISNUMBER(SEARCH("Absent",'Model output'!P264)),ISNUMBER(SEARCH("Absence",'Model output'!P264)),AND(ISNUMBER(SEARCH("No",'Model output'!P264)),NOT(ISNUMBER(SEARCH("diagnostic",'Model output'!P264)))),ISNUMBER(SEARCH("Negative",'Model output'!P264))),"negative","positive")</f>
        <v>positive</v>
      </c>
      <c r="T265">
        <f>IF('Model output'!O264="","",'Model output'!O264)</f>
        <v>2</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9" t="str">
        <f>IF('Model output'!S264="","",'Model output'!S264)</f>
        <v/>
      </c>
      <c r="Y265" t="str">
        <f>IF(OR('Model output'!S264="",ISNUMBER(SEARCH("No extension",'Model output'!S264)),ISNUMBER(SEARCH("Absent",'Model output'!S264)),ISNUMBER(SEARCH("Absence",'Model output'!S264)),AND(ISNUMBER(SEARCH("Not identified",'Model output'!S264)),NOT(ISNUMBER(SEARCH("Present, minimal",'Model output'!S264)))),AND(ISNUMBER(SEARCH("No",'Model output'!S264)),NOT(ISNUMBER(SEARCH("carcinoma",'Model output'!S264))),NOT(ISNUMBER(SEARCH("Present, minimal",'Model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muscle",X265)),ISNUMBER(SEARCH("larynx",X265)),AND(ISNUMBER(SEARCH("trachea",X265)),NOT(ISNUMBER(SEARCH("peritracheal fibroadipose tissue",X265)))),ISNUMBER(SEARCH("esophagus",X265)),ISNUMBER(SEARCH("recurrent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33" t="str">
        <f>IF(OR('Model output'!V264="", AND(ISERROR(SEARCH("Positive",'Model output'!V264)), ISNUMBER(SEARCH("Negative",'Model output'!V264))), ISNUMBER(SEARCH("Cannot be assessed",'Model output'!V264)), AND(ISNUMBER(SEARCH("Uninvolved",'Model output'!V264)),NOT(ISNUMBER(SEARCH("margin(s) involved",'Model output'!V264))),NOT(ISNUMBER(SEARCH("Involved by carcinoma for the second tumor",'Model output'!V264)))), ISNUMBER(SEARCH("No involvement",'Model output'!V264)), AND(NOT(ISNUMBER(SEARCH("focal",'Model output'!V264))),ISNUMBER(SEARCH("Free",'Model output'!V264))), ISNUMBER(SEARCH("narrowly excised",'Model output'!V264)), ISNUMBER(SEARCH("none",'Model output'!V264)), ISNUMBER(SEARCH("R0",'Model output'!V264)), ISNUMBER(SEARCH("&lt;0.2 mm",'Model output'!V264)), ISNUMBER(SEARCH("1 mm",'Model output'!V264)), ISNUMBER(SEARCH("0.1 CM",'Model output'!V264)), ISNUMBER(SEARCH("less than 0.2 mm",'Model output'!V264)), ISNUMBER(SEARCH("less than 1.0 mm",'Model output'!V264)), ISNUMBER(SEARCH("less than 0.5 mm",'Model output'!V264)), ISNUMBER(SEARCH("abut",'Model output'!V264))), "negative", "positive")</f>
        <v>negative</v>
      </c>
      <c r="AE265" s="40"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OR(ISNUMBER(SEARCH("papillary",N265,1)),ISNUMBER(SEARCH("papillary carcinoma",O265,1))),S265="positive"),AND(AND(ISNUMBER(J265),J265&gt;=5),M265=""),AND(AND(ISNUMBER(J265),J265&gt;=5),AND(ISNUMBER(M265),M265&gt;=1)),AND(ISNUMBER(SERACH("papillary",N265)),OR(Y265="positive",Z265="positive"), ISNUMBER(SEARCH("BRAF",AB265)))),"intermediate","low"))</f>
        <v>intermediate</v>
      </c>
      <c r="AF265" s="41" t="str">
        <f t="shared" si="59"/>
        <v>2</v>
      </c>
      <c r="AG265" s="41" t="str">
        <f t="shared" si="60"/>
        <v>1b</v>
      </c>
      <c r="AH265" s="41" t="str">
        <f t="shared" si="61"/>
        <v>0</v>
      </c>
      <c r="AI265" s="46" t="str">
        <f t="shared" si="62"/>
        <v>I</v>
      </c>
      <c r="AJ265" s="40" t="s">
        <v>742</v>
      </c>
      <c r="AK265" s="45" t="s">
        <v>1005</v>
      </c>
      <c r="AL265" s="45" t="s">
        <v>1007</v>
      </c>
      <c r="AM265" s="45" t="s">
        <v>1006</v>
      </c>
      <c r="AN265" s="45" t="s">
        <v>67</v>
      </c>
      <c r="AO265" s="12">
        <f t="shared" ca="1" si="63"/>
        <v>1</v>
      </c>
      <c r="AP265" s="15">
        <f t="shared" si="64"/>
        <v>1</v>
      </c>
      <c r="AQ265" s="15">
        <f t="shared" si="65"/>
        <v>0</v>
      </c>
      <c r="AR265" s="15">
        <f t="shared" si="66"/>
        <v>1</v>
      </c>
      <c r="AS265" s="26">
        <f t="shared" si="67"/>
        <v>1</v>
      </c>
    </row>
    <row r="266" spans="1:45">
      <c r="A266" t="str">
        <f>'Model output'!A265</f>
        <v>TCGA-H2-A3RI</v>
      </c>
      <c r="B266" s="52">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56"/>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output'!G265)),AND(ISNUMBER(SEARCH("3",'Model output'!G265)),NOT(ISNUMBER(SEARCH("N3",'Model output'!G265)))),ISNUMBER(SEARCH("IV",'Model output'!G265)),ISNUMBER(SEARCH("four",'Model output'!G265)),ISNUMBER(SEARCH("4",'Model output'!G265)),ISNUMBER(SEARCH("V ",'Model output'!G265)),ISNUMBER(SEARCH("five",'Model output'!G265)),ISNUMBER(SEARCH("5",'Model output'!G265))))), "lateral", "central"))</f>
        <v/>
      </c>
      <c r="H266" t="str">
        <f>IF('Model output'!H265="","negative", IF('Model output'!H265=" ", "negative", IF('Model output'!H265="[]", "negative", IF(ISNUMBER(SEARCH("lymph node",'Model output'!H265)),"negative", IF(ISNUMBER(SEARCH("adipose tissue",'Model output'!H265)), "negative", IF(ISNUMBER(SEARCH("neck dissection",'Model output'!H265)),"negative","positive"))))))</f>
        <v>negative</v>
      </c>
      <c r="I266" t="str">
        <f>IF('Model output'!I265="","",IF(ISNUMBER('Model output'!I265),'Model output'!I265,1))</f>
        <v/>
      </c>
      <c r="J266" t="str">
        <f>IF('Model output'!J265="","",IF(AND(ISNUMBER('Model output'!J265),'Model output'!J265&lt;=I266),'Model output'!J265,IF(ISNUMBER(SEARCH("0/",'Model output'!J265)),0,1)))</f>
        <v/>
      </c>
      <c r="K266" t="str" cm="1">
        <f t="array" ref="K266">IF(COUNT(FIND({0,1,2,3,4,5,6,7,8,9},'Model output'!K265))&gt;0,'Model output'!K265,"")</f>
        <v/>
      </c>
      <c r="L266" s="8" t="str">
        <f t="shared" si="58"/>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 carcinoma</v>
      </c>
      <c r="O266" t="str">
        <f>IF('Model output'!M265="","",'Model output'!M265)</f>
        <v/>
      </c>
      <c r="P266" t="str">
        <f>IF('Model output'!N265="","",'Model output'!N265)</f>
        <v>2.7 cm</v>
      </c>
      <c r="Q266" t="str">
        <f t="shared" si="57"/>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output'!P265="",'Model output'!P265="C",ISNUMBER(SEARCH("Not identified", 'Model output'!P265)),ISNUMBER(SEARCH("Absent",'Model output'!P265)),ISNUMBER(SEARCH("Absence",'Model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9" t="str">
        <f>IF('Model output'!S265="","",'Model output'!S265)</f>
        <v>perithyroidal fat</v>
      </c>
      <c r="Y266" t="str">
        <f>IF(OR('Model output'!S265="",ISNUMBER(SEARCH("No extension",'Model output'!S265)),ISNUMBER(SEARCH("Absent",'Model output'!S265)),ISNUMBER(SEARCH("Absence",'Model output'!S265)),AND(ISNUMBER(SEARCH("Not identified",'Model output'!S265)),NOT(ISNUMBER(SEARCH("Present, minimal",'Model output'!S265)))),AND(ISNUMBER(SEARCH("No",'Model output'!S265)),NOT(ISNUMBER(SEARCH("carcinoma",'Model output'!S265))),NOT(ISNUMBER(SEARCH("Present, minimal",'Model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muscle",X266)),ISNUMBER(SEARCH("larynx",X266)),AND(ISNUMBER(SEARCH("trachea",X266)),NOT(ISNUMBER(SEARCH("peritracheal fibroadipose tissue",X266)))),ISNUMBER(SEARCH("esophagus",X266)),ISNUMBER(SEARCH("recurrent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33" t="str">
        <f>IF(OR('Model output'!V265="", AND(ISERROR(SEARCH("Positive",'Model output'!V265)), ISNUMBER(SEARCH("Negative",'Model output'!V265))), ISNUMBER(SEARCH("Cannot be assessed",'Model output'!V265)), AND(ISNUMBER(SEARCH("Uninvolved",'Model output'!V265)),NOT(ISNUMBER(SEARCH("margin(s) involved",'Model output'!V265))),NOT(ISNUMBER(SEARCH("Involved by carcinoma for the second tumor",'Model output'!V265)))), ISNUMBER(SEARCH("No involvement",'Model output'!V265)), AND(NOT(ISNUMBER(SEARCH("focal",'Model output'!V265))),ISNUMBER(SEARCH("Free",'Model output'!V265))), ISNUMBER(SEARCH("narrowly excised",'Model output'!V265)), ISNUMBER(SEARCH("none",'Model output'!V265)), ISNUMBER(SEARCH("R0",'Model output'!V265)), ISNUMBER(SEARCH("&lt;0.2 mm",'Model output'!V265)), ISNUMBER(SEARCH("1 mm",'Model output'!V265)), ISNUMBER(SEARCH("0.1 CM",'Model output'!V265)), ISNUMBER(SEARCH("less than 0.2 mm",'Model output'!V265)), ISNUMBER(SEARCH("less than 1.0 mm",'Model output'!V265)), ISNUMBER(SEARCH("less than 0.5 mm",'Model output'!V265)), ISNUMBER(SEARCH("abut",'Model output'!V265))), "negative", "positive")</f>
        <v>negative</v>
      </c>
      <c r="AE266" s="40"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OR(ISNUMBER(SEARCH("papillary",N266,1)),ISNUMBER(SEARCH("papillary carcinoma",O266,1))),S266="positive"),AND(AND(ISNUMBER(J266),J266&gt;=5),M266=""),AND(AND(ISNUMBER(J266),J266&gt;=5),AND(ISNUMBER(M266),M266&gt;=1)),AND(ISNUMBER(SERACH("papillary",N266)),OR(Y266="positive",Z266="positive"), ISNUMBER(SEARCH("BRAF",AB266)))),"intermediate","low"))</f>
        <v>intermediate</v>
      </c>
      <c r="AF266" s="41" t="str">
        <f t="shared" si="59"/>
        <v>2</v>
      </c>
      <c r="AG266" s="41" t="str">
        <f t="shared" si="60"/>
        <v>0</v>
      </c>
      <c r="AH266" s="41" t="str">
        <f t="shared" si="61"/>
        <v>0</v>
      </c>
      <c r="AI266" s="46" t="str">
        <f t="shared" si="62"/>
        <v>I</v>
      </c>
      <c r="AJ266" s="40" t="s">
        <v>742</v>
      </c>
      <c r="AK266" s="45" t="s">
        <v>1005</v>
      </c>
      <c r="AL266" s="45" t="s">
        <v>1003</v>
      </c>
      <c r="AM266" s="45" t="s">
        <v>1006</v>
      </c>
      <c r="AN266" s="45" t="s">
        <v>67</v>
      </c>
      <c r="AO266" s="12">
        <f t="shared" ca="1" si="63"/>
        <v>1</v>
      </c>
      <c r="AP266" s="15">
        <f t="shared" si="64"/>
        <v>1</v>
      </c>
      <c r="AQ266" s="15">
        <f t="shared" si="65"/>
        <v>1</v>
      </c>
      <c r="AR266" s="15">
        <f t="shared" si="66"/>
        <v>1</v>
      </c>
      <c r="AS266" s="26">
        <f t="shared" si="67"/>
        <v>1</v>
      </c>
    </row>
    <row r="267" spans="1:45">
      <c r="A267" t="str">
        <f>'Model output'!A266</f>
        <v>TCGA-H2-A421</v>
      </c>
      <c r="B267" s="52">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56"/>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output'!G266)),AND(ISNUMBER(SEARCH("3",'Model output'!G266)),NOT(ISNUMBER(SEARCH("N3",'Model output'!G266)))),ISNUMBER(SEARCH("IV",'Model output'!G266)),ISNUMBER(SEARCH("four",'Model output'!G266)),ISNUMBER(SEARCH("4",'Model output'!G266)),ISNUMBER(SEARCH("V ",'Model output'!G266)),ISNUMBER(SEARCH("five",'Model output'!G266)),ISNUMBER(SEARCH("5",'Model output'!G266))))), "lateral", "central"))</f>
        <v>central</v>
      </c>
      <c r="H267" t="str">
        <f>IF('Model output'!H266="","negative", IF('Model output'!H266=" ", "negative", IF('Model output'!H266="[]", "negative", IF(ISNUMBER(SEARCH("lymph node",'Model output'!H266)),"negative", IF(ISNUMBER(SEARCH("adipose tissue",'Model output'!H266)), "negative", IF(ISNUMBER(SEARCH("neck dissection",'Model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58"/>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57"/>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output'!P266="",'Model output'!P266="C",ISNUMBER(SEARCH("Not identified", 'Model output'!P266)),ISNUMBER(SEARCH("Absent",'Model output'!P266)),ISNUMBER(SEARCH("Absence",'Model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negative</v>
      </c>
      <c r="X267" s="19" t="str">
        <f>IF('Model output'!S266="","",'Model output'!S266)</f>
        <v/>
      </c>
      <c r="Y267" t="str">
        <f>IF(OR('Model output'!S266="",ISNUMBER(SEARCH("No extension",'Model output'!S266)),ISNUMBER(SEARCH("Absent",'Model output'!S266)),ISNUMBER(SEARCH("Absence",'Model output'!S266)),AND(ISNUMBER(SEARCH("Not identified",'Model output'!S266)),NOT(ISNUMBER(SEARCH("Present, minimal",'Model output'!S266)))),AND(ISNUMBER(SEARCH("No",'Model output'!S266)),NOT(ISNUMBER(SEARCH("carcinoma",'Model output'!S266))),NOT(ISNUMBER(SEARCH("Present, minimal",'Model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muscle",X267)),ISNUMBER(SEARCH("larynx",X267)),AND(ISNUMBER(SEARCH("trachea",X267)),NOT(ISNUMBER(SEARCH("peritracheal fibroadipose tissue",X267)))),ISNUMBER(SEARCH("esophagus",X267)),ISNUMBER(SEARCH("recurrent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33" t="str">
        <f>IF(OR('Model output'!V266="", AND(ISERROR(SEARCH("Positive",'Model output'!V266)), ISNUMBER(SEARCH("Negative",'Model output'!V266))), ISNUMBER(SEARCH("Cannot be assessed",'Model output'!V266)), AND(ISNUMBER(SEARCH("Uninvolved",'Model output'!V266)),NOT(ISNUMBER(SEARCH("margin(s) involved",'Model output'!V266))),NOT(ISNUMBER(SEARCH("Involved by carcinoma for the second tumor",'Model output'!V266)))), ISNUMBER(SEARCH("No involvement",'Model output'!V266)), AND(NOT(ISNUMBER(SEARCH("focal",'Model output'!V266))),ISNUMBER(SEARCH("Free",'Model output'!V266))), ISNUMBER(SEARCH("narrowly excised",'Model output'!V266)), ISNUMBER(SEARCH("none",'Model output'!V266)), ISNUMBER(SEARCH("R0",'Model output'!V266)), ISNUMBER(SEARCH("&lt;0.2 mm",'Model output'!V266)), ISNUMBER(SEARCH("1 mm",'Model output'!V266)), ISNUMBER(SEARCH("0.1 CM",'Model output'!V266)), ISNUMBER(SEARCH("less than 0.2 mm",'Model output'!V266)), ISNUMBER(SEARCH("less than 1.0 mm",'Model output'!V266)), ISNUMBER(SEARCH("less than 0.5 mm",'Model output'!V266)), ISNUMBER(SEARCH("abut",'Model output'!V266))), "negative", "positive")</f>
        <v>positive</v>
      </c>
      <c r="AE267" s="40"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OR(ISNUMBER(SEARCH("papillary",N267,1)),ISNUMBER(SEARCH("papillary carcinoma",O267,1))),S267="positive"),AND(AND(ISNUMBER(J267),J267&gt;=5),M267=""),AND(AND(ISNUMBER(J267),J267&gt;=5),AND(ISNUMBER(M267),M267&gt;=1)),AND(ISNUMBER(SERACH("papillary",N267)),OR(Y267="positive",Z267="positive"), ISNUMBER(SEARCH("BRAF",AB267)))),"intermediate","low"))</f>
        <v>high</v>
      </c>
      <c r="AF267" s="41" t="str">
        <f t="shared" si="59"/>
        <v>1b</v>
      </c>
      <c r="AG267" s="41" t="str">
        <f t="shared" si="60"/>
        <v>1a</v>
      </c>
      <c r="AH267" s="41" t="str">
        <f t="shared" si="61"/>
        <v>0</v>
      </c>
      <c r="AI267" s="46" t="str">
        <f t="shared" si="62"/>
        <v>I</v>
      </c>
      <c r="AJ267" s="40" t="s">
        <v>738</v>
      </c>
      <c r="AK267" s="45" t="s">
        <v>1002</v>
      </c>
      <c r="AL267" s="45" t="s">
        <v>1007</v>
      </c>
      <c r="AM267" s="45" t="s">
        <v>1003</v>
      </c>
      <c r="AN267" s="45" t="s">
        <v>67</v>
      </c>
      <c r="AO267" s="12">
        <f t="shared" si="63"/>
        <v>1</v>
      </c>
      <c r="AP267" s="15">
        <f t="shared" si="64"/>
        <v>1</v>
      </c>
      <c r="AQ267" s="15">
        <f t="shared" si="65"/>
        <v>1</v>
      </c>
      <c r="AR267" s="15">
        <f t="shared" si="66"/>
        <v>1</v>
      </c>
      <c r="AS267" s="26">
        <f t="shared" si="67"/>
        <v>1</v>
      </c>
    </row>
    <row r="268" spans="1:45">
      <c r="A268" t="str">
        <f>'Model output'!A267</f>
        <v>TCGA-H2-A422</v>
      </c>
      <c r="B268" s="52">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56"/>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output'!G267)),AND(ISNUMBER(SEARCH("3",'Model output'!G267)),NOT(ISNUMBER(SEARCH("N3",'Model output'!G267)))),ISNUMBER(SEARCH("IV",'Model output'!G267)),ISNUMBER(SEARCH("four",'Model output'!G267)),ISNUMBER(SEARCH("4",'Model output'!G267)),ISNUMBER(SEARCH("V ",'Model output'!G267)),ISNUMBER(SEARCH("five",'Model output'!G267)),ISNUMBER(SEARCH("5",'Model output'!G267))))), "lateral", "central"))</f>
        <v/>
      </c>
      <c r="H268" t="str">
        <f>IF('Model output'!H267="","negative", IF('Model output'!H267=" ", "negative", IF('Model output'!H267="[]", "negative", IF(ISNUMBER(SEARCH("lymph node",'Model output'!H267)),"negative", IF(ISNUMBER(SEARCH("adipose tissue",'Model output'!H267)), "negative", IF(ISNUMBER(SEARCH("neck dissection",'Model output'!H267)),"negative","positive"))))))</f>
        <v>negative</v>
      </c>
      <c r="I268" t="str">
        <f>IF('Model output'!I267="","",IF(ISNUMBER('Model output'!I267),'Model output'!I267,1))</f>
        <v/>
      </c>
      <c r="J268" t="str">
        <f>IF('Model output'!J267="","",IF(AND(ISNUMBER('Model output'!J267),'Model output'!J267&lt;=I268),'Model output'!J267,IF(ISNUMBER(SEARCH("0/",'Model output'!J267)),0,1)))</f>
        <v/>
      </c>
      <c r="K268" t="str" cm="1">
        <f t="array" ref="K268">IF(COUNT(FIND({0,1,2,3,4,5,6,7,8,9},'Model output'!K267))&gt;0,'Model output'!K267,"")</f>
        <v/>
      </c>
      <c r="L268" s="8" t="str">
        <f t="shared" si="58"/>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 carcinoma</v>
      </c>
      <c r="O268" t="str">
        <f>IF('Model output'!M267="","",'Model output'!M267)</f>
        <v>classical</v>
      </c>
      <c r="P268" t="str">
        <f>IF('Model output'!N267="","",'Model output'!N267)</f>
        <v>3 CM</v>
      </c>
      <c r="Q268" t="str">
        <f t="shared" si="57"/>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output'!P267="",'Model output'!P267="C",ISNUMBER(SEARCH("Not identified", 'Model output'!P267)),ISNUMBER(SEARCH("Absent",'Model output'!P267)),ISNUMBER(SEARCH("Absence",'Model output'!P267)),AND(ISNUMBER(SEARCH("No",'Model output'!P267)),NOT(ISNUMBER(SEARCH("diagnostic",'Model output'!P267)))),ISNUMBER(SEARCH("Negative",'Model output'!P267))),"negative","positive")</f>
        <v>positive</v>
      </c>
      <c r="T268">
        <f>IF('Model output'!O267="","",'Model output'!O267)</f>
        <v>2</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9" t="str">
        <f>IF('Model output'!S267="","",'Model output'!S267)</f>
        <v/>
      </c>
      <c r="Y268" t="str">
        <f>IF(OR('Model output'!S267="",ISNUMBER(SEARCH("No extension",'Model output'!S267)),ISNUMBER(SEARCH("Absent",'Model output'!S267)),ISNUMBER(SEARCH("Absence",'Model output'!S267)),AND(ISNUMBER(SEARCH("Not identified",'Model output'!S267)),NOT(ISNUMBER(SEARCH("Present, minimal",'Model output'!S267)))),AND(ISNUMBER(SEARCH("No",'Model output'!S267)),NOT(ISNUMBER(SEARCH("carcinoma",'Model output'!S267))),NOT(ISNUMBER(SEARCH("Present, minimal",'Model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muscle",X268)),ISNUMBER(SEARCH("larynx",X268)),AND(ISNUMBER(SEARCH("trachea",X268)),NOT(ISNUMBER(SEARCH("peritracheal fibroadipose tissue",X268)))),ISNUMBER(SEARCH("esophagus",X268)),ISNUMBER(SEARCH("recurrent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33" t="str">
        <f>IF(OR('Model output'!V267="", AND(ISERROR(SEARCH("Positive",'Model output'!V267)), ISNUMBER(SEARCH("Negative",'Model output'!V267))), ISNUMBER(SEARCH("Cannot be assessed",'Model output'!V267)), AND(ISNUMBER(SEARCH("Uninvolved",'Model output'!V267)),NOT(ISNUMBER(SEARCH("margin(s) involved",'Model output'!V267))),NOT(ISNUMBER(SEARCH("Involved by carcinoma for the second tumor",'Model output'!V267)))), ISNUMBER(SEARCH("No involvement",'Model output'!V267)), AND(NOT(ISNUMBER(SEARCH("focal",'Model output'!V267))),ISNUMBER(SEARCH("Free",'Model output'!V267))), ISNUMBER(SEARCH("narrowly excised",'Model output'!V267)), ISNUMBER(SEARCH("none",'Model output'!V267)), ISNUMBER(SEARCH("R0",'Model output'!V267)), ISNUMBER(SEARCH("&lt;0.2 mm",'Model output'!V267)), ISNUMBER(SEARCH("1 mm",'Model output'!V267)), ISNUMBER(SEARCH("0.1 CM",'Model output'!V267)), ISNUMBER(SEARCH("less than 0.2 mm",'Model output'!V267)), ISNUMBER(SEARCH("less than 1.0 mm",'Model output'!V267)), ISNUMBER(SEARCH("less than 0.5 mm",'Model output'!V267)), ISNUMBER(SEARCH("abut",'Model output'!V267))), "negative", "positive")</f>
        <v>negative</v>
      </c>
      <c r="AE268" s="40"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OR(ISNUMBER(SEARCH("papillary",N268,1)),ISNUMBER(SEARCH("papillary carcinoma",O268,1))),S268="positive"),AND(AND(ISNUMBER(J268),J268&gt;=5),M268=""),AND(AND(ISNUMBER(J268),J268&gt;=5),AND(ISNUMBER(M268),M268&gt;=1)),AND(ISNUMBER(SERACH("papillary",N268)),OR(Y268="positive",Z268="positive"), ISNUMBER(SEARCH("BRAF",AB268)))),"intermediate","low"))</f>
        <v>intermediate</v>
      </c>
      <c r="AF268" s="41" t="str">
        <f t="shared" si="59"/>
        <v>2</v>
      </c>
      <c r="AG268" s="41" t="str">
        <f t="shared" si="60"/>
        <v>0</v>
      </c>
      <c r="AH268" s="41" t="str">
        <f t="shared" si="61"/>
        <v>0</v>
      </c>
      <c r="AI268" s="46" t="str">
        <f t="shared" si="62"/>
        <v>I</v>
      </c>
      <c r="AJ268" s="40" t="s">
        <v>742</v>
      </c>
      <c r="AK268" s="45" t="s">
        <v>1005</v>
      </c>
      <c r="AL268" s="45" t="s">
        <v>1003</v>
      </c>
      <c r="AM268" s="45" t="s">
        <v>1006</v>
      </c>
      <c r="AN268" s="45" t="s">
        <v>67</v>
      </c>
      <c r="AO268" s="12">
        <f t="shared" ca="1" si="63"/>
        <v>1</v>
      </c>
      <c r="AP268" s="15">
        <f t="shared" si="64"/>
        <v>1</v>
      </c>
      <c r="AQ268" s="15">
        <f t="shared" si="65"/>
        <v>1</v>
      </c>
      <c r="AR268" s="15">
        <f t="shared" si="66"/>
        <v>1</v>
      </c>
      <c r="AS268" s="26">
        <f t="shared" si="67"/>
        <v>1</v>
      </c>
    </row>
    <row r="269" spans="1:45">
      <c r="A269" t="str">
        <f>'Model output'!A268</f>
        <v>TCGA-IM-A41Y</v>
      </c>
      <c r="B269" s="52">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X</v>
      </c>
      <c r="F269" t="str">
        <f t="shared" si="56"/>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output'!G268)),AND(ISNUMBER(SEARCH("3",'Model output'!G268)),NOT(ISNUMBER(SEARCH("N3",'Model output'!G268)))),ISNUMBER(SEARCH("IV",'Model output'!G268)),ISNUMBER(SEARCH("four",'Model output'!G268)),ISNUMBER(SEARCH("4",'Model output'!G268)),ISNUMBER(SEARCH("V ",'Model output'!G268)),ISNUMBER(SEARCH("five",'Model output'!G268)),ISNUMBER(SEARCH("5",'Model output'!G268))))), "lateral", "central"))</f>
        <v>central</v>
      </c>
      <c r="H269" t="str">
        <f>IF('Model output'!H268="","negative", IF('Model output'!H268=" ", "negative", IF('Model output'!H268="[]", "negative", IF(ISNUMBER(SEARCH("lymph node",'Model output'!H268)),"negative", IF(ISNUMBER(SEARCH("adipose tissue",'Model output'!H268)), "negative", IF(ISNUMBER(SEARCH("neck dissection",'Model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0.2 cm</v>
      </c>
      <c r="L269" s="8" t="str">
        <f t="shared" si="58"/>
        <v>0.2cm</v>
      </c>
      <c r="M269" cm="1">
        <f t="array" ref="M269">IF(L269="","",IF(ISNUMBER(SEARCH("cm",L269)),MAX(VALUE(SUBSTITUTE(_xlfn.FILTERXML("&lt;t&gt;&lt;s&gt;"&amp;SUBSTITUTE(L269,",","&lt;/s&gt;&lt;s&gt;")&amp;"&lt;/s&gt;&lt;/t&gt;","//s"),"cm",""))),MAX(VALUE(SUBSTITUTE(_xlfn.FILTERXML("&lt;t&gt;&lt;s&gt;"&amp;SUBSTITUTE(L269,",","&lt;/s&gt;&lt;s&gt;")&amp;"&lt;/s&gt;&lt;/t&gt;","//s"),"mm","")))/10))</f>
        <v>0.2</v>
      </c>
      <c r="N269" t="str">
        <f>IF('Model output'!L268="","",'Model output'!L268)</f>
        <v>Papillary carcinoma</v>
      </c>
      <c r="O269" t="str">
        <f>IF('Model output'!M268="","",'Model output'!M268)</f>
        <v>Diffuse sclerosing variant, Classical (papillary), Follicular, Tall cell</v>
      </c>
      <c r="P269" t="str">
        <f>IF('Model output'!N268="","",'Model output'!N268)</f>
        <v>6.8 cm</v>
      </c>
      <c r="Q269" t="str">
        <f t="shared" si="57"/>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output'!P268="",'Model output'!P268="C",ISNUMBER(SEARCH("Not identified", 'Model output'!P268)),ISNUMBER(SEARCH("Absent",'Model output'!P268)),ISNUMBER(SEARCH("Absence",'Model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9" t="str">
        <f>IF('Model output'!S268="","",'Model output'!S268)</f>
        <v>Minimal, Present in the second tumor</v>
      </c>
      <c r="Y269" t="str">
        <f>IF(OR('Model output'!S268="",ISNUMBER(SEARCH("No extension",'Model output'!S268)),ISNUMBER(SEARCH("Absent",'Model output'!S268)),ISNUMBER(SEARCH("Absence",'Model output'!S268)),AND(ISNUMBER(SEARCH("Not identified",'Model output'!S268)),NOT(ISNUMBER(SEARCH("Present, minimal",'Model output'!S268)))),AND(ISNUMBER(SEARCH("No",'Model output'!S268)),NOT(ISNUMBER(SEARCH("carcinoma",'Model output'!S268))),NOT(ISNUMBER(SEARCH("Present, minimal",'Model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muscle",X269)),ISNUMBER(SEARCH("larynx",X269)),AND(ISNUMBER(SEARCH("trachea",X269)),NOT(ISNUMBER(SEARCH("peritracheal fibroadipose tissue",X269)))),ISNUMBER(SEARCH("esophagus",X269)),ISNUMBER(SEARCH("recurrent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33" t="str">
        <f>IF(OR('Model output'!V268="", AND(ISERROR(SEARCH("Positive",'Model output'!V268)), ISNUMBER(SEARCH("Negative",'Model output'!V268))), ISNUMBER(SEARCH("Cannot be assessed",'Model output'!V268)), AND(ISNUMBER(SEARCH("Uninvolved",'Model output'!V268)),NOT(ISNUMBER(SEARCH("margin(s) involved",'Model output'!V268))),NOT(ISNUMBER(SEARCH("Involved by carcinoma for the second tumor",'Model output'!V268)))), ISNUMBER(SEARCH("No involvement",'Model output'!V268)), AND(NOT(ISNUMBER(SEARCH("focal",'Model output'!V268))),ISNUMBER(SEARCH("Free",'Model output'!V268))), ISNUMBER(SEARCH("narrowly excised",'Model output'!V268)), ISNUMBER(SEARCH("none",'Model output'!V268)), ISNUMBER(SEARCH("R0",'Model output'!V268)), ISNUMBER(SEARCH("&lt;0.2 mm",'Model output'!V268)), ISNUMBER(SEARCH("1 mm",'Model output'!V268)), ISNUMBER(SEARCH("0.1 CM",'Model output'!V268)), ISNUMBER(SEARCH("less than 0.2 mm",'Model output'!V268)), ISNUMBER(SEARCH("less than 1.0 mm",'Model output'!V268)), ISNUMBER(SEARCH("less than 0.5 mm",'Model output'!V268)), ISNUMBER(SEARCH("abut",'Model output'!V268))), "negative", "positive")</f>
        <v>positive</v>
      </c>
      <c r="AE269" s="40" t="str" cm="1">
        <f t="array" ref="AE269">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OR(ISNUMBER(SEARCH("papillary",N269,1)),ISNUMBER(SEARCH("papillary carcinoma",O269,1))),S269="positive"),AND(AND(ISNUMBER(J269),J269&gt;=5),M269=""),AND(AND(ISNUMBER(J269),J269&gt;=5),AND(ISNUMBER(M269),M269&gt;=1)),AND(ISNUMBER(SERACH("papillary",N269)),OR(Y269="positive",Z269="positive"), ISNUMBER(SEARCH("BRAF",AB269)))),"intermediate","low"))</f>
        <v>high</v>
      </c>
      <c r="AF269" s="41" t="str">
        <f t="shared" si="59"/>
        <v>3a</v>
      </c>
      <c r="AG269" s="41" t="str">
        <f t="shared" si="60"/>
        <v>1a</v>
      </c>
      <c r="AH269" s="41" t="str">
        <f t="shared" si="61"/>
        <v>0</v>
      </c>
      <c r="AI269" s="46" t="str">
        <f t="shared" si="62"/>
        <v>I</v>
      </c>
      <c r="AJ269" s="40" t="s">
        <v>738</v>
      </c>
      <c r="AK269" s="45" t="s">
        <v>1008</v>
      </c>
      <c r="AL269" s="45" t="s">
        <v>1007</v>
      </c>
      <c r="AM269" s="45" t="s">
        <v>1006</v>
      </c>
      <c r="AN269" s="45" t="s">
        <v>67</v>
      </c>
      <c r="AO269" s="12">
        <f t="shared" si="63"/>
        <v>1</v>
      </c>
      <c r="AP269" s="15">
        <f t="shared" si="64"/>
        <v>1</v>
      </c>
      <c r="AQ269" s="15">
        <f t="shared" si="65"/>
        <v>1</v>
      </c>
      <c r="AR269" s="15">
        <f t="shared" si="66"/>
        <v>1</v>
      </c>
      <c r="AS269" s="26">
        <f t="shared" si="67"/>
        <v>1</v>
      </c>
    </row>
    <row r="270" spans="1:45">
      <c r="A270" t="str">
        <f>'Model output'!A269</f>
        <v>TCGA-IM-A41Z</v>
      </c>
      <c r="B270" s="52">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56"/>
        <v>positive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output'!G269)),AND(ISNUMBER(SEARCH("3",'Model output'!G269)),NOT(ISNUMBER(SEARCH("N3",'Model output'!G269)))),ISNUMBER(SEARCH("IV",'Model output'!G269)),ISNUMBER(SEARCH("four",'Model output'!G269)),ISNUMBER(SEARCH("4",'Model output'!G269)),ISNUMBER(SEARCH("V ",'Model output'!G269)),ISNUMBER(SEARCH("five",'Model output'!G269)),ISNUMBER(SEARCH("5",'Model output'!G269))))), "lateral", "central"))</f>
        <v>central</v>
      </c>
      <c r="H270" t="str">
        <f>IF('Model output'!H269="","negative", IF('Model output'!H269=" ", "negative", IF('Model output'!H269="[]", "negative", IF(ISNUMBER(SEARCH("lymph node",'Model output'!H269)),"negative", IF(ISNUMBER(SEARCH("adipose tissue",'Model output'!H269)), "negative", IF(ISNUMBER(SEARCH("neck dissection",'Model output'!H269)),"negative","positive"))))))</f>
        <v>negative</v>
      </c>
      <c r="I270">
        <f>IF('Model output'!I269="","",IF(ISNUMBER('Model output'!I269),'Model output'!I269,1))</f>
        <v>20</v>
      </c>
      <c r="J270">
        <f>IF('Model output'!J269="","",IF(AND(ISNUMBER('Model output'!J269),'Model output'!J269&lt;=I270),'Model output'!J269,IF(ISNUMBER(SEARCH("0/",'Model output'!J269)),0,1)))</f>
        <v>1</v>
      </c>
      <c r="K270" t="str" cm="1">
        <f t="array" ref="K270">IF(COUNT(FIND({0,1,2,3,4,5,6,7,8,9},'Model output'!K269))&gt;0,'Model output'!K269,"")</f>
        <v/>
      </c>
      <c r="L270" s="8" t="str">
        <f t="shared" si="58"/>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 carcinoma</v>
      </c>
      <c r="O270" t="str">
        <f>IF('Model output'!M269="","",'Model output'!M269)</f>
        <v>Follicular variant</v>
      </c>
      <c r="P270" t="str">
        <f>IF('Model output'!N269="","",'Model output'!N269)</f>
        <v>1.5 cm, 1.3 cm</v>
      </c>
      <c r="Q270" t="str">
        <f t="shared" si="57"/>
        <v>1.5cm,1.3cm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output'!P269="",'Model output'!P269="C",ISNUMBER(SEARCH("Not identified", 'Model output'!P269)),ISNUMBER(SEARCH("Absent",'Model output'!P269)),ISNUMBER(SEARCH("Absence",'Model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9" t="str">
        <f>IF('Model output'!S269="","",'Model output'!S269)</f>
        <v>Not identified</v>
      </c>
      <c r="Y270" t="str">
        <f>IF(OR('Model output'!S269="",ISNUMBER(SEARCH("No extension",'Model output'!S269)),ISNUMBER(SEARCH("Absent",'Model output'!S269)),ISNUMBER(SEARCH("Absence",'Model output'!S269)),AND(ISNUMBER(SEARCH("Not identified",'Model output'!S269)),NOT(ISNUMBER(SEARCH("Present, minimal",'Model output'!S269)))),AND(ISNUMBER(SEARCH("No",'Model output'!S269)),NOT(ISNUMBER(SEARCH("carcinoma",'Model output'!S269))),NOT(ISNUMBER(SEARCH("Present, minimal",'Model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muscle",X270)),ISNUMBER(SEARCH("larynx",X270)),AND(ISNUMBER(SEARCH("trachea",X270)),NOT(ISNUMBER(SEARCH("peritracheal fibroadipose tissue",X270)))),ISNUMBER(SEARCH("esophagus",X270)),ISNUMBER(SEARCH("recurrent laryngeal nerve",X270))),"positive","negative"))</f>
        <v>negative</v>
      </c>
      <c r="AA270" t="str">
        <f>IF('Model output'!T269="","",IF('Model output'!T269="Not mentioned", "No", "Yes"))</f>
        <v>No</v>
      </c>
      <c r="AB270" t="str">
        <f>IF(AA270&lt;&gt;"Yes","",IF(OR('Model output'!U269="",ISNUMBER(SEARCH("Not identified",'Model output'!U269))),"",'Model output'!U269))</f>
        <v/>
      </c>
      <c r="AC270" s="33" t="str">
        <f>IF(OR('Model output'!V269="", AND(ISERROR(SEARCH("Positive",'Model output'!V269)), ISNUMBER(SEARCH("Negative",'Model output'!V269))), ISNUMBER(SEARCH("Cannot be assessed",'Model output'!V269)), AND(ISNUMBER(SEARCH("Uninvolved",'Model output'!V269)),NOT(ISNUMBER(SEARCH("margin(s) involved",'Model output'!V269))),NOT(ISNUMBER(SEARCH("Involved by carcinoma for the second tumor",'Model output'!V269)))), ISNUMBER(SEARCH("No involvement",'Model output'!V269)), AND(NOT(ISNUMBER(SEARCH("focal",'Model output'!V269))),ISNUMBER(SEARCH("Free",'Model output'!V269))), ISNUMBER(SEARCH("narrowly excised",'Model output'!V269)), ISNUMBER(SEARCH("none",'Model output'!V269)), ISNUMBER(SEARCH("R0",'Model output'!V269)), ISNUMBER(SEARCH("&lt;0.2 mm",'Model output'!V269)), ISNUMBER(SEARCH("1 mm",'Model output'!V269)), ISNUMBER(SEARCH("0.1 CM",'Model output'!V269)), ISNUMBER(SEARCH("less than 0.2 mm",'Model output'!V269)), ISNUMBER(SEARCH("less than 1.0 mm",'Model output'!V269)), ISNUMBER(SEARCH("less than 0.5 mm",'Model output'!V269)), ISNUMBER(SEARCH("abut",'Model output'!V269))), "negative", "positive")</f>
        <v>negative</v>
      </c>
      <c r="AE270" s="40"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OR(ISNUMBER(SEARCH("papillary",N270,1)),ISNUMBER(SEARCH("papillary carcinoma",O270,1))),S270="positive"),AND(AND(ISNUMBER(J270),J270&gt;=5),M270=""),AND(AND(ISNUMBER(J270),J270&gt;=5),AND(ISNUMBER(M270),M270&gt;=1)),AND(ISNUMBER(SERACH("papillary",N270)),OR(Y270="positive",Z270="positive"), ISNUMBER(SEARCH("BRAF",AB270)))),"intermediate","low"))</f>
        <v>low</v>
      </c>
      <c r="AF270" s="41" t="str">
        <f t="shared" si="59"/>
        <v>1b</v>
      </c>
      <c r="AG270" s="41" t="str">
        <f t="shared" si="60"/>
        <v>1a</v>
      </c>
      <c r="AH270" s="41" t="str">
        <f t="shared" si="61"/>
        <v>0</v>
      </c>
      <c r="AI270" s="46" t="str">
        <f t="shared" si="62"/>
        <v>I</v>
      </c>
      <c r="AJ270" s="40" t="s">
        <v>741</v>
      </c>
      <c r="AK270" s="45" t="s">
        <v>1002</v>
      </c>
      <c r="AL270" s="45" t="s">
        <v>1003</v>
      </c>
      <c r="AM270" s="45" t="s">
        <v>1006</v>
      </c>
      <c r="AN270" s="45" t="s">
        <v>67</v>
      </c>
      <c r="AO270" s="12">
        <f t="shared" ca="1" si="63"/>
        <v>1</v>
      </c>
      <c r="AP270" s="15">
        <f t="shared" si="64"/>
        <v>1</v>
      </c>
      <c r="AQ270" s="15">
        <f t="shared" si="65"/>
        <v>0</v>
      </c>
      <c r="AR270" s="15">
        <f t="shared" si="66"/>
        <v>1</v>
      </c>
      <c r="AS270" s="26">
        <f t="shared" si="67"/>
        <v>1</v>
      </c>
    </row>
    <row r="271" spans="1:45">
      <c r="A271" t="str">
        <f>'Model output'!A270</f>
        <v>TCGA-IM-A420</v>
      </c>
      <c r="B271" s="52">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X</v>
      </c>
      <c r="F271" t="str">
        <f t="shared" si="56"/>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output'!G270)),AND(ISNUMBER(SEARCH("3",'Model output'!G270)),NOT(ISNUMBER(SEARCH("N3",'Model output'!G270)))),ISNUMBER(SEARCH("IV",'Model output'!G270)),ISNUMBER(SEARCH("four",'Model output'!G270)),ISNUMBER(SEARCH("4",'Model output'!G270)),ISNUMBER(SEARCH("V ",'Model output'!G270)),ISNUMBER(SEARCH("five",'Model output'!G270)),ISNUMBER(SEARCH("5",'Model output'!G270))))), "lateral", "central"))</f>
        <v>central</v>
      </c>
      <c r="H271" t="str">
        <f>IF('Model output'!H270="","negative", IF('Model output'!H270=" ", "negative", IF('Model output'!H270="[]", "negative", IF(ISNUMBER(SEARCH("lymph node",'Model output'!H270)),"negative", IF(ISNUMBER(SEARCH("adipose tissue",'Model output'!H270)), "negative", IF(ISNUMBER(SEARCH("neck dissection",'Model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58"/>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 carcinoma</v>
      </c>
      <c r="O271" t="str">
        <f>IF('Model output'!M270="","",'Model output'!M270)</f>
        <v>Classical (usual), Follicular variant, Tall cell</v>
      </c>
      <c r="P271" t="str">
        <f>IF('Model output'!N270="","",'Model output'!N270)</f>
        <v>4 cm</v>
      </c>
      <c r="Q271" t="str">
        <f t="shared" si="57"/>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output'!P270="",'Model output'!P270="C",ISNUMBER(SEARCH("Not identified", 'Model output'!P270)),ISNUMBER(SEARCH("Absent",'Model output'!P270)),ISNUMBER(SEARCH("Absence",'Model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Extensive (4 or more vessels)</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negative</v>
      </c>
      <c r="X271" s="19" t="str">
        <f>IF('Model output'!S270="","",'Model output'!S270)</f>
        <v>Perithyroidal extension is present</v>
      </c>
      <c r="Y271" t="str">
        <f>IF(OR('Model output'!S270="",ISNUMBER(SEARCH("No extension",'Model output'!S270)),ISNUMBER(SEARCH("Absent",'Model output'!S270)),ISNUMBER(SEARCH("Absence",'Model output'!S270)),AND(ISNUMBER(SEARCH("Not identified",'Model output'!S270)),NOT(ISNUMBER(SEARCH("Present, minimal",'Model output'!S270)))),AND(ISNUMBER(SEARCH("No",'Model output'!S270)),NOT(ISNUMBER(SEARCH("carcinoma",'Model output'!S270))),NOT(ISNUMBER(SEARCH("Present, minimal",'Model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muscle",X271)),ISNUMBER(SEARCH("larynx",X271)),AND(ISNUMBER(SEARCH("trachea",X271)),NOT(ISNUMBER(SEARCH("peritracheal fibroadipose tissue",X271)))),ISNUMBER(SEARCH("esophagus",X271)),ISNUMBER(SEARCH("recurrent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33" t="str">
        <f>IF(OR('Model output'!V270="", AND(ISERROR(SEARCH("Positive",'Model output'!V270)), ISNUMBER(SEARCH("Negative",'Model output'!V270))), ISNUMBER(SEARCH("Cannot be assessed",'Model output'!V270)), AND(ISNUMBER(SEARCH("Uninvolved",'Model output'!V270)),NOT(ISNUMBER(SEARCH("margin(s) involved",'Model output'!V270))),NOT(ISNUMBER(SEARCH("Involved by carcinoma for the second tumor",'Model output'!V270)))), ISNUMBER(SEARCH("No involvement",'Model output'!V270)), AND(NOT(ISNUMBER(SEARCH("focal",'Model output'!V270))),ISNUMBER(SEARCH("Free",'Model output'!V270))), ISNUMBER(SEARCH("narrowly excised",'Model output'!V270)), ISNUMBER(SEARCH("none",'Model output'!V270)), ISNUMBER(SEARCH("R0",'Model output'!V270)), ISNUMBER(SEARCH("&lt;0.2 mm",'Model output'!V270)), ISNUMBER(SEARCH("1 mm",'Model output'!V270)), ISNUMBER(SEARCH("0.1 CM",'Model output'!V270)), ISNUMBER(SEARCH("less than 0.2 mm",'Model output'!V270)), ISNUMBER(SEARCH("less than 1.0 mm",'Model output'!V270)), ISNUMBER(SEARCH("less than 0.5 mm",'Model output'!V270)), ISNUMBER(SEARCH("abut",'Model output'!V270))), "negative", "positive")</f>
        <v>negative</v>
      </c>
      <c r="AE271" s="40"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OR(ISNUMBER(SEARCH("papillary",N271,1)),ISNUMBER(SEARCH("papillary carcinoma",O271,1))),S271="positive"),AND(AND(ISNUMBER(J271),J271&gt;=5),M271=""),AND(AND(ISNUMBER(J271),J271&gt;=5),AND(ISNUMBER(M271),M271&gt;=1)),AND(ISNUMBER(SERACH("papillary",N271)),OR(Y271="positive",Z271="positive"), ISNUMBER(SEARCH("BRAF",AB271)))),"intermediate","low"))</f>
        <v>intermediate</v>
      </c>
      <c r="AF271" s="41" t="str">
        <f t="shared" si="59"/>
        <v>2</v>
      </c>
      <c r="AG271" s="41" t="str">
        <f t="shared" si="60"/>
        <v>1a</v>
      </c>
      <c r="AH271" s="41" t="str">
        <f t="shared" si="61"/>
        <v>0</v>
      </c>
      <c r="AI271" s="46" t="str">
        <f t="shared" si="62"/>
        <v>I</v>
      </c>
      <c r="AJ271" s="40" t="s">
        <v>742</v>
      </c>
      <c r="AK271" s="45" t="s">
        <v>1005</v>
      </c>
      <c r="AL271" s="45" t="s">
        <v>1007</v>
      </c>
      <c r="AM271" s="45" t="s">
        <v>1006</v>
      </c>
      <c r="AN271" s="45" t="s">
        <v>67</v>
      </c>
      <c r="AO271" s="12">
        <f t="shared" ca="1" si="63"/>
        <v>1</v>
      </c>
      <c r="AP271" s="15">
        <f t="shared" si="64"/>
        <v>1</v>
      </c>
      <c r="AQ271" s="15">
        <f t="shared" si="65"/>
        <v>1</v>
      </c>
      <c r="AR271" s="15">
        <f t="shared" si="66"/>
        <v>1</v>
      </c>
      <c r="AS271" s="26">
        <f t="shared" si="67"/>
        <v>1</v>
      </c>
    </row>
    <row r="272" spans="1:45">
      <c r="A272" t="str">
        <f>'Model output'!A271</f>
        <v>TCGA-IM-A4EB</v>
      </c>
      <c r="B272" s="52">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x</v>
      </c>
      <c r="F272" t="str">
        <f t="shared" si="56"/>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output'!G271)),AND(ISNUMBER(SEARCH("3",'Model output'!G271)),NOT(ISNUMBER(SEARCH("N3",'Model output'!G271)))),ISNUMBER(SEARCH("IV",'Model output'!G271)),ISNUMBER(SEARCH("four",'Model output'!G271)),ISNUMBER(SEARCH("4",'Model output'!G271)),ISNUMBER(SEARCH("V ",'Model output'!G271)),ISNUMBER(SEARCH("five",'Model output'!G271)),ISNUMBER(SEARCH("5",'Model output'!G271))))), "lateral", "central"))</f>
        <v>lateral</v>
      </c>
      <c r="H272" t="str">
        <f>IF('Model output'!H271="","negative", IF('Model output'!H271=" ", "negative", IF('Model output'!H271="[]", "negative", IF(ISNUMBER(SEARCH("lymph node",'Model output'!H271)),"negative", IF(ISNUMBER(SEARCH("adipose tissue",'Model output'!H271)), "negative", IF(ISNUMBER(SEARCH("neck dissection",'Model output'!H271)),"negative","positive"))))))</f>
        <v>negative</v>
      </c>
      <c r="I272">
        <f>IF('Model output'!I271="","",IF(ISNUMBER('Model output'!I271),'Model output'!I271,1))</f>
        <v>19</v>
      </c>
      <c r="J272">
        <f>IF('Model output'!J271="","",IF(AND(ISNUMBER('Model output'!J271),'Model output'!J271&lt;=I272),'Model output'!J271,IF(ISNUMBER(SEARCH("0/",'Model output'!J271)),0,1)))</f>
        <v>9</v>
      </c>
      <c r="K272" t="str" cm="1">
        <f t="array" ref="K272">IF(COUNT(FIND({0,1,2,3,4,5,6,7,8,9},'Model output'!K271))&gt;0,'Model output'!K271,"")</f>
        <v>0.9 cm</v>
      </c>
      <c r="L272" s="8" t="str">
        <f t="shared" si="58"/>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 carcinoma</v>
      </c>
      <c r="O272" t="str">
        <f>IF('Model output'!M271="","",'Model output'!M271)</f>
        <v>Classical, Diffuse sclerosing variant, Tall cell variant</v>
      </c>
      <c r="P272" t="str">
        <f>IF('Model output'!N271="","",'Model output'!N271)</f>
        <v>3 cm</v>
      </c>
      <c r="Q272" t="str">
        <f t="shared" si="57"/>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output'!P271="",'Model output'!P271="C",ISNUMBER(SEARCH("Not identified", 'Model output'!P271)),ISNUMBER(SEARCH("Absent",'Model output'!P271)),ISNUMBER(SEARCH("Absence",'Model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negative</v>
      </c>
      <c r="X272" s="19" t="str">
        <f>IF('Model output'!S271="","",'Model output'!S271)</f>
        <v>Present, Minimal</v>
      </c>
      <c r="Y272" t="str">
        <f>IF(OR('Model output'!S271="",ISNUMBER(SEARCH("No extension",'Model output'!S271)),ISNUMBER(SEARCH("Absent",'Model output'!S271)),ISNUMBER(SEARCH("Absence",'Model output'!S271)),AND(ISNUMBER(SEARCH("Not identified",'Model output'!S271)),NOT(ISNUMBER(SEARCH("Present, minimal",'Model output'!S271)))),AND(ISNUMBER(SEARCH("No",'Model output'!S271)),NOT(ISNUMBER(SEARCH("carcinoma",'Model output'!S271))),NOT(ISNUMBER(SEARCH("Present, minimal",'Model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muscle",X272)),ISNUMBER(SEARCH("larynx",X272)),AND(ISNUMBER(SEARCH("trachea",X272)),NOT(ISNUMBER(SEARCH("peritracheal fibroadipose tissue",X272)))),ISNUMBER(SEARCH("esophagus",X272)),ISNUMBER(SEARCH("recurrent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33" t="str">
        <f>IF(OR('Model output'!V271="", AND(ISERROR(SEARCH("Positive",'Model output'!V271)), ISNUMBER(SEARCH("Negative",'Model output'!V271))), ISNUMBER(SEARCH("Cannot be assessed",'Model output'!V271)), AND(ISNUMBER(SEARCH("Uninvolved",'Model output'!V271)),NOT(ISNUMBER(SEARCH("margin(s) involved",'Model output'!V271))),NOT(ISNUMBER(SEARCH("Involved by carcinoma for the second tumor",'Model output'!V271)))), ISNUMBER(SEARCH("No involvement",'Model output'!V271)), AND(NOT(ISNUMBER(SEARCH("focal",'Model output'!V271))),ISNUMBER(SEARCH("Free",'Model output'!V271))), ISNUMBER(SEARCH("narrowly excised",'Model output'!V271)), ISNUMBER(SEARCH("none",'Model output'!V271)), ISNUMBER(SEARCH("R0",'Model output'!V271)), ISNUMBER(SEARCH("&lt;0.2 mm",'Model output'!V271)), ISNUMBER(SEARCH("1 mm",'Model output'!V271)), ISNUMBER(SEARCH("0.1 CM",'Model output'!V271)), ISNUMBER(SEARCH("less than 0.2 mm",'Model output'!V271)), ISNUMBER(SEARCH("less than 1.0 mm",'Model output'!V271)), ISNUMBER(SEARCH("less than 0.5 mm",'Model output'!V271)), ISNUMBER(SEARCH("abut",'Model output'!V271))), "negative", "positive")</f>
        <v>negative</v>
      </c>
      <c r="AE272" s="40"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OR(ISNUMBER(SEARCH("papillary",N272,1)),ISNUMBER(SEARCH("papillary carcinoma",O272,1))),S272="positive"),AND(AND(ISNUMBER(J272),J272&gt;=5),M272=""),AND(AND(ISNUMBER(J272),J272&gt;=5),AND(ISNUMBER(M272),M272&gt;=1)),AND(ISNUMBER(SERACH("papillary",N272)),OR(Y272="positive",Z272="positive"), ISNUMBER(SEARCH("BRAF",AB272)))),"intermediate","low"))</f>
        <v>intermediate</v>
      </c>
      <c r="AF272" s="41" t="str">
        <f t="shared" si="59"/>
        <v>2</v>
      </c>
      <c r="AG272" s="41" t="str">
        <f t="shared" si="60"/>
        <v>1b</v>
      </c>
      <c r="AH272" s="41" t="str">
        <f t="shared" si="61"/>
        <v>0</v>
      </c>
      <c r="AI272" s="46" t="str">
        <f t="shared" si="62"/>
        <v>I</v>
      </c>
      <c r="AJ272" s="40" t="s">
        <v>742</v>
      </c>
      <c r="AK272" s="45" t="s">
        <v>1005</v>
      </c>
      <c r="AL272" s="45" t="s">
        <v>1007</v>
      </c>
      <c r="AM272" s="45" t="s">
        <v>1006</v>
      </c>
      <c r="AN272" s="45" t="s">
        <v>67</v>
      </c>
      <c r="AO272" s="12">
        <f t="shared" ca="1" si="63"/>
        <v>1</v>
      </c>
      <c r="AP272" s="15">
        <f t="shared" si="64"/>
        <v>1</v>
      </c>
      <c r="AQ272" s="15">
        <f t="shared" si="65"/>
        <v>0</v>
      </c>
      <c r="AR272" s="15">
        <f t="shared" si="66"/>
        <v>1</v>
      </c>
      <c r="AS272" s="26">
        <f t="shared" si="67"/>
        <v>1</v>
      </c>
    </row>
    <row r="273" spans="1:45">
      <c r="A273" t="str">
        <f>'Model output'!A272</f>
        <v>TCGA-J8-A3NZ</v>
      </c>
      <c r="B273" s="52">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
      </c>
      <c r="F273" t="str">
        <f t="shared" si="56"/>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output'!G272)),AND(ISNUMBER(SEARCH("3",'Model output'!G272)),NOT(ISNUMBER(SEARCH("N3",'Model output'!G272)))),ISNUMBER(SEARCH("IV",'Model output'!G272)),ISNUMBER(SEARCH("four",'Model output'!G272)),ISNUMBER(SEARCH("4",'Model output'!G272)),ISNUMBER(SEARCH("V ",'Model output'!G272)),ISNUMBER(SEARCH("five",'Model output'!G272)),ISNUMBER(SEARCH("5",'Model output'!G272))))), "lateral", "central"))</f>
        <v>central</v>
      </c>
      <c r="H273" t="str">
        <f>IF('Model output'!H272="","negative", IF('Model output'!H272=" ", "negative", IF('Model output'!H272="[]", "negative", IF(ISNUMBER(SEARCH("lymph node",'Model output'!H272)),"negative", IF(ISNUMBER(SEARCH("adipose tissue",'Model output'!H272)), "negative", IF(ISNUMBER(SEARCH("neck dissection",'Model output'!H272)),"negative","positive"))))))</f>
        <v>negative</v>
      </c>
      <c r="I273" t="str">
        <f>IF('Model output'!I272="","",IF(ISNUMBER('Model output'!I272),'Model output'!I272,1))</f>
        <v/>
      </c>
      <c r="J273">
        <f>IF('Model output'!J272="","",IF(AND(ISNUMBER('Model output'!J272),'Model output'!J272&lt;=I273),'Model output'!J272,IF(ISNUMBER(SEARCH("0/",'Model output'!J272)),0,1)))</f>
        <v>2</v>
      </c>
      <c r="K273" t="str" cm="1">
        <f t="array" ref="K273">IF(COUNT(FIND({0,1,2,3,4,5,6,7,8,9},'Model output'!K272))&gt;0,'Model output'!K272,"")</f>
        <v/>
      </c>
      <c r="L273" s="8" t="str">
        <f t="shared" si="58"/>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 carcinoma</v>
      </c>
      <c r="O273" t="str">
        <f>IF('Model output'!M272="","",'Model output'!M272)</f>
        <v/>
      </c>
      <c r="P273" t="str">
        <f>IF('Model output'!N272="","",'Model output'!N272)</f>
        <v>3.5 cm</v>
      </c>
      <c r="Q273" t="str">
        <f t="shared" si="57"/>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output'!P272="",'Model output'!P272="C",ISNUMBER(SEARCH("Not identified", 'Model output'!P272)),ISNUMBER(SEARCH("Absent",'Model output'!P272)),ISNUMBER(SEARCH("Absence",'Model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9" t="str">
        <f>IF('Model output'!S272="","",'Model output'!S272)</f>
        <v>Minimal, perithyroid soft tissues</v>
      </c>
      <c r="Y273" t="str">
        <f>IF(OR('Model output'!S272="",ISNUMBER(SEARCH("No extension",'Model output'!S272)),ISNUMBER(SEARCH("Absent",'Model output'!S272)),ISNUMBER(SEARCH("Absence",'Model output'!S272)),AND(ISNUMBER(SEARCH("Not identified",'Model output'!S272)),NOT(ISNUMBER(SEARCH("Present, minimal",'Model output'!S272)))),AND(ISNUMBER(SEARCH("No",'Model output'!S272)),NOT(ISNUMBER(SEARCH("carcinoma",'Model output'!S272))),NOT(ISNUMBER(SEARCH("Present, minimal",'Model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muscle",X273)),ISNUMBER(SEARCH("larynx",X273)),AND(ISNUMBER(SEARCH("trachea",X273)),NOT(ISNUMBER(SEARCH("peritracheal fibroadipose tissue",X273)))),ISNUMBER(SEARCH("esophagus",X273)),ISNUMBER(SEARCH("recurrent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33" t="str">
        <f>IF(OR('Model output'!V272="", AND(ISERROR(SEARCH("Positive",'Model output'!V272)), ISNUMBER(SEARCH("Negative",'Model output'!V272))), ISNUMBER(SEARCH("Cannot be assessed",'Model output'!V272)), AND(ISNUMBER(SEARCH("Uninvolved",'Model output'!V272)),NOT(ISNUMBER(SEARCH("margin(s) involved",'Model output'!V272))),NOT(ISNUMBER(SEARCH("Involved by carcinoma for the second tumor",'Model output'!V272)))), ISNUMBER(SEARCH("No involvement",'Model output'!V272)), AND(NOT(ISNUMBER(SEARCH("focal",'Model output'!V272))),ISNUMBER(SEARCH("Free",'Model output'!V272))), ISNUMBER(SEARCH("narrowly excised",'Model output'!V272)), ISNUMBER(SEARCH("none",'Model output'!V272)), ISNUMBER(SEARCH("R0",'Model output'!V272)), ISNUMBER(SEARCH("&lt;0.2 mm",'Model output'!V272)), ISNUMBER(SEARCH("1 mm",'Model output'!V272)), ISNUMBER(SEARCH("0.1 CM",'Model output'!V272)), ISNUMBER(SEARCH("less than 0.2 mm",'Model output'!V272)), ISNUMBER(SEARCH("less than 1.0 mm",'Model output'!V272)), ISNUMBER(SEARCH("less than 0.5 mm",'Model output'!V272)), ISNUMBER(SEARCH("abut",'Model output'!V272))), "negative", "positive")</f>
        <v>negative</v>
      </c>
      <c r="AE273" s="40"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OR(ISNUMBER(SEARCH("papillary",N273,1)),ISNUMBER(SEARCH("papillary carcinoma",O273,1))),S273="positive"),AND(AND(ISNUMBER(J273),J273&gt;=5),M273=""),AND(AND(ISNUMBER(J273),J273&gt;=5),AND(ISNUMBER(M273),M273&gt;=1)),AND(ISNUMBER(SERACH("papillary",N273)),OR(Y273="positive",Z273="positive"), ISNUMBER(SEARCH("BRAF",AB273)))),"intermediate","low"))</f>
        <v>intermediate</v>
      </c>
      <c r="AF273" s="41" t="str">
        <f t="shared" si="59"/>
        <v>2</v>
      </c>
      <c r="AG273" s="41" t="str">
        <f t="shared" si="60"/>
        <v>1a</v>
      </c>
      <c r="AH273" s="41" t="str">
        <f t="shared" si="61"/>
        <v>0</v>
      </c>
      <c r="AI273" s="46" t="str">
        <f t="shared" si="62"/>
        <v>I</v>
      </c>
      <c r="AJ273" s="40" t="s">
        <v>742</v>
      </c>
      <c r="AK273" s="45" t="s">
        <v>1005</v>
      </c>
      <c r="AL273" s="45" t="s">
        <v>1007</v>
      </c>
      <c r="AM273" s="45" t="s">
        <v>1006</v>
      </c>
      <c r="AN273" s="45" t="s">
        <v>67</v>
      </c>
      <c r="AO273" s="12">
        <f t="shared" ca="1" si="63"/>
        <v>1</v>
      </c>
      <c r="AP273" s="15">
        <f t="shared" si="64"/>
        <v>1</v>
      </c>
      <c r="AQ273" s="15">
        <f t="shared" si="65"/>
        <v>1</v>
      </c>
      <c r="AR273" s="15">
        <f t="shared" si="66"/>
        <v>1</v>
      </c>
      <c r="AS273" s="26">
        <f t="shared" si="67"/>
        <v>1</v>
      </c>
    </row>
    <row r="274" spans="1:45">
      <c r="A274" t="str">
        <f>'Model output'!A273</f>
        <v>TCGA-J8-A3O1</v>
      </c>
      <c r="B274" s="52">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56"/>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output'!G273)),AND(ISNUMBER(SEARCH("3",'Model output'!G273)),NOT(ISNUMBER(SEARCH("N3",'Model output'!G273)))),ISNUMBER(SEARCH("IV",'Model output'!G273)),ISNUMBER(SEARCH("four",'Model output'!G273)),ISNUMBER(SEARCH("4",'Model output'!G273)),ISNUMBER(SEARCH("V ",'Model output'!G273)),ISNUMBER(SEARCH("five",'Model output'!G273)),ISNUMBER(SEARCH("5",'Model output'!G273))))), "lateral", "central"))</f>
        <v>lateral</v>
      </c>
      <c r="H274" t="str">
        <f>IF('Model output'!H273="","negative", IF('Model output'!H273=" ", "negative", IF('Model output'!H273="[]", "negative", IF(ISNUMBER(SEARCH("lymph node",'Model output'!H273)),"negative", IF(ISNUMBER(SEARCH("adipose tissue",'Model output'!H273)), "negative", IF(ISNUMBER(SEARCH("neck dissection",'Model output'!H273)),"negative","positive"))))))</f>
        <v>negative</v>
      </c>
      <c r="I274" t="str">
        <f>IF('Model output'!I273="","",IF(ISNUMBER('Model output'!I273),'Model output'!I273,1))</f>
        <v/>
      </c>
      <c r="J274">
        <f>IF('Model output'!J273="","",IF(AND(ISNUMBER('Model output'!J273),'Model output'!J273&lt;=I274),'Model output'!J273,IF(ISNUMBER(SEARCH("0/",'Model output'!J273)),0,1)))</f>
        <v>12</v>
      </c>
      <c r="K274" t="str" cm="1">
        <f t="array" ref="K274">IF(COUNT(FIND({0,1,2,3,4,5,6,7,8,9},'Model output'!K273))&gt;0,'Model output'!K273,"")</f>
        <v>1.9 cm</v>
      </c>
      <c r="L274" s="8" t="str">
        <f t="shared" si="58"/>
        <v>1.9cm</v>
      </c>
      <c r="M274" cm="1">
        <f t="array" ref="M274">IF(L274="","",IF(ISNUMBER(SEARCH("cm",L274)),MAX(VALUE(SUBSTITUTE(_xlfn.FILTERXML("&lt;t&gt;&lt;s&gt;"&amp;SUBSTITUTE(L274,",","&lt;/s&gt;&lt;s&gt;")&amp;"&lt;/s&gt;&lt;/t&gt;","//s"),"cm",""))),MAX(VALUE(SUBSTITUTE(_xlfn.FILTERXML("&lt;t&gt;&lt;s&gt;"&amp;SUBSTITUTE(L274,",","&lt;/s&gt;&lt;s&gt;")&amp;"&lt;/s&gt;&lt;/t&gt;","//s"),"mm","")))/10))</f>
        <v>1.9</v>
      </c>
      <c r="N274" t="str">
        <f>IF('Model output'!L273="","",'Model output'!L273)</f>
        <v>Papillary carcinoma</v>
      </c>
      <c r="O274" t="str">
        <f>IF('Model output'!M273="","",'Model output'!M273)</f>
        <v/>
      </c>
      <c r="P274" t="str">
        <f>IF('Model output'!N273="","",'Model output'!N273)</f>
        <v>6.5 cm</v>
      </c>
      <c r="Q274" t="str">
        <f t="shared" si="57"/>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output'!P273="",'Model output'!P273="C",ISNUMBER(SEARCH("Not identified", 'Model output'!P273)),ISNUMBER(SEARCH("Absent",'Model output'!P273)),ISNUMBER(SEARCH("Absence",'Model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&lt;4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9" t="str">
        <f>IF('Model output'!S273="","",'Model output'!S273)</f>
        <v/>
      </c>
      <c r="Y274" t="str">
        <f>IF(OR('Model output'!S273="",ISNUMBER(SEARCH("No extension",'Model output'!S273)),ISNUMBER(SEARCH("Absent",'Model output'!S273)),ISNUMBER(SEARCH("Absence",'Model output'!S273)),AND(ISNUMBER(SEARCH("Not identified",'Model output'!S273)),NOT(ISNUMBER(SEARCH("Present, minimal",'Model output'!S273)))),AND(ISNUMBER(SEARCH("No",'Model output'!S273)),NOT(ISNUMBER(SEARCH("carcinoma",'Model output'!S273))),NOT(ISNUMBER(SEARCH("Present, minimal",'Model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muscle",X274)),ISNUMBER(SEARCH("larynx",X274)),AND(ISNUMBER(SEARCH("trachea",X274)),NOT(ISNUMBER(SEARCH("peritracheal fibroadipose tissue",X274)))),ISNUMBER(SEARCH("esophagus",X274)),ISNUMBER(SEARCH("recurrent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33" t="str">
        <f>IF(OR('Model output'!V273="", AND(ISERROR(SEARCH("Positive",'Model output'!V273)), ISNUMBER(SEARCH("Negative",'Model output'!V273))), ISNUMBER(SEARCH("Cannot be assessed",'Model output'!V273)), AND(ISNUMBER(SEARCH("Uninvolved",'Model output'!V273)),NOT(ISNUMBER(SEARCH("margin(s) involved",'Model output'!V273))),NOT(ISNUMBER(SEARCH("Involved by carcinoma for the second tumor",'Model output'!V273)))), ISNUMBER(SEARCH("No involvement",'Model output'!V273)), AND(NOT(ISNUMBER(SEARCH("focal",'Model output'!V273))),ISNUMBER(SEARCH("Free",'Model output'!V273))), ISNUMBER(SEARCH("narrowly excised",'Model output'!V273)), ISNUMBER(SEARCH("none",'Model output'!V273)), ISNUMBER(SEARCH("R0",'Model output'!V273)), ISNUMBER(SEARCH("&lt;0.2 mm",'Model output'!V273)), ISNUMBER(SEARCH("1 mm",'Model output'!V273)), ISNUMBER(SEARCH("0.1 CM",'Model output'!V273)), ISNUMBER(SEARCH("less than 0.2 mm",'Model output'!V273)), ISNUMBER(SEARCH("less than 1.0 mm",'Model output'!V273)), ISNUMBER(SEARCH("less than 0.5 mm",'Model output'!V273)), ISNUMBER(SEARCH("abut",'Model output'!V273))), "negative", "positive")</f>
        <v>negative</v>
      </c>
      <c r="AE274" s="40"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OR(ISNUMBER(SEARCH("papillary",N274,1)),ISNUMBER(SEARCH("papillary carcinoma",O274,1))),S274="positive"),AND(AND(ISNUMBER(J274),J274&gt;=5),M274=""),AND(AND(ISNUMBER(J274),J274&gt;=5),AND(ISNUMBER(M274),M274&gt;=1)),AND(ISNUMBER(SERACH("papillary",N274)),OR(Y274="positive",Z274="positive"), ISNUMBER(SEARCH("BRAF",AB274)))),"intermediate","low"))</f>
        <v>intermediate</v>
      </c>
      <c r="AF274" s="41" t="str">
        <f t="shared" si="59"/>
        <v>3a</v>
      </c>
      <c r="AG274" s="41" t="str">
        <f t="shared" si="60"/>
        <v>1b</v>
      </c>
      <c r="AH274" s="41" t="str">
        <f t="shared" si="61"/>
        <v>0</v>
      </c>
      <c r="AI274" s="46" t="str">
        <f t="shared" si="62"/>
        <v>I</v>
      </c>
      <c r="AJ274" s="40" t="s">
        <v>742</v>
      </c>
      <c r="AK274" s="45" t="s">
        <v>1008</v>
      </c>
      <c r="AL274" s="45" t="s">
        <v>1002</v>
      </c>
      <c r="AM274" s="45" t="s">
        <v>1006</v>
      </c>
      <c r="AN274" s="45" t="s">
        <v>67</v>
      </c>
      <c r="AO274" s="12">
        <f t="shared" ca="1" si="63"/>
        <v>1</v>
      </c>
      <c r="AP274" s="15">
        <f t="shared" si="64"/>
        <v>1</v>
      </c>
      <c r="AQ274" s="15">
        <f t="shared" si="65"/>
        <v>1</v>
      </c>
      <c r="AR274" s="15">
        <f t="shared" si="66"/>
        <v>1</v>
      </c>
      <c r="AS274" s="26">
        <f t="shared" si="67"/>
        <v>1</v>
      </c>
    </row>
    <row r="275" spans="1:45">
      <c r="A275" t="str">
        <f>'Model output'!A274</f>
        <v>TCGA-J8-A3O2</v>
      </c>
      <c r="B275" s="52">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1</v>
      </c>
      <c r="F275" t="str">
        <f t="shared" si="56"/>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output'!G274)),AND(ISNUMBER(SEARCH("3",'Model output'!G274)),NOT(ISNUMBER(SEARCH("N3",'Model output'!G274)))),ISNUMBER(SEARCH("IV",'Model output'!G274)),ISNUMBER(SEARCH("four",'Model output'!G274)),ISNUMBER(SEARCH("4",'Model output'!G274)),ISNUMBER(SEARCH("V ",'Model output'!G274)),ISNUMBER(SEARCH("five",'Model output'!G274)),ISNUMBER(SEARCH("5",'Model output'!G274))))), "lateral", "central"))</f>
        <v>lateral</v>
      </c>
      <c r="H275" t="str">
        <f>IF('Model output'!H274="","negative", IF('Model output'!H274=" ", "negative", IF('Model output'!H274="[]", "negative", IF(ISNUMBER(SEARCH("lymph node",'Model output'!H274)),"negative", IF(ISNUMBER(SEARCH("adipose tissue",'Model output'!H274)), "negative", IF(ISNUMBER(SEARCH("neck dissection",'Model output'!H274)),"negative","positive"))))))</f>
        <v>negative</v>
      </c>
      <c r="I275" t="str">
        <f>IF('Model output'!I274="","",IF(ISNUMBER('Model output'!I274),'Model output'!I274,1))</f>
        <v/>
      </c>
      <c r="J275">
        <f>IF('Model output'!J274="","",IF(AND(ISNUMBER('Model output'!J274),'Model output'!J274&lt;=I275),'Model output'!J274,IF(ISNUMBER(SEARCH("0/",'Model output'!J274)),0,1)))</f>
        <v>23</v>
      </c>
      <c r="K275" t="str" cm="1">
        <f t="array" ref="K275">IF(COUNT(FIND({0,1,2,3,4,5,6,7,8,9},'Model output'!K274))&gt;0,'Model output'!K274,"")</f>
        <v>1.5 cm</v>
      </c>
      <c r="L275" s="8" t="str">
        <f t="shared" si="58"/>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 carcinoma</v>
      </c>
      <c r="O275" t="str">
        <f>IF('Model output'!M274="","",'Model output'!M274)</f>
        <v>Classical (usual)</v>
      </c>
      <c r="P275" t="str">
        <f>IF('Model output'!N274="","",'Model output'!N274)</f>
        <v>3.5 cm</v>
      </c>
      <c r="Q275" t="str">
        <f t="shared" si="57"/>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output'!P274="",'Model output'!P274="C",ISNUMBER(SEARCH("Not identified", 'Model output'!P274)),ISNUMBER(SEARCH("Absent",'Model output'!P274)),ISNUMBER(SEARCH("Absence",'Model output'!P274)),AND(ISNUMBER(SEARCH("No",'Model output'!P274)),NOT(ISNUMBER(SEARCH("diagnostic",'Model output'!P274)))),ISNUMBER(SEARCH("Negative",'Model output'!P274))),"negative","positive")</f>
        <v>negative</v>
      </c>
      <c r="T275">
        <f>IF('Model output'!O274="","",'Model output'!O274)</f>
        <v>2</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9" t="str">
        <f>IF('Model output'!S274="","",'Model output'!S274)</f>
        <v>Present, Minimal</v>
      </c>
      <c r="Y275" t="str">
        <f>IF(OR('Model output'!S274="",ISNUMBER(SEARCH("No extension",'Model output'!S274)),ISNUMBER(SEARCH("Absent",'Model output'!S274)),ISNUMBER(SEARCH("Absence",'Model output'!S274)),AND(ISNUMBER(SEARCH("Not identified",'Model output'!S274)),NOT(ISNUMBER(SEARCH("Present, minimal",'Model output'!S274)))),AND(ISNUMBER(SEARCH("No",'Model output'!S274)),NOT(ISNUMBER(SEARCH("carcinoma",'Model output'!S274))),NOT(ISNUMBER(SEARCH("Present, minimal",'Model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muscle",X275)),ISNUMBER(SEARCH("larynx",X275)),AND(ISNUMBER(SEARCH("trachea",X275)),NOT(ISNUMBER(SEARCH("peritracheal fibroadipose tissue",X275)))),ISNUMBER(SEARCH("esophagus",X275)),ISNUMBER(SEARCH("recurrent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33" t="str">
        <f>IF(OR('Model output'!V274="", AND(ISERROR(SEARCH("Positive",'Model output'!V274)), ISNUMBER(SEARCH("Negative",'Model output'!V274))), ISNUMBER(SEARCH("Cannot be assessed",'Model output'!V274)), AND(ISNUMBER(SEARCH("Uninvolved",'Model output'!V274)),NOT(ISNUMBER(SEARCH("margin(s) involved",'Model output'!V274))),NOT(ISNUMBER(SEARCH("Involved by carcinoma for the second tumor",'Model output'!V274)))), ISNUMBER(SEARCH("No involvement",'Model output'!V274)), AND(NOT(ISNUMBER(SEARCH("focal",'Model output'!V274))),ISNUMBER(SEARCH("Free",'Model output'!V274))), ISNUMBER(SEARCH("narrowly excised",'Model output'!V274)), ISNUMBER(SEARCH("none",'Model output'!V274)), ISNUMBER(SEARCH("R0",'Model output'!V274)), ISNUMBER(SEARCH("&lt;0.2 mm",'Model output'!V274)), ISNUMBER(SEARCH("1 mm",'Model output'!V274)), ISNUMBER(SEARCH("0.1 CM",'Model output'!V274)), ISNUMBER(SEARCH("less than 0.2 mm",'Model output'!V274)), ISNUMBER(SEARCH("less than 1.0 mm",'Model output'!V274)), ISNUMBER(SEARCH("less than 0.5 mm",'Model output'!V274)), ISNUMBER(SEARCH("abut",'Model output'!V274))), "negative", "positive")</f>
        <v>negative</v>
      </c>
      <c r="AE275" s="40" t="str" cm="1">
        <f t="array" aca="1" ref="AE275" ca="1">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OR(ISNUMBER(SEARCH("papillary",N275,1)),ISNUMBER(SEARCH("papillary carcinoma",O275,1))),S275="positive"),AND(AND(ISNUMBER(J275),J275&gt;=5),M275=""),AND(AND(ISNUMBER(J275),J275&gt;=5),AND(ISNUMBER(M275),M275&gt;=1)),AND(ISNUMBER(SERACH("papillary",N275)),OR(Y275="positive",Z275="positive"), ISNUMBER(SEARCH("BRAF",AB275)))),"intermediate","low"))</f>
        <v>intermediate</v>
      </c>
      <c r="AF275" s="41" t="str">
        <f t="shared" si="59"/>
        <v>2</v>
      </c>
      <c r="AG275" s="41" t="str">
        <f t="shared" si="60"/>
        <v>1b</v>
      </c>
      <c r="AH275" s="41" t="str">
        <f t="shared" si="61"/>
        <v>0</v>
      </c>
      <c r="AI275" s="46" t="str">
        <f t="shared" si="62"/>
        <v>I</v>
      </c>
      <c r="AJ275" s="40" t="s">
        <v>738</v>
      </c>
      <c r="AK275" s="45" t="s">
        <v>1005</v>
      </c>
      <c r="AL275" s="45" t="s">
        <v>1002</v>
      </c>
      <c r="AM275" s="45" t="s">
        <v>1006</v>
      </c>
      <c r="AN275" s="45" t="s">
        <v>67</v>
      </c>
      <c r="AO275" s="12">
        <f t="shared" ca="1" si="63"/>
        <v>0</v>
      </c>
      <c r="AP275" s="15">
        <f t="shared" si="64"/>
        <v>1</v>
      </c>
      <c r="AQ275" s="15">
        <f t="shared" si="65"/>
        <v>1</v>
      </c>
      <c r="AR275" s="15">
        <f t="shared" si="66"/>
        <v>1</v>
      </c>
      <c r="AS275" s="26">
        <f t="shared" si="67"/>
        <v>1</v>
      </c>
    </row>
    <row r="276" spans="1:45">
      <c r="A276" t="str">
        <f>'Model output'!A275</f>
        <v>TCGA-J8-A3YE</v>
      </c>
      <c r="B276" s="52">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
      </c>
      <c r="F276" t="str">
        <f t="shared" si="56"/>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output'!G275)),AND(ISNUMBER(SEARCH("3",'Model output'!G275)),NOT(ISNUMBER(SEARCH("N3",'Model output'!G275)))),ISNUMBER(SEARCH("IV",'Model output'!G275)),ISNUMBER(SEARCH("four",'Model output'!G275)),ISNUMBER(SEARCH("4",'Model output'!G275)),ISNUMBER(SEARCH("V ",'Model output'!G275)),ISNUMBER(SEARCH("five",'Model output'!G275)),ISNUMBER(SEARCH("5",'Model output'!G275))))), "lateral", "central"))</f>
        <v>central</v>
      </c>
      <c r="H276" t="str">
        <f>IF('Model output'!H275="","negative", IF('Model output'!H275=" ", "negative", IF('Model output'!H275="[]", "negative", IF(ISNUMBER(SEARCH("lymph node",'Model output'!H275)),"negative", IF(ISNUMBER(SEARCH("adipose tissue",'Model output'!H275)), "negative", IF(ISNUMBER(SEARCH("neck dissection",'Model output'!H275)),"negative","positive"))))))</f>
        <v>negative</v>
      </c>
      <c r="I276" t="str">
        <f>IF('Model output'!I275="","",IF(ISNUMBER('Model output'!I275),'Model output'!I275,1))</f>
        <v/>
      </c>
      <c r="J276">
        <f>IF('Model output'!J275="","",IF(AND(ISNUMBER('Model output'!J275),'Model output'!J275&lt;=I276),'Model output'!J275,IF(ISNUMBER(SEARCH("0/",'Model output'!J275)),0,1)))</f>
        <v>1</v>
      </c>
      <c r="K276" t="str" cm="1">
        <f t="array" ref="K276">IF(COUNT(FIND({0,1,2,3,4,5,6,7,8,9},'Model output'!K275))&gt;0,'Model output'!K275,"")</f>
        <v/>
      </c>
      <c r="L276" s="8" t="str">
        <f t="shared" si="58"/>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 carcinoma, Classical (usual)</v>
      </c>
      <c r="O276" t="str">
        <f>IF('Model output'!M275="","",'Model output'!M275)</f>
        <v/>
      </c>
      <c r="P276" t="str">
        <f>IF('Model output'!N275="","",'Model output'!N275)</f>
        <v>3.5 cm</v>
      </c>
      <c r="Q276" t="str">
        <f t="shared" si="57"/>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output'!P275="",'Model output'!P275="C",ISNUMBER(SEARCH("Not identified", 'Model output'!P275)),ISNUMBER(SEARCH("Absent",'Model output'!P275)),ISNUMBER(SEARCH("Absence",'Model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negative</v>
      </c>
      <c r="X276" s="19" t="str">
        <f>IF('Model output'!S275="","",'Model output'!S275)</f>
        <v>Minimal, Present</v>
      </c>
      <c r="Y276" t="str">
        <f>IF(OR('Model output'!S275="",ISNUMBER(SEARCH("No extension",'Model output'!S275)),ISNUMBER(SEARCH("Absent",'Model output'!S275)),ISNUMBER(SEARCH("Absence",'Model output'!S275)),AND(ISNUMBER(SEARCH("Not identified",'Model output'!S275)),NOT(ISNUMBER(SEARCH("Present, minimal",'Model output'!S275)))),AND(ISNUMBER(SEARCH("No",'Model output'!S275)),NOT(ISNUMBER(SEARCH("carcinoma",'Model output'!S275))),NOT(ISNUMBER(SEARCH("Present, minimal",'Model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muscle",X276)),ISNUMBER(SEARCH("larynx",X276)),AND(ISNUMBER(SEARCH("trachea",X276)),NOT(ISNUMBER(SEARCH("peritracheal fibroadipose tissue",X276)))),ISNUMBER(SEARCH("esophagus",X276)),ISNUMBER(SEARCH("recurrent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33" t="str">
        <f>IF(OR('Model output'!V275="", AND(ISERROR(SEARCH("Positive",'Model output'!V275)), ISNUMBER(SEARCH("Negative",'Model output'!V275))), ISNUMBER(SEARCH("Cannot be assessed",'Model output'!V275)), AND(ISNUMBER(SEARCH("Uninvolved",'Model output'!V275)),NOT(ISNUMBER(SEARCH("margin(s) involved",'Model output'!V275))),NOT(ISNUMBER(SEARCH("Involved by carcinoma for the second tumor",'Model output'!V275)))), ISNUMBER(SEARCH("No involvement",'Model output'!V275)), AND(NOT(ISNUMBER(SEARCH("focal",'Model output'!V275))),ISNUMBER(SEARCH("Free",'Model output'!V275))), ISNUMBER(SEARCH("narrowly excised",'Model output'!V275)), ISNUMBER(SEARCH("none",'Model output'!V275)), ISNUMBER(SEARCH("R0",'Model output'!V275)), ISNUMBER(SEARCH("&lt;0.2 mm",'Model output'!V275)), ISNUMBER(SEARCH("1 mm",'Model output'!V275)), ISNUMBER(SEARCH("0.1 CM",'Model output'!V275)), ISNUMBER(SEARCH("less than 0.2 mm",'Model output'!V275)), ISNUMBER(SEARCH("less than 1.0 mm",'Model output'!V275)), ISNUMBER(SEARCH("less than 0.5 mm",'Model output'!V275)), ISNUMBER(SEARCH("abut",'Model output'!V275))), "negative", "positive")</f>
        <v>negative</v>
      </c>
      <c r="AE276" s="40"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OR(ISNUMBER(SEARCH("papillary",N276,1)),ISNUMBER(SEARCH("papillary carcinoma",O276,1))),S276="positive"),AND(AND(ISNUMBER(J276),J276&gt;=5),M276=""),AND(AND(ISNUMBER(J276),J276&gt;=5),AND(ISNUMBER(M276),M276&gt;=1)),AND(ISNUMBER(SERACH("papillary",N276)),OR(Y276="positive",Z276="positive"), ISNUMBER(SEARCH("BRAF",AB276)))),"intermediate","low"))</f>
        <v>intermediate</v>
      </c>
      <c r="AF276" s="41" t="str">
        <f t="shared" si="59"/>
        <v>2</v>
      </c>
      <c r="AG276" s="41" t="str">
        <f t="shared" si="60"/>
        <v>1a</v>
      </c>
      <c r="AH276" s="41" t="str">
        <f t="shared" si="61"/>
        <v>0</v>
      </c>
      <c r="AI276" s="46" t="str">
        <f t="shared" si="62"/>
        <v>I</v>
      </c>
      <c r="AJ276" s="40" t="s">
        <v>738</v>
      </c>
      <c r="AK276" s="45" t="s">
        <v>1001</v>
      </c>
      <c r="AL276" s="45" t="s">
        <v>1007</v>
      </c>
      <c r="AM276" s="45" t="s">
        <v>1006</v>
      </c>
      <c r="AN276" s="45" t="s">
        <v>67</v>
      </c>
      <c r="AO276" s="12">
        <f t="shared" ca="1" si="63"/>
        <v>0</v>
      </c>
      <c r="AP276" s="15">
        <f t="shared" si="64"/>
        <v>0</v>
      </c>
      <c r="AQ276" s="15">
        <f t="shared" si="65"/>
        <v>1</v>
      </c>
      <c r="AR276" s="15">
        <f t="shared" si="66"/>
        <v>1</v>
      </c>
      <c r="AS276" s="26">
        <f t="shared" si="67"/>
        <v>1</v>
      </c>
    </row>
    <row r="277" spans="1:45">
      <c r="A277" t="str">
        <f>'Model output'!A276</f>
        <v>TCGA-J8-A3YH</v>
      </c>
      <c r="B277" s="52">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56"/>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output'!G276)),AND(ISNUMBER(SEARCH("3",'Model output'!G276)),NOT(ISNUMBER(SEARCH("N3",'Model output'!G276)))),ISNUMBER(SEARCH("IV",'Model output'!G276)),ISNUMBER(SEARCH("four",'Model output'!G276)),ISNUMBER(SEARCH("4",'Model output'!G276)),ISNUMBER(SEARCH("V ",'Model output'!G276)),ISNUMBER(SEARCH("five",'Model output'!G276)),ISNUMBER(SEARCH("5",'Model output'!G276))))), "lateral", "central"))</f>
        <v>lateral</v>
      </c>
      <c r="H277" t="str">
        <f>IF('Model output'!H276="","negative", IF('Model output'!H276=" ", "negative", IF('Model output'!H276="[]", "negative", IF(ISNUMBER(SEARCH("lymph node",'Model output'!H276)),"negative", IF(ISNUMBER(SEARCH("adipose tissue",'Model output'!H276)), "negative", IF(ISNUMBER(SEARCH("neck dissection",'Model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2.0 cm</v>
      </c>
      <c r="L277" s="8" t="str">
        <f t="shared" si="58"/>
        <v>2.0cm</v>
      </c>
      <c r="M277" cm="1">
        <f t="array" ref="M277">IF(L277="","",IF(ISNUMBER(SEARCH("cm",L277)),MAX(VALUE(SUBSTITUTE(_xlfn.FILTERXML("&lt;t&gt;&lt;s&gt;"&amp;SUBSTITUTE(L277,",","&lt;/s&gt;&lt;s&gt;")&amp;"&lt;/s&gt;&lt;/t&gt;","//s"),"cm",""))),MAX(VALUE(SUBSTITUTE(_xlfn.FILTERXML("&lt;t&gt;&lt;s&gt;"&amp;SUBSTITUTE(L277,",","&lt;/s&gt;&lt;s&gt;")&amp;"&lt;/s&gt;&lt;/t&gt;","//s"),"mm","")))/10))</f>
        <v>2</v>
      </c>
      <c r="N277" t="str">
        <f>IF('Model output'!L276="","",'Model output'!L276)</f>
        <v>Papillary carcinoma</v>
      </c>
      <c r="O277" t="str">
        <f>IF('Model output'!M276="","",'Model output'!M276)</f>
        <v>Classical (usual)</v>
      </c>
      <c r="P277" t="str">
        <f>IF('Model output'!N276="","",'Model output'!N276)</f>
        <v>4.5 cm</v>
      </c>
      <c r="Q277" t="str">
        <f t="shared" si="57"/>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output'!P276="",'Model output'!P276="C",ISNUMBER(SEARCH("Not identified", 'Model output'!P276)),ISNUMBER(SEARCH("Absent",'Model output'!P276)),ISNUMBER(SEARCH("Absence",'Model output'!P276)),AND(ISNUMBER(SEARCH("No",'Model output'!P276)),NOT(ISNUMBER(SEARCH("diagnostic",'Model output'!P276)))),ISNUMBER(SEARCH("Negative",'Model output'!P276))),"negative","positive")</f>
        <v>negative</v>
      </c>
      <c r="T277">
        <f>IF('Model output'!O276="","",'Model output'!O276)</f>
        <v>3</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9" t="str">
        <f>IF('Model output'!S276="","",'Model output'!S276)</f>
        <v>Not identified</v>
      </c>
      <c r="Y277" t="str">
        <f>IF(OR('Model output'!S276="",ISNUMBER(SEARCH("No extension",'Model output'!S276)),ISNUMBER(SEARCH("Absent",'Model output'!S276)),ISNUMBER(SEARCH("Absence",'Model output'!S276)),AND(ISNUMBER(SEARCH("Not identified",'Model output'!S276)),NOT(ISNUMBER(SEARCH("Present, minimal",'Model output'!S276)))),AND(ISNUMBER(SEARCH("No",'Model output'!S276)),NOT(ISNUMBER(SEARCH("carcinoma",'Model output'!S276))),NOT(ISNUMBER(SEARCH("Present, minimal",'Model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muscle",X277)),ISNUMBER(SEARCH("larynx",X277)),AND(ISNUMBER(SEARCH("trachea",X277)),NOT(ISNUMBER(SEARCH("peritracheal fibroadipose tissue",X277)))),ISNUMBER(SEARCH("esophagus",X277)),ISNUMBER(SEARCH("recurrent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33" t="str">
        <f>IF(OR('Model output'!V276="", AND(ISERROR(SEARCH("Positive",'Model output'!V276)), ISNUMBER(SEARCH("Negative",'Model output'!V276))), ISNUMBER(SEARCH("Cannot be assessed",'Model output'!V276)), AND(ISNUMBER(SEARCH("Uninvolved",'Model output'!V276)),NOT(ISNUMBER(SEARCH("margin(s) involved",'Model output'!V276))),NOT(ISNUMBER(SEARCH("Involved by carcinoma for the second tumor",'Model output'!V276)))), ISNUMBER(SEARCH("No involvement",'Model output'!V276)), AND(NOT(ISNUMBER(SEARCH("focal",'Model output'!V276))),ISNUMBER(SEARCH("Free",'Model output'!V276))), ISNUMBER(SEARCH("narrowly excised",'Model output'!V276)), ISNUMBER(SEARCH("none",'Model output'!V276)), ISNUMBER(SEARCH("R0",'Model output'!V276)), ISNUMBER(SEARCH("&lt;0.2 mm",'Model output'!V276)), ISNUMBER(SEARCH("1 mm",'Model output'!V276)), ISNUMBER(SEARCH("0.1 CM",'Model output'!V276)), ISNUMBER(SEARCH("less than 0.2 mm",'Model output'!V276)), ISNUMBER(SEARCH("less than 1.0 mm",'Model output'!V276)), ISNUMBER(SEARCH("less than 0.5 mm",'Model output'!V276)), ISNUMBER(SEARCH("abut",'Model output'!V276))), "negative", "positive")</f>
        <v>negative</v>
      </c>
      <c r="AE277" s="40"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OR(ISNUMBER(SEARCH("papillary",N277,1)),ISNUMBER(SEARCH("papillary carcinoma",O277,1))),S277="positive"),AND(AND(ISNUMBER(J277),J277&gt;=5),M277=""),AND(AND(ISNUMBER(J277),J277&gt;=5),AND(ISNUMBER(M277),M277&gt;=1)),AND(ISNUMBER(SERACH("papillary",N277)),OR(Y277="positive",Z277="positive"), ISNUMBER(SEARCH("BRAF",AB277)))),"intermediate","low"))</f>
        <v>intermediate</v>
      </c>
      <c r="AF277" s="41" t="str">
        <f t="shared" si="59"/>
        <v>3a</v>
      </c>
      <c r="AG277" s="41" t="str">
        <f t="shared" si="60"/>
        <v>1b</v>
      </c>
      <c r="AH277" s="41" t="str">
        <f t="shared" si="61"/>
        <v>0</v>
      </c>
      <c r="AI277" s="46" t="str">
        <f t="shared" si="62"/>
        <v>I</v>
      </c>
      <c r="AJ277" s="40" t="s">
        <v>742</v>
      </c>
      <c r="AK277" s="45" t="s">
        <v>1008</v>
      </c>
      <c r="AL277" s="45" t="s">
        <v>1002</v>
      </c>
      <c r="AM277" s="45" t="s">
        <v>1006</v>
      </c>
      <c r="AN277" s="45" t="s">
        <v>67</v>
      </c>
      <c r="AO277" s="12">
        <f t="shared" ca="1" si="63"/>
        <v>1</v>
      </c>
      <c r="AP277" s="15">
        <f t="shared" si="64"/>
        <v>1</v>
      </c>
      <c r="AQ277" s="15">
        <f t="shared" si="65"/>
        <v>1</v>
      </c>
      <c r="AR277" s="15">
        <f t="shared" si="66"/>
        <v>1</v>
      </c>
      <c r="AS277" s="26">
        <f t="shared" si="67"/>
        <v>1</v>
      </c>
    </row>
    <row r="278" spans="1:45">
      <c r="A278" t="str">
        <f>'Model output'!A277</f>
        <v>TCGA-KS-A4I1</v>
      </c>
      <c r="B278" s="52">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0</v>
      </c>
      <c r="F278" t="str">
        <f t="shared" si="56"/>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output'!G277)),AND(ISNUMBER(SEARCH("3",'Model output'!G277)),NOT(ISNUMBER(SEARCH("N3",'Model output'!G277)))),ISNUMBER(SEARCH("IV",'Model output'!G277)),ISNUMBER(SEARCH("four",'Model output'!G277)),ISNUMBER(SEARCH("4",'Model output'!G277)),ISNUMBER(SEARCH("V ",'Model output'!G277)),ISNUMBER(SEARCH("five",'Model output'!G277)),ISNUMBER(SEARCH("5",'Model output'!G277))))), "lateral", "central"))</f>
        <v/>
      </c>
      <c r="H278" t="str">
        <f>IF('Model output'!H277="","negative", IF('Model output'!H277=" ", "negative", IF('Model output'!H277="[]", "negative", IF(ISNUMBER(SEARCH("lymph node",'Model output'!H277)),"negative", IF(ISNUMBER(SEARCH("adipose tissue",'Model output'!H277)), "negative", IF(ISNUMBER(SEARCH("neck dissection",'Model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58"/>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57"/>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output'!P277="",'Model output'!P277="C",ISNUMBER(SEARCH("Not identified", 'Model output'!P277)),ISNUMBER(SEARCH("Absent",'Model output'!P277)),ISNUMBER(SEARCH("Absence",'Model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9" t="str">
        <f>IF('Model output'!S277="","",'Model output'!S277)</f>
        <v>No</v>
      </c>
      <c r="Y278" t="str">
        <f>IF(OR('Model output'!S277="",ISNUMBER(SEARCH("No extension",'Model output'!S277)),ISNUMBER(SEARCH("Absent",'Model output'!S277)),ISNUMBER(SEARCH("Absence",'Model output'!S277)),AND(ISNUMBER(SEARCH("Not identified",'Model output'!S277)),NOT(ISNUMBER(SEARCH("Present, minimal",'Model output'!S277)))),AND(ISNUMBER(SEARCH("No",'Model output'!S277)),NOT(ISNUMBER(SEARCH("carcinoma",'Model output'!S277))),NOT(ISNUMBER(SEARCH("Present, minimal",'Model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muscle",X278)),ISNUMBER(SEARCH("larynx",X278)),AND(ISNUMBER(SEARCH("trachea",X278)),NOT(ISNUMBER(SEARCH("peritracheal fibroadipose tissue",X278)))),ISNUMBER(SEARCH("esophagus",X278)),ISNUMBER(SEARCH("recurrent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33" t="str">
        <f>IF(OR('Model output'!V277="", AND(ISERROR(SEARCH("Positive",'Model output'!V277)), ISNUMBER(SEARCH("Negative",'Model output'!V277))), ISNUMBER(SEARCH("Cannot be assessed",'Model output'!V277)), AND(ISNUMBER(SEARCH("Uninvolved",'Model output'!V277)),NOT(ISNUMBER(SEARCH("margin(s) involved",'Model output'!V277))),NOT(ISNUMBER(SEARCH("Involved by carcinoma for the second tumor",'Model output'!V277)))), ISNUMBER(SEARCH("No involvement",'Model output'!V277)), AND(NOT(ISNUMBER(SEARCH("focal",'Model output'!V277))),ISNUMBER(SEARCH("Free",'Model output'!V277))), ISNUMBER(SEARCH("narrowly excised",'Model output'!V277)), ISNUMBER(SEARCH("none",'Model output'!V277)), ISNUMBER(SEARCH("R0",'Model output'!V277)), ISNUMBER(SEARCH("&lt;0.2 mm",'Model output'!V277)), ISNUMBER(SEARCH("1 mm",'Model output'!V277)), ISNUMBER(SEARCH("0.1 CM",'Model output'!V277)), ISNUMBER(SEARCH("less than 0.2 mm",'Model output'!V277)), ISNUMBER(SEARCH("less than 1.0 mm",'Model output'!V277)), ISNUMBER(SEARCH("less than 0.5 mm",'Model output'!V277)), ISNUMBER(SEARCH("abut",'Model output'!V277))), "negative", "positive")</f>
        <v>positive</v>
      </c>
      <c r="AE278" s="40"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OR(ISNUMBER(SEARCH("papillary",N278,1)),ISNUMBER(SEARCH("papillary carcinoma",O278,1))),S278="positive"),AND(AND(ISNUMBER(J278),J278&gt;=5),M278=""),AND(AND(ISNUMBER(J278),J278&gt;=5),AND(ISNUMBER(M278),M278&gt;=1)),AND(ISNUMBER(SERACH("papillary",N278)),OR(Y278="positive",Z278="positive"), ISNUMBER(SEARCH("BRAF",AB278)))),"intermediate","low"))</f>
        <v>high</v>
      </c>
      <c r="AF278" s="41" t="str">
        <f t="shared" si="59"/>
        <v>2</v>
      </c>
      <c r="AG278" s="41" t="str">
        <f t="shared" si="60"/>
        <v>0</v>
      </c>
      <c r="AH278" s="41" t="str">
        <f t="shared" si="61"/>
        <v>0</v>
      </c>
      <c r="AI278" s="46" t="str">
        <f t="shared" si="62"/>
        <v>I</v>
      </c>
      <c r="AJ278" s="40" t="s">
        <v>738</v>
      </c>
      <c r="AK278" s="45" t="s">
        <v>1005</v>
      </c>
      <c r="AL278" s="45" t="s">
        <v>1003</v>
      </c>
      <c r="AM278" s="45" t="s">
        <v>1006</v>
      </c>
      <c r="AN278" s="45" t="s">
        <v>67</v>
      </c>
      <c r="AO278" s="12">
        <f t="shared" si="63"/>
        <v>1</v>
      </c>
      <c r="AP278" s="15">
        <f t="shared" si="64"/>
        <v>1</v>
      </c>
      <c r="AQ278" s="15">
        <f t="shared" si="65"/>
        <v>1</v>
      </c>
      <c r="AR278" s="15">
        <f t="shared" si="66"/>
        <v>1</v>
      </c>
      <c r="AS278" s="26">
        <f t="shared" si="67"/>
        <v>1</v>
      </c>
    </row>
    <row r="279" spans="1:45">
      <c r="A279" t="str">
        <f>'Model output'!A278</f>
        <v>TCGA-KS-A4I3</v>
      </c>
      <c r="B279" s="52">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1</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X</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56"/>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output'!G278)),AND(ISNUMBER(SEARCH("3",'Model output'!G278)),NOT(ISNUMBER(SEARCH("N3",'Model output'!G278)))),ISNUMBER(SEARCH("IV",'Model output'!G278)),ISNUMBER(SEARCH("four",'Model output'!G278)),ISNUMBER(SEARCH("4",'Model output'!G278)),ISNUMBER(SEARCH("V ",'Model output'!G278)),ISNUMBER(SEARCH("five",'Model output'!G278)),ISNUMBER(SEARCH("5",'Model output'!G278))))), "lateral", "central"))</f>
        <v>central</v>
      </c>
      <c r="H279" t="str">
        <f>IF('Model output'!H278="","negative", IF('Model output'!H278=" ", "negative", IF('Model output'!H278="[]", "negative", IF(ISNUMBER(SEARCH("lymph node",'Model output'!H278)),"negative", IF(ISNUMBER(SEARCH("adipose tissue",'Model output'!H278)), "negative", IF(ISNUMBER(SEARCH("neck dissection",'Model output'!H278)),"negative","positive"))))))</f>
        <v>negative</v>
      </c>
      <c r="I279">
        <f>IF('Model output'!I278="","",IF(ISNUMBER('Model output'!I278),'Model output'!I278,1))</f>
        <v>12</v>
      </c>
      <c r="J279">
        <f>IF('Model output'!J278="","",IF(AND(ISNUMBER('Model output'!J278),'Model output'!J278&lt;=I279),'Model output'!J278,IF(ISNUMBER(SEARCH("0/",'Model output'!J278)),0,1)))</f>
        <v>8</v>
      </c>
      <c r="K279" t="str" cm="1">
        <f t="array" ref="K279">IF(COUNT(FIND({0,1,2,3,4,5,6,7,8,9},'Model output'!K278))&gt;0,'Model output'!K278,"")</f>
        <v/>
      </c>
      <c r="L279" s="8" t="str">
        <f t="shared" si="58"/>
        <v/>
      </c>
      <c r="M279" t="str" cm="1">
        <f t="array" ref="M279">IF(L279="","",IF(ISNUMBER(SEARCH("cm",L279)),MAX(VALUE(SUBSTITUTE(_xlfn.FILTERXML("&lt;t&gt;&lt;s&gt;"&amp;SUBSTITUTE(L279,",","&lt;/s&gt;&lt;s&gt;")&amp;"&lt;/s&gt;&lt;/t&gt;","//s"),"cm",""))),MAX(VALUE(SUBSTITUTE(_xlfn.FILTERXML("&lt;t&gt;&lt;s&gt;"&amp;SUBSTITUTE(L279,",","&lt;/s&gt;&lt;s&gt;")&amp;"&lt;/s&gt;&lt;/t&gt;","//s"),"mm","")))/10))</f>
        <v/>
      </c>
      <c r="N279" t="str">
        <f>IF('Model output'!L278="","",'Model output'!L278)</f>
        <v>Papillary</v>
      </c>
      <c r="O279" t="str">
        <f>IF('Model output'!M278="","",'Model output'!M278)</f>
        <v>Classical</v>
      </c>
      <c r="P279" t="str">
        <f>IF('Model output'!N278="","",'Model output'!N278)</f>
        <v>1.5 cm</v>
      </c>
      <c r="Q279" t="str">
        <f t="shared" si="57"/>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output'!P278="",'Model output'!P278="C",ISNUMBER(SEARCH("Not identified", 'Model output'!P278)),ISNUMBER(SEARCH("Absent",'Model output'!P278)),ISNUMBER(SEARCH("Absence",'Model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9" t="str">
        <f>IF('Model output'!S278="","",'Model output'!S278)</f>
        <v>Yes</v>
      </c>
      <c r="Y279" t="str">
        <f>IF(OR('Model output'!S278="",ISNUMBER(SEARCH("No extension",'Model output'!S278)),ISNUMBER(SEARCH("Absent",'Model output'!S278)),ISNUMBER(SEARCH("Absence",'Model output'!S278)),AND(ISNUMBER(SEARCH("Not identified",'Model output'!S278)),NOT(ISNUMBER(SEARCH("Present, minimal",'Model output'!S278)))),AND(ISNUMBER(SEARCH("No",'Model output'!S278)),NOT(ISNUMBER(SEARCH("carcinoma",'Model output'!S278))),NOT(ISNUMBER(SEARCH("Present, minimal",'Model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muscle",X279)),ISNUMBER(SEARCH("larynx",X279)),AND(ISNUMBER(SEARCH("trachea",X279)),NOT(ISNUMBER(SEARCH("peritracheal fibroadipose tissue",X279)))),ISNUMBER(SEARCH("esophagus",X279)),ISNUMBER(SEARCH("recurrent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33" t="str">
        <f>IF(OR('Model output'!V278="", AND(ISERROR(SEARCH("Positive",'Model output'!V278)), ISNUMBER(SEARCH("Negative",'Model output'!V278))), ISNUMBER(SEARCH("Cannot be assessed",'Model output'!V278)), AND(ISNUMBER(SEARCH("Uninvolved",'Model output'!V278)),NOT(ISNUMBER(SEARCH("margin(s) involved",'Model output'!V278))),NOT(ISNUMBER(SEARCH("Involved by carcinoma for the second tumor",'Model output'!V278)))), ISNUMBER(SEARCH("No involvement",'Model output'!V278)), AND(NOT(ISNUMBER(SEARCH("focal",'Model output'!V278))),ISNUMBER(SEARCH("Free",'Model output'!V278))), ISNUMBER(SEARCH("narrowly excised",'Model output'!V278)), ISNUMBER(SEARCH("none",'Model output'!V278)), ISNUMBER(SEARCH("R0",'Model output'!V278)), ISNUMBER(SEARCH("&lt;0.2 mm",'Model output'!V278)), ISNUMBER(SEARCH("1 mm",'Model output'!V278)), ISNUMBER(SEARCH("0.1 CM",'Model output'!V278)), ISNUMBER(SEARCH("less than 0.2 mm",'Model output'!V278)), ISNUMBER(SEARCH("less than 1.0 mm",'Model output'!V278)), ISNUMBER(SEARCH("less than 0.5 mm",'Model output'!V278)), ISNUMBER(SEARCH("abut",'Model output'!V278))), "negative", "positive")</f>
        <v>positive</v>
      </c>
      <c r="AE279" s="40"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OR(ISNUMBER(SEARCH("papillary",N279,1)),ISNUMBER(SEARCH("papillary carcinoma",O279,1))),S279="positive"),AND(AND(ISNUMBER(J279),J279&gt;=5),M279=""),AND(AND(ISNUMBER(J279),J279&gt;=5),AND(ISNUMBER(M279),M279&gt;=1)),AND(ISNUMBER(SERACH("papillary",N279)),OR(Y279="positive",Z279="positive"), ISNUMBER(SEARCH("BRAF",AB279)))),"intermediate","low"))</f>
        <v>high</v>
      </c>
      <c r="AF279" s="41" t="str">
        <f t="shared" si="59"/>
        <v>1b</v>
      </c>
      <c r="AG279" s="41" t="str">
        <f t="shared" si="60"/>
        <v>1a</v>
      </c>
      <c r="AH279" s="41" t="str">
        <f t="shared" si="61"/>
        <v>0</v>
      </c>
      <c r="AI279" s="46" t="str">
        <f t="shared" si="62"/>
        <v>I</v>
      </c>
      <c r="AJ279" s="40" t="s">
        <v>738</v>
      </c>
      <c r="AK279" s="45" t="s">
        <v>1001</v>
      </c>
      <c r="AL279" s="45" t="s">
        <v>1007</v>
      </c>
      <c r="AM279" s="45" t="s">
        <v>1006</v>
      </c>
      <c r="AN279" s="45" t="s">
        <v>67</v>
      </c>
      <c r="AO279" s="12">
        <f t="shared" si="63"/>
        <v>1</v>
      </c>
      <c r="AP279" s="15">
        <f t="shared" si="64"/>
        <v>0</v>
      </c>
      <c r="AQ279" s="15">
        <f t="shared" si="65"/>
        <v>1</v>
      </c>
      <c r="AR279" s="15">
        <f t="shared" si="66"/>
        <v>1</v>
      </c>
      <c r="AS279" s="26">
        <f t="shared" si="67"/>
        <v>1</v>
      </c>
    </row>
    <row r="280" spans="1:45">
      <c r="A280" t="str">
        <f>'Model output'!A279</f>
        <v>TCGA-KS-A4I5</v>
      </c>
      <c r="B280" s="52">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1</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56"/>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output'!G279)),AND(ISNUMBER(SEARCH("3",'Model output'!G279)),NOT(ISNUMBER(SEARCH("N3",'Model output'!G279)))),ISNUMBER(SEARCH("IV",'Model output'!G279)),ISNUMBER(SEARCH("four",'Model output'!G279)),ISNUMBER(SEARCH("4",'Model output'!G279)),ISNUMBER(SEARCH("V ",'Model output'!G279)),ISNUMBER(SEARCH("five",'Model output'!G279)),ISNUMBER(SEARCH("5",'Model output'!G279))))), "lateral", "central"))</f>
        <v/>
      </c>
      <c r="H280" t="str">
        <f>IF('Model output'!H279="","negative", IF('Model output'!H279=" ", "negative", IF('Model output'!H279="[]", "negative", IF(ISNUMBER(SEARCH("lymph node",'Model output'!H279)),"negative", IF(ISNUMBER(SEARCH("adipose tissue",'Model output'!H279)), "negative", IF(ISNUMBER(SEARCH("neck dissection",'Model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58"/>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57"/>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output'!P279="",'Model output'!P279="C",ISNUMBER(SEARCH("Not identified", 'Model output'!P279)),ISNUMBER(SEARCH("Absent",'Model output'!P279)),ISNUMBER(SEARCH("Absence",'Model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9" t="str">
        <f>IF('Model output'!S279="","",'Model output'!S279)</f>
        <v>No</v>
      </c>
      <c r="Y280" t="str">
        <f>IF(OR('Model output'!S279="",ISNUMBER(SEARCH("No extension",'Model output'!S279)),ISNUMBER(SEARCH("Absent",'Model output'!S279)),ISNUMBER(SEARCH("Absence",'Model output'!S279)),AND(ISNUMBER(SEARCH("Not identified",'Model output'!S279)),NOT(ISNUMBER(SEARCH("Present, minimal",'Model output'!S279)))),AND(ISNUMBER(SEARCH("No",'Model output'!S279)),NOT(ISNUMBER(SEARCH("carcinoma",'Model output'!S279))),NOT(ISNUMBER(SEARCH("Present, minimal",'Model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muscle",X280)),ISNUMBER(SEARCH("larynx",X280)),AND(ISNUMBER(SEARCH("trachea",X280)),NOT(ISNUMBER(SEARCH("peritracheal fibroadipose tissue",X280)))),ISNUMBER(SEARCH("esophagus",X280)),ISNUMBER(SEARCH("recurrent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33" t="str">
        <f>IF(OR('Model output'!V279="", AND(ISERROR(SEARCH("Positive",'Model output'!V279)), ISNUMBER(SEARCH("Negative",'Model output'!V279))), ISNUMBER(SEARCH("Cannot be assessed",'Model output'!V279)), AND(ISNUMBER(SEARCH("Uninvolved",'Model output'!V279)),NOT(ISNUMBER(SEARCH("margin(s) involved",'Model output'!V279))),NOT(ISNUMBER(SEARCH("Involved by carcinoma for the second tumor",'Model output'!V279)))), ISNUMBER(SEARCH("No involvement",'Model output'!V279)), AND(NOT(ISNUMBER(SEARCH("focal",'Model output'!V279))),ISNUMBER(SEARCH("Free",'Model output'!V279))), ISNUMBER(SEARCH("narrowly excised",'Model output'!V279)), ISNUMBER(SEARCH("none",'Model output'!V279)), ISNUMBER(SEARCH("R0",'Model output'!V279)), ISNUMBER(SEARCH("&lt;0.2 mm",'Model output'!V279)), ISNUMBER(SEARCH("1 mm",'Model output'!V279)), ISNUMBER(SEARCH("0.1 CM",'Model output'!V279)), ISNUMBER(SEARCH("less than 0.2 mm",'Model output'!V279)), ISNUMBER(SEARCH("less than 1.0 mm",'Model output'!V279)), ISNUMBER(SEARCH("less than 0.5 mm",'Model output'!V279)), ISNUMBER(SEARCH("abut",'Model output'!V279))), "negative", "positive")</f>
        <v>negative</v>
      </c>
      <c r="AE280" s="40"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OR(ISNUMBER(SEARCH("papillary",N280,1)),ISNUMBER(SEARCH("papillary carcinoma",O280,1))),S280="positive"),AND(AND(ISNUMBER(J280),J280&gt;=5),M280=""),AND(AND(ISNUMBER(J280),J280&gt;=5),AND(ISNUMBER(M280),M280&gt;=1)),AND(ISNUMBER(SERACH("papillary",N280)),OR(Y280="positive",Z280="positive"), ISNUMBER(SEARCH("BRAF",AB280)))),"intermediate","low"))</f>
        <v>low</v>
      </c>
      <c r="AF280" s="41" t="str">
        <f t="shared" si="59"/>
        <v>1b</v>
      </c>
      <c r="AG280" s="41" t="str">
        <f t="shared" si="60"/>
        <v>0</v>
      </c>
      <c r="AH280" s="41" t="str">
        <f t="shared" si="61"/>
        <v>0</v>
      </c>
      <c r="AI280" s="46" t="str">
        <f t="shared" si="62"/>
        <v>I</v>
      </c>
      <c r="AJ280" s="40" t="s">
        <v>741</v>
      </c>
      <c r="AK280" s="45" t="s">
        <v>1002</v>
      </c>
      <c r="AL280" s="45" t="s">
        <v>1003</v>
      </c>
      <c r="AM280" s="45" t="s">
        <v>1006</v>
      </c>
      <c r="AN280" s="45" t="s">
        <v>67</v>
      </c>
      <c r="AO280" s="12">
        <f t="shared" ca="1" si="63"/>
        <v>1</v>
      </c>
      <c r="AP280" s="15">
        <f t="shared" si="64"/>
        <v>1</v>
      </c>
      <c r="AQ280" s="15">
        <f t="shared" si="65"/>
        <v>1</v>
      </c>
      <c r="AR280" s="15">
        <f t="shared" si="66"/>
        <v>1</v>
      </c>
      <c r="AS280" s="26">
        <f t="shared" si="67"/>
        <v>1</v>
      </c>
    </row>
    <row r="281" spans="1:45">
      <c r="A281" t="str">
        <f>'Model output'!A280</f>
        <v>TCGA-KS-A4I7</v>
      </c>
      <c r="B281" s="52">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1</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56"/>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output'!G280)),AND(ISNUMBER(SEARCH("3",'Model output'!G280)),NOT(ISNUMBER(SEARCH("N3",'Model output'!G280)))),ISNUMBER(SEARCH("IV",'Model output'!G280)),ISNUMBER(SEARCH("four",'Model output'!G280)),ISNUMBER(SEARCH("4",'Model output'!G280)),ISNUMBER(SEARCH("V ",'Model output'!G280)),ISNUMBER(SEARCH("five",'Model output'!G280)),ISNUMBER(SEARCH("5",'Model output'!G280))))), "lateral", "central"))</f>
        <v/>
      </c>
      <c r="H281" t="str">
        <f>IF('Model output'!H280="","negative", IF('Model output'!H280=" ", "negative", IF('Model output'!H280="[]", "negative", IF(ISNUMBER(SEARCH("lymph node",'Model output'!H280)),"negative", IF(ISNUMBER(SEARCH("adipose tissue",'Model output'!H280)), "negative", IF(ISNUMBER(SEARCH("neck dissection",'Model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58"/>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
      </c>
      <c r="P281" t="str">
        <f>IF('Model output'!N280="","",'Model output'!N280)</f>
        <v>1.5 cm</v>
      </c>
      <c r="Q281" t="str">
        <f t="shared" si="57"/>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output'!P280="",'Model output'!P280="C",ISNUMBER(SEARCH("Not identified", 'Model output'!P280)),ISNUMBER(SEARCH("Absent",'Model output'!P280)),ISNUMBER(SEARCH("Absence",'Model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9" t="str">
        <f>IF('Model output'!S280="","",'Model output'!S280)</f>
        <v>No</v>
      </c>
      <c r="Y281" t="str">
        <f>IF(OR('Model output'!S280="",ISNUMBER(SEARCH("No extension",'Model output'!S280)),ISNUMBER(SEARCH("Absent",'Model output'!S280)),ISNUMBER(SEARCH("Absence",'Model output'!S280)),AND(ISNUMBER(SEARCH("Not identified",'Model output'!S280)),NOT(ISNUMBER(SEARCH("Present, minimal",'Model output'!S280)))),AND(ISNUMBER(SEARCH("No",'Model output'!S280)),NOT(ISNUMBER(SEARCH("carcinoma",'Model output'!S280))),NOT(ISNUMBER(SEARCH("Present, minimal",'Model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muscle",X281)),ISNUMBER(SEARCH("larynx",X281)),AND(ISNUMBER(SEARCH("trachea",X281)),NOT(ISNUMBER(SEARCH("peritracheal fibroadipose tissue",X281)))),ISNUMBER(SEARCH("esophagus",X281)),ISNUMBER(SEARCH("recurrent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33" t="str">
        <f>IF(OR('Model output'!V280="", AND(ISERROR(SEARCH("Positive",'Model output'!V280)), ISNUMBER(SEARCH("Negative",'Model output'!V280))), ISNUMBER(SEARCH("Cannot be assessed",'Model output'!V280)), AND(ISNUMBER(SEARCH("Uninvolved",'Model output'!V280)),NOT(ISNUMBER(SEARCH("margin(s) involved",'Model output'!V280))),NOT(ISNUMBER(SEARCH("Involved by carcinoma for the second tumor",'Model output'!V280)))), ISNUMBER(SEARCH("No involvement",'Model output'!V280)), AND(NOT(ISNUMBER(SEARCH("focal",'Model output'!V280))),ISNUMBER(SEARCH("Free",'Model output'!V280))), ISNUMBER(SEARCH("narrowly excised",'Model output'!V280)), ISNUMBER(SEARCH("none",'Model output'!V280)), ISNUMBER(SEARCH("R0",'Model output'!V280)), ISNUMBER(SEARCH("&lt;0.2 mm",'Model output'!V280)), ISNUMBER(SEARCH("1 mm",'Model output'!V280)), ISNUMBER(SEARCH("0.1 CM",'Model output'!V280)), ISNUMBER(SEARCH("less than 0.2 mm",'Model output'!V280)), ISNUMBER(SEARCH("less than 1.0 mm",'Model output'!V280)), ISNUMBER(SEARCH("less than 0.5 mm",'Model output'!V280)), ISNUMBER(SEARCH("abut",'Model output'!V280))), "negative", "positive")</f>
        <v>negative</v>
      </c>
      <c r="AE281" s="40"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OR(ISNUMBER(SEARCH("papillary",N281,1)),ISNUMBER(SEARCH("papillary carcinoma",O281,1))),S281="positive"),AND(AND(ISNUMBER(J281),J281&gt;=5),M281=""),AND(AND(ISNUMBER(J281),J281&gt;=5),AND(ISNUMBER(M281),M281&gt;=1)),AND(ISNUMBER(SERACH("papillary",N281)),OR(Y281="positive",Z281="positive"), ISNUMBER(SEARCH("BRAF",AB281)))),"intermediate","low"))</f>
        <v>low</v>
      </c>
      <c r="AF281" s="41" t="str">
        <f t="shared" si="59"/>
        <v>1b</v>
      </c>
      <c r="AG281" s="41" t="str">
        <f t="shared" si="60"/>
        <v>0</v>
      </c>
      <c r="AH281" s="41" t="str">
        <f t="shared" si="61"/>
        <v>0</v>
      </c>
      <c r="AI281" s="46" t="str">
        <f t="shared" si="62"/>
        <v>I</v>
      </c>
      <c r="AJ281" s="40" t="s">
        <v>741</v>
      </c>
      <c r="AK281" s="45" t="s">
        <v>1002</v>
      </c>
      <c r="AL281" s="45" t="s">
        <v>1003</v>
      </c>
      <c r="AM281" s="45" t="s">
        <v>1006</v>
      </c>
      <c r="AN281" s="45" t="s">
        <v>67</v>
      </c>
      <c r="AO281" s="12">
        <f t="shared" ca="1" si="63"/>
        <v>1</v>
      </c>
      <c r="AP281" s="15">
        <f t="shared" si="64"/>
        <v>1</v>
      </c>
      <c r="AQ281" s="15">
        <f t="shared" si="65"/>
        <v>1</v>
      </c>
      <c r="AR281" s="15">
        <f t="shared" si="66"/>
        <v>1</v>
      </c>
      <c r="AS281" s="26">
        <f t="shared" si="67"/>
        <v>1</v>
      </c>
    </row>
    <row r="282" spans="1:45">
      <c r="A282" t="str">
        <f>'Model output'!A281</f>
        <v>TCGA-KS-A4IC</v>
      </c>
      <c r="B282" s="52">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1a</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56"/>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output'!G281)),AND(ISNUMBER(SEARCH("3",'Model output'!G281)),NOT(ISNUMBER(SEARCH("N3",'Model output'!G281)))),ISNUMBER(SEARCH("IV",'Model output'!G281)),ISNUMBER(SEARCH("four",'Model output'!G281)),ISNUMBER(SEARCH("4",'Model output'!G281)),ISNUMBER(SEARCH("V ",'Model output'!G281)),ISNUMBER(SEARCH("five",'Model output'!G281)),ISNUMBER(SEARCH("5",'Model output'!G281))))), "lateral", "central"))</f>
        <v>central</v>
      </c>
      <c r="H282" t="str">
        <f>IF('Model output'!H281="","negative", IF('Model output'!H281=" ", "negative", IF('Model output'!H281="[]", "negative", IF(ISNUMBER(SEARCH("lymph node",'Model output'!H281)),"negative", IF(ISNUMBER(SEARCH("adipose tissue",'Model output'!H281)), "negative", IF(ISNUMBER(SEARCH("neck dissection",'Model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1.7 cm</v>
      </c>
      <c r="L282" s="8" t="str">
        <f t="shared" si="58"/>
        <v>1.7cm</v>
      </c>
      <c r="M282" cm="1">
        <f t="array" ref="M282">IF(L282="","",IF(ISNUMBER(SEARCH("cm",L282)),MAX(VALUE(SUBSTITUTE(_xlfn.FILTERXML("&lt;t&gt;&lt;s&gt;"&amp;SUBSTITUTE(L282,",","&lt;/s&gt;&lt;s&gt;")&amp;"&lt;/s&gt;&lt;/t&gt;","//s"),"cm",""))),MAX(VALUE(SUBSTITUTE(_xlfn.FILTERXML("&lt;t&gt;&lt;s&gt;"&amp;SUBSTITUTE(L282,",","&lt;/s&gt;&lt;s&gt;")&amp;"&lt;/s&gt;&lt;/t&gt;","//s"),"mm","")))/10))</f>
        <v>1.7</v>
      </c>
      <c r="N282" t="str">
        <f>IF('Model output'!L281="","",'Model output'!L281)</f>
        <v>Papillary</v>
      </c>
      <c r="O282" t="str">
        <f>IF('Model output'!M281="","",'Model output'!M281)</f>
        <v/>
      </c>
      <c r="P282" t="str">
        <f>IF('Model output'!N281="","",'Model output'!N281)</f>
        <v>1.1 cm</v>
      </c>
      <c r="Q282" t="str">
        <f t="shared" si="57"/>
        <v>1.1cm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output'!P281="",'Model output'!P281="C",ISNUMBER(SEARCH("Not identified", 'Model output'!P281)),ISNUMBER(SEARCH("Absent",'Model output'!P281)),ISNUMBER(SEARCH("Absence",'Model output'!P281)),AND(ISNUMBER(SEARCH("No",'Model output'!P281)),NOT(ISNUMBER(SEARCH("diagnostic",'Model output'!P281)))),ISNUMBER(SEARCH("Negative",'Model output'!P281))),"negative","positive")</f>
        <v>negative</v>
      </c>
      <c r="T282">
        <f>IF('Model output'!O281="","",'Model output'!O281)</f>
        <v>2</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9" t="str">
        <f>IF('Model output'!S281="","",'Model output'!S281)</f>
        <v>No</v>
      </c>
      <c r="Y282" t="str">
        <f>IF(OR('Model output'!S281="",ISNUMBER(SEARCH("No extension",'Model output'!S281)),ISNUMBER(SEARCH("Absent",'Model output'!S281)),ISNUMBER(SEARCH("Absence",'Model output'!S281)),AND(ISNUMBER(SEARCH("Not identified",'Model output'!S281)),NOT(ISNUMBER(SEARCH("Present, minimal",'Model output'!S281)))),AND(ISNUMBER(SEARCH("No",'Model output'!S281)),NOT(ISNUMBER(SEARCH("carcinoma",'Model output'!S281))),NOT(ISNUMBER(SEARCH("Present, minimal",'Model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muscle",X282)),ISNUMBER(SEARCH("larynx",X282)),AND(ISNUMBER(SEARCH("trachea",X282)),NOT(ISNUMBER(SEARCH("peritracheal fibroadipose tissue",X282)))),ISNUMBER(SEARCH("esophagus",X282)),ISNUMBER(SEARCH("recurrent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33" t="str">
        <f>IF(OR('Model output'!V281="", AND(ISERROR(SEARCH("Positive",'Model output'!V281)), ISNUMBER(SEARCH("Negative",'Model output'!V281))), ISNUMBER(SEARCH("Cannot be assessed",'Model output'!V281)), AND(ISNUMBER(SEARCH("Uninvolved",'Model output'!V281)),NOT(ISNUMBER(SEARCH("margin(s) involved",'Model output'!V281))),NOT(ISNUMBER(SEARCH("Involved by carcinoma for the second tumor",'Model output'!V281)))), ISNUMBER(SEARCH("No involvement",'Model output'!V281)), AND(NOT(ISNUMBER(SEARCH("focal",'Model output'!V281))),ISNUMBER(SEARCH("Free",'Model output'!V281))), ISNUMBER(SEARCH("narrowly excised",'Model output'!V281)), ISNUMBER(SEARCH("none",'Model output'!V281)), ISNUMBER(SEARCH("R0",'Model output'!V281)), ISNUMBER(SEARCH("&lt;0.2 mm",'Model output'!V281)), ISNUMBER(SEARCH("1 mm",'Model output'!V281)), ISNUMBER(SEARCH("0.1 CM",'Model output'!V281)), ISNUMBER(SEARCH("less than 0.2 mm",'Model output'!V281)), ISNUMBER(SEARCH("less than 1.0 mm",'Model output'!V281)), ISNUMBER(SEARCH("less than 0.5 mm",'Model output'!V281)), ISNUMBER(SEARCH("abut",'Model output'!V281))), "negative", "positive")</f>
        <v>negative</v>
      </c>
      <c r="AE282" s="40"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OR(ISNUMBER(SEARCH("papillary",N282,1)),ISNUMBER(SEARCH("papillary carcinoma",O282,1))),S282="positive"),AND(AND(ISNUMBER(J282),J282&gt;=5),M282=""),AND(AND(ISNUMBER(J282),J282&gt;=5),AND(ISNUMBER(M282),M282&gt;=1)),AND(ISNUMBER(SERACH("papillary",N282)),OR(Y282="positive",Z282="positive"), ISNUMBER(SEARCH("BRAF",AB282)))),"intermediate","low"))</f>
        <v>low</v>
      </c>
      <c r="AF282" s="41" t="str">
        <f t="shared" si="59"/>
        <v>1b</v>
      </c>
      <c r="AG282" s="41" t="str">
        <f t="shared" si="60"/>
        <v>1a</v>
      </c>
      <c r="AH282" s="41" t="str">
        <f t="shared" si="61"/>
        <v>0</v>
      </c>
      <c r="AI282" s="46" t="str">
        <f t="shared" si="62"/>
        <v>I</v>
      </c>
      <c r="AJ282" s="40" t="s">
        <v>741</v>
      </c>
      <c r="AK282" s="45" t="s">
        <v>1002</v>
      </c>
      <c r="AL282" s="45" t="s">
        <v>1007</v>
      </c>
      <c r="AM282" s="45" t="s">
        <v>1006</v>
      </c>
      <c r="AN282" s="45" t="s">
        <v>67</v>
      </c>
      <c r="AO282" s="12">
        <f t="shared" ca="1" si="63"/>
        <v>1</v>
      </c>
      <c r="AP282" s="15">
        <f t="shared" si="64"/>
        <v>1</v>
      </c>
      <c r="AQ282" s="15">
        <f t="shared" si="65"/>
        <v>1</v>
      </c>
      <c r="AR282" s="15">
        <f t="shared" si="66"/>
        <v>1</v>
      </c>
      <c r="AS282" s="26">
        <f t="shared" si="67"/>
        <v>1</v>
      </c>
    </row>
    <row r="283" spans="1:45">
      <c r="A283" t="str">
        <f>'Model output'!A282</f>
        <v>TCGA-KS-A4ID</v>
      </c>
      <c r="B283" s="52">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0</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0</v>
      </c>
      <c r="F283" t="str">
        <f t="shared" si="56"/>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output'!G282)),AND(ISNUMBER(SEARCH("3",'Model output'!G282)),NOT(ISNUMBER(SEARCH("N3",'Model output'!G282)))),ISNUMBER(SEARCH("IV",'Model output'!G282)),ISNUMBER(SEARCH("four",'Model output'!G282)),ISNUMBER(SEARCH("4",'Model output'!G282)),ISNUMBER(SEARCH("V ",'Model output'!G282)),ISNUMBER(SEARCH("five",'Model output'!G282)),ISNUMBER(SEARCH("5",'Model output'!G282))))), "lateral", "central"))</f>
        <v/>
      </c>
      <c r="H283" t="str">
        <f>IF('Model output'!H282="","negative", IF('Model output'!H282=" ", "negative", IF('Model output'!H282="[]", "negative", IF(ISNUMBER(SEARCH("lymph node",'Model output'!H282)),"negative", IF(ISNUMBER(SEARCH("adipose tissue",'Model output'!H282)), "negative", IF(ISNUMBER(SEARCH("neck dissection",'Model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58"/>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 variant</v>
      </c>
      <c r="P283" t="str">
        <f>IF('Model output'!N282="","",'Model output'!N282)</f>
        <v>1.1 cm</v>
      </c>
      <c r="Q283" t="str">
        <f t="shared" si="57"/>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output'!P282="",'Model output'!P282="C",ISNUMBER(SEARCH("Not identified", 'Model output'!P282)),ISNUMBER(SEARCH("Absent",'Model output'!P282)),ISNUMBER(SEARCH("Absence",'Model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9" t="str">
        <f>IF('Model output'!S282="","",'Model output'!S282)</f>
        <v>No</v>
      </c>
      <c r="Y283" t="str">
        <f>IF(OR('Model output'!S282="",ISNUMBER(SEARCH("No extension",'Model output'!S282)),ISNUMBER(SEARCH("Absent",'Model output'!S282)),ISNUMBER(SEARCH("Absence",'Model output'!S282)),AND(ISNUMBER(SEARCH("Not identified",'Model output'!S282)),NOT(ISNUMBER(SEARCH("Present, minimal",'Model output'!S282)))),AND(ISNUMBER(SEARCH("No",'Model output'!S282)),NOT(ISNUMBER(SEARCH("carcinoma",'Model output'!S282))),NOT(ISNUMBER(SEARCH("Present, minimal",'Model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muscle",X283)),ISNUMBER(SEARCH("larynx",X283)),AND(ISNUMBER(SEARCH("trachea",X283)),NOT(ISNUMBER(SEARCH("peritracheal fibroadipose tissue",X283)))),ISNUMBER(SEARCH("esophagus",X283)),ISNUMBER(SEARCH("recurrent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33" t="str">
        <f>IF(OR('Model output'!V282="", AND(ISERROR(SEARCH("Positive",'Model output'!V282)), ISNUMBER(SEARCH("Negative",'Model output'!V282))), ISNUMBER(SEARCH("Cannot be assessed",'Model output'!V282)), AND(ISNUMBER(SEARCH("Uninvolved",'Model output'!V282)),NOT(ISNUMBER(SEARCH("margin(s) involved",'Model output'!V282))),NOT(ISNUMBER(SEARCH("Involved by carcinoma for the second tumor",'Model output'!V282)))), ISNUMBER(SEARCH("No involvement",'Model output'!V282)), AND(NOT(ISNUMBER(SEARCH("focal",'Model output'!V282))),ISNUMBER(SEARCH("Free",'Model output'!V282))), ISNUMBER(SEARCH("narrowly excised",'Model output'!V282)), ISNUMBER(SEARCH("none",'Model output'!V282)), ISNUMBER(SEARCH("R0",'Model output'!V282)), ISNUMBER(SEARCH("&lt;0.2 mm",'Model output'!V282)), ISNUMBER(SEARCH("1 mm",'Model output'!V282)), ISNUMBER(SEARCH("0.1 CM",'Model output'!V282)), ISNUMBER(SEARCH("less than 0.2 mm",'Model output'!V282)), ISNUMBER(SEARCH("less than 1.0 mm",'Model output'!V282)), ISNUMBER(SEARCH("less than 0.5 mm",'Model output'!V282)), ISNUMBER(SEARCH("abut",'Model output'!V282))), "negative", "positive")</f>
        <v>negative</v>
      </c>
      <c r="AE283" s="40"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OR(ISNUMBER(SEARCH("papillary",N283,1)),ISNUMBER(SEARCH("papillary carcinoma",O283,1))),S283="positive"),AND(AND(ISNUMBER(J283),J283&gt;=5),M283=""),AND(AND(ISNUMBER(J283),J283&gt;=5),AND(ISNUMBER(M283),M283&gt;=1)),AND(ISNUMBER(SERACH("papillary",N283)),OR(Y283="positive",Z283="positive"), ISNUMBER(SEARCH("BRAF",AB283)))),"intermediate","low"))</f>
        <v>low</v>
      </c>
      <c r="AF283" s="41" t="str">
        <f t="shared" si="59"/>
        <v>1b</v>
      </c>
      <c r="AG283" s="41" t="str">
        <f t="shared" si="60"/>
        <v>0</v>
      </c>
      <c r="AH283" s="41" t="str">
        <f t="shared" si="61"/>
        <v>0</v>
      </c>
      <c r="AI283" s="46" t="str">
        <f t="shared" si="62"/>
        <v>I</v>
      </c>
      <c r="AJ283" s="40" t="s">
        <v>741</v>
      </c>
      <c r="AK283" s="45" t="s">
        <v>1002</v>
      </c>
      <c r="AL283" s="45" t="s">
        <v>1003</v>
      </c>
      <c r="AM283" s="45" t="s">
        <v>1006</v>
      </c>
      <c r="AN283" s="45" t="s">
        <v>67</v>
      </c>
      <c r="AO283" s="12">
        <f t="shared" ca="1" si="63"/>
        <v>1</v>
      </c>
      <c r="AP283" s="15">
        <f t="shared" si="64"/>
        <v>1</v>
      </c>
      <c r="AQ283" s="15">
        <f t="shared" si="65"/>
        <v>1</v>
      </c>
      <c r="AR283" s="15">
        <f t="shared" si="66"/>
        <v>1</v>
      </c>
      <c r="AS283" s="26">
        <f t="shared" si="67"/>
        <v>1</v>
      </c>
    </row>
    <row r="284" spans="1:45">
      <c r="A284" t="str">
        <f>'Model output'!A283</f>
        <v>TCGA-L6-A4EP</v>
      </c>
      <c r="B284" s="52">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56"/>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output'!G283)),AND(ISNUMBER(SEARCH("3",'Model output'!G283)),NOT(ISNUMBER(SEARCH("N3",'Model output'!G283)))),ISNUMBER(SEARCH("IV",'Model output'!G283)),ISNUMBER(SEARCH("four",'Model output'!G283)),ISNUMBER(SEARCH("4",'Model output'!G283)),ISNUMBER(SEARCH("V ",'Model output'!G283)),ISNUMBER(SEARCH("five",'Model output'!G283)),ISNUMBER(SEARCH("5",'Model output'!G283))))), "lateral", "central"))</f>
        <v/>
      </c>
      <c r="H284" t="str">
        <f>IF('Model output'!H283="","negative", IF('Model output'!H283=" ", "negative", IF('Model output'!H283="[]", "negative", IF(ISNUMBER(SEARCH("lymph node",'Model output'!H283)),"negative", IF(ISNUMBER(SEARCH("adipose tissue",'Model output'!H283)), "negative", IF(ISNUMBER(SEARCH("neck dissection",'Model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58"/>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 carcinoma</v>
      </c>
      <c r="O284" t="str">
        <f>IF('Model output'!M283="","",'Model output'!M283)</f>
        <v>Classical (usual)</v>
      </c>
      <c r="P284" t="str">
        <f>IF('Model output'!N283="","",'Model output'!N283)</f>
        <v>3 cm</v>
      </c>
      <c r="Q284" t="str">
        <f t="shared" si="57"/>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output'!P283="",'Model output'!P283="C",ISNUMBER(SEARCH("Not identified", 'Model output'!P283)),ISNUMBER(SEARCH("Absent",'Model output'!P283)),ISNUMBER(SEARCH("Absence",'Model output'!P283)),AND(ISNUMBER(SEARCH("No",'Model output'!P283)),NOT(ISNUMBER(SEARCH("diagnostic",'Model output'!P283)))),ISNUMBER(SEARCH("Negative",'Model output'!P283))),"negative","positive")</f>
        <v>negative</v>
      </c>
      <c r="T284">
        <f>IF('Model output'!O283="","",'Model output'!O283)</f>
        <v>1</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9" t="str">
        <f>IF('Model output'!S283="","",'Model output'!S283)</f>
        <v/>
      </c>
      <c r="Y284" t="str">
        <f>IF(OR('Model output'!S283="",ISNUMBER(SEARCH("No extension",'Model output'!S283)),ISNUMBER(SEARCH("Absent",'Model output'!S283)),ISNUMBER(SEARCH("Absence",'Model output'!S283)),AND(ISNUMBER(SEARCH("Not identified",'Model output'!S283)),NOT(ISNUMBER(SEARCH("Present, minimal",'Model output'!S283)))),AND(ISNUMBER(SEARCH("No",'Model output'!S283)),NOT(ISNUMBER(SEARCH("carcinoma",'Model output'!S283))),NOT(ISNUMBER(SEARCH("Present, minimal",'Model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muscle",X284)),ISNUMBER(SEARCH("larynx",X284)),AND(ISNUMBER(SEARCH("trachea",X284)),NOT(ISNUMBER(SEARCH("peritracheal fibroadipose tissue",X284)))),ISNUMBER(SEARCH("esophagus",X284)),ISNUMBER(SEARCH("recurrent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33" t="str">
        <f>IF(OR('Model output'!V283="", AND(ISERROR(SEARCH("Positive",'Model output'!V283)), ISNUMBER(SEARCH("Negative",'Model output'!V283))), ISNUMBER(SEARCH("Cannot be assessed",'Model output'!V283)), AND(ISNUMBER(SEARCH("Uninvolved",'Model output'!V283)),NOT(ISNUMBER(SEARCH("margin(s) involved",'Model output'!V283))),NOT(ISNUMBER(SEARCH("Involved by carcinoma for the second tumor",'Model output'!V283)))), ISNUMBER(SEARCH("No involvement",'Model output'!V283)), AND(NOT(ISNUMBER(SEARCH("focal",'Model output'!V283))),ISNUMBER(SEARCH("Free",'Model output'!V283))), ISNUMBER(SEARCH("narrowly excised",'Model output'!V283)), ISNUMBER(SEARCH("none",'Model output'!V283)), ISNUMBER(SEARCH("R0",'Model output'!V283)), ISNUMBER(SEARCH("&lt;0.2 mm",'Model output'!V283)), ISNUMBER(SEARCH("1 mm",'Model output'!V283)), ISNUMBER(SEARCH("0.1 CM",'Model output'!V283)), ISNUMBER(SEARCH("less than 0.2 mm",'Model output'!V283)), ISNUMBER(SEARCH("less than 1.0 mm",'Model output'!V283)), ISNUMBER(SEARCH("less than 0.5 mm",'Model output'!V283)), ISNUMBER(SEARCH("abut",'Model output'!V283))), "negative", "positive")</f>
        <v>negative</v>
      </c>
      <c r="AE284" s="40"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OR(ISNUMBER(SEARCH("papillary",N284,1)),ISNUMBER(SEARCH("papillary carcinoma",O284,1))),S284="positive"),AND(AND(ISNUMBER(J284),J284&gt;=5),M284=""),AND(AND(ISNUMBER(J284),J284&gt;=5),AND(ISNUMBER(M284),M284&gt;=1)),AND(ISNUMBER(SERACH("papillary",N284)),OR(Y284="positive",Z284="positive"), ISNUMBER(SEARCH("BRAF",AB284)))),"intermediate","low"))</f>
        <v>low</v>
      </c>
      <c r="AF284" s="41" t="str">
        <f t="shared" si="59"/>
        <v>2</v>
      </c>
      <c r="AG284" s="41" t="str">
        <f t="shared" si="60"/>
        <v>0</v>
      </c>
      <c r="AH284" s="41" t="str">
        <f t="shared" si="61"/>
        <v>0</v>
      </c>
      <c r="AI284" s="46" t="str">
        <f t="shared" si="62"/>
        <v>I</v>
      </c>
      <c r="AJ284" s="40" t="s">
        <v>741</v>
      </c>
      <c r="AK284" s="45" t="s">
        <v>1005</v>
      </c>
      <c r="AL284" s="45" t="s">
        <v>1003</v>
      </c>
      <c r="AM284" s="45" t="s">
        <v>1006</v>
      </c>
      <c r="AN284" s="45" t="s">
        <v>67</v>
      </c>
      <c r="AO284" s="12">
        <f t="shared" ca="1" si="63"/>
        <v>1</v>
      </c>
      <c r="AP284" s="15">
        <f t="shared" si="64"/>
        <v>1</v>
      </c>
      <c r="AQ284" s="15">
        <f t="shared" si="65"/>
        <v>1</v>
      </c>
      <c r="AR284" s="15">
        <f t="shared" si="66"/>
        <v>1</v>
      </c>
      <c r="AS284" s="26">
        <f t="shared" si="67"/>
        <v>1</v>
      </c>
    </row>
    <row r="285" spans="1:45">
      <c r="A285" t="str">
        <f>'Model output'!A284</f>
        <v>TCGA-L6-A4EQ</v>
      </c>
      <c r="B285" s="52">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3</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X</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56"/>
        <v>negative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output'!G284)),AND(ISNUMBER(SEARCH("3",'Model output'!G284)),NOT(ISNUMBER(SEARCH("N3",'Model output'!G284)))),ISNUMBER(SEARCH("IV",'Model output'!G284)),ISNUMBER(SEARCH("four",'Model output'!G284)),ISNUMBER(SEARCH("4",'Model output'!G284)),ISNUMBER(SEARCH("V ",'Model output'!G284)),ISNUMBER(SEARCH("five",'Model output'!G284)),ISNUMBER(SEARCH("5",'Model output'!G284))))), "lateral", "central"))</f>
        <v/>
      </c>
      <c r="H285" t="str">
        <f>IF('Model output'!H284="","negative", IF('Model output'!H284=" ", "negative", IF('Model output'!H284="[]", "negative", IF(ISNUMBER(SEARCH("lymph node",'Model output'!H284)),"negative", IF(ISNUMBER(SEARCH("adipose tissue",'Model output'!H284)), "negative", IF(ISNUMBER(SEARCH("neck dissection",'Model output'!H284)),"negative","positive"))))))</f>
        <v>negative</v>
      </c>
      <c r="I285">
        <f>IF('Model output'!I284="","",IF(ISNUMBER('Model output'!I284),'Model output'!I284,1))</f>
        <v>1</v>
      </c>
      <c r="J285">
        <f>IF('Model output'!J284="","",IF(AND(ISNUMBER('Model output'!J284),'Model output'!J284&lt;=I285),'Model output'!J284,IF(ISNUMBER(SEARCH("0/",'Model output'!J284)),0,1)))</f>
        <v>0</v>
      </c>
      <c r="K285" t="str" cm="1">
        <f t="array" ref="K285">IF(COUNT(FIND({0,1,2,3,4,5,6,7,8,9},'Model output'!K284))&gt;0,'Model output'!K284,"")</f>
        <v/>
      </c>
      <c r="L285" s="8" t="str">
        <f t="shared" si="58"/>
        <v/>
      </c>
      <c r="M285" t="str" cm="1">
        <f t="array" ref="M285">IF(L285="","",IF(ISNUMBER(SEARCH("cm",L285)),MAX(VALUE(SUBSTITUTE(_xlfn.FILTERXML("&lt;t&gt;&lt;s&gt;"&amp;SUBSTITUTE(L285,",","&lt;/s&gt;&lt;s&gt;")&amp;"&lt;/s&gt;&lt;/t&gt;","//s"),"cm",""))),MAX(VALUE(SUBSTITUTE(_xlfn.FILTERXML("&lt;t&gt;&lt;s&gt;"&amp;SUBSTITUTE(L285,",","&lt;/s&gt;&lt;s&gt;")&amp;"&lt;/s&gt;&lt;/t&gt;","//s"),"mm","")))/10))</f>
        <v/>
      </c>
      <c r="N285" t="str">
        <f>IF('Model output'!L284="","",'Model output'!L284)</f>
        <v>Papillary</v>
      </c>
      <c r="O285" t="str">
        <f>IF('Model output'!M284="","",'Model output'!M284)</f>
        <v>Conventional</v>
      </c>
      <c r="P285" t="str">
        <f>IF('Model output'!N284="","",'Model output'!N284)</f>
        <v>3.5cm</v>
      </c>
      <c r="Q285" t="str">
        <f t="shared" si="57"/>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output'!P284="",'Model output'!P284="C",ISNUMBER(SEARCH("Not identified", 'Model output'!P284)),ISNUMBER(SEARCH("Absent",'Model output'!P284)),ISNUMBER(SEARCH("Absence",'Model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9" t="str">
        <f>IF('Model output'!S284="","",'Model output'!S284)</f>
        <v/>
      </c>
      <c r="Y285" t="str">
        <f>IF(OR('Model output'!S284="",ISNUMBER(SEARCH("No extension",'Model output'!S284)),ISNUMBER(SEARCH("Absent",'Model output'!S284)),ISNUMBER(SEARCH("Absence",'Model output'!S284)),AND(ISNUMBER(SEARCH("Not identified",'Model output'!S284)),NOT(ISNUMBER(SEARCH("Present, minimal",'Model output'!S284)))),AND(ISNUMBER(SEARCH("No",'Model output'!S284)),NOT(ISNUMBER(SEARCH("carcinoma",'Model output'!S284))),NOT(ISNUMBER(SEARCH("Present, minimal",'Model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muscle",X285)),ISNUMBER(SEARCH("larynx",X285)),AND(ISNUMBER(SEARCH("trachea",X285)),NOT(ISNUMBER(SEARCH("peritracheal fibroadipose tissue",X285)))),ISNUMBER(SEARCH("esophagus",X285)),ISNUMBER(SEARCH("recurrent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33" t="str">
        <f>IF(OR('Model output'!V284="", AND(ISERROR(SEARCH("Positive",'Model output'!V284)), ISNUMBER(SEARCH("Negative",'Model output'!V284))), ISNUMBER(SEARCH("Cannot be assessed",'Model output'!V284)), AND(ISNUMBER(SEARCH("Uninvolved",'Model output'!V284)),NOT(ISNUMBER(SEARCH("margin(s) involved",'Model output'!V284))),NOT(ISNUMBER(SEARCH("Involved by carcinoma for the second tumor",'Model output'!V284)))), ISNUMBER(SEARCH("No involvement",'Model output'!V284)), AND(NOT(ISNUMBER(SEARCH("focal",'Model output'!V284))),ISNUMBER(SEARCH("Free",'Model output'!V284))), ISNUMBER(SEARCH("narrowly excised",'Model output'!V284)), ISNUMBER(SEARCH("none",'Model output'!V284)), ISNUMBER(SEARCH("R0",'Model output'!V284)), ISNUMBER(SEARCH("&lt;0.2 mm",'Model output'!V284)), ISNUMBER(SEARCH("1 mm",'Model output'!V284)), ISNUMBER(SEARCH("0.1 CM",'Model output'!V284)), ISNUMBER(SEARCH("less than 0.2 mm",'Model output'!V284)), ISNUMBER(SEARCH("less than 1.0 mm",'Model output'!V284)), ISNUMBER(SEARCH("less than 0.5 mm",'Model output'!V284)), ISNUMBER(SEARCH("abut",'Model output'!V284))), "negative", "positive")</f>
        <v>negative</v>
      </c>
      <c r="AE285" s="40"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OR(ISNUMBER(SEARCH("papillary",N285,1)),ISNUMBER(SEARCH("papillary carcinoma",O285,1))),S285="positive"),AND(AND(ISNUMBER(J285),J285&gt;=5),M285=""),AND(AND(ISNUMBER(J285),J285&gt;=5),AND(ISNUMBER(M285),M285&gt;=1)),AND(ISNUMBER(SERACH("papillary",N285)),OR(Y285="positive",Z285="positive"), ISNUMBER(SEARCH("BRAF",AB285)))),"intermediate","low"))</f>
        <v>low</v>
      </c>
      <c r="AF285" s="41" t="str">
        <f t="shared" si="59"/>
        <v>2</v>
      </c>
      <c r="AG285" s="41" t="str">
        <f t="shared" si="60"/>
        <v>0</v>
      </c>
      <c r="AH285" s="41" t="str">
        <f t="shared" si="61"/>
        <v>0</v>
      </c>
      <c r="AI285" s="46" t="str">
        <f t="shared" si="62"/>
        <v>I</v>
      </c>
      <c r="AJ285" s="40" t="s">
        <v>741</v>
      </c>
      <c r="AK285" s="45" t="s">
        <v>1005</v>
      </c>
      <c r="AL285" s="45" t="s">
        <v>1007</v>
      </c>
      <c r="AM285" s="45" t="s">
        <v>1006</v>
      </c>
      <c r="AN285" s="45" t="s">
        <v>67</v>
      </c>
      <c r="AO285" s="12">
        <f t="shared" ca="1" si="63"/>
        <v>1</v>
      </c>
      <c r="AP285" s="15">
        <f t="shared" si="64"/>
        <v>1</v>
      </c>
      <c r="AQ285" s="15">
        <f t="shared" si="65"/>
        <v>0</v>
      </c>
      <c r="AR285" s="15">
        <f t="shared" si="66"/>
        <v>1</v>
      </c>
      <c r="AS285" s="26">
        <f t="shared" si="67"/>
        <v>1</v>
      </c>
    </row>
    <row r="286" spans="1:45">
      <c r="A286" t="str">
        <f>'Model output'!A285</f>
        <v>TCGA-L6-A4ET</v>
      </c>
      <c r="B286" s="52">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X</v>
      </c>
      <c r="F286" t="str">
        <f t="shared" si="56"/>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output'!G285)),AND(ISNUMBER(SEARCH("3",'Model output'!G285)),NOT(ISNUMBER(SEARCH("N3",'Model output'!G285)))),ISNUMBER(SEARCH("IV",'Model output'!G285)),ISNUMBER(SEARCH("four",'Model output'!G285)),ISNUMBER(SEARCH("4",'Model output'!G285)),ISNUMBER(SEARCH("V ",'Model output'!G285)),ISNUMBER(SEARCH("five",'Model output'!G285)),ISNUMBER(SEARCH("5",'Model output'!G285))))), "lateral", "central"))</f>
        <v/>
      </c>
      <c r="H286" t="str">
        <f>IF('Model output'!H285="","negative", IF('Model output'!H285=" ", "negative", IF('Model output'!H285="[]", "negative", IF(ISNUMBER(SEARCH("lymph node",'Model output'!H285)),"negative", IF(ISNUMBER(SEARCH("adipose tissue",'Model output'!H285)), "negative", IF(ISNUMBER(SEARCH("neck dissection",'Model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58"/>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 carcinoma</v>
      </c>
      <c r="O286" t="str">
        <f>IF('Model output'!M285="","",'Model output'!M285)</f>
        <v>Classical</v>
      </c>
      <c r="P286" t="str">
        <f>IF('Model output'!N285="","",'Model output'!N285)</f>
        <v>6cm</v>
      </c>
      <c r="Q286" t="str">
        <f t="shared" si="57"/>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output'!P285="",'Model output'!P285="C",ISNUMBER(SEARCH("Not identified", 'Model output'!P285)),ISNUMBER(SEARCH("Absent",'Model output'!P285)),ISNUMBER(SEARCH("Absence",'Model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9" t="str">
        <f>IF('Model output'!S285="","",'Model output'!S285)</f>
        <v>Cannot be assessed</v>
      </c>
      <c r="Y286" t="str">
        <f>IF(OR('Model output'!S285="",ISNUMBER(SEARCH("No extension",'Model output'!S285)),ISNUMBER(SEARCH("Absent",'Model output'!S285)),ISNUMBER(SEARCH("Absence",'Model output'!S285)),AND(ISNUMBER(SEARCH("Not identified",'Model output'!S285)),NOT(ISNUMBER(SEARCH("Present, minimal",'Model output'!S285)))),AND(ISNUMBER(SEARCH("No",'Model output'!S285)),NOT(ISNUMBER(SEARCH("carcinoma",'Model output'!S285))),NOT(ISNUMBER(SEARCH("Present, minimal",'Model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muscle",X286)),ISNUMBER(SEARCH("larynx",X286)),AND(ISNUMBER(SEARCH("trachea",X286)),NOT(ISNUMBER(SEARCH("peritracheal fibroadipose tissue",X286)))),ISNUMBER(SEARCH("esophagus",X286)),ISNUMBER(SEARCH("recurrent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33" t="str">
        <f>IF(OR('Model output'!V285="", AND(ISERROR(SEARCH("Positive",'Model output'!V285)), ISNUMBER(SEARCH("Negative",'Model output'!V285))), ISNUMBER(SEARCH("Cannot be assessed",'Model output'!V285)), AND(ISNUMBER(SEARCH("Uninvolved",'Model output'!V285)),NOT(ISNUMBER(SEARCH("margin(s) involved",'Model output'!V285))),NOT(ISNUMBER(SEARCH("Involved by carcinoma for the second tumor",'Model output'!V285)))), ISNUMBER(SEARCH("No involvement",'Model output'!V285)), AND(NOT(ISNUMBER(SEARCH("focal",'Model output'!V285))),ISNUMBER(SEARCH("Free",'Model output'!V285))), ISNUMBER(SEARCH("narrowly excised",'Model output'!V285)), ISNUMBER(SEARCH("none",'Model output'!V285)), ISNUMBER(SEARCH("R0",'Model output'!V285)), ISNUMBER(SEARCH("&lt;0.2 mm",'Model output'!V285)), ISNUMBER(SEARCH("1 mm",'Model output'!V285)), ISNUMBER(SEARCH("0.1 CM",'Model output'!V285)), ISNUMBER(SEARCH("less than 0.2 mm",'Model output'!V285)), ISNUMBER(SEARCH("less than 1.0 mm",'Model output'!V285)), ISNUMBER(SEARCH("less than 0.5 mm",'Model output'!V285)), ISNUMBER(SEARCH("abut",'Model output'!V285))), "negative", "positive")</f>
        <v>positive</v>
      </c>
      <c r="AE286" s="40"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OR(ISNUMBER(SEARCH("papillary",N286,1)),ISNUMBER(SEARCH("papillary carcinoma",O286,1))),S286="positive"),AND(AND(ISNUMBER(J286),J286&gt;=5),M286=""),AND(AND(ISNUMBER(J286),J286&gt;=5),AND(ISNUMBER(M286),M286&gt;=1)),AND(ISNUMBER(SERACH("papillary",N286)),OR(Y286="positive",Z286="positive"), ISNUMBER(SEARCH("BRAF",AB286)))),"intermediate","low"))</f>
        <v>high</v>
      </c>
      <c r="AF286" s="41" t="str">
        <f t="shared" si="59"/>
        <v>3a</v>
      </c>
      <c r="AG286" s="41" t="str">
        <f t="shared" si="60"/>
        <v>0</v>
      </c>
      <c r="AH286" s="41" t="str">
        <f t="shared" si="61"/>
        <v>0</v>
      </c>
      <c r="AI286" s="46" t="str">
        <f t="shared" si="62"/>
        <v>I</v>
      </c>
      <c r="AJ286" s="40" t="s">
        <v>738</v>
      </c>
      <c r="AK286" s="45" t="s">
        <v>1008</v>
      </c>
      <c r="AL286" s="45" t="s">
        <v>1006</v>
      </c>
      <c r="AM286" s="45" t="s">
        <v>1006</v>
      </c>
      <c r="AN286" s="45" t="s">
        <v>67</v>
      </c>
      <c r="AO286" s="12">
        <f t="shared" si="63"/>
        <v>1</v>
      </c>
      <c r="AP286" s="15">
        <f t="shared" si="64"/>
        <v>1</v>
      </c>
      <c r="AQ286" s="15">
        <f t="shared" si="65"/>
        <v>1</v>
      </c>
      <c r="AR286" s="15">
        <f t="shared" si="66"/>
        <v>1</v>
      </c>
      <c r="AS286" s="26">
        <f t="shared" si="67"/>
        <v>1</v>
      </c>
    </row>
    <row r="287" spans="1:45">
      <c r="A287" t="str">
        <f>'Model output'!A286</f>
        <v>TCGA-L6-A4EU</v>
      </c>
      <c r="B287" s="52">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56"/>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output'!G286)),AND(ISNUMBER(SEARCH("3",'Model output'!G286)),NOT(ISNUMBER(SEARCH("N3",'Model output'!G286)))),ISNUMBER(SEARCH("IV",'Model output'!G286)),ISNUMBER(SEARCH("four",'Model output'!G286)),ISNUMBER(SEARCH("4",'Model output'!G286)),ISNUMBER(SEARCH("V ",'Model output'!G286)),ISNUMBER(SEARCH("five",'Model output'!G286)),ISNUMBER(SEARCH("5",'Model output'!G286))))), "lateral", "central"))</f>
        <v>central</v>
      </c>
      <c r="H287" t="str">
        <f>IF('Model output'!H286="","negative", IF('Model output'!H286=" ", "negative", IF('Model output'!H286="[]", "negative", IF(ISNUMBER(SEARCH("lymph node",'Model output'!H286)),"negative", IF(ISNUMBER(SEARCH("adipose tissue",'Model output'!H286)), "negative", IF(ISNUMBER(SEARCH("neck dissection",'Model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58"/>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 carcinoma</v>
      </c>
      <c r="O287" t="str">
        <f>IF('Model output'!M286="","",'Model output'!M286)</f>
        <v>Tall cell variant</v>
      </c>
      <c r="P287" t="str">
        <f>IF('Model output'!N286="","",'Model output'!N286)</f>
        <v>5 cm</v>
      </c>
      <c r="Q287" t="str">
        <f t="shared" si="57"/>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output'!P286="",'Model output'!P286="C",ISNUMBER(SEARCH("Not identified", 'Model output'!P286)),ISNUMBER(SEARCH("Absent",'Model output'!P286)),ISNUMBER(SEARCH("Absence",'Model output'!P286)),AND(ISNUMBER(SEARCH("No",'Model output'!P286)),NOT(ISNUMBER(SEARCH("diagnostic",'Model output'!P286)))),ISNUMBER(SEARCH("Negative",'Model output'!P286))),"negative","positive")</f>
        <v>positive</v>
      </c>
      <c r="T287">
        <f>IF('Model output'!O286="","",'Model output'!O286)</f>
        <v>1</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9" t="str">
        <f>IF('Model output'!S286="","",'Model output'!S286)</f>
        <v>Present, to perithyroidal soft tissue and sternothyroid muscle</v>
      </c>
      <c r="Y287" t="str">
        <f>IF(OR('Model output'!S286="",ISNUMBER(SEARCH("No extension",'Model output'!S286)),ISNUMBER(SEARCH("Absent",'Model output'!S286)),ISNUMBER(SEARCH("Absence",'Model output'!S286)),AND(ISNUMBER(SEARCH("Not identified",'Model output'!S286)),NOT(ISNUMBER(SEARCH("Present, minimal",'Model output'!S286)))),AND(ISNUMBER(SEARCH("No",'Model output'!S286)),NOT(ISNUMBER(SEARCH("carcinoma",'Model output'!S286))),NOT(ISNUMBER(SEARCH("Present, minimal",'Model output'!S286)))),ISNUMBER(SEARCH("negative",'Model output'!S286))),"negative",IF(Z287="positive","gETE", "positive"))</f>
        <v>negative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muscle",X287)),ISNUMBER(SEARCH("larynx",X287)),AND(ISNUMBER(SEARCH("trachea",X287)),NOT(ISNUMBER(SEARCH("peritracheal fibroadipose tissue",X287)))),ISNUMBER(SEARCH("esophagus",X287)),ISNUMBER(SEARCH("recurrent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33" t="str">
        <f>IF(OR('Model output'!V286="", AND(ISERROR(SEARCH("Positive",'Model output'!V286)), ISNUMBER(SEARCH("Negative",'Model output'!V286))), ISNUMBER(SEARCH("Cannot be assessed",'Model output'!V286)), AND(ISNUMBER(SEARCH("Uninvolved",'Model output'!V286)),NOT(ISNUMBER(SEARCH("margin(s) involved",'Model output'!V286))),NOT(ISNUMBER(SEARCH("Involved by carcinoma for the second tumor",'Model output'!V286)))), ISNUMBER(SEARCH("No involvement",'Model output'!V286)), AND(NOT(ISNUMBER(SEARCH("focal",'Model output'!V286))),ISNUMBER(SEARCH("Free",'Model output'!V286))), ISNUMBER(SEARCH("narrowly excised",'Model output'!V286)), ISNUMBER(SEARCH("none",'Model output'!V286)), ISNUMBER(SEARCH("R0",'Model output'!V286)), ISNUMBER(SEARCH("&lt;0.2 mm",'Model output'!V286)), ISNUMBER(SEARCH("1 mm",'Model output'!V286)), ISNUMBER(SEARCH("0.1 CM",'Model output'!V286)), ISNUMBER(SEARCH("less than 0.2 mm",'Model output'!V286)), ISNUMBER(SEARCH("less than 1.0 mm",'Model output'!V286)), ISNUMBER(SEARCH("less than 0.5 mm",'Model output'!V286)), ISNUMBER(SEARCH("abut",'Model output'!V286))), "negative", "positive")</f>
        <v>positive</v>
      </c>
      <c r="AE287" s="40"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OR(ISNUMBER(SEARCH("papillary",N287,1)),ISNUMBER(SEARCH("papillary carcinoma",O287,1))),S287="positive"),AND(AND(ISNUMBER(J287),J287&gt;=5),M287=""),AND(AND(ISNUMBER(J287),J287&gt;=5),AND(ISNUMBER(M287),M287&gt;=1)),AND(ISNUMBER(SERACH("papillary",N287)),OR(Y287="positive",Z287="positive"), ISNUMBER(SEARCH("BRAF",AB287)))),"intermediate","low"))</f>
        <v>high</v>
      </c>
      <c r="AF287" s="41" t="str">
        <f t="shared" si="59"/>
        <v>3b</v>
      </c>
      <c r="AG287" s="41" t="str">
        <f t="shared" si="60"/>
        <v>1a</v>
      </c>
      <c r="AH287" s="41" t="str">
        <f t="shared" si="61"/>
        <v>0</v>
      </c>
      <c r="AI287" s="46" t="str">
        <f t="shared" si="62"/>
        <v>II</v>
      </c>
      <c r="AJ287" s="40" t="s">
        <v>738</v>
      </c>
      <c r="AK287" s="45" t="s">
        <v>1001</v>
      </c>
      <c r="AL287" s="45" t="s">
        <v>1007</v>
      </c>
      <c r="AM287" s="45" t="s">
        <v>1006</v>
      </c>
      <c r="AN287" s="45" t="s">
        <v>1004</v>
      </c>
      <c r="AO287" s="12">
        <f t="shared" si="63"/>
        <v>1</v>
      </c>
      <c r="AP287" s="15">
        <f t="shared" si="64"/>
        <v>1</v>
      </c>
      <c r="AQ287" s="15">
        <f t="shared" si="65"/>
        <v>1</v>
      </c>
      <c r="AR287" s="15">
        <f t="shared" si="66"/>
        <v>1</v>
      </c>
      <c r="AS287" s="26">
        <f t="shared" si="67"/>
        <v>1</v>
      </c>
    </row>
    <row r="288" spans="1:45">
      <c r="A288" t="str">
        <f>'Model output'!A287</f>
        <v>TCGA-MK-A4N6</v>
      </c>
      <c r="B288" s="52">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56"/>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output'!G287)),AND(ISNUMBER(SEARCH("3",'Model output'!G287)),NOT(ISNUMBER(SEARCH("N3",'Model output'!G287)))),ISNUMBER(SEARCH("IV",'Model output'!G287)),ISNUMBER(SEARCH("four",'Model output'!G287)),ISNUMBER(SEARCH("4",'Model output'!G287)),ISNUMBER(SEARCH("V ",'Model output'!G287)),ISNUMBER(SEARCH("five",'Model output'!G287)),ISNUMBER(SEARCH("5",'Model output'!G287))))), "lateral", "central"))</f>
        <v>central</v>
      </c>
      <c r="H288" t="str">
        <f>IF('Model output'!H287="","negative", IF('Model output'!H287=" ", "negative", IF('Model output'!H287="[]", "negative", IF(ISNUMBER(SEARCH("lymph node",'Model output'!H287)),"negative", IF(ISNUMBER(SEARCH("adipose tissue",'Model output'!H287)), "negative", IF(ISNUMBER(SEARCH("neck dissection",'Model output'!H287)),"negative","positive"))))))</f>
        <v>negative</v>
      </c>
      <c r="I288">
        <f>IF('Model output'!I287="","",IF(ISNUMBER('Model output'!I287),'Model output'!I287,1))</f>
        <v>77</v>
      </c>
      <c r="J288">
        <f>IF('Model output'!J287="","",IF(AND(ISNUMBER('Model output'!J287),'Model output'!J287&lt;=I288),'Model output'!J287,IF(ISNUMBER(SEARCH("0/",'Model output'!J287)),0,1)))</f>
        <v>40</v>
      </c>
      <c r="K288" t="str" cm="1">
        <f t="array" ref="K288">IF(COUNT(FIND({0,1,2,3,4,5,6,7,8,9},'Model output'!K287))&gt;0,'Model output'!K287,"")</f>
        <v>2.5 cm</v>
      </c>
      <c r="L288" s="8" t="str">
        <f t="shared" si="58"/>
        <v>2.5cm</v>
      </c>
      <c r="M288" cm="1">
        <f t="array" ref="M288">IF(L288="","",IF(ISNUMBER(SEARCH("cm",L288)),MAX(VALUE(SUBSTITUTE(_xlfn.FILTERXML("&lt;t&gt;&lt;s&gt;"&amp;SUBSTITUTE(L288,",","&lt;/s&gt;&lt;s&gt;")&amp;"&lt;/s&gt;&lt;/t&gt;","//s"),"cm",""))),MAX(VALUE(SUBSTITUTE(_xlfn.FILTERXML("&lt;t&gt;&lt;s&gt;"&amp;SUBSTITUTE(L288,",","&lt;/s&gt;&lt;s&gt;")&amp;"&lt;/s&gt;&lt;/t&gt;","//s"),"mm","")))/10))</f>
        <v>2.5</v>
      </c>
      <c r="N288" t="str">
        <f>IF('Model output'!L287="","",'Model output'!L287)</f>
        <v>Papillary carcinoma</v>
      </c>
      <c r="O288" t="str">
        <f>IF('Model output'!M287="","",'Model output'!M287)</f>
        <v>Classical</v>
      </c>
      <c r="P288" t="str">
        <f>IF('Model output'!N287="","",'Model output'!N287)</f>
        <v>8.7 cm</v>
      </c>
      <c r="Q288" t="str">
        <f t="shared" si="57"/>
        <v>8.7cm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8.6999999999999993</v>
      </c>
      <c r="S288" t="str">
        <f>IF(OR('Model output'!P287="",'Model output'!P287="C",ISNUMBER(SEARCH("Not identified", 'Model output'!P287)),ISNUMBER(SEARCH("Absent",'Model output'!P287)),ISNUMBER(SEARCH("Absence",'Model output'!P287)),AND(ISNUMBER(SEARCH("No",'Model output'!P287)),NOT(ISNUMBER(SEARCH("diagnostic",'Model output'!P287)))),ISNUMBER(SEARCH("Negative",'Model output'!P287))),"negative","positive")</f>
        <v>negative</v>
      </c>
      <c r="T288">
        <f>IF('Model output'!O287="","",'Model output'!O287)</f>
        <v>1</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9" t="str">
        <f>IF('Model output'!S287="","",'Model output'!S287)</f>
        <v>Present</v>
      </c>
      <c r="Y288" t="str">
        <f>IF(OR('Model output'!S287="",ISNUMBER(SEARCH("No extension",'Model output'!S287)),ISNUMBER(SEARCH("Absent",'Model output'!S287)),ISNUMBER(SEARCH("Absence",'Model output'!S287)),AND(ISNUMBER(SEARCH("Not identified",'Model output'!S287)),NOT(ISNUMBER(SEARCH("Present, minimal",'Model output'!S287)))),AND(ISNUMBER(SEARCH("No",'Model output'!S287)),NOT(ISNUMBER(SEARCH("carcinoma",'Model output'!S287))),NOT(ISNUMBER(SEARCH("Present, minimal",'Model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muscle",X288)),ISNUMBER(SEARCH("larynx",X288)),AND(ISNUMBER(SEARCH("trachea",X288)),NOT(ISNUMBER(SEARCH("peritracheal fibroadipose tissue",X288)))),ISNUMBER(SEARCH("esophagus",X288)),ISNUMBER(SEARCH("recurrent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33" t="str">
        <f>IF(OR('Model output'!V287="", AND(ISERROR(SEARCH("Positive",'Model output'!V287)), ISNUMBER(SEARCH("Negative",'Model output'!V287))), ISNUMBER(SEARCH("Cannot be assessed",'Model output'!V287)), AND(ISNUMBER(SEARCH("Uninvolved",'Model output'!V287)),NOT(ISNUMBER(SEARCH("margin(s) involved",'Model output'!V287))),NOT(ISNUMBER(SEARCH("Involved by carcinoma for the second tumor",'Model output'!V287)))), ISNUMBER(SEARCH("No involvement",'Model output'!V287)), AND(NOT(ISNUMBER(SEARCH("focal",'Model output'!V287))),ISNUMBER(SEARCH("Free",'Model output'!V287))), ISNUMBER(SEARCH("narrowly excised",'Model output'!V287)), ISNUMBER(SEARCH("none",'Model output'!V287)), ISNUMBER(SEARCH("R0",'Model output'!V287)), ISNUMBER(SEARCH("&lt;0.2 mm",'Model output'!V287)), ISNUMBER(SEARCH("1 mm",'Model output'!V287)), ISNUMBER(SEARCH("0.1 CM",'Model output'!V287)), ISNUMBER(SEARCH("less than 0.2 mm",'Model output'!V287)), ISNUMBER(SEARCH("less than 1.0 mm",'Model output'!V287)), ISNUMBER(SEARCH("less than 0.5 mm",'Model output'!V287)), ISNUMBER(SEARCH("abut",'Model output'!V287))), "negative", "positive")</f>
        <v>negative</v>
      </c>
      <c r="AE288" s="40"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OR(ISNUMBER(SEARCH("papillary",N288,1)),ISNUMBER(SEARCH("papillary carcinoma",O288,1))),S288="positive"),AND(AND(ISNUMBER(J288),J288&gt;=5),M288=""),AND(AND(ISNUMBER(J288),J288&gt;=5),AND(ISNUMBER(M288),M288&gt;=1)),AND(ISNUMBER(SERACH("papillary",N288)),OR(Y288="positive",Z288="positive"), ISNUMBER(SEARCH("BRAF",AB288)))),"intermediate","low"))</f>
        <v>intermediate</v>
      </c>
      <c r="AF288" s="41" t="str">
        <f t="shared" si="59"/>
        <v>3a</v>
      </c>
      <c r="AG288" s="41" t="str">
        <f t="shared" si="60"/>
        <v>1a</v>
      </c>
      <c r="AH288" s="41" t="str">
        <f t="shared" si="61"/>
        <v>0</v>
      </c>
      <c r="AI288" s="46" t="str">
        <f t="shared" si="62"/>
        <v>I</v>
      </c>
      <c r="AJ288" s="40" t="s">
        <v>742</v>
      </c>
      <c r="AK288" s="45" t="s">
        <v>1008</v>
      </c>
      <c r="AL288" s="45" t="s">
        <v>1002</v>
      </c>
      <c r="AM288" s="45" t="s">
        <v>1006</v>
      </c>
      <c r="AN288" s="45" t="s">
        <v>67</v>
      </c>
      <c r="AO288" s="12">
        <f t="shared" ca="1" si="63"/>
        <v>1</v>
      </c>
      <c r="AP288" s="15">
        <f t="shared" si="64"/>
        <v>1</v>
      </c>
      <c r="AQ288" s="15">
        <f t="shared" si="65"/>
        <v>0</v>
      </c>
      <c r="AR288" s="15">
        <f t="shared" si="66"/>
        <v>1</v>
      </c>
      <c r="AS288" s="26">
        <f t="shared" si="67"/>
        <v>1</v>
      </c>
    </row>
    <row r="289" spans="1:45">
      <c r="A289" t="str">
        <f>'Model output'!A288</f>
        <v>TCGA-MK-A4N7</v>
      </c>
      <c r="B289" s="52">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X</v>
      </c>
      <c r="F289" t="str">
        <f t="shared" si="56"/>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output'!G288)),AND(ISNUMBER(SEARCH("3",'Model output'!G288)),NOT(ISNUMBER(SEARCH("N3",'Model output'!G288)))),ISNUMBER(SEARCH("IV",'Model output'!G288)),ISNUMBER(SEARCH("four",'Model output'!G288)),ISNUMBER(SEARCH("4",'Model output'!G288)),ISNUMBER(SEARCH("V ",'Model output'!G288)),ISNUMBER(SEARCH("five",'Model output'!G288)),ISNUMBER(SEARCH("5",'Model output'!G288))))), "lateral", "central"))</f>
        <v/>
      </c>
      <c r="H289" t="str">
        <f>IF('Model output'!H288="","negative", IF('Model output'!H288=" ", "negative", IF('Model output'!H288="[]", "negative", IF(ISNUMBER(SEARCH("lymph node",'Model output'!H288)),"negative", IF(ISNUMBER(SEARCH("adipose tissue",'Model output'!H288)), "negative", IF(ISNUMBER(SEARCH("neck dissection",'Model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58"/>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 THYROID CARCINOMA</v>
      </c>
      <c r="O289" t="str">
        <f>IF('Model output'!M288="","",'Model output'!M288)</f>
        <v>CLASSICAL VARIANT</v>
      </c>
      <c r="P289" t="str">
        <f>IF('Model output'!N288="","",'Model output'!N288)</f>
        <v>2.5 CM</v>
      </c>
      <c r="Q289" t="str">
        <f t="shared" si="57"/>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output'!P288="",'Model output'!P288="C",ISNUMBER(SEARCH("Not identified", 'Model output'!P288)),ISNUMBER(SEARCH("Absent",'Model output'!P288)),ISNUMBER(SEARCH("Absence",'Model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EXTENT: 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9" t="str">
        <f>IF('Model output'!S288="","",'Model output'!S288)</f>
        <v/>
      </c>
      <c r="Y289" t="str">
        <f>IF(OR('Model output'!S288="",ISNUMBER(SEARCH("No extension",'Model output'!S288)),ISNUMBER(SEARCH("Absent",'Model output'!S288)),ISNUMBER(SEARCH("Absence",'Model output'!S288)),AND(ISNUMBER(SEARCH("Not identified",'Model output'!S288)),NOT(ISNUMBER(SEARCH("Present, minimal",'Model output'!S288)))),AND(ISNUMBER(SEARCH("No",'Model output'!S288)),NOT(ISNUMBER(SEARCH("carcinoma",'Model output'!S288))),NOT(ISNUMBER(SEARCH("Present, minimal",'Model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muscle",X289)),ISNUMBER(SEARCH("larynx",X289)),AND(ISNUMBER(SEARCH("trachea",X289)),NOT(ISNUMBER(SEARCH("peritracheal fibroadipose tissue",X289)))),ISNUMBER(SEARCH("esophagus",X289)),ISNUMBER(SEARCH("recurrent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33" t="str">
        <f>IF(OR('Model output'!V288="", AND(ISERROR(SEARCH("Positive",'Model output'!V288)), ISNUMBER(SEARCH("Negative",'Model output'!V288))), ISNUMBER(SEARCH("Cannot be assessed",'Model output'!V288)), AND(ISNUMBER(SEARCH("Uninvolved",'Model output'!V288)),NOT(ISNUMBER(SEARCH("margin(s) involved",'Model output'!V288))),NOT(ISNUMBER(SEARCH("Involved by carcinoma for the second tumor",'Model output'!V288)))), ISNUMBER(SEARCH("No involvement",'Model output'!V288)), AND(NOT(ISNUMBER(SEARCH("focal",'Model output'!V288))),ISNUMBER(SEARCH("Free",'Model output'!V288))), ISNUMBER(SEARCH("narrowly excised",'Model output'!V288)), ISNUMBER(SEARCH("none",'Model output'!V288)), ISNUMBER(SEARCH("R0",'Model output'!V288)), ISNUMBER(SEARCH("&lt;0.2 mm",'Model output'!V288)), ISNUMBER(SEARCH("1 mm",'Model output'!V288)), ISNUMBER(SEARCH("0.1 CM",'Model output'!V288)), ISNUMBER(SEARCH("less than 0.2 mm",'Model output'!V288)), ISNUMBER(SEARCH("less than 1.0 mm",'Model output'!V288)), ISNUMBER(SEARCH("less than 0.5 mm",'Model output'!V288)), ISNUMBER(SEARCH("abut",'Model output'!V288))), "negative", "positive")</f>
        <v>negative</v>
      </c>
      <c r="AE289" s="40"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OR(ISNUMBER(SEARCH("papillary",N289,1)),ISNUMBER(SEARCH("papillary carcinoma",O289,1))),S289="positive"),AND(AND(ISNUMBER(J289),J289&gt;=5),M289=""),AND(AND(ISNUMBER(J289),J289&gt;=5),AND(ISNUMBER(M289),M289&gt;=1)),AND(ISNUMBER(SERACH("papillary",N289)),OR(Y289="positive",Z289="positive"), ISNUMBER(SEARCH("BRAF",AB289)))),"intermediate","low"))</f>
        <v>intermediate</v>
      </c>
      <c r="AF289" s="41" t="str">
        <f t="shared" si="59"/>
        <v>2</v>
      </c>
      <c r="AG289" s="41" t="str">
        <f t="shared" si="60"/>
        <v>0</v>
      </c>
      <c r="AH289" s="41" t="str">
        <f t="shared" si="61"/>
        <v>0</v>
      </c>
      <c r="AI289" s="46" t="str">
        <f t="shared" si="62"/>
        <v>I</v>
      </c>
      <c r="AJ289" s="40" t="s">
        <v>742</v>
      </c>
      <c r="AK289" s="45" t="s">
        <v>1005</v>
      </c>
      <c r="AL289" s="45" t="s">
        <v>1003</v>
      </c>
      <c r="AM289" s="45" t="s">
        <v>1006</v>
      </c>
      <c r="AN289" s="45" t="s">
        <v>67</v>
      </c>
      <c r="AO289" s="12">
        <f t="shared" ca="1" si="63"/>
        <v>1</v>
      </c>
      <c r="AP289" s="15">
        <f t="shared" si="64"/>
        <v>1</v>
      </c>
      <c r="AQ289" s="15">
        <f t="shared" si="65"/>
        <v>1</v>
      </c>
      <c r="AR289" s="15">
        <f t="shared" si="66"/>
        <v>1</v>
      </c>
      <c r="AS289" s="26">
        <f t="shared" si="67"/>
        <v>1</v>
      </c>
    </row>
    <row r="290" spans="1:45">
      <c r="A290" t="str">
        <f>'Model output'!A289</f>
        <v>TCGA-MK-A4N9</v>
      </c>
      <c r="B290" s="52">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56"/>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output'!G289)),AND(ISNUMBER(SEARCH("3",'Model output'!G289)),NOT(ISNUMBER(SEARCH("N3",'Model output'!G289)))),ISNUMBER(SEARCH("IV",'Model output'!G289)),ISNUMBER(SEARCH("four",'Model output'!G289)),ISNUMBER(SEARCH("4",'Model output'!G289)),ISNUMBER(SEARCH("V ",'Model output'!G289)),ISNUMBER(SEARCH("five",'Model output'!G289)),ISNUMBER(SEARCH("5",'Model output'!G289))))), "lateral", "central"))</f>
        <v/>
      </c>
      <c r="H290" t="str">
        <f>IF('Model output'!H289="","negative", IF('Model output'!H289=" ", "negative", IF('Model output'!H289="[]", "negative", IF(ISNUMBER(SEARCH("lymph node",'Model output'!H289)),"negative", IF(ISNUMBER(SEARCH("adipose tissue",'Model output'!H289)), "negative", IF(ISNUMBER(SEARCH("neck dissection",'Model output'!H289)),"negative","positive"))))))</f>
        <v>negative</v>
      </c>
      <c r="I290">
        <f>IF('Model output'!I289="","",IF(ISNUMBER('Model output'!I289),'Model output'!I289,1))</f>
        <v>4</v>
      </c>
      <c r="J290">
        <f>IF('Model output'!J289="","",IF(AND(ISNUMBER('Model output'!J289),'Model output'!J289&lt;=I290),'Model output'!J289,IF(ISNUMBER(SEARCH("0/",'Model output'!J289)),0,1)))</f>
        <v>1</v>
      </c>
      <c r="K290" t="str" cm="1">
        <f t="array" ref="K290">IF(COUNT(FIND({0,1,2,3,4,5,6,7,8,9},'Model output'!K289))&gt;0,'Model output'!K289,"")</f>
        <v/>
      </c>
      <c r="L290" s="8" t="str">
        <f t="shared" si="58"/>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 carcinoma</v>
      </c>
      <c r="O290" t="str">
        <f>IF('Model output'!M289="","",'Model output'!M289)</f>
        <v/>
      </c>
      <c r="P290" t="str">
        <f>IF('Model output'!N289="","",'Model output'!N289)</f>
        <v>2.6 cm</v>
      </c>
      <c r="Q290" t="str">
        <f t="shared" si="57"/>
        <v>2.6cm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2.6</v>
      </c>
      <c r="S290" t="str">
        <f>IF(OR('Model output'!P289="",'Model output'!P289="C",ISNUMBER(SEARCH("Not identified", 'Model output'!P289)),ISNUMBER(SEARCH("Absent",'Model output'!P289)),ISNUMBER(SEARCH("Absence",'Model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negative</v>
      </c>
      <c r="X290" s="19" t="str">
        <f>IF('Model output'!S289="","",'Model output'!S289)</f>
        <v>perithyroidal fibradipose tissue</v>
      </c>
      <c r="Y290" t="str">
        <f>IF(OR('Model output'!S289="",ISNUMBER(SEARCH("No extension",'Model output'!S289)),ISNUMBER(SEARCH("Absent",'Model output'!S289)),ISNUMBER(SEARCH("Absence",'Model output'!S289)),AND(ISNUMBER(SEARCH("Not identified",'Model output'!S289)),NOT(ISNUMBER(SEARCH("Present, minimal",'Model output'!S289)))),AND(ISNUMBER(SEARCH("No",'Model output'!S289)),NOT(ISNUMBER(SEARCH("carcinoma",'Model output'!S289))),NOT(ISNUMBER(SEARCH("Present, minimal",'Model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muscle",X290)),ISNUMBER(SEARCH("larynx",X290)),AND(ISNUMBER(SEARCH("trachea",X290)),NOT(ISNUMBER(SEARCH("peritracheal fibroadipose tissue",X290)))),ISNUMBER(SEARCH("esophagus",X290)),ISNUMBER(SEARCH("recurrent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33" t="str">
        <f>IF(OR('Model output'!V289="", AND(ISERROR(SEARCH("Positive",'Model output'!V289)), ISNUMBER(SEARCH("Negative",'Model output'!V289))), ISNUMBER(SEARCH("Cannot be assessed",'Model output'!V289)), AND(ISNUMBER(SEARCH("Uninvolved",'Model output'!V289)),NOT(ISNUMBER(SEARCH("margin(s) involved",'Model output'!V289))),NOT(ISNUMBER(SEARCH("Involved by carcinoma for the second tumor",'Model output'!V289)))), ISNUMBER(SEARCH("No involvement",'Model output'!V289)), AND(NOT(ISNUMBER(SEARCH("focal",'Model output'!V289))),ISNUMBER(SEARCH("Free",'Model output'!V289))), ISNUMBER(SEARCH("narrowly excised",'Model output'!V289)), ISNUMBER(SEARCH("none",'Model output'!V289)), ISNUMBER(SEARCH("R0",'Model output'!V289)), ISNUMBER(SEARCH("&lt;0.2 mm",'Model output'!V289)), ISNUMBER(SEARCH("1 mm",'Model output'!V289)), ISNUMBER(SEARCH("0.1 CM",'Model output'!V289)), ISNUMBER(SEARCH("less than 0.2 mm",'Model output'!V289)), ISNUMBER(SEARCH("less than 1.0 mm",'Model output'!V289)), ISNUMBER(SEARCH("less than 0.5 mm",'Model output'!V289)), ISNUMBER(SEARCH("abut",'Model output'!V289))), "negative", "positive")</f>
        <v>negative</v>
      </c>
      <c r="AE290" s="40"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OR(ISNUMBER(SEARCH("papillary",N290,1)),ISNUMBER(SEARCH("papillary carcinoma",O290,1))),S290="positive"),AND(AND(ISNUMBER(J290),J290&gt;=5),M290=""),AND(AND(ISNUMBER(J290),J290&gt;=5),AND(ISNUMBER(M290),M290&gt;=1)),AND(ISNUMBER(SERACH("papillary",N290)),OR(Y290="positive",Z290="positive"), ISNUMBER(SEARCH("BRAF",AB290)))),"intermediate","low"))</f>
        <v>intermediate</v>
      </c>
      <c r="AF290" s="41" t="str">
        <f t="shared" si="59"/>
        <v>2</v>
      </c>
      <c r="AG290" s="41" t="str">
        <f t="shared" si="60"/>
        <v>1a</v>
      </c>
      <c r="AH290" s="41" t="str">
        <f t="shared" si="61"/>
        <v>0</v>
      </c>
      <c r="AI290" s="46" t="str">
        <f t="shared" si="62"/>
        <v>I</v>
      </c>
      <c r="AJ290" s="40" t="s">
        <v>742</v>
      </c>
      <c r="AK290" s="45" t="s">
        <v>1005</v>
      </c>
      <c r="AL290" s="45" t="s">
        <v>1007</v>
      </c>
      <c r="AM290" s="45" t="s">
        <v>1003</v>
      </c>
      <c r="AN290" s="45" t="s">
        <v>67</v>
      </c>
      <c r="AO290" s="12">
        <f t="shared" ca="1" si="63"/>
        <v>1</v>
      </c>
      <c r="AP290" s="15">
        <f t="shared" si="64"/>
        <v>1</v>
      </c>
      <c r="AQ290" s="15">
        <f t="shared" si="65"/>
        <v>1</v>
      </c>
      <c r="AR290" s="15">
        <f t="shared" si="66"/>
        <v>1</v>
      </c>
      <c r="AS290" s="26">
        <f t="shared" si="67"/>
        <v>1</v>
      </c>
    </row>
    <row r="291" spans="1:45">
      <c r="A291" s="21" t="str">
        <f>'Model output'!A290</f>
        <v>TCGA-MK-A84Z</v>
      </c>
      <c r="B291" s="53">
        <v>74</v>
      </c>
      <c r="C291" s="22"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22"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22"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21" t="str">
        <f t="shared" si="56"/>
        <v>negative</v>
      </c>
      <c r="G291" s="21"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output'!G290)),AND(ISNUMBER(SEARCH("3",'Model output'!G290)),NOT(ISNUMBER(SEARCH("N3",'Model output'!G290)))),ISNUMBER(SEARCH("IV",'Model output'!G290)),ISNUMBER(SEARCH("four",'Model output'!G290)),ISNUMBER(SEARCH("4",'Model output'!G290)),ISNUMBER(SEARCH("V ",'Model output'!G290)),ISNUMBER(SEARCH("five",'Model output'!G290)),ISNUMBER(SEARCH("5",'Model output'!G290))))), "lateral", "central"))</f>
        <v/>
      </c>
      <c r="H291" s="21" t="str">
        <f>IF('Model output'!H290="","negative", IF('Model output'!H290=" ", "negative", IF('Model output'!H290="[]", "negative", IF(ISNUMBER(SEARCH("lymph node",'Model output'!H290)),"negative", IF(ISNUMBER(SEARCH("adipose tissue",'Model output'!H290)), "negative", IF(ISNUMBER(SEARCH("neck dissection",'Model output'!H290)),"negative","positive"))))))</f>
        <v>negative</v>
      </c>
      <c r="I291" s="21" t="str">
        <f>IF('Model output'!I290="","",IF(ISNUMBER('Model output'!I290),'Model output'!I290,1))</f>
        <v/>
      </c>
      <c r="J291" s="21" t="str">
        <f>IF('Model output'!J290="","",IF(AND(ISNUMBER('Model output'!J290),'Model output'!J290&lt;=I291),'Model output'!J290,IF(ISNUMBER(SEARCH("0/",'Model output'!J290)),0,1)))</f>
        <v/>
      </c>
      <c r="K291" s="21" t="str" cm="1">
        <f t="array" ref="K291">IF(COUNT(FIND({0,1,2,3,4,5,6,7,8,9},'Model output'!K290))&gt;0,'Model output'!K290,"")</f>
        <v/>
      </c>
      <c r="L291" s="23" t="str">
        <f t="shared" si="58"/>
        <v/>
      </c>
      <c r="M291" s="21" t="str" cm="1">
        <f t="array" ref="M291">IF(L291="","",IF(ISNUMBER(SEARCH("cm",L291)),MAX(VALUE(SUBSTITUTE(_xlfn.FILTERXML("&lt;t&gt;&lt;s&gt;"&amp;SUBSTITUTE(L291,",","&lt;/s&gt;&lt;s&gt;")&amp;"&lt;/s&gt;&lt;/t&gt;","//s"),"cm",""))),MAX(VALUE(SUBSTITUTE(_xlfn.FILTERXML("&lt;t&gt;&lt;s&gt;"&amp;SUBSTITUTE(L291,",","&lt;/s&gt;&lt;s&gt;")&amp;"&lt;/s&gt;&lt;/t&gt;","//s"),"mm","")))/10))</f>
        <v/>
      </c>
      <c r="N291" s="21" t="str">
        <f>IF('Model output'!L290="","",'Model output'!L290)</f>
        <v>Papillary carcinoma, Follicular variant</v>
      </c>
      <c r="O291" s="21" t="str">
        <f>IF('Model output'!M290="","",'Model output'!M290)</f>
        <v>Follicular variant, Classical</v>
      </c>
      <c r="P291" s="21" t="str">
        <f>IF('Model output'!N290="","",'Model output'!N290)</f>
        <v>1.5 x 2.2 x 5.0 cm</v>
      </c>
      <c r="Q291" s="21" t="str">
        <f t="shared" si="57"/>
        <v>1.5,2.2,5.0cm</v>
      </c>
      <c r="R291" s="21"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21" t="str">
        <f>IF(OR('Model output'!P290="",'Model output'!P290="C",ISNUMBER(SEARCH("Not identified", 'Model output'!P290)),ISNUMBER(SEARCH("Absent",'Model output'!P290)),ISNUMBER(SEARCH("Absence",'Model output'!P290)),AND(ISNUMBER(SEARCH("No",'Model output'!P290)),NOT(ISNUMBER(SEARCH("diagnostic",'Model output'!P290)))),ISNUMBER(SEARCH("Negative",'Model output'!P290))),"negative","positive")</f>
        <v>negative</v>
      </c>
      <c r="T291" s="21">
        <f>IF('Model output'!O290="","",'Model output'!O290)</f>
        <v>2</v>
      </c>
      <c r="U291" s="21"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21"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21"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positive</v>
      </c>
      <c r="X291" s="24" t="str">
        <f>IF('Model output'!S290="","",'Model output'!S290)</f>
        <v/>
      </c>
      <c r="Y291" s="21" t="str">
        <f>IF(OR('Model output'!S290="",ISNUMBER(SEARCH("No extension",'Model output'!S290)),ISNUMBER(SEARCH("Absent",'Model output'!S290)),ISNUMBER(SEARCH("Absence",'Model output'!S290)),AND(ISNUMBER(SEARCH("Not identified",'Model output'!S290)),NOT(ISNUMBER(SEARCH("Present, minimal",'Model output'!S290)))),AND(ISNUMBER(SEARCH("No",'Model output'!S290)),NOT(ISNUMBER(SEARCH("carcinoma",'Model output'!S290))),NOT(ISNUMBER(SEARCH("Present, minimal",'Model output'!S290)))),ISNUMBER(SEARCH("negative",'Model output'!S290))),"negative",IF(Z291="positive","gETE", "positive"))</f>
        <v>negative</v>
      </c>
      <c r="Z291" s="21"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muscle",X291)),ISNUMBER(SEARCH("larynx",X291)),AND(ISNUMBER(SEARCH("trachea",X291)),NOT(ISNUMBER(SEARCH("peritracheal fibroadipose tissue",X291)))),ISNUMBER(SEARCH("esophagus",X291)),ISNUMBER(SEARCH("recurrent laryngeal nerve",X291))),"positive","negative"))</f>
        <v>negative</v>
      </c>
      <c r="AA291" s="21" t="str">
        <f>IF('Model output'!T290="","",IF('Model output'!T290="Not mentioned", "No", "Yes"))</f>
        <v/>
      </c>
      <c r="AB291" s="21" t="str">
        <f>IF(AA291&lt;&gt;"Yes","",IF(OR('Model output'!U290="",ISNUMBER(SEARCH("Not identified",'Model output'!U290))),"",'Model output'!U290))</f>
        <v/>
      </c>
      <c r="AC291" s="17" t="str">
        <f>IF(OR('Model output'!V290="", AND(ISERROR(SEARCH("Positive",'Model output'!V290)), ISNUMBER(SEARCH("Negative",'Model output'!V290))), ISNUMBER(SEARCH("Cannot be assessed",'Model output'!V290)), AND(ISNUMBER(SEARCH("Uninvolved",'Model output'!V290)),NOT(ISNUMBER(SEARCH("margin(s) involved",'Model output'!V290))),NOT(ISNUMBER(SEARCH("Involved by carcinoma for the second tumor",'Model output'!V290)))), ISNUMBER(SEARCH("No involvement",'Model output'!V290)), AND(NOT(ISNUMBER(SEARCH("focal",'Model output'!V290))),ISNUMBER(SEARCH("Free",'Model output'!V290))), ISNUMBER(SEARCH("narrowly excised",'Model output'!V290)), ISNUMBER(SEARCH("none",'Model output'!V290)), ISNUMBER(SEARCH("R0",'Model output'!V290)), ISNUMBER(SEARCH("&lt;0.2 mm",'Model output'!V290)), ISNUMBER(SEARCH("1 mm",'Model output'!V290)), ISNUMBER(SEARCH("0.1 CM",'Model output'!V290)), ISNUMBER(SEARCH("less than 0.2 mm",'Model output'!V290)), ISNUMBER(SEARCH("less than 1.0 mm",'Model output'!V290)), ISNUMBER(SEARCH("less than 0.5 mm",'Model output'!V290)), ISNUMBER(SEARCH("abut",'Model output'!V290))), "negative", "positive")</f>
        <v>negative</v>
      </c>
      <c r="AD291" s="25"/>
      <c r="AE291" s="47"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OR(ISNUMBER(SEARCH("papillary",N291,1)),ISNUMBER(SEARCH("papillary carcinoma",O291,1))),S291="positive"),AND(AND(ISNUMBER(J291),J291&gt;=5),M291=""),AND(AND(ISNUMBER(J291),J291&gt;=5),AND(ISNUMBER(M291),M291&gt;=1)),AND(ISNUMBER(SERACH("papillary",N291)),OR(Y291="positive",Z291="positive"), ISNUMBER(SEARCH("BRAF",AB291)))),"intermediate","low"))</f>
        <v>low</v>
      </c>
      <c r="AF291" s="48" t="str">
        <f t="shared" si="59"/>
        <v>3a</v>
      </c>
      <c r="AG291" s="48" t="str">
        <f t="shared" si="60"/>
        <v>0</v>
      </c>
      <c r="AH291" s="48" t="str">
        <f t="shared" si="61"/>
        <v>0</v>
      </c>
      <c r="AI291" s="49" t="str">
        <f t="shared" si="62"/>
        <v>II</v>
      </c>
      <c r="AJ291" s="47" t="s">
        <v>741</v>
      </c>
      <c r="AK291" s="50" t="s">
        <v>1008</v>
      </c>
      <c r="AL291" s="50" t="s">
        <v>1006</v>
      </c>
      <c r="AM291" s="50" t="s">
        <v>1006</v>
      </c>
      <c r="AN291" s="50" t="s">
        <v>1004</v>
      </c>
      <c r="AO291" s="18">
        <f t="shared" ca="1" si="63"/>
        <v>1</v>
      </c>
      <c r="AP291" s="16">
        <f t="shared" si="64"/>
        <v>1</v>
      </c>
      <c r="AQ291" s="16">
        <f t="shared" si="65"/>
        <v>1</v>
      </c>
      <c r="AR291" s="16">
        <f t="shared" si="66"/>
        <v>1</v>
      </c>
      <c r="AS291" s="27">
        <f t="shared" si="67"/>
        <v>1</v>
      </c>
    </row>
    <row r="294" spans="1:45">
      <c r="AN294" s="30"/>
      <c r="AS294" s="31"/>
    </row>
    <row r="295" spans="1:45">
      <c r="AO295" s="31"/>
      <c r="AP295" s="31"/>
      <c r="AQ295" s="31"/>
      <c r="AR295" s="31"/>
      <c r="AS295" s="31"/>
    </row>
    <row r="296" spans="1:45">
      <c r="AO296" s="31"/>
    </row>
    <row r="298" spans="1:45">
      <c r="AS298" s="13"/>
    </row>
    <row r="299" spans="1:45">
      <c r="AS299" s="13"/>
    </row>
    <row r="300" spans="1:45">
      <c r="AS300" s="13"/>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8311-F2F6-40D5-AF4F-5B6FF41D3CE5}">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72</v>
      </c>
      <c r="B1" t="s">
        <v>73</v>
      </c>
      <c r="C1" t="s">
        <v>74</v>
      </c>
      <c r="D1" t="s">
        <v>75</v>
      </c>
      <c r="E1" t="s">
        <v>76</v>
      </c>
      <c r="F1" t="s">
        <v>77</v>
      </c>
      <c r="G1" t="s">
        <v>78</v>
      </c>
      <c r="H1" t="s">
        <v>79</v>
      </c>
      <c r="I1" t="s">
        <v>80</v>
      </c>
      <c r="J1" t="s">
        <v>81</v>
      </c>
      <c r="K1" t="s">
        <v>82</v>
      </c>
      <c r="L1" t="s">
        <v>83</v>
      </c>
      <c r="M1" t="s">
        <v>84</v>
      </c>
      <c r="N1" t="s">
        <v>85</v>
      </c>
      <c r="O1" t="s">
        <v>86</v>
      </c>
      <c r="P1" t="s">
        <v>87</v>
      </c>
      <c r="Q1" t="s">
        <v>88</v>
      </c>
      <c r="R1" t="s">
        <v>89</v>
      </c>
      <c r="S1" t="s">
        <v>90</v>
      </c>
      <c r="T1" t="s">
        <v>91</v>
      </c>
      <c r="U1" t="s">
        <v>92</v>
      </c>
      <c r="V1" t="s">
        <v>93</v>
      </c>
    </row>
    <row r="2" spans="1:22">
      <c r="A2" t="s">
        <v>13</v>
      </c>
      <c r="D2" t="s">
        <v>16</v>
      </c>
      <c r="E2" t="s">
        <v>15</v>
      </c>
      <c r="G2" t="s">
        <v>757</v>
      </c>
      <c r="I2">
        <v>23</v>
      </c>
      <c r="J2">
        <v>1</v>
      </c>
      <c r="K2" t="s">
        <v>94</v>
      </c>
      <c r="L2" t="s">
        <v>95</v>
      </c>
      <c r="N2" t="s">
        <v>96</v>
      </c>
      <c r="O2">
        <v>1</v>
      </c>
      <c r="P2" t="s">
        <v>18</v>
      </c>
      <c r="S2" t="s">
        <v>97</v>
      </c>
      <c r="V2" t="s">
        <v>19</v>
      </c>
    </row>
    <row r="3" spans="1:22">
      <c r="A3" t="s">
        <v>284</v>
      </c>
      <c r="D3" t="s">
        <v>36</v>
      </c>
      <c r="E3" t="s">
        <v>24</v>
      </c>
      <c r="F3" t="s">
        <v>14</v>
      </c>
      <c r="I3">
        <v>6</v>
      </c>
      <c r="J3">
        <v>0</v>
      </c>
      <c r="L3" t="s">
        <v>95</v>
      </c>
      <c r="M3" t="s">
        <v>739</v>
      </c>
      <c r="N3" t="s">
        <v>102</v>
      </c>
      <c r="O3">
        <v>2</v>
      </c>
      <c r="P3" t="s">
        <v>31</v>
      </c>
      <c r="S3" t="s">
        <v>758</v>
      </c>
      <c r="V3" t="s">
        <v>32</v>
      </c>
    </row>
    <row r="4" spans="1:22">
      <c r="A4" t="s">
        <v>285</v>
      </c>
      <c r="D4" t="s">
        <v>25</v>
      </c>
      <c r="E4" t="s">
        <v>24</v>
      </c>
      <c r="F4" t="s">
        <v>14</v>
      </c>
      <c r="I4">
        <v>2</v>
      </c>
      <c r="J4">
        <v>0</v>
      </c>
      <c r="L4" t="s">
        <v>44</v>
      </c>
      <c r="M4" t="s">
        <v>33</v>
      </c>
      <c r="N4" t="s">
        <v>117</v>
      </c>
      <c r="O4">
        <v>2</v>
      </c>
      <c r="P4" t="s">
        <v>26</v>
      </c>
      <c r="R4" t="s">
        <v>212</v>
      </c>
      <c r="V4" t="s">
        <v>185</v>
      </c>
    </row>
    <row r="5" spans="1:22">
      <c r="A5" t="s">
        <v>286</v>
      </c>
      <c r="D5" t="s">
        <v>104</v>
      </c>
      <c r="E5" t="s">
        <v>112</v>
      </c>
      <c r="F5" t="s">
        <v>171</v>
      </c>
      <c r="L5" t="s">
        <v>95</v>
      </c>
      <c r="M5" t="s">
        <v>759</v>
      </c>
      <c r="N5" t="s">
        <v>94</v>
      </c>
      <c r="O5">
        <v>1</v>
      </c>
      <c r="P5" t="s">
        <v>26</v>
      </c>
      <c r="T5" t="s">
        <v>606</v>
      </c>
      <c r="U5" t="s">
        <v>760</v>
      </c>
      <c r="V5" t="s">
        <v>185</v>
      </c>
    </row>
    <row r="6" spans="1:22">
      <c r="A6" t="s">
        <v>287</v>
      </c>
      <c r="D6" t="s">
        <v>98</v>
      </c>
      <c r="E6" t="s">
        <v>109</v>
      </c>
      <c r="G6" t="s">
        <v>745</v>
      </c>
      <c r="I6">
        <v>5</v>
      </c>
      <c r="J6">
        <v>1</v>
      </c>
      <c r="L6" t="s">
        <v>95</v>
      </c>
      <c r="M6" t="s">
        <v>739</v>
      </c>
      <c r="N6" t="s">
        <v>133</v>
      </c>
      <c r="O6">
        <v>1</v>
      </c>
      <c r="P6" t="s">
        <v>39</v>
      </c>
      <c r="S6" t="s">
        <v>39</v>
      </c>
      <c r="T6" t="s">
        <v>761</v>
      </c>
      <c r="U6" t="s">
        <v>198</v>
      </c>
      <c r="V6" t="s">
        <v>188</v>
      </c>
    </row>
    <row r="7" spans="1:22">
      <c r="A7" t="s">
        <v>288</v>
      </c>
      <c r="D7" t="s">
        <v>98</v>
      </c>
      <c r="E7" t="s">
        <v>109</v>
      </c>
      <c r="G7" t="s">
        <v>762</v>
      </c>
      <c r="I7">
        <v>8</v>
      </c>
      <c r="J7">
        <v>1</v>
      </c>
      <c r="K7" t="s">
        <v>113</v>
      </c>
      <c r="L7" t="s">
        <v>115</v>
      </c>
      <c r="M7" t="s">
        <v>33</v>
      </c>
      <c r="N7" t="s">
        <v>113</v>
      </c>
      <c r="O7">
        <v>2</v>
      </c>
      <c r="P7" t="s">
        <v>31</v>
      </c>
      <c r="T7" t="s">
        <v>763</v>
      </c>
      <c r="U7" t="s">
        <v>764</v>
      </c>
      <c r="V7" t="s">
        <v>32</v>
      </c>
    </row>
    <row r="8" spans="1:22">
      <c r="A8" t="s">
        <v>289</v>
      </c>
      <c r="D8" t="s">
        <v>119</v>
      </c>
      <c r="E8" t="s">
        <v>105</v>
      </c>
      <c r="F8" t="s">
        <v>125</v>
      </c>
      <c r="L8" t="s">
        <v>115</v>
      </c>
      <c r="M8" t="s">
        <v>765</v>
      </c>
      <c r="N8" t="s">
        <v>190</v>
      </c>
      <c r="O8">
        <v>2</v>
      </c>
      <c r="P8" t="s">
        <v>39</v>
      </c>
      <c r="S8" t="s">
        <v>39</v>
      </c>
      <c r="T8" t="s">
        <v>103</v>
      </c>
      <c r="U8" t="s">
        <v>766</v>
      </c>
      <c r="V8" t="s">
        <v>71</v>
      </c>
    </row>
    <row r="9" spans="1:22">
      <c r="A9" t="s">
        <v>290</v>
      </c>
      <c r="D9" t="s">
        <v>108</v>
      </c>
      <c r="E9" t="s">
        <v>145</v>
      </c>
      <c r="G9" t="s">
        <v>607</v>
      </c>
      <c r="I9">
        <v>37</v>
      </c>
      <c r="J9">
        <v>3</v>
      </c>
      <c r="K9" t="s">
        <v>199</v>
      </c>
      <c r="L9" t="s">
        <v>95</v>
      </c>
      <c r="M9" t="s">
        <v>767</v>
      </c>
      <c r="N9" t="s">
        <v>178</v>
      </c>
      <c r="O9">
        <v>3</v>
      </c>
      <c r="P9" t="s">
        <v>639</v>
      </c>
      <c r="S9" t="s">
        <v>768</v>
      </c>
      <c r="T9" t="s">
        <v>720</v>
      </c>
      <c r="U9" t="s">
        <v>200</v>
      </c>
      <c r="V9" t="s">
        <v>769</v>
      </c>
    </row>
    <row r="10" spans="1:22">
      <c r="A10" t="s">
        <v>291</v>
      </c>
      <c r="D10" t="s">
        <v>119</v>
      </c>
      <c r="E10" t="s">
        <v>105</v>
      </c>
      <c r="G10" t="s">
        <v>770</v>
      </c>
      <c r="I10">
        <v>3</v>
      </c>
      <c r="J10">
        <v>0</v>
      </c>
      <c r="L10" t="s">
        <v>771</v>
      </c>
      <c r="M10" t="s">
        <v>743</v>
      </c>
      <c r="N10" t="s">
        <v>136</v>
      </c>
      <c r="O10">
        <v>1</v>
      </c>
      <c r="P10" t="s">
        <v>31</v>
      </c>
      <c r="R10" t="s">
        <v>31</v>
      </c>
      <c r="V10" t="s">
        <v>188</v>
      </c>
    </row>
    <row r="11" spans="1:22">
      <c r="A11" t="s">
        <v>292</v>
      </c>
      <c r="D11" t="s">
        <v>36</v>
      </c>
      <c r="E11" t="s">
        <v>42</v>
      </c>
      <c r="L11" t="s">
        <v>17</v>
      </c>
      <c r="M11" t="s">
        <v>640</v>
      </c>
      <c r="N11" t="s">
        <v>204</v>
      </c>
      <c r="O11">
        <v>1</v>
      </c>
      <c r="T11" t="s">
        <v>641</v>
      </c>
      <c r="U11" t="s">
        <v>48</v>
      </c>
    </row>
    <row r="12" spans="1:22">
      <c r="A12" t="s">
        <v>293</v>
      </c>
      <c r="D12" t="s">
        <v>119</v>
      </c>
      <c r="E12" t="s">
        <v>105</v>
      </c>
      <c r="I12">
        <v>20</v>
      </c>
      <c r="J12">
        <v>0</v>
      </c>
      <c r="L12" t="s">
        <v>95</v>
      </c>
      <c r="M12" t="s">
        <v>772</v>
      </c>
      <c r="N12" t="s">
        <v>120</v>
      </c>
      <c r="O12">
        <v>1</v>
      </c>
      <c r="P12" t="s">
        <v>31</v>
      </c>
      <c r="V12" t="s">
        <v>188</v>
      </c>
    </row>
    <row r="13" spans="1:22">
      <c r="A13" t="s">
        <v>294</v>
      </c>
      <c r="D13" t="s">
        <v>98</v>
      </c>
      <c r="E13" t="s">
        <v>112</v>
      </c>
      <c r="I13">
        <v>0</v>
      </c>
      <c r="J13">
        <v>0</v>
      </c>
      <c r="L13" t="s">
        <v>95</v>
      </c>
      <c r="M13" t="s">
        <v>740</v>
      </c>
      <c r="N13" t="s">
        <v>201</v>
      </c>
      <c r="O13">
        <v>2</v>
      </c>
      <c r="P13" t="s">
        <v>39</v>
      </c>
      <c r="R13" t="s">
        <v>642</v>
      </c>
      <c r="S13" t="s">
        <v>39</v>
      </c>
      <c r="T13" t="s">
        <v>643</v>
      </c>
      <c r="V13" t="s">
        <v>28</v>
      </c>
    </row>
    <row r="14" spans="1:22">
      <c r="A14" t="s">
        <v>295</v>
      </c>
      <c r="D14" t="s">
        <v>47</v>
      </c>
      <c r="E14" t="s">
        <v>35</v>
      </c>
      <c r="G14" t="s">
        <v>630</v>
      </c>
      <c r="I14">
        <v>9</v>
      </c>
      <c r="J14">
        <v>3</v>
      </c>
      <c r="L14" t="s">
        <v>95</v>
      </c>
      <c r="M14" t="s">
        <v>747</v>
      </c>
      <c r="N14" t="s">
        <v>107</v>
      </c>
      <c r="O14">
        <v>2</v>
      </c>
      <c r="P14" t="s">
        <v>18</v>
      </c>
      <c r="V14" t="s">
        <v>188</v>
      </c>
    </row>
    <row r="15" spans="1:22">
      <c r="A15" t="s">
        <v>296</v>
      </c>
      <c r="D15" t="s">
        <v>108</v>
      </c>
      <c r="E15" t="s">
        <v>105</v>
      </c>
      <c r="I15">
        <v>0</v>
      </c>
      <c r="J15">
        <v>0</v>
      </c>
      <c r="L15" t="s">
        <v>95</v>
      </c>
      <c r="M15" t="s">
        <v>740</v>
      </c>
      <c r="N15" t="s">
        <v>202</v>
      </c>
      <c r="O15">
        <v>2</v>
      </c>
      <c r="P15" t="s">
        <v>39</v>
      </c>
      <c r="R15" t="s">
        <v>608</v>
      </c>
      <c r="S15" t="s">
        <v>39</v>
      </c>
      <c r="V15" t="s">
        <v>28</v>
      </c>
    </row>
    <row r="16" spans="1:22">
      <c r="A16" t="s">
        <v>297</v>
      </c>
      <c r="D16" t="s">
        <v>744</v>
      </c>
      <c r="E16" t="s">
        <v>35</v>
      </c>
      <c r="G16" t="s">
        <v>745</v>
      </c>
      <c r="I16">
        <v>6</v>
      </c>
      <c r="J16">
        <v>2</v>
      </c>
      <c r="L16" t="s">
        <v>95</v>
      </c>
      <c r="M16" t="s">
        <v>739</v>
      </c>
      <c r="N16" t="s">
        <v>135</v>
      </c>
      <c r="O16">
        <v>2</v>
      </c>
      <c r="P16" t="s">
        <v>31</v>
      </c>
      <c r="S16" t="s">
        <v>773</v>
      </c>
      <c r="V16" t="s">
        <v>188</v>
      </c>
    </row>
    <row r="17" spans="1:22">
      <c r="A17" t="s">
        <v>298</v>
      </c>
      <c r="D17" t="s">
        <v>36</v>
      </c>
      <c r="E17" t="s">
        <v>35</v>
      </c>
      <c r="G17" t="s">
        <v>774</v>
      </c>
      <c r="I17">
        <v>16</v>
      </c>
      <c r="J17">
        <v>1</v>
      </c>
      <c r="L17" t="s">
        <v>95</v>
      </c>
      <c r="N17" t="s">
        <v>140</v>
      </c>
      <c r="O17">
        <v>3</v>
      </c>
      <c r="P17" t="s">
        <v>39</v>
      </c>
      <c r="S17" t="s">
        <v>644</v>
      </c>
      <c r="T17" t="s">
        <v>645</v>
      </c>
      <c r="U17" t="s">
        <v>203</v>
      </c>
      <c r="V17" t="s">
        <v>193</v>
      </c>
    </row>
    <row r="18" spans="1:22">
      <c r="A18" t="s">
        <v>299</v>
      </c>
      <c r="D18" t="s">
        <v>108</v>
      </c>
      <c r="E18" t="s">
        <v>109</v>
      </c>
      <c r="F18" t="s">
        <v>23</v>
      </c>
      <c r="I18">
        <v>3</v>
      </c>
      <c r="J18">
        <v>3</v>
      </c>
      <c r="L18" t="s">
        <v>95</v>
      </c>
      <c r="M18" t="s">
        <v>635</v>
      </c>
      <c r="N18" t="s">
        <v>202</v>
      </c>
      <c r="O18">
        <v>1</v>
      </c>
      <c r="P18" t="s">
        <v>31</v>
      </c>
      <c r="R18" t="s">
        <v>775</v>
      </c>
      <c r="S18" t="s">
        <v>776</v>
      </c>
      <c r="T18" t="s">
        <v>100</v>
      </c>
      <c r="U18" t="s">
        <v>777</v>
      </c>
      <c r="V18" t="s">
        <v>778</v>
      </c>
    </row>
    <row r="19" spans="1:22">
      <c r="A19" t="s">
        <v>300</v>
      </c>
      <c r="D19" t="s">
        <v>104</v>
      </c>
      <c r="E19" t="s">
        <v>105</v>
      </c>
      <c r="F19" t="s">
        <v>171</v>
      </c>
      <c r="I19">
        <v>9</v>
      </c>
      <c r="J19">
        <v>0</v>
      </c>
      <c r="L19" t="s">
        <v>95</v>
      </c>
      <c r="M19" t="s">
        <v>779</v>
      </c>
      <c r="N19" t="s">
        <v>120</v>
      </c>
      <c r="O19">
        <v>2</v>
      </c>
      <c r="P19" t="s">
        <v>26</v>
      </c>
      <c r="R19" t="s">
        <v>181</v>
      </c>
      <c r="V19" t="s">
        <v>28</v>
      </c>
    </row>
    <row r="20" spans="1:22">
      <c r="A20" t="s">
        <v>301</v>
      </c>
      <c r="D20" t="s">
        <v>108</v>
      </c>
      <c r="E20" t="s">
        <v>112</v>
      </c>
      <c r="F20" t="s">
        <v>125</v>
      </c>
      <c r="L20" t="s">
        <v>95</v>
      </c>
      <c r="N20" t="s">
        <v>204</v>
      </c>
      <c r="O20">
        <v>2</v>
      </c>
      <c r="P20" t="s">
        <v>31</v>
      </c>
      <c r="Q20" t="s">
        <v>646</v>
      </c>
      <c r="R20" t="s">
        <v>647</v>
      </c>
      <c r="S20" t="s">
        <v>780</v>
      </c>
      <c r="T20" t="s">
        <v>781</v>
      </c>
      <c r="V20" t="s">
        <v>721</v>
      </c>
    </row>
    <row r="21" spans="1:22">
      <c r="A21" t="s">
        <v>302</v>
      </c>
      <c r="D21" t="s">
        <v>119</v>
      </c>
      <c r="E21" t="s">
        <v>105</v>
      </c>
      <c r="F21" t="s">
        <v>125</v>
      </c>
      <c r="I21">
        <v>2</v>
      </c>
      <c r="J21">
        <v>0</v>
      </c>
      <c r="L21" t="s">
        <v>95</v>
      </c>
      <c r="M21" t="s">
        <v>747</v>
      </c>
      <c r="N21" t="s">
        <v>190</v>
      </c>
      <c r="O21">
        <v>2</v>
      </c>
      <c r="P21" t="s">
        <v>31</v>
      </c>
      <c r="S21" t="s">
        <v>39</v>
      </c>
      <c r="T21" t="s">
        <v>648</v>
      </c>
      <c r="U21" t="s">
        <v>206</v>
      </c>
      <c r="V21" t="s">
        <v>71</v>
      </c>
    </row>
    <row r="22" spans="1:22">
      <c r="A22" t="s">
        <v>303</v>
      </c>
      <c r="D22" t="s">
        <v>98</v>
      </c>
      <c r="E22" t="s">
        <v>105</v>
      </c>
      <c r="I22">
        <v>11</v>
      </c>
      <c r="J22">
        <v>0</v>
      </c>
      <c r="L22" t="s">
        <v>95</v>
      </c>
      <c r="M22" t="s">
        <v>740</v>
      </c>
      <c r="N22" t="s">
        <v>113</v>
      </c>
      <c r="O22">
        <v>1</v>
      </c>
      <c r="P22" t="s">
        <v>39</v>
      </c>
      <c r="R22" t="s">
        <v>782</v>
      </c>
      <c r="S22" t="s">
        <v>39</v>
      </c>
      <c r="T22" t="s">
        <v>649</v>
      </c>
      <c r="V22" t="s">
        <v>28</v>
      </c>
    </row>
    <row r="23" spans="1:22">
      <c r="A23" t="s">
        <v>304</v>
      </c>
      <c r="D23" t="s">
        <v>108</v>
      </c>
      <c r="E23" t="s">
        <v>105</v>
      </c>
      <c r="I23">
        <v>1</v>
      </c>
      <c r="J23">
        <v>0</v>
      </c>
      <c r="L23" t="s">
        <v>95</v>
      </c>
      <c r="M23" t="s">
        <v>747</v>
      </c>
      <c r="N23" t="s">
        <v>120</v>
      </c>
      <c r="O23">
        <v>7</v>
      </c>
      <c r="P23" t="s">
        <v>48</v>
      </c>
      <c r="R23" t="s">
        <v>31</v>
      </c>
      <c r="S23" t="s">
        <v>773</v>
      </c>
      <c r="T23" t="s">
        <v>207</v>
      </c>
      <c r="U23" t="s">
        <v>207</v>
      </c>
      <c r="V23" t="s">
        <v>32</v>
      </c>
    </row>
    <row r="24" spans="1:22">
      <c r="A24" t="s">
        <v>305</v>
      </c>
      <c r="D24" t="s">
        <v>25</v>
      </c>
      <c r="E24" t="s">
        <v>101</v>
      </c>
      <c r="L24" t="s">
        <v>95</v>
      </c>
      <c r="N24" t="s">
        <v>208</v>
      </c>
      <c r="O24">
        <v>1</v>
      </c>
      <c r="P24" t="s">
        <v>650</v>
      </c>
      <c r="Q24" t="s">
        <v>26</v>
      </c>
      <c r="S24" t="s">
        <v>39</v>
      </c>
      <c r="T24" t="s">
        <v>100</v>
      </c>
      <c r="U24" t="s">
        <v>209</v>
      </c>
      <c r="V24" t="s">
        <v>185</v>
      </c>
    </row>
    <row r="25" spans="1:22">
      <c r="A25" t="s">
        <v>306</v>
      </c>
      <c r="D25" t="s">
        <v>108</v>
      </c>
      <c r="E25" t="s">
        <v>145</v>
      </c>
      <c r="G25" t="s">
        <v>783</v>
      </c>
      <c r="I25">
        <v>42</v>
      </c>
      <c r="J25">
        <v>6</v>
      </c>
      <c r="L25" t="s">
        <v>95</v>
      </c>
      <c r="M25" t="s">
        <v>747</v>
      </c>
      <c r="N25" t="s">
        <v>111</v>
      </c>
      <c r="O25">
        <v>3</v>
      </c>
      <c r="P25" t="s">
        <v>31</v>
      </c>
      <c r="S25" t="s">
        <v>784</v>
      </c>
      <c r="V25" t="s">
        <v>210</v>
      </c>
    </row>
    <row r="26" spans="1:22">
      <c r="A26" t="s">
        <v>307</v>
      </c>
      <c r="D26" t="s">
        <v>119</v>
      </c>
      <c r="E26" t="s">
        <v>112</v>
      </c>
      <c r="L26" t="s">
        <v>95</v>
      </c>
      <c r="M26" t="s">
        <v>740</v>
      </c>
      <c r="N26" t="s">
        <v>190</v>
      </c>
      <c r="O26">
        <v>1</v>
      </c>
      <c r="P26" t="s">
        <v>48</v>
      </c>
      <c r="R26" t="s">
        <v>608</v>
      </c>
      <c r="S26" t="s">
        <v>39</v>
      </c>
      <c r="V26" t="s">
        <v>28</v>
      </c>
    </row>
    <row r="27" spans="1:22">
      <c r="A27" t="s">
        <v>308</v>
      </c>
      <c r="D27" t="s">
        <v>98</v>
      </c>
      <c r="E27" t="s">
        <v>105</v>
      </c>
      <c r="F27" t="s">
        <v>23</v>
      </c>
      <c r="J27">
        <v>0</v>
      </c>
      <c r="L27" t="s">
        <v>570</v>
      </c>
      <c r="N27" t="s">
        <v>113</v>
      </c>
      <c r="O27">
        <v>1</v>
      </c>
      <c r="P27" t="s">
        <v>39</v>
      </c>
      <c r="S27" t="s">
        <v>785</v>
      </c>
      <c r="V27" t="s">
        <v>100</v>
      </c>
    </row>
    <row r="28" spans="1:22">
      <c r="A28" t="s">
        <v>309</v>
      </c>
      <c r="D28" t="s">
        <v>36</v>
      </c>
      <c r="E28" t="s">
        <v>101</v>
      </c>
      <c r="I28">
        <v>0</v>
      </c>
      <c r="J28">
        <v>0</v>
      </c>
      <c r="L28" t="s">
        <v>44</v>
      </c>
      <c r="M28" t="s">
        <v>33</v>
      </c>
      <c r="N28" t="s">
        <v>120</v>
      </c>
      <c r="O28">
        <v>2</v>
      </c>
      <c r="S28" t="s">
        <v>773</v>
      </c>
      <c r="T28" t="s">
        <v>651</v>
      </c>
      <c r="U28" t="s">
        <v>103</v>
      </c>
      <c r="V28" t="s">
        <v>100</v>
      </c>
    </row>
    <row r="29" spans="1:22">
      <c r="A29" t="s">
        <v>310</v>
      </c>
      <c r="D29" t="s">
        <v>108</v>
      </c>
      <c r="E29" t="s">
        <v>109</v>
      </c>
      <c r="F29" t="s">
        <v>23</v>
      </c>
      <c r="G29" t="s">
        <v>745</v>
      </c>
      <c r="I29">
        <v>7</v>
      </c>
      <c r="J29">
        <v>7</v>
      </c>
      <c r="L29" t="s">
        <v>95</v>
      </c>
      <c r="M29" t="s">
        <v>174</v>
      </c>
      <c r="N29" t="s">
        <v>177</v>
      </c>
      <c r="O29">
        <v>1</v>
      </c>
      <c r="P29" t="s">
        <v>31</v>
      </c>
      <c r="Q29" t="s">
        <v>652</v>
      </c>
      <c r="S29" t="s">
        <v>786</v>
      </c>
      <c r="V29" t="s">
        <v>32</v>
      </c>
    </row>
    <row r="30" spans="1:22">
      <c r="A30" t="s">
        <v>311</v>
      </c>
      <c r="D30" t="s">
        <v>98</v>
      </c>
      <c r="E30" t="s">
        <v>105</v>
      </c>
      <c r="I30">
        <v>1</v>
      </c>
      <c r="J30">
        <v>0</v>
      </c>
      <c r="L30" t="s">
        <v>95</v>
      </c>
      <c r="M30" t="s">
        <v>740</v>
      </c>
      <c r="N30" t="s">
        <v>113</v>
      </c>
      <c r="O30">
        <v>1</v>
      </c>
      <c r="P30" t="s">
        <v>18</v>
      </c>
      <c r="R30" t="s">
        <v>653</v>
      </c>
      <c r="S30" t="s">
        <v>39</v>
      </c>
      <c r="V30" t="s">
        <v>185</v>
      </c>
    </row>
    <row r="31" spans="1:22">
      <c r="A31" t="s">
        <v>312</v>
      </c>
      <c r="D31" t="s">
        <v>175</v>
      </c>
      <c r="E31" t="s">
        <v>105</v>
      </c>
      <c r="I31">
        <v>4</v>
      </c>
      <c r="J31">
        <v>0</v>
      </c>
      <c r="L31" t="s">
        <v>95</v>
      </c>
      <c r="M31" t="s">
        <v>787</v>
      </c>
      <c r="N31" t="s">
        <v>137</v>
      </c>
      <c r="O31">
        <v>1</v>
      </c>
      <c r="P31" t="s">
        <v>31</v>
      </c>
      <c r="T31" t="s">
        <v>788</v>
      </c>
      <c r="U31" t="s">
        <v>789</v>
      </c>
      <c r="V31" t="s">
        <v>71</v>
      </c>
    </row>
    <row r="32" spans="1:22">
      <c r="A32" t="s">
        <v>313</v>
      </c>
      <c r="D32" t="s">
        <v>98</v>
      </c>
      <c r="E32" t="s">
        <v>109</v>
      </c>
      <c r="G32" t="s">
        <v>745</v>
      </c>
      <c r="I32">
        <v>7</v>
      </c>
      <c r="J32">
        <v>4</v>
      </c>
      <c r="L32" t="s">
        <v>95</v>
      </c>
      <c r="M32" t="s">
        <v>740</v>
      </c>
      <c r="N32" t="s">
        <v>113</v>
      </c>
      <c r="O32">
        <v>2</v>
      </c>
      <c r="P32" t="s">
        <v>31</v>
      </c>
      <c r="R32" t="s">
        <v>31</v>
      </c>
      <c r="V32" t="s">
        <v>188</v>
      </c>
    </row>
    <row r="33" spans="1:22">
      <c r="A33" t="s">
        <v>314</v>
      </c>
      <c r="D33" t="s">
        <v>108</v>
      </c>
      <c r="E33" t="s">
        <v>654</v>
      </c>
      <c r="F33" t="s">
        <v>125</v>
      </c>
      <c r="L33" t="s">
        <v>95</v>
      </c>
      <c r="M33" t="s">
        <v>747</v>
      </c>
      <c r="N33" t="s">
        <v>120</v>
      </c>
      <c r="O33">
        <v>2</v>
      </c>
      <c r="P33" t="s">
        <v>31</v>
      </c>
      <c r="S33" t="s">
        <v>773</v>
      </c>
      <c r="T33" t="s">
        <v>609</v>
      </c>
      <c r="U33" t="s">
        <v>790</v>
      </c>
      <c r="V33" t="s">
        <v>184</v>
      </c>
    </row>
    <row r="34" spans="1:22">
      <c r="A34" t="s">
        <v>315</v>
      </c>
      <c r="D34" t="s">
        <v>108</v>
      </c>
      <c r="E34" t="s">
        <v>105</v>
      </c>
      <c r="J34">
        <v>0</v>
      </c>
      <c r="L34" t="s">
        <v>95</v>
      </c>
      <c r="M34" t="s">
        <v>739</v>
      </c>
      <c r="N34" t="s">
        <v>133</v>
      </c>
      <c r="O34">
        <v>2</v>
      </c>
      <c r="P34" t="s">
        <v>39</v>
      </c>
      <c r="S34" t="s">
        <v>791</v>
      </c>
      <c r="T34" t="s">
        <v>571</v>
      </c>
      <c r="U34" t="s">
        <v>571</v>
      </c>
      <c r="V34" t="s">
        <v>32</v>
      </c>
    </row>
    <row r="35" spans="1:22">
      <c r="A35" t="s">
        <v>316</v>
      </c>
      <c r="D35" t="s">
        <v>175</v>
      </c>
      <c r="E35" t="s">
        <v>109</v>
      </c>
      <c r="G35" t="s">
        <v>745</v>
      </c>
      <c r="I35">
        <v>2</v>
      </c>
      <c r="J35">
        <v>2</v>
      </c>
      <c r="L35" t="s">
        <v>95</v>
      </c>
      <c r="M35" t="s">
        <v>739</v>
      </c>
      <c r="N35" t="s">
        <v>179</v>
      </c>
      <c r="O35">
        <v>1</v>
      </c>
      <c r="P35" t="s">
        <v>31</v>
      </c>
      <c r="T35" t="s">
        <v>655</v>
      </c>
      <c r="U35" t="s">
        <v>792</v>
      </c>
      <c r="V35" t="s">
        <v>188</v>
      </c>
    </row>
    <row r="36" spans="1:22">
      <c r="A36" t="s">
        <v>317</v>
      </c>
      <c r="D36" t="s">
        <v>98</v>
      </c>
      <c r="E36" t="s">
        <v>105</v>
      </c>
      <c r="F36" t="s">
        <v>125</v>
      </c>
      <c r="I36">
        <v>8</v>
      </c>
      <c r="J36">
        <v>0</v>
      </c>
      <c r="L36" t="s">
        <v>44</v>
      </c>
      <c r="M36" t="s">
        <v>174</v>
      </c>
      <c r="N36" t="s">
        <v>211</v>
      </c>
      <c r="O36">
        <v>2</v>
      </c>
      <c r="P36" t="s">
        <v>39</v>
      </c>
      <c r="R36" t="s">
        <v>608</v>
      </c>
      <c r="S36" t="s">
        <v>39</v>
      </c>
      <c r="V36" t="s">
        <v>28</v>
      </c>
    </row>
    <row r="37" spans="1:22">
      <c r="A37" t="s">
        <v>318</v>
      </c>
      <c r="D37" t="s">
        <v>108</v>
      </c>
      <c r="E37" t="s">
        <v>109</v>
      </c>
      <c r="F37" t="s">
        <v>23</v>
      </c>
      <c r="I37">
        <v>14</v>
      </c>
      <c r="J37">
        <v>6</v>
      </c>
      <c r="L37" t="s">
        <v>95</v>
      </c>
      <c r="M37" t="s">
        <v>747</v>
      </c>
      <c r="N37" t="s">
        <v>120</v>
      </c>
      <c r="O37">
        <v>2</v>
      </c>
      <c r="P37" t="s">
        <v>650</v>
      </c>
      <c r="S37" t="s">
        <v>31</v>
      </c>
      <c r="T37" t="s">
        <v>214</v>
      </c>
      <c r="U37" t="s">
        <v>793</v>
      </c>
      <c r="V37" t="s">
        <v>188</v>
      </c>
    </row>
    <row r="38" spans="1:22">
      <c r="A38" t="s">
        <v>319</v>
      </c>
      <c r="D38" t="s">
        <v>98</v>
      </c>
      <c r="E38" t="s">
        <v>105</v>
      </c>
      <c r="F38" t="s">
        <v>23</v>
      </c>
      <c r="J38">
        <v>0</v>
      </c>
      <c r="L38" t="s">
        <v>95</v>
      </c>
      <c r="M38" t="s">
        <v>740</v>
      </c>
      <c r="N38" t="s">
        <v>215</v>
      </c>
      <c r="O38">
        <v>1</v>
      </c>
      <c r="P38" t="s">
        <v>48</v>
      </c>
      <c r="S38" t="s">
        <v>48</v>
      </c>
      <c r="T38" t="s">
        <v>207</v>
      </c>
      <c r="U38" t="s">
        <v>610</v>
      </c>
      <c r="V38" t="s">
        <v>71</v>
      </c>
    </row>
    <row r="39" spans="1:22">
      <c r="A39" t="s">
        <v>320</v>
      </c>
      <c r="D39" t="s">
        <v>25</v>
      </c>
      <c r="E39" t="s">
        <v>35</v>
      </c>
      <c r="F39" t="s">
        <v>23</v>
      </c>
      <c r="G39" t="s">
        <v>748</v>
      </c>
      <c r="I39">
        <v>10</v>
      </c>
      <c r="J39">
        <v>5</v>
      </c>
      <c r="K39" t="s">
        <v>722</v>
      </c>
      <c r="L39" t="s">
        <v>52</v>
      </c>
      <c r="N39" t="s">
        <v>111</v>
      </c>
      <c r="O39">
        <v>1</v>
      </c>
      <c r="P39" t="s">
        <v>68</v>
      </c>
      <c r="R39" t="s">
        <v>68</v>
      </c>
      <c r="V39" t="s">
        <v>636</v>
      </c>
    </row>
    <row r="40" spans="1:22">
      <c r="A40" t="s">
        <v>321</v>
      </c>
      <c r="D40" t="s">
        <v>25</v>
      </c>
      <c r="E40" t="s">
        <v>42</v>
      </c>
      <c r="F40" t="s">
        <v>106</v>
      </c>
      <c r="L40" t="s">
        <v>52</v>
      </c>
      <c r="M40" t="s">
        <v>749</v>
      </c>
      <c r="N40" t="s">
        <v>216</v>
      </c>
      <c r="O40">
        <v>1</v>
      </c>
      <c r="P40" t="s">
        <v>27</v>
      </c>
      <c r="R40" t="s">
        <v>27</v>
      </c>
      <c r="S40" t="s">
        <v>27</v>
      </c>
      <c r="V40" t="s">
        <v>794</v>
      </c>
    </row>
    <row r="41" spans="1:22">
      <c r="A41" t="s">
        <v>322</v>
      </c>
      <c r="D41" t="s">
        <v>36</v>
      </c>
      <c r="E41" t="s">
        <v>15</v>
      </c>
      <c r="G41" t="s">
        <v>795</v>
      </c>
      <c r="I41">
        <v>9</v>
      </c>
      <c r="J41">
        <v>5</v>
      </c>
      <c r="K41" t="s">
        <v>129</v>
      </c>
      <c r="L41" t="s">
        <v>583</v>
      </c>
      <c r="M41" t="s">
        <v>584</v>
      </c>
      <c r="N41" t="s">
        <v>202</v>
      </c>
      <c r="O41">
        <v>1</v>
      </c>
      <c r="R41" t="s">
        <v>122</v>
      </c>
      <c r="S41" t="s">
        <v>796</v>
      </c>
      <c r="V41" t="s">
        <v>797</v>
      </c>
    </row>
    <row r="42" spans="1:22">
      <c r="A42" t="s">
        <v>323</v>
      </c>
      <c r="D42" t="s">
        <v>25</v>
      </c>
      <c r="E42" t="s">
        <v>42</v>
      </c>
      <c r="F42" t="s">
        <v>106</v>
      </c>
      <c r="L42" t="s">
        <v>17</v>
      </c>
      <c r="N42" t="s">
        <v>128</v>
      </c>
      <c r="O42">
        <v>2</v>
      </c>
      <c r="P42" t="s">
        <v>31</v>
      </c>
      <c r="R42" t="s">
        <v>611</v>
      </c>
      <c r="V42" t="s">
        <v>656</v>
      </c>
    </row>
    <row r="43" spans="1:22">
      <c r="A43" t="s">
        <v>324</v>
      </c>
      <c r="C43" t="s">
        <v>657</v>
      </c>
      <c r="D43" t="s">
        <v>36</v>
      </c>
      <c r="E43" t="s">
        <v>35</v>
      </c>
      <c r="F43" t="s">
        <v>23</v>
      </c>
      <c r="G43" t="s">
        <v>658</v>
      </c>
      <c r="I43">
        <v>8</v>
      </c>
      <c r="J43">
        <v>7</v>
      </c>
      <c r="K43" t="s">
        <v>137</v>
      </c>
      <c r="L43" t="s">
        <v>138</v>
      </c>
      <c r="M43" t="s">
        <v>798</v>
      </c>
      <c r="N43" t="s">
        <v>217</v>
      </c>
      <c r="O43">
        <v>1</v>
      </c>
      <c r="P43" t="s">
        <v>31</v>
      </c>
      <c r="Q43" t="s">
        <v>189</v>
      </c>
      <c r="R43" t="s">
        <v>218</v>
      </c>
      <c r="S43" t="s">
        <v>799</v>
      </c>
      <c r="V43" t="s">
        <v>219</v>
      </c>
    </row>
    <row r="44" spans="1:22">
      <c r="A44" t="s">
        <v>325</v>
      </c>
      <c r="D44" t="s">
        <v>36</v>
      </c>
      <c r="E44" t="s">
        <v>15</v>
      </c>
      <c r="G44" t="s">
        <v>220</v>
      </c>
      <c r="I44">
        <v>1</v>
      </c>
      <c r="J44">
        <v>1</v>
      </c>
      <c r="K44" t="s">
        <v>221</v>
      </c>
      <c r="L44" t="s">
        <v>52</v>
      </c>
      <c r="N44" t="s">
        <v>102</v>
      </c>
      <c r="O44">
        <v>1</v>
      </c>
      <c r="P44" t="s">
        <v>68</v>
      </c>
      <c r="R44" t="s">
        <v>222</v>
      </c>
      <c r="S44" t="s">
        <v>800</v>
      </c>
      <c r="V44" t="s">
        <v>585</v>
      </c>
    </row>
    <row r="45" spans="1:22">
      <c r="A45" t="s">
        <v>326</v>
      </c>
      <c r="C45" t="s">
        <v>657</v>
      </c>
      <c r="D45" t="s">
        <v>36</v>
      </c>
      <c r="E45" t="s">
        <v>15</v>
      </c>
      <c r="G45" t="s">
        <v>637</v>
      </c>
      <c r="I45">
        <v>41</v>
      </c>
      <c r="J45">
        <v>9</v>
      </c>
      <c r="K45" t="s">
        <v>110</v>
      </c>
      <c r="L45" t="s">
        <v>52</v>
      </c>
      <c r="M45" t="s">
        <v>753</v>
      </c>
      <c r="N45" t="s">
        <v>110</v>
      </c>
      <c r="O45">
        <v>2</v>
      </c>
      <c r="P45" t="s">
        <v>49</v>
      </c>
      <c r="V45" t="s">
        <v>612</v>
      </c>
    </row>
    <row r="46" spans="1:22">
      <c r="A46" t="s">
        <v>327</v>
      </c>
      <c r="D46" t="s">
        <v>25</v>
      </c>
      <c r="E46" t="s">
        <v>42</v>
      </c>
      <c r="L46" t="s">
        <v>52</v>
      </c>
      <c r="M46" t="s">
        <v>58</v>
      </c>
      <c r="N46" t="s">
        <v>659</v>
      </c>
      <c r="O46">
        <v>2</v>
      </c>
      <c r="R46" t="s">
        <v>68</v>
      </c>
      <c r="S46" t="s">
        <v>68</v>
      </c>
      <c r="V46" t="s">
        <v>660</v>
      </c>
    </row>
    <row r="47" spans="1:22">
      <c r="A47" t="s">
        <v>328</v>
      </c>
      <c r="D47" t="s">
        <v>41</v>
      </c>
      <c r="E47" t="s">
        <v>42</v>
      </c>
      <c r="F47" t="s">
        <v>14</v>
      </c>
      <c r="I47">
        <v>25</v>
      </c>
      <c r="J47">
        <v>2</v>
      </c>
      <c r="L47" t="s">
        <v>95</v>
      </c>
      <c r="M47" t="s">
        <v>116</v>
      </c>
      <c r="N47" t="s">
        <v>190</v>
      </c>
      <c r="O47">
        <v>2</v>
      </c>
      <c r="P47" t="s">
        <v>39</v>
      </c>
      <c r="R47" t="s">
        <v>130</v>
      </c>
      <c r="S47" t="s">
        <v>223</v>
      </c>
      <c r="V47" t="s">
        <v>50</v>
      </c>
    </row>
    <row r="48" spans="1:22">
      <c r="A48" t="s">
        <v>329</v>
      </c>
      <c r="D48" t="s">
        <v>41</v>
      </c>
      <c r="E48" t="s">
        <v>42</v>
      </c>
      <c r="F48" t="s">
        <v>106</v>
      </c>
      <c r="I48">
        <v>5</v>
      </c>
      <c r="J48">
        <v>0</v>
      </c>
      <c r="L48" t="s">
        <v>95</v>
      </c>
      <c r="M48" t="s">
        <v>174</v>
      </c>
      <c r="N48" t="s">
        <v>134</v>
      </c>
      <c r="O48">
        <v>1</v>
      </c>
      <c r="P48" t="s">
        <v>39</v>
      </c>
      <c r="R48" t="s">
        <v>69</v>
      </c>
      <c r="S48" t="s">
        <v>39</v>
      </c>
      <c r="V48" t="s">
        <v>50</v>
      </c>
    </row>
    <row r="49" spans="1:22">
      <c r="A49" t="s">
        <v>330</v>
      </c>
      <c r="D49" t="s">
        <v>41</v>
      </c>
      <c r="E49" t="s">
        <v>101</v>
      </c>
      <c r="I49">
        <v>2</v>
      </c>
      <c r="J49">
        <v>0</v>
      </c>
      <c r="L49" t="s">
        <v>95</v>
      </c>
      <c r="M49" t="s">
        <v>801</v>
      </c>
      <c r="N49" t="s">
        <v>224</v>
      </c>
      <c r="O49">
        <v>1</v>
      </c>
      <c r="P49" t="s">
        <v>39</v>
      </c>
      <c r="R49" t="s">
        <v>69</v>
      </c>
      <c r="S49" t="s">
        <v>39</v>
      </c>
      <c r="V49" t="s">
        <v>50</v>
      </c>
    </row>
    <row r="50" spans="1:22">
      <c r="A50" t="s">
        <v>331</v>
      </c>
      <c r="D50" t="s">
        <v>191</v>
      </c>
      <c r="E50" t="s">
        <v>101</v>
      </c>
      <c r="F50" t="s">
        <v>23</v>
      </c>
      <c r="I50">
        <v>2</v>
      </c>
      <c r="J50">
        <v>0</v>
      </c>
      <c r="L50" t="s">
        <v>586</v>
      </c>
      <c r="M50" t="s">
        <v>753</v>
      </c>
      <c r="N50" t="s">
        <v>225</v>
      </c>
      <c r="O50">
        <v>2</v>
      </c>
      <c r="P50" t="s">
        <v>48</v>
      </c>
      <c r="R50" t="s">
        <v>39</v>
      </c>
      <c r="S50" t="s">
        <v>48</v>
      </c>
      <c r="V50" t="s">
        <v>50</v>
      </c>
    </row>
    <row r="51" spans="1:22">
      <c r="A51" t="s">
        <v>332</v>
      </c>
      <c r="D51" t="s">
        <v>41</v>
      </c>
      <c r="L51" t="s">
        <v>95</v>
      </c>
      <c r="M51" t="s">
        <v>33</v>
      </c>
      <c r="N51" t="s">
        <v>139</v>
      </c>
      <c r="O51">
        <v>1</v>
      </c>
      <c r="P51" t="s">
        <v>39</v>
      </c>
      <c r="R51" t="s">
        <v>39</v>
      </c>
      <c r="S51" t="s">
        <v>39</v>
      </c>
      <c r="V51" t="s">
        <v>50</v>
      </c>
    </row>
    <row r="52" spans="1:22">
      <c r="A52" t="s">
        <v>333</v>
      </c>
      <c r="D52" t="s">
        <v>41</v>
      </c>
      <c r="E52" t="s">
        <v>101</v>
      </c>
      <c r="F52" t="s">
        <v>23</v>
      </c>
      <c r="L52" t="s">
        <v>95</v>
      </c>
      <c r="M52" t="s">
        <v>756</v>
      </c>
      <c r="N52" t="s">
        <v>126</v>
      </c>
      <c r="O52" t="s">
        <v>723</v>
      </c>
      <c r="P52" t="s">
        <v>100</v>
      </c>
      <c r="Q52" t="s">
        <v>661</v>
      </c>
      <c r="R52" t="s">
        <v>100</v>
      </c>
      <c r="V52" t="s">
        <v>50</v>
      </c>
    </row>
    <row r="53" spans="1:22">
      <c r="A53" t="s">
        <v>334</v>
      </c>
      <c r="D53" t="s">
        <v>41</v>
      </c>
      <c r="L53" t="s">
        <v>95</v>
      </c>
      <c r="M53" t="s">
        <v>756</v>
      </c>
      <c r="N53" t="s">
        <v>224</v>
      </c>
      <c r="O53">
        <v>1</v>
      </c>
      <c r="P53" t="s">
        <v>662</v>
      </c>
      <c r="R53" t="s">
        <v>130</v>
      </c>
      <c r="S53" t="s">
        <v>226</v>
      </c>
      <c r="V53" t="s">
        <v>572</v>
      </c>
    </row>
    <row r="54" spans="1:22">
      <c r="A54" t="s">
        <v>335</v>
      </c>
      <c r="D54" t="s">
        <v>25</v>
      </c>
      <c r="E54" t="s">
        <v>15</v>
      </c>
      <c r="G54" t="s">
        <v>802</v>
      </c>
      <c r="I54">
        <v>20</v>
      </c>
      <c r="J54">
        <v>4</v>
      </c>
      <c r="K54" t="s">
        <v>190</v>
      </c>
      <c r="L54" t="s">
        <v>95</v>
      </c>
      <c r="M54" t="s">
        <v>194</v>
      </c>
      <c r="N54" t="s">
        <v>216</v>
      </c>
      <c r="O54">
        <v>1</v>
      </c>
      <c r="S54" t="s">
        <v>803</v>
      </c>
      <c r="V54" t="s">
        <v>804</v>
      </c>
    </row>
    <row r="55" spans="1:22">
      <c r="A55" t="s">
        <v>336</v>
      </c>
      <c r="D55" t="s">
        <v>25</v>
      </c>
      <c r="E55" t="s">
        <v>24</v>
      </c>
      <c r="I55">
        <v>3</v>
      </c>
      <c r="J55">
        <v>0</v>
      </c>
      <c r="K55" t="s">
        <v>134</v>
      </c>
      <c r="L55" t="s">
        <v>95</v>
      </c>
      <c r="M55" t="s">
        <v>33</v>
      </c>
      <c r="N55" t="s">
        <v>134</v>
      </c>
      <c r="O55">
        <v>1</v>
      </c>
      <c r="V55" t="s">
        <v>50</v>
      </c>
    </row>
    <row r="56" spans="1:22">
      <c r="A56" t="s">
        <v>337</v>
      </c>
      <c r="D56" t="s">
        <v>191</v>
      </c>
      <c r="E56" t="s">
        <v>101</v>
      </c>
      <c r="F56" t="s">
        <v>23</v>
      </c>
      <c r="I56">
        <v>1</v>
      </c>
      <c r="J56">
        <v>0</v>
      </c>
      <c r="K56" t="s">
        <v>129</v>
      </c>
      <c r="L56" t="s">
        <v>44</v>
      </c>
      <c r="N56" t="s">
        <v>96</v>
      </c>
      <c r="O56">
        <v>1</v>
      </c>
      <c r="P56" t="s">
        <v>39</v>
      </c>
      <c r="R56" t="s">
        <v>69</v>
      </c>
      <c r="S56" t="s">
        <v>39</v>
      </c>
      <c r="V56" t="s">
        <v>50</v>
      </c>
    </row>
    <row r="57" spans="1:22">
      <c r="A57" t="s">
        <v>338</v>
      </c>
      <c r="D57" t="s">
        <v>41</v>
      </c>
      <c r="E57" t="s">
        <v>24</v>
      </c>
      <c r="F57" t="s">
        <v>14</v>
      </c>
      <c r="I57">
        <v>4</v>
      </c>
      <c r="J57">
        <v>0</v>
      </c>
      <c r="L57" t="s">
        <v>95</v>
      </c>
      <c r="M57" t="s">
        <v>805</v>
      </c>
      <c r="N57" t="s">
        <v>806</v>
      </c>
      <c r="O57">
        <v>4</v>
      </c>
      <c r="P57" t="s">
        <v>39</v>
      </c>
      <c r="R57" t="s">
        <v>807</v>
      </c>
      <c r="S57" t="s">
        <v>39</v>
      </c>
      <c r="V57" t="s">
        <v>50</v>
      </c>
    </row>
    <row r="58" spans="1:22">
      <c r="A58" t="s">
        <v>339</v>
      </c>
      <c r="D58" t="s">
        <v>191</v>
      </c>
      <c r="E58" t="s">
        <v>15</v>
      </c>
      <c r="G58" t="s">
        <v>808</v>
      </c>
      <c r="I58">
        <v>4</v>
      </c>
      <c r="J58">
        <v>4</v>
      </c>
      <c r="K58" t="s">
        <v>46</v>
      </c>
      <c r="L58" t="s">
        <v>809</v>
      </c>
      <c r="M58" t="s">
        <v>739</v>
      </c>
      <c r="N58" t="s">
        <v>663</v>
      </c>
      <c r="O58">
        <v>2</v>
      </c>
      <c r="S58" t="s">
        <v>810</v>
      </c>
      <c r="V58" t="s">
        <v>811</v>
      </c>
    </row>
    <row r="59" spans="1:22">
      <c r="A59" t="s">
        <v>340</v>
      </c>
      <c r="D59" t="s">
        <v>41</v>
      </c>
      <c r="E59" t="s">
        <v>42</v>
      </c>
      <c r="F59" t="s">
        <v>14</v>
      </c>
      <c r="L59" t="s">
        <v>95</v>
      </c>
      <c r="M59" t="s">
        <v>174</v>
      </c>
      <c r="N59" t="s">
        <v>126</v>
      </c>
      <c r="O59">
        <v>1</v>
      </c>
      <c r="P59" t="s">
        <v>39</v>
      </c>
      <c r="R59" t="s">
        <v>39</v>
      </c>
      <c r="S59" t="s">
        <v>39</v>
      </c>
      <c r="V59" t="s">
        <v>50</v>
      </c>
    </row>
    <row r="60" spans="1:22">
      <c r="A60" t="s">
        <v>341</v>
      </c>
      <c r="D60" t="s">
        <v>41</v>
      </c>
      <c r="E60" t="s">
        <v>24</v>
      </c>
      <c r="F60" t="s">
        <v>14</v>
      </c>
      <c r="I60">
        <v>2</v>
      </c>
      <c r="J60">
        <v>0</v>
      </c>
      <c r="L60" t="s">
        <v>587</v>
      </c>
      <c r="M60" t="s">
        <v>695</v>
      </c>
      <c r="N60" t="s">
        <v>114</v>
      </c>
      <c r="O60">
        <v>1</v>
      </c>
      <c r="V60" t="s">
        <v>50</v>
      </c>
    </row>
    <row r="61" spans="1:22">
      <c r="A61" t="s">
        <v>342</v>
      </c>
      <c r="D61" t="s">
        <v>41</v>
      </c>
      <c r="L61" t="s">
        <v>17</v>
      </c>
      <c r="M61" t="s">
        <v>812</v>
      </c>
      <c r="N61" t="s">
        <v>813</v>
      </c>
      <c r="O61">
        <v>3</v>
      </c>
      <c r="P61" t="s">
        <v>39</v>
      </c>
      <c r="R61" t="s">
        <v>573</v>
      </c>
      <c r="S61" t="s">
        <v>39</v>
      </c>
      <c r="V61" t="s">
        <v>50</v>
      </c>
    </row>
    <row r="62" spans="1:22">
      <c r="A62" t="s">
        <v>343</v>
      </c>
      <c r="D62" t="s">
        <v>25</v>
      </c>
      <c r="E62" t="s">
        <v>101</v>
      </c>
      <c r="L62" t="s">
        <v>95</v>
      </c>
      <c r="M62" t="s">
        <v>801</v>
      </c>
      <c r="N62" t="s">
        <v>126</v>
      </c>
      <c r="O62">
        <v>1</v>
      </c>
      <c r="P62" t="s">
        <v>39</v>
      </c>
      <c r="R62" t="s">
        <v>127</v>
      </c>
      <c r="S62" t="s">
        <v>814</v>
      </c>
      <c r="V62" t="s">
        <v>815</v>
      </c>
    </row>
    <row r="63" spans="1:22">
      <c r="A63" t="s">
        <v>344</v>
      </c>
      <c r="D63" t="s">
        <v>36</v>
      </c>
      <c r="E63" t="s">
        <v>101</v>
      </c>
      <c r="I63">
        <v>1</v>
      </c>
      <c r="J63">
        <v>0</v>
      </c>
      <c r="L63" t="s">
        <v>95</v>
      </c>
      <c r="M63" t="s">
        <v>816</v>
      </c>
      <c r="N63" t="s">
        <v>817</v>
      </c>
      <c r="O63" t="s">
        <v>818</v>
      </c>
      <c r="P63" t="s">
        <v>39</v>
      </c>
      <c r="R63" t="s">
        <v>55</v>
      </c>
      <c r="S63" t="s">
        <v>819</v>
      </c>
      <c r="V63" t="s">
        <v>50</v>
      </c>
    </row>
    <row r="64" spans="1:22">
      <c r="A64" t="s">
        <v>345</v>
      </c>
      <c r="D64" t="s">
        <v>41</v>
      </c>
      <c r="L64" t="s">
        <v>95</v>
      </c>
      <c r="M64" t="s">
        <v>756</v>
      </c>
      <c r="N64" t="s">
        <v>107</v>
      </c>
      <c r="O64">
        <v>1</v>
      </c>
      <c r="P64" t="s">
        <v>39</v>
      </c>
      <c r="S64" t="s">
        <v>39</v>
      </c>
      <c r="V64" t="s">
        <v>50</v>
      </c>
    </row>
    <row r="65" spans="1:22">
      <c r="A65" t="s">
        <v>346</v>
      </c>
      <c r="D65" t="s">
        <v>36</v>
      </c>
      <c r="E65" t="s">
        <v>101</v>
      </c>
      <c r="F65" t="s">
        <v>23</v>
      </c>
      <c r="I65">
        <v>3</v>
      </c>
      <c r="J65">
        <v>0</v>
      </c>
      <c r="L65" t="s">
        <v>586</v>
      </c>
      <c r="M65" t="s">
        <v>753</v>
      </c>
      <c r="N65" t="s">
        <v>178</v>
      </c>
      <c r="O65">
        <v>2</v>
      </c>
      <c r="P65" t="s">
        <v>39</v>
      </c>
      <c r="R65" t="s">
        <v>39</v>
      </c>
      <c r="V65" t="s">
        <v>50</v>
      </c>
    </row>
    <row r="66" spans="1:22">
      <c r="A66" t="s">
        <v>347</v>
      </c>
      <c r="D66" t="s">
        <v>25</v>
      </c>
      <c r="E66" t="s">
        <v>15</v>
      </c>
      <c r="G66" t="s">
        <v>820</v>
      </c>
      <c r="I66">
        <v>12</v>
      </c>
      <c r="J66">
        <v>7</v>
      </c>
      <c r="K66" t="s">
        <v>111</v>
      </c>
      <c r="L66" t="s">
        <v>95</v>
      </c>
      <c r="M66" t="s">
        <v>194</v>
      </c>
      <c r="N66" t="s">
        <v>99</v>
      </c>
      <c r="O66">
        <v>1</v>
      </c>
      <c r="R66" t="s">
        <v>227</v>
      </c>
      <c r="V66" t="s">
        <v>50</v>
      </c>
    </row>
    <row r="67" spans="1:22">
      <c r="A67" t="s">
        <v>348</v>
      </c>
      <c r="D67" t="s">
        <v>41</v>
      </c>
      <c r="E67" t="s">
        <v>35</v>
      </c>
      <c r="G67" t="s">
        <v>197</v>
      </c>
      <c r="I67">
        <v>12</v>
      </c>
      <c r="J67">
        <v>6</v>
      </c>
      <c r="K67" t="s">
        <v>173</v>
      </c>
      <c r="L67" t="s">
        <v>95</v>
      </c>
      <c r="M67" t="s">
        <v>756</v>
      </c>
      <c r="N67" t="s">
        <v>56</v>
      </c>
      <c r="O67">
        <v>2</v>
      </c>
      <c r="R67" t="s">
        <v>69</v>
      </c>
      <c r="S67" t="s">
        <v>821</v>
      </c>
      <c r="V67" t="s">
        <v>50</v>
      </c>
    </row>
    <row r="68" spans="1:22">
      <c r="A68" t="s">
        <v>349</v>
      </c>
      <c r="D68" t="s">
        <v>191</v>
      </c>
      <c r="E68" t="s">
        <v>35</v>
      </c>
      <c r="G68" t="s">
        <v>724</v>
      </c>
      <c r="I68">
        <v>3</v>
      </c>
      <c r="J68">
        <v>2</v>
      </c>
      <c r="K68" t="s">
        <v>228</v>
      </c>
      <c r="L68" t="s">
        <v>95</v>
      </c>
      <c r="M68" t="s">
        <v>822</v>
      </c>
      <c r="N68" t="s">
        <v>224</v>
      </c>
      <c r="O68">
        <v>4</v>
      </c>
      <c r="R68" t="s">
        <v>596</v>
      </c>
      <c r="S68" t="s">
        <v>588</v>
      </c>
      <c r="V68" t="s">
        <v>50</v>
      </c>
    </row>
    <row r="69" spans="1:22">
      <c r="A69" t="s">
        <v>350</v>
      </c>
      <c r="D69" t="s">
        <v>25</v>
      </c>
      <c r="E69" t="s">
        <v>101</v>
      </c>
      <c r="F69" t="s">
        <v>23</v>
      </c>
      <c r="I69">
        <v>1</v>
      </c>
      <c r="J69">
        <v>0</v>
      </c>
      <c r="L69" t="s">
        <v>95</v>
      </c>
      <c r="M69" t="s">
        <v>194</v>
      </c>
      <c r="N69" t="s">
        <v>201</v>
      </c>
      <c r="O69">
        <v>2</v>
      </c>
      <c r="P69" t="s">
        <v>39</v>
      </c>
      <c r="R69" t="s">
        <v>69</v>
      </c>
      <c r="V69" t="s">
        <v>823</v>
      </c>
    </row>
    <row r="70" spans="1:22">
      <c r="A70" t="s">
        <v>351</v>
      </c>
      <c r="D70" t="s">
        <v>25</v>
      </c>
      <c r="E70" t="s">
        <v>183</v>
      </c>
      <c r="F70" t="s">
        <v>14</v>
      </c>
      <c r="G70" t="s">
        <v>824</v>
      </c>
      <c r="I70">
        <v>1</v>
      </c>
      <c r="J70">
        <v>1</v>
      </c>
      <c r="L70" t="s">
        <v>95</v>
      </c>
      <c r="M70" t="s">
        <v>756</v>
      </c>
      <c r="N70" t="s">
        <v>825</v>
      </c>
      <c r="O70">
        <v>3</v>
      </c>
      <c r="R70" t="s">
        <v>31</v>
      </c>
      <c r="V70" t="s">
        <v>50</v>
      </c>
    </row>
    <row r="71" spans="1:22">
      <c r="A71" t="s">
        <v>352</v>
      </c>
      <c r="D71" t="s">
        <v>41</v>
      </c>
      <c r="E71" t="s">
        <v>101</v>
      </c>
      <c r="F71" t="s">
        <v>23</v>
      </c>
      <c r="I71">
        <v>4</v>
      </c>
      <c r="J71">
        <v>0</v>
      </c>
      <c r="L71" t="s">
        <v>44</v>
      </c>
      <c r="N71" t="s">
        <v>135</v>
      </c>
      <c r="O71">
        <v>1</v>
      </c>
      <c r="P71" t="s">
        <v>48</v>
      </c>
      <c r="R71" t="s">
        <v>69</v>
      </c>
      <c r="S71" t="s">
        <v>48</v>
      </c>
      <c r="V71" t="s">
        <v>50</v>
      </c>
    </row>
    <row r="72" spans="1:22">
      <c r="A72" t="s">
        <v>353</v>
      </c>
      <c r="D72" t="s">
        <v>191</v>
      </c>
      <c r="E72" t="s">
        <v>35</v>
      </c>
      <c r="G72" t="s">
        <v>826</v>
      </c>
      <c r="I72">
        <v>6</v>
      </c>
      <c r="J72">
        <v>2</v>
      </c>
      <c r="K72" t="s">
        <v>229</v>
      </c>
      <c r="L72" t="s">
        <v>95</v>
      </c>
      <c r="M72" t="s">
        <v>827</v>
      </c>
      <c r="N72" t="s">
        <v>113</v>
      </c>
      <c r="O72">
        <v>6</v>
      </c>
      <c r="P72" t="s">
        <v>828</v>
      </c>
      <c r="R72" t="s">
        <v>127</v>
      </c>
      <c r="S72" t="s">
        <v>829</v>
      </c>
      <c r="V72" t="s">
        <v>50</v>
      </c>
    </row>
    <row r="73" spans="1:22">
      <c r="A73" t="s">
        <v>354</v>
      </c>
      <c r="D73" t="s">
        <v>25</v>
      </c>
      <c r="I73">
        <v>1</v>
      </c>
      <c r="J73">
        <v>0</v>
      </c>
      <c r="K73" t="s">
        <v>179</v>
      </c>
      <c r="L73" t="s">
        <v>95</v>
      </c>
      <c r="M73" t="s">
        <v>756</v>
      </c>
      <c r="N73" t="s">
        <v>146</v>
      </c>
      <c r="O73">
        <v>1</v>
      </c>
      <c r="P73" t="s">
        <v>230</v>
      </c>
      <c r="R73" t="s">
        <v>127</v>
      </c>
      <c r="S73" t="s">
        <v>830</v>
      </c>
      <c r="V73" t="s">
        <v>50</v>
      </c>
    </row>
    <row r="74" spans="1:22">
      <c r="A74" t="s">
        <v>355</v>
      </c>
      <c r="D74" t="s">
        <v>25</v>
      </c>
      <c r="E74" t="s">
        <v>101</v>
      </c>
      <c r="L74" t="s">
        <v>95</v>
      </c>
      <c r="M74" t="s">
        <v>831</v>
      </c>
      <c r="N74" t="s">
        <v>102</v>
      </c>
      <c r="O74">
        <v>1</v>
      </c>
      <c r="P74" t="s">
        <v>39</v>
      </c>
      <c r="R74" t="s">
        <v>231</v>
      </c>
      <c r="S74" t="s">
        <v>39</v>
      </c>
      <c r="V74" t="s">
        <v>50</v>
      </c>
    </row>
    <row r="75" spans="1:22">
      <c r="A75" t="s">
        <v>356</v>
      </c>
      <c r="D75" t="s">
        <v>41</v>
      </c>
      <c r="E75" t="s">
        <v>35</v>
      </c>
      <c r="G75" t="s">
        <v>832</v>
      </c>
      <c r="I75">
        <v>70</v>
      </c>
      <c r="J75">
        <v>16</v>
      </c>
      <c r="K75" t="s">
        <v>190</v>
      </c>
      <c r="L75" t="s">
        <v>95</v>
      </c>
      <c r="M75" t="s">
        <v>194</v>
      </c>
      <c r="N75" t="s">
        <v>172</v>
      </c>
      <c r="O75">
        <v>5</v>
      </c>
      <c r="V75" t="s">
        <v>574</v>
      </c>
    </row>
    <row r="76" spans="1:22">
      <c r="A76" t="s">
        <v>357</v>
      </c>
      <c r="D76" t="s">
        <v>36</v>
      </c>
      <c r="E76" t="s">
        <v>101</v>
      </c>
      <c r="F76" t="s">
        <v>23</v>
      </c>
      <c r="I76">
        <v>1</v>
      </c>
      <c r="J76">
        <v>0</v>
      </c>
      <c r="L76" t="s">
        <v>44</v>
      </c>
      <c r="M76" t="s">
        <v>33</v>
      </c>
      <c r="N76" t="s">
        <v>232</v>
      </c>
      <c r="O76">
        <v>2</v>
      </c>
      <c r="P76" t="s">
        <v>39</v>
      </c>
      <c r="R76" t="s">
        <v>39</v>
      </c>
      <c r="S76" t="s">
        <v>39</v>
      </c>
      <c r="V76" t="s">
        <v>50</v>
      </c>
    </row>
    <row r="77" spans="1:22">
      <c r="A77" t="s">
        <v>358</v>
      </c>
      <c r="D77" t="s">
        <v>25</v>
      </c>
      <c r="E77" t="s">
        <v>35</v>
      </c>
      <c r="G77" t="s">
        <v>833</v>
      </c>
      <c r="I77">
        <v>5</v>
      </c>
      <c r="J77">
        <v>1</v>
      </c>
      <c r="K77" t="s">
        <v>233</v>
      </c>
      <c r="L77" t="s">
        <v>95</v>
      </c>
      <c r="M77" t="s">
        <v>739</v>
      </c>
      <c r="N77" t="s">
        <v>132</v>
      </c>
      <c r="O77">
        <v>1</v>
      </c>
      <c r="S77" t="s">
        <v>834</v>
      </c>
      <c r="V77" t="s">
        <v>50</v>
      </c>
    </row>
    <row r="78" spans="1:22">
      <c r="A78" t="s">
        <v>359</v>
      </c>
      <c r="D78" t="s">
        <v>191</v>
      </c>
      <c r="E78" t="s">
        <v>15</v>
      </c>
      <c r="G78" t="s">
        <v>613</v>
      </c>
      <c r="I78">
        <v>6</v>
      </c>
      <c r="J78">
        <v>2</v>
      </c>
      <c r="K78" t="s">
        <v>53</v>
      </c>
      <c r="L78" t="s">
        <v>95</v>
      </c>
      <c r="M78" t="s">
        <v>194</v>
      </c>
      <c r="N78" t="s">
        <v>61</v>
      </c>
      <c r="O78">
        <v>1</v>
      </c>
      <c r="V78" t="s">
        <v>50</v>
      </c>
    </row>
    <row r="79" spans="1:22">
      <c r="A79" t="s">
        <v>360</v>
      </c>
      <c r="D79" t="s">
        <v>191</v>
      </c>
      <c r="E79" t="s">
        <v>15</v>
      </c>
      <c r="F79" t="s">
        <v>23</v>
      </c>
      <c r="G79" t="s">
        <v>835</v>
      </c>
      <c r="I79">
        <v>16</v>
      </c>
      <c r="J79">
        <v>15</v>
      </c>
      <c r="K79" t="s">
        <v>224</v>
      </c>
      <c r="L79" t="s">
        <v>52</v>
      </c>
      <c r="M79" t="s">
        <v>836</v>
      </c>
      <c r="N79" t="s">
        <v>224</v>
      </c>
      <c r="O79">
        <v>3</v>
      </c>
      <c r="P79" t="s">
        <v>665</v>
      </c>
      <c r="R79" t="s">
        <v>666</v>
      </c>
      <c r="S79" t="s">
        <v>235</v>
      </c>
      <c r="V79" t="s">
        <v>837</v>
      </c>
    </row>
    <row r="80" spans="1:22">
      <c r="A80" t="s">
        <v>361</v>
      </c>
      <c r="D80" t="s">
        <v>25</v>
      </c>
      <c r="E80" t="s">
        <v>15</v>
      </c>
      <c r="G80" t="s">
        <v>838</v>
      </c>
      <c r="I80">
        <v>4</v>
      </c>
      <c r="J80">
        <v>2</v>
      </c>
      <c r="K80" t="s">
        <v>132</v>
      </c>
      <c r="L80" t="s">
        <v>95</v>
      </c>
      <c r="M80" t="s">
        <v>836</v>
      </c>
      <c r="N80" t="s">
        <v>113</v>
      </c>
      <c r="O80">
        <v>3</v>
      </c>
      <c r="S80" t="s">
        <v>839</v>
      </c>
      <c r="V80" t="s">
        <v>840</v>
      </c>
    </row>
    <row r="81" spans="1:22">
      <c r="A81" t="s">
        <v>362</v>
      </c>
      <c r="D81" t="s">
        <v>41</v>
      </c>
      <c r="E81" t="s">
        <v>24</v>
      </c>
      <c r="F81" t="s">
        <v>14</v>
      </c>
      <c r="J81">
        <v>0</v>
      </c>
      <c r="K81" t="s">
        <v>236</v>
      </c>
      <c r="L81" t="s">
        <v>17</v>
      </c>
      <c r="M81" t="s">
        <v>753</v>
      </c>
      <c r="N81" t="s">
        <v>236</v>
      </c>
      <c r="O81">
        <v>1</v>
      </c>
      <c r="V81" t="s">
        <v>50</v>
      </c>
    </row>
    <row r="82" spans="1:22">
      <c r="A82" t="s">
        <v>363</v>
      </c>
      <c r="D82" t="s">
        <v>25</v>
      </c>
      <c r="E82" t="s">
        <v>24</v>
      </c>
      <c r="I82">
        <v>1</v>
      </c>
      <c r="J82">
        <v>0</v>
      </c>
      <c r="L82" t="s">
        <v>841</v>
      </c>
      <c r="M82" t="s">
        <v>842</v>
      </c>
      <c r="N82" t="s">
        <v>107</v>
      </c>
      <c r="O82">
        <v>2</v>
      </c>
      <c r="S82" t="s">
        <v>843</v>
      </c>
      <c r="V82" t="s">
        <v>50</v>
      </c>
    </row>
    <row r="83" spans="1:22">
      <c r="A83" t="s">
        <v>364</v>
      </c>
      <c r="D83" t="s">
        <v>41</v>
      </c>
      <c r="E83" t="s">
        <v>15</v>
      </c>
      <c r="F83" t="s">
        <v>23</v>
      </c>
      <c r="G83" t="s">
        <v>844</v>
      </c>
      <c r="I83">
        <v>37</v>
      </c>
      <c r="J83">
        <v>5</v>
      </c>
      <c r="K83" t="s">
        <v>845</v>
      </c>
      <c r="L83" t="s">
        <v>95</v>
      </c>
      <c r="M83" t="s">
        <v>846</v>
      </c>
      <c r="N83" t="s">
        <v>172</v>
      </c>
      <c r="O83">
        <v>7</v>
      </c>
      <c r="P83" t="s">
        <v>39</v>
      </c>
      <c r="S83" t="s">
        <v>751</v>
      </c>
      <c r="V83" t="s">
        <v>847</v>
      </c>
    </row>
    <row r="84" spans="1:22">
      <c r="A84" t="s">
        <v>365</v>
      </c>
      <c r="D84" t="s">
        <v>25</v>
      </c>
      <c r="I84">
        <v>9</v>
      </c>
      <c r="J84">
        <v>0</v>
      </c>
      <c r="L84" t="s">
        <v>95</v>
      </c>
      <c r="M84" t="s">
        <v>756</v>
      </c>
      <c r="N84" t="s">
        <v>211</v>
      </c>
      <c r="O84">
        <v>2</v>
      </c>
      <c r="P84" t="s">
        <v>39</v>
      </c>
      <c r="R84" t="s">
        <v>39</v>
      </c>
      <c r="S84" t="s">
        <v>39</v>
      </c>
      <c r="V84" t="s">
        <v>50</v>
      </c>
    </row>
    <row r="85" spans="1:22">
      <c r="A85" t="s">
        <v>366</v>
      </c>
      <c r="D85" t="s">
        <v>25</v>
      </c>
      <c r="E85" t="s">
        <v>24</v>
      </c>
      <c r="I85">
        <v>2</v>
      </c>
      <c r="J85">
        <v>0</v>
      </c>
      <c r="L85" t="s">
        <v>95</v>
      </c>
      <c r="M85" t="s">
        <v>194</v>
      </c>
      <c r="N85" t="s">
        <v>120</v>
      </c>
      <c r="O85">
        <v>1</v>
      </c>
      <c r="P85" t="s">
        <v>39</v>
      </c>
      <c r="R85" t="s">
        <v>39</v>
      </c>
      <c r="S85" t="s">
        <v>39</v>
      </c>
      <c r="V85" t="s">
        <v>50</v>
      </c>
    </row>
    <row r="86" spans="1:22">
      <c r="A86" t="s">
        <v>367</v>
      </c>
      <c r="D86" t="s">
        <v>25</v>
      </c>
      <c r="E86" t="s">
        <v>101</v>
      </c>
      <c r="F86" t="s">
        <v>23</v>
      </c>
      <c r="I86">
        <v>3</v>
      </c>
      <c r="J86">
        <v>0</v>
      </c>
      <c r="L86" t="s">
        <v>95</v>
      </c>
      <c r="M86" t="s">
        <v>848</v>
      </c>
      <c r="N86" t="s">
        <v>107</v>
      </c>
      <c r="O86">
        <v>1</v>
      </c>
      <c r="P86" t="s">
        <v>39</v>
      </c>
      <c r="R86" t="s">
        <v>39</v>
      </c>
      <c r="S86" t="s">
        <v>39</v>
      </c>
      <c r="V86" t="s">
        <v>50</v>
      </c>
    </row>
    <row r="87" spans="1:22">
      <c r="A87" t="s">
        <v>368</v>
      </c>
      <c r="D87" t="s">
        <v>41</v>
      </c>
      <c r="E87" t="s">
        <v>101</v>
      </c>
      <c r="F87" t="s">
        <v>23</v>
      </c>
      <c r="L87" t="s">
        <v>95</v>
      </c>
      <c r="M87" t="s">
        <v>756</v>
      </c>
      <c r="N87" t="s">
        <v>135</v>
      </c>
      <c r="O87">
        <v>2</v>
      </c>
      <c r="P87" t="s">
        <v>39</v>
      </c>
      <c r="R87" t="s">
        <v>69</v>
      </c>
      <c r="V87" t="s">
        <v>50</v>
      </c>
    </row>
    <row r="88" spans="1:22">
      <c r="A88" t="s">
        <v>369</v>
      </c>
      <c r="D88" t="s">
        <v>25</v>
      </c>
      <c r="E88" t="s">
        <v>35</v>
      </c>
      <c r="G88" t="s">
        <v>849</v>
      </c>
      <c r="I88">
        <v>32</v>
      </c>
      <c r="J88">
        <v>5</v>
      </c>
      <c r="K88" t="s">
        <v>237</v>
      </c>
      <c r="L88" t="s">
        <v>95</v>
      </c>
      <c r="M88" t="s">
        <v>194</v>
      </c>
      <c r="N88" t="s">
        <v>719</v>
      </c>
      <c r="O88">
        <v>4</v>
      </c>
      <c r="P88" t="s">
        <v>100</v>
      </c>
      <c r="Q88" t="s">
        <v>667</v>
      </c>
      <c r="S88" t="s">
        <v>850</v>
      </c>
      <c r="V88" t="s">
        <v>50</v>
      </c>
    </row>
    <row r="89" spans="1:22">
      <c r="A89" t="s">
        <v>370</v>
      </c>
      <c r="D89" t="s">
        <v>25</v>
      </c>
      <c r="E89" t="s">
        <v>101</v>
      </c>
      <c r="G89" t="s">
        <v>851</v>
      </c>
      <c r="I89">
        <v>6</v>
      </c>
      <c r="J89">
        <v>5</v>
      </c>
      <c r="K89" t="s">
        <v>173</v>
      </c>
      <c r="L89" t="s">
        <v>587</v>
      </c>
      <c r="M89" t="s">
        <v>852</v>
      </c>
      <c r="N89" t="s">
        <v>131</v>
      </c>
      <c r="O89">
        <v>1</v>
      </c>
      <c r="P89" t="s">
        <v>238</v>
      </c>
      <c r="R89" t="s">
        <v>130</v>
      </c>
      <c r="S89" t="s">
        <v>751</v>
      </c>
      <c r="V89" t="s">
        <v>50</v>
      </c>
    </row>
    <row r="90" spans="1:22">
      <c r="A90" t="s">
        <v>371</v>
      </c>
      <c r="D90" t="s">
        <v>25</v>
      </c>
      <c r="E90" t="s">
        <v>15</v>
      </c>
      <c r="G90" t="s">
        <v>853</v>
      </c>
      <c r="I90">
        <v>8</v>
      </c>
      <c r="J90">
        <v>4</v>
      </c>
      <c r="K90" t="s">
        <v>137</v>
      </c>
      <c r="L90" t="s">
        <v>52</v>
      </c>
      <c r="M90" t="s">
        <v>854</v>
      </c>
      <c r="N90" t="s">
        <v>140</v>
      </c>
      <c r="O90">
        <v>4</v>
      </c>
      <c r="R90" t="s">
        <v>589</v>
      </c>
      <c r="S90" t="s">
        <v>855</v>
      </c>
      <c r="V90" t="s">
        <v>50</v>
      </c>
    </row>
    <row r="91" spans="1:22">
      <c r="A91" t="s">
        <v>372</v>
      </c>
      <c r="D91" t="s">
        <v>41</v>
      </c>
      <c r="L91" t="s">
        <v>95</v>
      </c>
      <c r="M91" t="s">
        <v>756</v>
      </c>
      <c r="N91" t="s">
        <v>120</v>
      </c>
      <c r="O91">
        <v>1</v>
      </c>
      <c r="P91" t="s">
        <v>39</v>
      </c>
      <c r="S91" t="s">
        <v>39</v>
      </c>
      <c r="V91" t="s">
        <v>50</v>
      </c>
    </row>
    <row r="92" spans="1:22">
      <c r="A92" t="s">
        <v>373</v>
      </c>
      <c r="D92" t="s">
        <v>41</v>
      </c>
      <c r="E92" t="s">
        <v>101</v>
      </c>
      <c r="F92" t="s">
        <v>23</v>
      </c>
      <c r="L92" t="s">
        <v>17</v>
      </c>
      <c r="M92" t="s">
        <v>856</v>
      </c>
      <c r="N92" t="s">
        <v>236</v>
      </c>
      <c r="O92">
        <v>3</v>
      </c>
      <c r="P92" t="s">
        <v>39</v>
      </c>
      <c r="S92" t="s">
        <v>48</v>
      </c>
      <c r="V92" t="s">
        <v>50</v>
      </c>
    </row>
    <row r="93" spans="1:22">
      <c r="A93" t="s">
        <v>374</v>
      </c>
      <c r="D93" t="s">
        <v>16</v>
      </c>
      <c r="E93" t="s">
        <v>24</v>
      </c>
      <c r="I93">
        <v>2</v>
      </c>
      <c r="J93">
        <v>0</v>
      </c>
      <c r="L93" t="s">
        <v>95</v>
      </c>
      <c r="M93" t="s">
        <v>194</v>
      </c>
      <c r="N93" t="s">
        <v>224</v>
      </c>
      <c r="O93">
        <v>3</v>
      </c>
      <c r="P93" t="s">
        <v>48</v>
      </c>
      <c r="R93" t="s">
        <v>130</v>
      </c>
      <c r="S93" t="s">
        <v>239</v>
      </c>
      <c r="V93" t="s">
        <v>54</v>
      </c>
    </row>
    <row r="94" spans="1:22">
      <c r="A94" t="s">
        <v>375</v>
      </c>
      <c r="D94" t="s">
        <v>41</v>
      </c>
      <c r="E94" t="s">
        <v>101</v>
      </c>
      <c r="I94">
        <v>1</v>
      </c>
      <c r="J94">
        <v>0</v>
      </c>
      <c r="L94" t="s">
        <v>95</v>
      </c>
      <c r="M94" t="s">
        <v>756</v>
      </c>
      <c r="N94" t="s">
        <v>118</v>
      </c>
      <c r="O94">
        <v>1</v>
      </c>
      <c r="P94" t="s">
        <v>100</v>
      </c>
      <c r="Q94" t="s">
        <v>57</v>
      </c>
      <c r="V94" t="s">
        <v>50</v>
      </c>
    </row>
    <row r="95" spans="1:22">
      <c r="A95" t="s">
        <v>376</v>
      </c>
      <c r="D95" t="s">
        <v>41</v>
      </c>
      <c r="E95" t="s">
        <v>101</v>
      </c>
      <c r="L95" t="s">
        <v>17</v>
      </c>
      <c r="M95" t="s">
        <v>753</v>
      </c>
      <c r="N95" t="s">
        <v>137</v>
      </c>
      <c r="O95">
        <v>2</v>
      </c>
      <c r="P95" t="s">
        <v>39</v>
      </c>
      <c r="S95" t="s">
        <v>39</v>
      </c>
      <c r="V95" t="s">
        <v>50</v>
      </c>
    </row>
    <row r="96" spans="1:22">
      <c r="A96" t="s">
        <v>377</v>
      </c>
      <c r="D96" t="s">
        <v>41</v>
      </c>
      <c r="L96" t="s">
        <v>95</v>
      </c>
      <c r="M96" t="s">
        <v>756</v>
      </c>
      <c r="N96" t="s">
        <v>135</v>
      </c>
      <c r="O96">
        <v>1</v>
      </c>
      <c r="P96" t="s">
        <v>39</v>
      </c>
      <c r="S96" t="s">
        <v>39</v>
      </c>
      <c r="V96" t="s">
        <v>50</v>
      </c>
    </row>
    <row r="97" spans="1:22">
      <c r="A97" t="s">
        <v>378</v>
      </c>
      <c r="D97" t="s">
        <v>191</v>
      </c>
      <c r="E97" t="s">
        <v>101</v>
      </c>
      <c r="I97">
        <v>2</v>
      </c>
      <c r="J97">
        <v>0</v>
      </c>
      <c r="L97" t="s">
        <v>95</v>
      </c>
      <c r="M97" t="s">
        <v>816</v>
      </c>
      <c r="N97" t="s">
        <v>224</v>
      </c>
      <c r="O97">
        <v>5</v>
      </c>
      <c r="R97" t="s">
        <v>575</v>
      </c>
      <c r="S97" t="s">
        <v>857</v>
      </c>
      <c r="V97" t="s">
        <v>50</v>
      </c>
    </row>
    <row r="98" spans="1:22">
      <c r="A98" t="s">
        <v>379</v>
      </c>
      <c r="D98" t="s">
        <v>25</v>
      </c>
      <c r="E98" t="s">
        <v>35</v>
      </c>
      <c r="G98" t="s">
        <v>240</v>
      </c>
      <c r="I98">
        <v>4</v>
      </c>
      <c r="J98">
        <v>1</v>
      </c>
      <c r="K98" t="s">
        <v>236</v>
      </c>
      <c r="L98" t="s">
        <v>95</v>
      </c>
      <c r="M98" t="s">
        <v>194</v>
      </c>
      <c r="N98" t="s">
        <v>133</v>
      </c>
      <c r="O98">
        <v>3</v>
      </c>
      <c r="P98" t="s">
        <v>238</v>
      </c>
      <c r="R98" t="s">
        <v>127</v>
      </c>
      <c r="V98" t="s">
        <v>50</v>
      </c>
    </row>
    <row r="99" spans="1:22">
      <c r="A99" t="s">
        <v>380</v>
      </c>
      <c r="D99" t="s">
        <v>191</v>
      </c>
      <c r="E99" t="s">
        <v>101</v>
      </c>
      <c r="F99" t="s">
        <v>23</v>
      </c>
      <c r="I99">
        <v>14</v>
      </c>
      <c r="K99" t="s">
        <v>129</v>
      </c>
      <c r="L99" t="s">
        <v>95</v>
      </c>
      <c r="M99" t="s">
        <v>756</v>
      </c>
      <c r="N99" t="s">
        <v>111</v>
      </c>
      <c r="O99">
        <v>3</v>
      </c>
      <c r="P99" t="s">
        <v>48</v>
      </c>
      <c r="S99" t="s">
        <v>39</v>
      </c>
      <c r="V99" t="s">
        <v>50</v>
      </c>
    </row>
    <row r="100" spans="1:22">
      <c r="A100" t="s">
        <v>381</v>
      </c>
      <c r="D100" t="s">
        <v>41</v>
      </c>
      <c r="E100" t="s">
        <v>101</v>
      </c>
      <c r="I100">
        <v>0</v>
      </c>
      <c r="J100">
        <v>0</v>
      </c>
      <c r="K100" t="s">
        <v>190</v>
      </c>
      <c r="L100" t="s">
        <v>95</v>
      </c>
      <c r="M100" t="s">
        <v>739</v>
      </c>
      <c r="N100" t="s">
        <v>190</v>
      </c>
      <c r="O100">
        <v>1</v>
      </c>
      <c r="P100" t="s">
        <v>39</v>
      </c>
      <c r="R100" t="s">
        <v>130</v>
      </c>
      <c r="S100" t="s">
        <v>751</v>
      </c>
      <c r="V100" t="s">
        <v>241</v>
      </c>
    </row>
    <row r="101" spans="1:22">
      <c r="A101" t="s">
        <v>382</v>
      </c>
      <c r="D101" t="s">
        <v>25</v>
      </c>
      <c r="L101" t="s">
        <v>95</v>
      </c>
      <c r="M101" t="s">
        <v>739</v>
      </c>
      <c r="N101" t="s">
        <v>139</v>
      </c>
      <c r="O101">
        <v>2</v>
      </c>
      <c r="P101" t="s">
        <v>39</v>
      </c>
      <c r="S101" t="s">
        <v>858</v>
      </c>
      <c r="V101" t="s">
        <v>50</v>
      </c>
    </row>
    <row r="102" spans="1:22">
      <c r="A102" t="s">
        <v>383</v>
      </c>
      <c r="D102" t="s">
        <v>16</v>
      </c>
      <c r="E102" t="s">
        <v>15</v>
      </c>
      <c r="G102" t="s">
        <v>859</v>
      </c>
      <c r="I102">
        <v>10</v>
      </c>
      <c r="J102">
        <v>2</v>
      </c>
      <c r="K102" t="s">
        <v>146</v>
      </c>
      <c r="L102" t="s">
        <v>95</v>
      </c>
      <c r="M102" t="s">
        <v>116</v>
      </c>
      <c r="N102" t="s">
        <v>113</v>
      </c>
      <c r="O102">
        <v>1</v>
      </c>
      <c r="S102" t="s">
        <v>751</v>
      </c>
      <c r="V102" t="s">
        <v>860</v>
      </c>
    </row>
    <row r="103" spans="1:22">
      <c r="A103" t="s">
        <v>384</v>
      </c>
      <c r="D103" t="s">
        <v>191</v>
      </c>
      <c r="E103" t="s">
        <v>668</v>
      </c>
      <c r="G103" t="s">
        <v>242</v>
      </c>
      <c r="I103">
        <v>45</v>
      </c>
      <c r="J103">
        <v>13</v>
      </c>
      <c r="K103" t="s">
        <v>135</v>
      </c>
      <c r="L103" t="s">
        <v>52</v>
      </c>
      <c r="M103" t="s">
        <v>836</v>
      </c>
      <c r="N103" t="s">
        <v>211</v>
      </c>
      <c r="O103">
        <v>5</v>
      </c>
      <c r="V103" t="s">
        <v>50</v>
      </c>
    </row>
    <row r="104" spans="1:22">
      <c r="A104" t="s">
        <v>385</v>
      </c>
      <c r="D104" t="s">
        <v>16</v>
      </c>
      <c r="E104" t="s">
        <v>15</v>
      </c>
      <c r="G104" t="s">
        <v>861</v>
      </c>
      <c r="I104">
        <v>15</v>
      </c>
      <c r="J104">
        <v>1</v>
      </c>
      <c r="K104" t="s">
        <v>862</v>
      </c>
      <c r="L104" t="s">
        <v>95</v>
      </c>
      <c r="M104" t="s">
        <v>739</v>
      </c>
      <c r="N104" t="s">
        <v>243</v>
      </c>
      <c r="O104">
        <v>3</v>
      </c>
      <c r="R104" t="s">
        <v>127</v>
      </c>
      <c r="S104" t="s">
        <v>773</v>
      </c>
      <c r="V104" t="s">
        <v>50</v>
      </c>
    </row>
    <row r="105" spans="1:22">
      <c r="A105" t="s">
        <v>386</v>
      </c>
      <c r="D105" t="s">
        <v>41</v>
      </c>
      <c r="E105" t="s">
        <v>101</v>
      </c>
      <c r="G105" t="s">
        <v>691</v>
      </c>
      <c r="I105">
        <v>12</v>
      </c>
      <c r="J105">
        <v>6</v>
      </c>
      <c r="K105" t="s">
        <v>237</v>
      </c>
      <c r="L105" t="s">
        <v>587</v>
      </c>
      <c r="N105" t="s">
        <v>131</v>
      </c>
      <c r="O105">
        <v>1</v>
      </c>
      <c r="P105" t="s">
        <v>48</v>
      </c>
      <c r="R105" t="s">
        <v>130</v>
      </c>
      <c r="S105" t="s">
        <v>48</v>
      </c>
      <c r="V105" t="s">
        <v>50</v>
      </c>
    </row>
    <row r="106" spans="1:22">
      <c r="A106" t="s">
        <v>387</v>
      </c>
      <c r="D106" t="s">
        <v>41</v>
      </c>
      <c r="L106" t="s">
        <v>95</v>
      </c>
      <c r="M106" t="s">
        <v>756</v>
      </c>
      <c r="N106" t="s">
        <v>146</v>
      </c>
      <c r="O106">
        <v>2</v>
      </c>
      <c r="P106" t="s">
        <v>39</v>
      </c>
      <c r="S106" t="s">
        <v>39</v>
      </c>
      <c r="V106" t="s">
        <v>50</v>
      </c>
    </row>
    <row r="107" spans="1:22">
      <c r="A107" t="s">
        <v>388</v>
      </c>
      <c r="D107" t="s">
        <v>41</v>
      </c>
      <c r="E107" t="s">
        <v>15</v>
      </c>
      <c r="G107" t="s">
        <v>863</v>
      </c>
      <c r="I107">
        <v>20</v>
      </c>
      <c r="J107">
        <v>4</v>
      </c>
      <c r="K107" t="s">
        <v>129</v>
      </c>
      <c r="L107" t="s">
        <v>95</v>
      </c>
      <c r="M107" t="s">
        <v>116</v>
      </c>
      <c r="N107" t="s">
        <v>118</v>
      </c>
      <c r="O107">
        <v>2</v>
      </c>
      <c r="R107" t="s">
        <v>130</v>
      </c>
      <c r="S107" t="s">
        <v>751</v>
      </c>
      <c r="V107" t="s">
        <v>50</v>
      </c>
    </row>
    <row r="108" spans="1:22">
      <c r="A108" t="s">
        <v>389</v>
      </c>
      <c r="D108" t="s">
        <v>41</v>
      </c>
      <c r="E108" t="s">
        <v>101</v>
      </c>
      <c r="I108">
        <v>2</v>
      </c>
      <c r="J108">
        <v>0</v>
      </c>
      <c r="L108" t="s">
        <v>44</v>
      </c>
      <c r="M108" t="s">
        <v>33</v>
      </c>
      <c r="N108" t="s">
        <v>224</v>
      </c>
      <c r="O108">
        <v>2</v>
      </c>
      <c r="P108" t="s">
        <v>39</v>
      </c>
      <c r="R108" t="s">
        <v>39</v>
      </c>
      <c r="S108" t="s">
        <v>48</v>
      </c>
      <c r="V108" t="s">
        <v>50</v>
      </c>
    </row>
    <row r="109" spans="1:22">
      <c r="A109" t="s">
        <v>390</v>
      </c>
      <c r="D109" t="s">
        <v>25</v>
      </c>
      <c r="E109" t="s">
        <v>15</v>
      </c>
      <c r="G109" t="s">
        <v>244</v>
      </c>
      <c r="I109">
        <v>7</v>
      </c>
      <c r="J109">
        <v>4</v>
      </c>
      <c r="K109" t="s">
        <v>43</v>
      </c>
      <c r="L109" t="s">
        <v>638</v>
      </c>
      <c r="M109" t="s">
        <v>864</v>
      </c>
      <c r="N109" t="s">
        <v>134</v>
      </c>
      <c r="O109">
        <v>1</v>
      </c>
      <c r="P109" t="s">
        <v>227</v>
      </c>
      <c r="S109" t="s">
        <v>865</v>
      </c>
      <c r="V109" t="s">
        <v>50</v>
      </c>
    </row>
    <row r="110" spans="1:22">
      <c r="A110" t="s">
        <v>391</v>
      </c>
      <c r="D110" t="s">
        <v>41</v>
      </c>
      <c r="E110" t="s">
        <v>101</v>
      </c>
      <c r="L110" t="s">
        <v>95</v>
      </c>
      <c r="M110" t="s">
        <v>33</v>
      </c>
      <c r="N110" t="s">
        <v>118</v>
      </c>
      <c r="O110">
        <v>3</v>
      </c>
      <c r="P110" t="s">
        <v>39</v>
      </c>
      <c r="S110" t="s">
        <v>245</v>
      </c>
      <c r="V110" t="s">
        <v>50</v>
      </c>
    </row>
    <row r="111" spans="1:22">
      <c r="A111" t="s">
        <v>392</v>
      </c>
      <c r="D111" t="s">
        <v>41</v>
      </c>
      <c r="E111" t="s">
        <v>24</v>
      </c>
      <c r="I111">
        <v>1</v>
      </c>
      <c r="J111">
        <v>0</v>
      </c>
      <c r="L111" t="s">
        <v>17</v>
      </c>
      <c r="M111" t="s">
        <v>753</v>
      </c>
      <c r="N111" t="s">
        <v>129</v>
      </c>
      <c r="O111">
        <v>2</v>
      </c>
      <c r="P111" t="s">
        <v>39</v>
      </c>
      <c r="S111" t="s">
        <v>39</v>
      </c>
      <c r="V111" t="s">
        <v>50</v>
      </c>
    </row>
    <row r="112" spans="1:22">
      <c r="A112" t="s">
        <v>393</v>
      </c>
      <c r="D112" t="s">
        <v>25</v>
      </c>
      <c r="L112" t="s">
        <v>44</v>
      </c>
      <c r="M112" t="s">
        <v>754</v>
      </c>
      <c r="N112" t="s">
        <v>117</v>
      </c>
      <c r="O112">
        <v>1</v>
      </c>
      <c r="P112" t="s">
        <v>100</v>
      </c>
      <c r="Q112" t="s">
        <v>192</v>
      </c>
      <c r="V112" t="s">
        <v>50</v>
      </c>
    </row>
    <row r="113" spans="1:22">
      <c r="A113" t="s">
        <v>394</v>
      </c>
      <c r="D113" t="s">
        <v>25</v>
      </c>
      <c r="E113" t="s">
        <v>24</v>
      </c>
      <c r="I113">
        <v>7</v>
      </c>
      <c r="J113">
        <v>0</v>
      </c>
      <c r="L113" t="s">
        <v>95</v>
      </c>
      <c r="M113" t="s">
        <v>756</v>
      </c>
      <c r="N113" t="s">
        <v>224</v>
      </c>
      <c r="O113">
        <v>9</v>
      </c>
      <c r="P113" t="s">
        <v>39</v>
      </c>
      <c r="R113" t="s">
        <v>130</v>
      </c>
      <c r="S113" t="s">
        <v>48</v>
      </c>
      <c r="V113" t="s">
        <v>866</v>
      </c>
    </row>
    <row r="114" spans="1:22">
      <c r="A114" t="s">
        <v>395</v>
      </c>
      <c r="D114" t="s">
        <v>664</v>
      </c>
      <c r="E114" t="s">
        <v>669</v>
      </c>
      <c r="F114" t="s">
        <v>23</v>
      </c>
      <c r="G114" t="s">
        <v>867</v>
      </c>
      <c r="I114">
        <v>60</v>
      </c>
      <c r="J114">
        <v>17</v>
      </c>
      <c r="K114" t="s">
        <v>146</v>
      </c>
      <c r="L114" t="s">
        <v>638</v>
      </c>
      <c r="N114" t="s">
        <v>120</v>
      </c>
      <c r="O114">
        <v>2</v>
      </c>
      <c r="P114" t="s">
        <v>31</v>
      </c>
      <c r="R114" t="s">
        <v>130</v>
      </c>
      <c r="S114" t="s">
        <v>868</v>
      </c>
      <c r="V114" t="s">
        <v>50</v>
      </c>
    </row>
    <row r="115" spans="1:22">
      <c r="A115" t="s">
        <v>396</v>
      </c>
      <c r="D115" t="s">
        <v>191</v>
      </c>
      <c r="E115" t="s">
        <v>15</v>
      </c>
      <c r="F115" t="s">
        <v>23</v>
      </c>
      <c r="G115" t="s">
        <v>869</v>
      </c>
      <c r="I115">
        <v>29</v>
      </c>
      <c r="J115">
        <v>10</v>
      </c>
      <c r="K115" t="s">
        <v>118</v>
      </c>
      <c r="L115" t="s">
        <v>52</v>
      </c>
      <c r="M115" t="s">
        <v>836</v>
      </c>
      <c r="N115" t="s">
        <v>190</v>
      </c>
      <c r="O115">
        <v>5</v>
      </c>
      <c r="V115" t="s">
        <v>870</v>
      </c>
    </row>
    <row r="116" spans="1:22">
      <c r="A116" t="s">
        <v>397</v>
      </c>
      <c r="D116" t="s">
        <v>41</v>
      </c>
      <c r="L116" t="s">
        <v>95</v>
      </c>
      <c r="M116" t="s">
        <v>756</v>
      </c>
      <c r="N116" t="s">
        <v>133</v>
      </c>
      <c r="O116">
        <v>1</v>
      </c>
      <c r="P116" t="s">
        <v>39</v>
      </c>
      <c r="S116" t="s">
        <v>39</v>
      </c>
      <c r="V116" t="s">
        <v>50</v>
      </c>
    </row>
    <row r="117" spans="1:22">
      <c r="A117" t="s">
        <v>398</v>
      </c>
      <c r="D117" t="s">
        <v>25</v>
      </c>
      <c r="E117" t="s">
        <v>101</v>
      </c>
      <c r="F117" t="s">
        <v>23</v>
      </c>
      <c r="I117">
        <v>1</v>
      </c>
      <c r="J117">
        <v>0</v>
      </c>
      <c r="L117" t="s">
        <v>95</v>
      </c>
      <c r="M117" t="s">
        <v>756</v>
      </c>
      <c r="N117" t="s">
        <v>128</v>
      </c>
      <c r="O117">
        <v>1</v>
      </c>
      <c r="P117" t="s">
        <v>39</v>
      </c>
      <c r="S117" t="s">
        <v>39</v>
      </c>
      <c r="V117" t="s">
        <v>50</v>
      </c>
    </row>
    <row r="118" spans="1:22">
      <c r="A118" t="s">
        <v>399</v>
      </c>
      <c r="D118" t="s">
        <v>41</v>
      </c>
      <c r="L118" t="s">
        <v>17</v>
      </c>
      <c r="M118" t="s">
        <v>753</v>
      </c>
      <c r="N118" t="s">
        <v>670</v>
      </c>
      <c r="O118">
        <v>3</v>
      </c>
      <c r="P118" t="s">
        <v>48</v>
      </c>
      <c r="R118" t="s">
        <v>130</v>
      </c>
      <c r="S118" t="s">
        <v>39</v>
      </c>
      <c r="V118" t="s">
        <v>50</v>
      </c>
    </row>
    <row r="119" spans="1:22">
      <c r="A119" t="s">
        <v>400</v>
      </c>
      <c r="D119" t="s">
        <v>16</v>
      </c>
      <c r="E119" t="s">
        <v>871</v>
      </c>
      <c r="G119" t="s">
        <v>872</v>
      </c>
      <c r="I119">
        <v>19</v>
      </c>
      <c r="J119">
        <v>12</v>
      </c>
      <c r="K119" t="s">
        <v>236</v>
      </c>
      <c r="L119" t="s">
        <v>95</v>
      </c>
      <c r="M119" t="s">
        <v>194</v>
      </c>
      <c r="N119" t="s">
        <v>224</v>
      </c>
      <c r="O119">
        <v>1</v>
      </c>
      <c r="S119" t="s">
        <v>873</v>
      </c>
      <c r="V119" t="s">
        <v>874</v>
      </c>
    </row>
    <row r="120" spans="1:22">
      <c r="A120" t="s">
        <v>401</v>
      </c>
      <c r="D120" t="s">
        <v>36</v>
      </c>
      <c r="E120" t="s">
        <v>15</v>
      </c>
      <c r="F120" t="s">
        <v>23</v>
      </c>
      <c r="G120" t="s">
        <v>875</v>
      </c>
      <c r="I120">
        <v>14</v>
      </c>
      <c r="J120">
        <v>9</v>
      </c>
      <c r="L120" t="s">
        <v>95</v>
      </c>
      <c r="M120" t="s">
        <v>876</v>
      </c>
      <c r="N120" t="s">
        <v>217</v>
      </c>
      <c r="O120">
        <v>2</v>
      </c>
      <c r="S120" t="s">
        <v>576</v>
      </c>
      <c r="V120" t="s">
        <v>185</v>
      </c>
    </row>
    <row r="121" spans="1:22">
      <c r="A121" t="s">
        <v>402</v>
      </c>
      <c r="D121" t="s">
        <v>36</v>
      </c>
      <c r="E121" t="s">
        <v>24</v>
      </c>
      <c r="F121" t="s">
        <v>23</v>
      </c>
      <c r="I121">
        <v>1</v>
      </c>
      <c r="J121">
        <v>0</v>
      </c>
      <c r="L121" t="s">
        <v>44</v>
      </c>
      <c r="M121" t="s">
        <v>174</v>
      </c>
      <c r="N121" t="s">
        <v>225</v>
      </c>
      <c r="O121">
        <v>1</v>
      </c>
      <c r="P121" t="s">
        <v>26</v>
      </c>
      <c r="V121" t="s">
        <v>188</v>
      </c>
    </row>
    <row r="122" spans="1:22">
      <c r="A122" t="s">
        <v>403</v>
      </c>
      <c r="D122" t="s">
        <v>25</v>
      </c>
      <c r="E122" t="s">
        <v>42</v>
      </c>
      <c r="F122" t="s">
        <v>106</v>
      </c>
      <c r="L122" t="s">
        <v>17</v>
      </c>
      <c r="N122" t="s">
        <v>30</v>
      </c>
      <c r="O122">
        <v>1</v>
      </c>
      <c r="P122" t="s">
        <v>26</v>
      </c>
      <c r="V122" t="s">
        <v>185</v>
      </c>
    </row>
    <row r="123" spans="1:22">
      <c r="A123" t="s">
        <v>404</v>
      </c>
      <c r="B123" s="14">
        <v>40620</v>
      </c>
      <c r="D123" t="s">
        <v>36</v>
      </c>
      <c r="E123" t="s">
        <v>24</v>
      </c>
      <c r="F123" t="s">
        <v>106</v>
      </c>
      <c r="L123" t="s">
        <v>17</v>
      </c>
      <c r="N123" t="s">
        <v>246</v>
      </c>
      <c r="O123" t="s">
        <v>631</v>
      </c>
      <c r="P123" t="s">
        <v>100</v>
      </c>
      <c r="S123" t="s">
        <v>773</v>
      </c>
      <c r="V123" t="s">
        <v>597</v>
      </c>
    </row>
    <row r="124" spans="1:22">
      <c r="A124" t="s">
        <v>405</v>
      </c>
      <c r="D124" t="s">
        <v>36</v>
      </c>
      <c r="E124" t="s">
        <v>35</v>
      </c>
      <c r="F124" t="s">
        <v>23</v>
      </c>
      <c r="I124">
        <v>14</v>
      </c>
      <c r="J124">
        <v>11</v>
      </c>
      <c r="L124" t="s">
        <v>17</v>
      </c>
      <c r="N124" t="s">
        <v>247</v>
      </c>
      <c r="O124">
        <v>1</v>
      </c>
      <c r="P124" t="s">
        <v>100</v>
      </c>
      <c r="S124" t="s">
        <v>773</v>
      </c>
      <c r="V124" t="s">
        <v>50</v>
      </c>
    </row>
    <row r="125" spans="1:22">
      <c r="A125" t="s">
        <v>509</v>
      </c>
      <c r="L125" t="s">
        <v>95</v>
      </c>
      <c r="N125" t="s">
        <v>120</v>
      </c>
      <c r="O125" t="s">
        <v>671</v>
      </c>
      <c r="P125" t="s">
        <v>672</v>
      </c>
      <c r="R125" t="s">
        <v>22</v>
      </c>
      <c r="S125" t="s">
        <v>20</v>
      </c>
    </row>
    <row r="126" spans="1:22">
      <c r="A126" t="s">
        <v>510</v>
      </c>
      <c r="L126" t="s">
        <v>95</v>
      </c>
      <c r="N126" t="s">
        <v>598</v>
      </c>
      <c r="O126">
        <v>1</v>
      </c>
      <c r="P126" t="s">
        <v>100</v>
      </c>
      <c r="R126" t="s">
        <v>100</v>
      </c>
      <c r="S126" t="s">
        <v>21</v>
      </c>
    </row>
    <row r="127" spans="1:22">
      <c r="A127" t="s">
        <v>511</v>
      </c>
      <c r="L127" t="s">
        <v>95</v>
      </c>
      <c r="N127" t="s">
        <v>877</v>
      </c>
      <c r="O127">
        <v>1</v>
      </c>
      <c r="P127" t="s">
        <v>100</v>
      </c>
      <c r="R127" t="s">
        <v>100</v>
      </c>
      <c r="S127" t="s">
        <v>21</v>
      </c>
    </row>
    <row r="128" spans="1:22">
      <c r="A128" t="s">
        <v>512</v>
      </c>
      <c r="L128" t="s">
        <v>95</v>
      </c>
      <c r="N128" t="s">
        <v>120</v>
      </c>
      <c r="O128">
        <v>1</v>
      </c>
      <c r="P128" t="s">
        <v>878</v>
      </c>
      <c r="R128" t="s">
        <v>100</v>
      </c>
    </row>
    <row r="129" spans="1:22">
      <c r="A129" t="s">
        <v>406</v>
      </c>
      <c r="L129" t="s">
        <v>17</v>
      </c>
      <c r="N129" t="s">
        <v>117</v>
      </c>
      <c r="O129">
        <v>1</v>
      </c>
    </row>
    <row r="130" spans="1:22">
      <c r="A130" t="s">
        <v>407</v>
      </c>
      <c r="D130" t="s">
        <v>25</v>
      </c>
      <c r="L130" t="s">
        <v>95</v>
      </c>
      <c r="N130" t="s">
        <v>248</v>
      </c>
      <c r="O130">
        <v>1</v>
      </c>
      <c r="S130" t="s">
        <v>21</v>
      </c>
    </row>
    <row r="131" spans="1:22">
      <c r="A131" t="s">
        <v>513</v>
      </c>
      <c r="D131" t="s">
        <v>25</v>
      </c>
      <c r="L131" t="s">
        <v>95</v>
      </c>
      <c r="N131" t="s">
        <v>599</v>
      </c>
      <c r="O131">
        <v>1</v>
      </c>
      <c r="S131" t="s">
        <v>21</v>
      </c>
    </row>
    <row r="132" spans="1:22">
      <c r="A132" t="s">
        <v>514</v>
      </c>
      <c r="D132" t="s">
        <v>41</v>
      </c>
      <c r="L132" t="s">
        <v>95</v>
      </c>
      <c r="N132" t="s">
        <v>114</v>
      </c>
      <c r="O132">
        <v>1</v>
      </c>
      <c r="S132" t="s">
        <v>21</v>
      </c>
    </row>
    <row r="133" spans="1:22">
      <c r="A133" t="s">
        <v>515</v>
      </c>
      <c r="D133" t="s">
        <v>25</v>
      </c>
      <c r="L133" t="s">
        <v>95</v>
      </c>
      <c r="N133" t="s">
        <v>880</v>
      </c>
      <c r="O133" t="s">
        <v>673</v>
      </c>
      <c r="S133" t="s">
        <v>21</v>
      </c>
    </row>
    <row r="134" spans="1:22">
      <c r="A134" t="s">
        <v>516</v>
      </c>
      <c r="D134" t="s">
        <v>41</v>
      </c>
      <c r="L134" t="s">
        <v>17</v>
      </c>
      <c r="N134" t="s">
        <v>120</v>
      </c>
      <c r="O134">
        <v>1</v>
      </c>
      <c r="P134" t="s">
        <v>614</v>
      </c>
      <c r="V134" t="s">
        <v>615</v>
      </c>
    </row>
    <row r="135" spans="1:22">
      <c r="A135" t="s">
        <v>517</v>
      </c>
      <c r="D135" t="s">
        <v>41</v>
      </c>
      <c r="E135" t="s">
        <v>101</v>
      </c>
      <c r="I135">
        <v>3</v>
      </c>
      <c r="J135">
        <v>0</v>
      </c>
      <c r="L135" t="s">
        <v>138</v>
      </c>
      <c r="N135" t="s">
        <v>211</v>
      </c>
      <c r="O135">
        <v>1</v>
      </c>
      <c r="P135" t="s">
        <v>26</v>
      </c>
      <c r="R135" t="s">
        <v>26</v>
      </c>
      <c r="V135" t="s">
        <v>45</v>
      </c>
    </row>
    <row r="136" spans="1:22">
      <c r="A136" t="s">
        <v>518</v>
      </c>
      <c r="L136" t="s">
        <v>95</v>
      </c>
      <c r="N136" t="s">
        <v>136</v>
      </c>
      <c r="O136">
        <v>1</v>
      </c>
      <c r="P136" t="s">
        <v>100</v>
      </c>
      <c r="R136" t="s">
        <v>100</v>
      </c>
      <c r="S136" t="s">
        <v>21</v>
      </c>
    </row>
    <row r="137" spans="1:22">
      <c r="A137" t="s">
        <v>519</v>
      </c>
      <c r="L137" t="s">
        <v>95</v>
      </c>
      <c r="N137" t="s">
        <v>881</v>
      </c>
      <c r="O137" t="s">
        <v>259</v>
      </c>
      <c r="P137" t="s">
        <v>882</v>
      </c>
      <c r="R137" t="s">
        <v>882</v>
      </c>
      <c r="S137" t="s">
        <v>21</v>
      </c>
    </row>
    <row r="138" spans="1:22">
      <c r="A138" t="s">
        <v>408</v>
      </c>
      <c r="D138" t="s">
        <v>25</v>
      </c>
      <c r="E138" t="s">
        <v>15</v>
      </c>
      <c r="G138" t="s">
        <v>883</v>
      </c>
      <c r="I138">
        <v>36</v>
      </c>
      <c r="J138">
        <v>12</v>
      </c>
      <c r="K138" t="s">
        <v>172</v>
      </c>
      <c r="L138" t="s">
        <v>17</v>
      </c>
      <c r="M138" t="s">
        <v>884</v>
      </c>
      <c r="N138" t="s">
        <v>113</v>
      </c>
      <c r="O138">
        <v>4</v>
      </c>
      <c r="P138" t="s">
        <v>31</v>
      </c>
      <c r="S138" t="s">
        <v>885</v>
      </c>
      <c r="V138" t="s">
        <v>45</v>
      </c>
    </row>
    <row r="139" spans="1:22">
      <c r="A139" t="s">
        <v>409</v>
      </c>
      <c r="D139" t="s">
        <v>41</v>
      </c>
      <c r="E139" t="s">
        <v>24</v>
      </c>
      <c r="F139" t="s">
        <v>14</v>
      </c>
      <c r="I139">
        <v>1</v>
      </c>
      <c r="L139" t="s">
        <v>17</v>
      </c>
      <c r="M139" t="s">
        <v>174</v>
      </c>
      <c r="N139" t="s">
        <v>107</v>
      </c>
      <c r="O139">
        <v>2</v>
      </c>
      <c r="P139" t="s">
        <v>26</v>
      </c>
      <c r="S139" t="s">
        <v>26</v>
      </c>
      <c r="V139" t="s">
        <v>45</v>
      </c>
    </row>
    <row r="140" spans="1:22">
      <c r="A140" t="s">
        <v>410</v>
      </c>
      <c r="D140" t="s">
        <v>191</v>
      </c>
      <c r="E140" t="s">
        <v>15</v>
      </c>
      <c r="G140" t="s">
        <v>249</v>
      </c>
      <c r="I140">
        <v>20</v>
      </c>
      <c r="J140">
        <v>5</v>
      </c>
      <c r="K140" t="s">
        <v>113</v>
      </c>
      <c r="L140" t="s">
        <v>17</v>
      </c>
      <c r="M140" t="s">
        <v>205</v>
      </c>
      <c r="N140" t="s">
        <v>99</v>
      </c>
      <c r="O140">
        <v>1</v>
      </c>
      <c r="S140" t="s">
        <v>250</v>
      </c>
      <c r="V140" t="s">
        <v>45</v>
      </c>
    </row>
    <row r="141" spans="1:22">
      <c r="A141" t="s">
        <v>411</v>
      </c>
      <c r="D141" t="s">
        <v>41</v>
      </c>
      <c r="E141" t="s">
        <v>24</v>
      </c>
      <c r="F141" t="s">
        <v>14</v>
      </c>
      <c r="I141">
        <v>1</v>
      </c>
      <c r="L141" t="s">
        <v>17</v>
      </c>
      <c r="M141" t="s">
        <v>747</v>
      </c>
      <c r="N141" t="s">
        <v>224</v>
      </c>
      <c r="O141">
        <v>4</v>
      </c>
      <c r="P141" t="s">
        <v>26</v>
      </c>
      <c r="S141" t="s">
        <v>26</v>
      </c>
      <c r="V141" t="s">
        <v>45</v>
      </c>
    </row>
    <row r="142" spans="1:22">
      <c r="A142" t="s">
        <v>412</v>
      </c>
      <c r="D142" t="s">
        <v>191</v>
      </c>
      <c r="E142" t="s">
        <v>42</v>
      </c>
      <c r="G142" t="s">
        <v>886</v>
      </c>
      <c r="I142">
        <v>5</v>
      </c>
      <c r="J142">
        <v>3</v>
      </c>
      <c r="K142" t="s">
        <v>94</v>
      </c>
      <c r="L142" t="s">
        <v>17</v>
      </c>
      <c r="M142" t="s">
        <v>205</v>
      </c>
      <c r="N142" t="s">
        <v>216</v>
      </c>
      <c r="O142">
        <v>1</v>
      </c>
      <c r="R142" t="s">
        <v>31</v>
      </c>
      <c r="S142" t="s">
        <v>879</v>
      </c>
      <c r="V142" t="s">
        <v>251</v>
      </c>
    </row>
    <row r="143" spans="1:22">
      <c r="A143" t="s">
        <v>413</v>
      </c>
      <c r="D143" t="s">
        <v>41</v>
      </c>
      <c r="E143" t="s">
        <v>42</v>
      </c>
      <c r="F143" t="s">
        <v>106</v>
      </c>
      <c r="L143" t="s">
        <v>17</v>
      </c>
      <c r="M143" t="s">
        <v>205</v>
      </c>
      <c r="N143" t="s">
        <v>139</v>
      </c>
      <c r="O143">
        <v>1</v>
      </c>
      <c r="P143" t="s">
        <v>21</v>
      </c>
      <c r="S143" t="s">
        <v>26</v>
      </c>
      <c r="V143" t="s">
        <v>45</v>
      </c>
    </row>
    <row r="144" spans="1:22">
      <c r="A144" t="s">
        <v>414</v>
      </c>
      <c r="D144" t="s">
        <v>191</v>
      </c>
      <c r="E144" t="s">
        <v>15</v>
      </c>
      <c r="G144" t="s">
        <v>887</v>
      </c>
      <c r="I144">
        <v>35</v>
      </c>
      <c r="J144">
        <v>24</v>
      </c>
      <c r="K144" t="s">
        <v>225</v>
      </c>
      <c r="L144" t="s">
        <v>17</v>
      </c>
      <c r="M144" t="s">
        <v>205</v>
      </c>
      <c r="N144" t="s">
        <v>180</v>
      </c>
      <c r="O144">
        <v>1</v>
      </c>
      <c r="P144" t="s">
        <v>31</v>
      </c>
      <c r="S144" t="s">
        <v>252</v>
      </c>
      <c r="V144" t="s">
        <v>187</v>
      </c>
    </row>
    <row r="145" spans="1:22">
      <c r="A145" t="s">
        <v>520</v>
      </c>
      <c r="D145" t="s">
        <v>191</v>
      </c>
      <c r="E145" t="s">
        <v>15</v>
      </c>
      <c r="G145" t="s">
        <v>616</v>
      </c>
      <c r="I145">
        <v>39</v>
      </c>
      <c r="J145">
        <v>3</v>
      </c>
      <c r="K145" t="s">
        <v>190</v>
      </c>
      <c r="L145" t="s">
        <v>17</v>
      </c>
      <c r="M145" t="s">
        <v>174</v>
      </c>
      <c r="N145" t="s">
        <v>600</v>
      </c>
      <c r="O145">
        <v>2</v>
      </c>
      <c r="R145" t="s">
        <v>31</v>
      </c>
      <c r="S145" t="s">
        <v>773</v>
      </c>
    </row>
    <row r="146" spans="1:22">
      <c r="A146" t="s">
        <v>415</v>
      </c>
      <c r="D146" t="s">
        <v>41</v>
      </c>
      <c r="E146" t="s">
        <v>101</v>
      </c>
      <c r="F146" t="s">
        <v>23</v>
      </c>
      <c r="L146" t="s">
        <v>17</v>
      </c>
      <c r="M146" t="s">
        <v>205</v>
      </c>
      <c r="N146" t="s">
        <v>120</v>
      </c>
      <c r="O146">
        <v>1</v>
      </c>
      <c r="P146" t="s">
        <v>26</v>
      </c>
      <c r="S146" t="s">
        <v>253</v>
      </c>
      <c r="V146" t="s">
        <v>45</v>
      </c>
    </row>
    <row r="147" spans="1:22">
      <c r="A147" t="s">
        <v>416</v>
      </c>
      <c r="D147" t="s">
        <v>191</v>
      </c>
      <c r="E147" t="s">
        <v>101</v>
      </c>
      <c r="G147" t="s">
        <v>888</v>
      </c>
      <c r="I147">
        <v>21</v>
      </c>
      <c r="J147">
        <v>4</v>
      </c>
      <c r="K147" t="s">
        <v>190</v>
      </c>
      <c r="L147" t="s">
        <v>17</v>
      </c>
      <c r="M147" t="s">
        <v>174</v>
      </c>
      <c r="N147" t="s">
        <v>202</v>
      </c>
      <c r="O147">
        <v>2</v>
      </c>
      <c r="S147" t="s">
        <v>773</v>
      </c>
      <c r="V147" t="s">
        <v>45</v>
      </c>
    </row>
    <row r="148" spans="1:22">
      <c r="A148" t="s">
        <v>417</v>
      </c>
      <c r="D148" t="s">
        <v>25</v>
      </c>
      <c r="E148" t="s">
        <v>42</v>
      </c>
      <c r="F148" t="s">
        <v>14</v>
      </c>
      <c r="L148" t="s">
        <v>17</v>
      </c>
      <c r="M148" t="s">
        <v>205</v>
      </c>
      <c r="N148" t="s">
        <v>136</v>
      </c>
      <c r="O148">
        <v>1</v>
      </c>
      <c r="P148" t="s">
        <v>21</v>
      </c>
      <c r="S148" t="s">
        <v>253</v>
      </c>
      <c r="V148" t="s">
        <v>45</v>
      </c>
    </row>
    <row r="149" spans="1:22">
      <c r="A149" t="s">
        <v>418</v>
      </c>
      <c r="D149" t="s">
        <v>41</v>
      </c>
      <c r="E149" t="s">
        <v>101</v>
      </c>
      <c r="F149" t="s">
        <v>23</v>
      </c>
      <c r="L149" t="s">
        <v>17</v>
      </c>
      <c r="M149" t="s">
        <v>174</v>
      </c>
      <c r="N149" t="s">
        <v>133</v>
      </c>
      <c r="O149">
        <v>2</v>
      </c>
      <c r="P149" t="s">
        <v>26</v>
      </c>
      <c r="S149" t="s">
        <v>674</v>
      </c>
      <c r="V149" t="s">
        <v>45</v>
      </c>
    </row>
    <row r="150" spans="1:22">
      <c r="A150" t="s">
        <v>419</v>
      </c>
      <c r="D150" t="s">
        <v>191</v>
      </c>
      <c r="E150" t="s">
        <v>101</v>
      </c>
      <c r="F150" t="s">
        <v>23</v>
      </c>
      <c r="L150" t="s">
        <v>17</v>
      </c>
      <c r="M150" t="s">
        <v>889</v>
      </c>
      <c r="N150" t="s">
        <v>201</v>
      </c>
      <c r="O150">
        <v>2</v>
      </c>
      <c r="P150" t="s">
        <v>31</v>
      </c>
      <c r="S150" t="s">
        <v>890</v>
      </c>
      <c r="V150" t="s">
        <v>45</v>
      </c>
    </row>
    <row r="151" spans="1:22">
      <c r="A151" t="s">
        <v>420</v>
      </c>
      <c r="D151" t="s">
        <v>36</v>
      </c>
      <c r="E151" t="s">
        <v>35</v>
      </c>
      <c r="F151" t="s">
        <v>23</v>
      </c>
      <c r="G151" t="s">
        <v>891</v>
      </c>
      <c r="I151">
        <v>20</v>
      </c>
      <c r="J151">
        <v>1</v>
      </c>
      <c r="L151" t="s">
        <v>95</v>
      </c>
      <c r="M151" t="s">
        <v>194</v>
      </c>
      <c r="N151" t="s">
        <v>96</v>
      </c>
      <c r="O151">
        <v>2</v>
      </c>
      <c r="P151" t="s">
        <v>26</v>
      </c>
      <c r="R151" t="s">
        <v>892</v>
      </c>
      <c r="S151" t="s">
        <v>893</v>
      </c>
      <c r="V151" t="s">
        <v>185</v>
      </c>
    </row>
    <row r="152" spans="1:22">
      <c r="A152" t="s">
        <v>421</v>
      </c>
      <c r="D152" t="s">
        <v>41</v>
      </c>
      <c r="E152" t="s">
        <v>24</v>
      </c>
      <c r="I152">
        <v>3</v>
      </c>
      <c r="J152">
        <v>0</v>
      </c>
      <c r="L152" t="s">
        <v>142</v>
      </c>
      <c r="M152" t="s">
        <v>194</v>
      </c>
      <c r="N152" t="s">
        <v>224</v>
      </c>
      <c r="O152">
        <v>2</v>
      </c>
      <c r="P152" t="s">
        <v>39</v>
      </c>
      <c r="R152" t="s">
        <v>143</v>
      </c>
      <c r="S152" t="s">
        <v>39</v>
      </c>
      <c r="V152" t="s">
        <v>185</v>
      </c>
    </row>
    <row r="153" spans="1:22">
      <c r="A153" t="s">
        <v>422</v>
      </c>
      <c r="D153" t="s">
        <v>36</v>
      </c>
      <c r="E153" t="s">
        <v>24</v>
      </c>
      <c r="F153" t="s">
        <v>23</v>
      </c>
      <c r="I153">
        <v>1</v>
      </c>
      <c r="J153">
        <v>0</v>
      </c>
      <c r="L153" t="s">
        <v>44</v>
      </c>
      <c r="N153" t="s">
        <v>202</v>
      </c>
      <c r="O153">
        <v>2</v>
      </c>
      <c r="P153" t="s">
        <v>26</v>
      </c>
      <c r="R153" t="s">
        <v>675</v>
      </c>
      <c r="S153" t="s">
        <v>26</v>
      </c>
      <c r="V153" t="s">
        <v>28</v>
      </c>
    </row>
    <row r="154" spans="1:22">
      <c r="A154" t="s">
        <v>423</v>
      </c>
      <c r="D154" t="s">
        <v>25</v>
      </c>
      <c r="E154" t="s">
        <v>101</v>
      </c>
      <c r="F154" t="s">
        <v>23</v>
      </c>
      <c r="L154" t="s">
        <v>95</v>
      </c>
      <c r="M154" t="s">
        <v>754</v>
      </c>
      <c r="N154" t="s">
        <v>254</v>
      </c>
      <c r="O154">
        <v>1</v>
      </c>
      <c r="P154" t="s">
        <v>26</v>
      </c>
      <c r="R154" t="s">
        <v>590</v>
      </c>
      <c r="S154" t="s">
        <v>26</v>
      </c>
      <c r="V154" t="s">
        <v>185</v>
      </c>
    </row>
    <row r="155" spans="1:22">
      <c r="A155" t="s">
        <v>424</v>
      </c>
      <c r="D155" t="s">
        <v>25</v>
      </c>
      <c r="E155" t="s">
        <v>101</v>
      </c>
      <c r="L155" t="s">
        <v>95</v>
      </c>
      <c r="M155" t="s">
        <v>754</v>
      </c>
      <c r="N155" t="s">
        <v>277</v>
      </c>
      <c r="O155">
        <v>1</v>
      </c>
      <c r="P155" t="s">
        <v>39</v>
      </c>
      <c r="R155" t="s">
        <v>143</v>
      </c>
      <c r="S155" t="s">
        <v>39</v>
      </c>
      <c r="V155" t="s">
        <v>185</v>
      </c>
    </row>
    <row r="156" spans="1:22">
      <c r="A156" t="s">
        <v>425</v>
      </c>
      <c r="D156" t="s">
        <v>36</v>
      </c>
      <c r="E156" t="s">
        <v>24</v>
      </c>
      <c r="F156" t="s">
        <v>23</v>
      </c>
      <c r="I156">
        <v>1</v>
      </c>
      <c r="J156">
        <v>0</v>
      </c>
      <c r="L156" t="s">
        <v>95</v>
      </c>
      <c r="M156" t="s">
        <v>64</v>
      </c>
      <c r="N156" t="s">
        <v>133</v>
      </c>
      <c r="O156">
        <v>2</v>
      </c>
      <c r="P156" t="s">
        <v>18</v>
      </c>
      <c r="R156" t="s">
        <v>70</v>
      </c>
      <c r="S156" t="s">
        <v>893</v>
      </c>
      <c r="V156" t="s">
        <v>32</v>
      </c>
    </row>
    <row r="157" spans="1:22">
      <c r="A157" t="s">
        <v>426</v>
      </c>
      <c r="D157" t="s">
        <v>25</v>
      </c>
      <c r="E157" t="s">
        <v>105</v>
      </c>
      <c r="I157">
        <v>1</v>
      </c>
      <c r="J157">
        <v>0</v>
      </c>
      <c r="L157" t="s">
        <v>676</v>
      </c>
      <c r="M157" t="s">
        <v>894</v>
      </c>
      <c r="N157" t="s">
        <v>113</v>
      </c>
      <c r="O157">
        <v>1</v>
      </c>
      <c r="R157" t="s">
        <v>143</v>
      </c>
    </row>
    <row r="158" spans="1:22">
      <c r="A158" t="s">
        <v>427</v>
      </c>
      <c r="D158" t="s">
        <v>47</v>
      </c>
      <c r="E158" t="s">
        <v>15</v>
      </c>
      <c r="G158" t="s">
        <v>895</v>
      </c>
      <c r="I158">
        <v>83</v>
      </c>
      <c r="J158">
        <v>10</v>
      </c>
      <c r="K158" t="s">
        <v>120</v>
      </c>
      <c r="L158" t="s">
        <v>95</v>
      </c>
      <c r="M158" t="s">
        <v>896</v>
      </c>
      <c r="N158" t="s">
        <v>224</v>
      </c>
      <c r="O158">
        <v>2</v>
      </c>
      <c r="R158" t="s">
        <v>143</v>
      </c>
      <c r="V158" t="s">
        <v>32</v>
      </c>
    </row>
    <row r="159" spans="1:22">
      <c r="A159" t="s">
        <v>428</v>
      </c>
      <c r="D159" t="s">
        <v>25</v>
      </c>
      <c r="E159" t="s">
        <v>24</v>
      </c>
      <c r="I159">
        <v>1</v>
      </c>
      <c r="J159">
        <v>0</v>
      </c>
      <c r="L159" t="s">
        <v>44</v>
      </c>
      <c r="M159" t="s">
        <v>897</v>
      </c>
      <c r="N159" t="s">
        <v>126</v>
      </c>
      <c r="O159">
        <v>2</v>
      </c>
      <c r="P159" t="s">
        <v>100</v>
      </c>
      <c r="R159" t="s">
        <v>256</v>
      </c>
      <c r="V159" t="s">
        <v>185</v>
      </c>
    </row>
    <row r="160" spans="1:22">
      <c r="A160" t="s">
        <v>429</v>
      </c>
      <c r="D160" t="s">
        <v>47</v>
      </c>
      <c r="E160" t="s">
        <v>24</v>
      </c>
      <c r="I160">
        <v>3</v>
      </c>
      <c r="J160">
        <v>0</v>
      </c>
      <c r="L160" t="s">
        <v>95</v>
      </c>
      <c r="M160" t="s">
        <v>898</v>
      </c>
      <c r="N160" t="s">
        <v>146</v>
      </c>
      <c r="O160">
        <v>2</v>
      </c>
      <c r="R160" t="s">
        <v>70</v>
      </c>
      <c r="V160" t="s">
        <v>188</v>
      </c>
    </row>
    <row r="161" spans="1:22">
      <c r="A161" t="s">
        <v>430</v>
      </c>
      <c r="D161" t="s">
        <v>47</v>
      </c>
      <c r="E161" t="s">
        <v>24</v>
      </c>
      <c r="I161">
        <v>2</v>
      </c>
      <c r="J161">
        <v>0</v>
      </c>
      <c r="L161" t="s">
        <v>677</v>
      </c>
      <c r="M161" t="s">
        <v>255</v>
      </c>
      <c r="N161" t="s">
        <v>134</v>
      </c>
      <c r="O161">
        <v>2</v>
      </c>
      <c r="R161" t="s">
        <v>143</v>
      </c>
      <c r="V161" t="s">
        <v>71</v>
      </c>
    </row>
    <row r="162" spans="1:22">
      <c r="A162" t="s">
        <v>59</v>
      </c>
      <c r="D162" t="s">
        <v>150</v>
      </c>
      <c r="E162" t="s">
        <v>678</v>
      </c>
      <c r="G162" t="s">
        <v>899</v>
      </c>
      <c r="J162">
        <v>1</v>
      </c>
      <c r="L162" t="s">
        <v>142</v>
      </c>
      <c r="M162" t="s">
        <v>900</v>
      </c>
      <c r="N162" t="s">
        <v>622</v>
      </c>
      <c r="O162">
        <v>2</v>
      </c>
      <c r="P162" t="s">
        <v>31</v>
      </c>
      <c r="Q162" t="s">
        <v>901</v>
      </c>
      <c r="R162" t="s">
        <v>70</v>
      </c>
      <c r="S162" t="s">
        <v>902</v>
      </c>
      <c r="V162" t="s">
        <v>32</v>
      </c>
    </row>
    <row r="163" spans="1:22">
      <c r="A163" t="s">
        <v>431</v>
      </c>
      <c r="D163" t="s">
        <v>47</v>
      </c>
      <c r="E163" t="s">
        <v>15</v>
      </c>
      <c r="G163" t="s">
        <v>903</v>
      </c>
      <c r="I163">
        <v>28</v>
      </c>
      <c r="J163">
        <v>14</v>
      </c>
      <c r="L163" t="s">
        <v>95</v>
      </c>
      <c r="M163" t="s">
        <v>836</v>
      </c>
      <c r="N163" t="s">
        <v>135</v>
      </c>
      <c r="O163">
        <v>2</v>
      </c>
      <c r="R163" t="s">
        <v>70</v>
      </c>
      <c r="V163" t="s">
        <v>904</v>
      </c>
    </row>
    <row r="164" spans="1:22">
      <c r="A164" t="s">
        <v>432</v>
      </c>
      <c r="D164" t="s">
        <v>36</v>
      </c>
      <c r="E164" t="s">
        <v>24</v>
      </c>
      <c r="I164">
        <v>9</v>
      </c>
      <c r="J164">
        <v>0</v>
      </c>
      <c r="L164" t="s">
        <v>44</v>
      </c>
      <c r="M164" t="s">
        <v>905</v>
      </c>
      <c r="N164" t="s">
        <v>679</v>
      </c>
      <c r="O164">
        <v>1</v>
      </c>
      <c r="R164" t="s">
        <v>143</v>
      </c>
      <c r="V164" t="s">
        <v>185</v>
      </c>
    </row>
    <row r="165" spans="1:22">
      <c r="A165" t="s">
        <v>433</v>
      </c>
      <c r="D165" t="s">
        <v>47</v>
      </c>
      <c r="E165" t="s">
        <v>101</v>
      </c>
      <c r="L165" t="s">
        <v>44</v>
      </c>
      <c r="M165" t="s">
        <v>174</v>
      </c>
      <c r="N165" t="s">
        <v>135</v>
      </c>
      <c r="O165">
        <v>2</v>
      </c>
      <c r="V165" t="s">
        <v>188</v>
      </c>
    </row>
    <row r="166" spans="1:22">
      <c r="A166" t="s">
        <v>434</v>
      </c>
      <c r="D166" t="s">
        <v>25</v>
      </c>
      <c r="E166" t="s">
        <v>141</v>
      </c>
      <c r="G166" t="s">
        <v>680</v>
      </c>
      <c r="J166">
        <v>6</v>
      </c>
      <c r="K166" t="s">
        <v>99</v>
      </c>
      <c r="L166" t="s">
        <v>681</v>
      </c>
      <c r="M166" t="s">
        <v>906</v>
      </c>
      <c r="N166" t="s">
        <v>211</v>
      </c>
      <c r="O166">
        <v>2</v>
      </c>
      <c r="V166" t="s">
        <v>188</v>
      </c>
    </row>
    <row r="167" spans="1:22">
      <c r="A167" t="s">
        <v>435</v>
      </c>
      <c r="D167" t="s">
        <v>25</v>
      </c>
      <c r="E167" t="s">
        <v>101</v>
      </c>
      <c r="L167" t="s">
        <v>95</v>
      </c>
      <c r="M167" t="s">
        <v>907</v>
      </c>
      <c r="N167" t="s">
        <v>113</v>
      </c>
      <c r="O167">
        <v>2</v>
      </c>
      <c r="V167" t="s">
        <v>188</v>
      </c>
    </row>
    <row r="168" spans="1:22">
      <c r="A168" t="s">
        <v>436</v>
      </c>
      <c r="D168" t="s">
        <v>36</v>
      </c>
      <c r="E168" t="s">
        <v>24</v>
      </c>
      <c r="G168" t="s">
        <v>908</v>
      </c>
      <c r="I168">
        <v>3</v>
      </c>
      <c r="J168">
        <v>0</v>
      </c>
      <c r="L168" t="s">
        <v>909</v>
      </c>
      <c r="M168" t="s">
        <v>910</v>
      </c>
      <c r="N168" t="s">
        <v>682</v>
      </c>
      <c r="O168">
        <v>1</v>
      </c>
      <c r="P168" t="s">
        <v>31</v>
      </c>
      <c r="Q168" t="s">
        <v>60</v>
      </c>
      <c r="R168" t="s">
        <v>70</v>
      </c>
      <c r="V168" t="s">
        <v>188</v>
      </c>
    </row>
    <row r="169" spans="1:22">
      <c r="A169" t="s">
        <v>437</v>
      </c>
      <c r="D169" t="s">
        <v>25</v>
      </c>
      <c r="E169" t="s">
        <v>101</v>
      </c>
      <c r="L169" t="s">
        <v>95</v>
      </c>
      <c r="M169" t="s">
        <v>754</v>
      </c>
      <c r="N169" t="s">
        <v>216</v>
      </c>
      <c r="O169">
        <v>1</v>
      </c>
      <c r="P169" t="s">
        <v>39</v>
      </c>
      <c r="R169" t="s">
        <v>143</v>
      </c>
      <c r="V169" t="s">
        <v>188</v>
      </c>
    </row>
    <row r="170" spans="1:22">
      <c r="A170" t="s">
        <v>438</v>
      </c>
      <c r="D170" t="s">
        <v>25</v>
      </c>
      <c r="E170" t="s">
        <v>24</v>
      </c>
      <c r="G170" t="s">
        <v>683</v>
      </c>
      <c r="I170">
        <v>27</v>
      </c>
      <c r="J170">
        <v>0</v>
      </c>
      <c r="L170" t="s">
        <v>44</v>
      </c>
      <c r="M170" t="s">
        <v>33</v>
      </c>
      <c r="N170" t="s">
        <v>121</v>
      </c>
      <c r="O170">
        <v>2</v>
      </c>
      <c r="R170" t="s">
        <v>70</v>
      </c>
      <c r="V170" t="s">
        <v>71</v>
      </c>
    </row>
    <row r="171" spans="1:22">
      <c r="A171" t="s">
        <v>439</v>
      </c>
      <c r="D171" t="s">
        <v>47</v>
      </c>
      <c r="E171" t="s">
        <v>35</v>
      </c>
      <c r="G171" t="s">
        <v>911</v>
      </c>
      <c r="I171">
        <v>3</v>
      </c>
      <c r="J171">
        <v>1</v>
      </c>
      <c r="L171" t="s">
        <v>44</v>
      </c>
      <c r="M171" t="s">
        <v>174</v>
      </c>
      <c r="N171" t="s">
        <v>139</v>
      </c>
      <c r="O171">
        <v>2</v>
      </c>
      <c r="V171" t="s">
        <v>188</v>
      </c>
    </row>
    <row r="172" spans="1:22">
      <c r="A172" t="s">
        <v>440</v>
      </c>
      <c r="D172" t="s">
        <v>36</v>
      </c>
      <c r="E172" t="s">
        <v>145</v>
      </c>
      <c r="G172" t="s">
        <v>684</v>
      </c>
      <c r="I172">
        <v>49</v>
      </c>
      <c r="J172">
        <v>35</v>
      </c>
      <c r="L172" t="s">
        <v>577</v>
      </c>
      <c r="M172" t="s">
        <v>912</v>
      </c>
      <c r="N172" t="s">
        <v>625</v>
      </c>
      <c r="O172">
        <v>1</v>
      </c>
      <c r="P172" t="s">
        <v>257</v>
      </c>
      <c r="R172" t="s">
        <v>70</v>
      </c>
      <c r="S172" t="s">
        <v>151</v>
      </c>
      <c r="V172" t="s">
        <v>32</v>
      </c>
    </row>
    <row r="173" spans="1:22">
      <c r="A173" t="s">
        <v>441</v>
      </c>
      <c r="D173" t="s">
        <v>47</v>
      </c>
      <c r="E173" t="s">
        <v>24</v>
      </c>
      <c r="I173">
        <v>5</v>
      </c>
      <c r="J173">
        <v>0</v>
      </c>
      <c r="L173" t="s">
        <v>95</v>
      </c>
      <c r="M173" t="s">
        <v>754</v>
      </c>
      <c r="N173" t="s">
        <v>224</v>
      </c>
      <c r="O173">
        <v>1</v>
      </c>
      <c r="P173" t="s">
        <v>39</v>
      </c>
      <c r="R173" t="s">
        <v>39</v>
      </c>
      <c r="S173" t="s">
        <v>39</v>
      </c>
      <c r="V173" t="s">
        <v>185</v>
      </c>
    </row>
    <row r="174" spans="1:22">
      <c r="A174" t="s">
        <v>442</v>
      </c>
      <c r="D174" t="s">
        <v>25</v>
      </c>
      <c r="E174" t="s">
        <v>35</v>
      </c>
      <c r="G174" t="s">
        <v>891</v>
      </c>
      <c r="J174">
        <v>4</v>
      </c>
      <c r="L174" t="s">
        <v>44</v>
      </c>
      <c r="M174" t="s">
        <v>750</v>
      </c>
      <c r="N174" t="s">
        <v>144</v>
      </c>
      <c r="O174">
        <v>1</v>
      </c>
      <c r="R174" t="s">
        <v>143</v>
      </c>
      <c r="V174" t="s">
        <v>185</v>
      </c>
    </row>
    <row r="175" spans="1:22">
      <c r="A175" t="s">
        <v>443</v>
      </c>
      <c r="D175" t="s">
        <v>25</v>
      </c>
      <c r="E175" t="s">
        <v>24</v>
      </c>
      <c r="I175">
        <v>1</v>
      </c>
      <c r="J175">
        <v>0</v>
      </c>
      <c r="L175" t="s">
        <v>44</v>
      </c>
      <c r="M175" t="s">
        <v>913</v>
      </c>
      <c r="N175" t="s">
        <v>133</v>
      </c>
      <c r="O175">
        <v>2</v>
      </c>
      <c r="V175" t="s">
        <v>188</v>
      </c>
    </row>
    <row r="176" spans="1:22">
      <c r="A176" t="s">
        <v>444</v>
      </c>
      <c r="D176" t="s">
        <v>47</v>
      </c>
      <c r="E176" t="s">
        <v>101</v>
      </c>
      <c r="L176" t="s">
        <v>95</v>
      </c>
      <c r="M176" t="s">
        <v>685</v>
      </c>
      <c r="N176" t="s">
        <v>107</v>
      </c>
      <c r="O176">
        <v>2</v>
      </c>
      <c r="V176" t="s">
        <v>188</v>
      </c>
    </row>
    <row r="177" spans="1:22">
      <c r="A177" t="s">
        <v>445</v>
      </c>
      <c r="D177" t="s">
        <v>47</v>
      </c>
      <c r="E177" t="s">
        <v>15</v>
      </c>
      <c r="G177" t="s">
        <v>914</v>
      </c>
      <c r="I177">
        <v>9</v>
      </c>
      <c r="J177">
        <v>8</v>
      </c>
      <c r="L177" t="s">
        <v>95</v>
      </c>
      <c r="M177" t="s">
        <v>915</v>
      </c>
      <c r="N177" t="s">
        <v>139</v>
      </c>
      <c r="O177">
        <v>2</v>
      </c>
      <c r="Q177" t="s">
        <v>18</v>
      </c>
      <c r="R177" t="s">
        <v>70</v>
      </c>
      <c r="V177" t="s">
        <v>28</v>
      </c>
    </row>
    <row r="178" spans="1:22">
      <c r="A178" t="s">
        <v>446</v>
      </c>
      <c r="D178" t="s">
        <v>25</v>
      </c>
      <c r="E178" t="s">
        <v>24</v>
      </c>
      <c r="I178">
        <v>1</v>
      </c>
      <c r="J178">
        <v>0</v>
      </c>
      <c r="L178" t="s">
        <v>44</v>
      </c>
      <c r="M178" t="s">
        <v>255</v>
      </c>
      <c r="N178" t="s">
        <v>177</v>
      </c>
      <c r="O178">
        <v>2</v>
      </c>
      <c r="R178" t="s">
        <v>143</v>
      </c>
      <c r="V178" t="s">
        <v>71</v>
      </c>
    </row>
    <row r="179" spans="1:22">
      <c r="A179" t="s">
        <v>447</v>
      </c>
      <c r="D179" t="s">
        <v>47</v>
      </c>
      <c r="E179" t="s">
        <v>24</v>
      </c>
      <c r="I179">
        <v>2</v>
      </c>
      <c r="J179">
        <v>0</v>
      </c>
      <c r="L179" t="s">
        <v>95</v>
      </c>
      <c r="M179" t="s">
        <v>756</v>
      </c>
      <c r="N179" t="s">
        <v>146</v>
      </c>
      <c r="O179">
        <v>2</v>
      </c>
      <c r="P179" t="s">
        <v>39</v>
      </c>
      <c r="R179" t="s">
        <v>143</v>
      </c>
      <c r="V179" t="s">
        <v>188</v>
      </c>
    </row>
    <row r="180" spans="1:22">
      <c r="A180" t="s">
        <v>448</v>
      </c>
      <c r="D180" t="s">
        <v>98</v>
      </c>
      <c r="E180" t="s">
        <v>145</v>
      </c>
      <c r="G180" t="s">
        <v>725</v>
      </c>
      <c r="I180">
        <v>34</v>
      </c>
      <c r="J180">
        <v>9</v>
      </c>
      <c r="K180" t="s">
        <v>139</v>
      </c>
      <c r="L180" t="s">
        <v>142</v>
      </c>
      <c r="M180" t="s">
        <v>578</v>
      </c>
      <c r="N180" t="s">
        <v>133</v>
      </c>
      <c r="O180">
        <v>1</v>
      </c>
      <c r="Q180" t="s">
        <v>18</v>
      </c>
      <c r="R180" t="s">
        <v>70</v>
      </c>
      <c r="V180" t="s">
        <v>188</v>
      </c>
    </row>
    <row r="181" spans="1:22">
      <c r="A181" t="s">
        <v>449</v>
      </c>
      <c r="D181" t="s">
        <v>25</v>
      </c>
      <c r="E181" t="s">
        <v>145</v>
      </c>
      <c r="G181" t="s">
        <v>916</v>
      </c>
      <c r="I181">
        <v>54</v>
      </c>
      <c r="J181">
        <v>15</v>
      </c>
      <c r="L181" t="s">
        <v>579</v>
      </c>
      <c r="M181" t="s">
        <v>755</v>
      </c>
      <c r="N181" t="s">
        <v>123</v>
      </c>
      <c r="O181">
        <v>2</v>
      </c>
      <c r="R181" t="s">
        <v>70</v>
      </c>
      <c r="V181" t="s">
        <v>28</v>
      </c>
    </row>
    <row r="182" spans="1:22" ht="342">
      <c r="A182" t="s">
        <v>450</v>
      </c>
      <c r="D182" t="s">
        <v>108</v>
      </c>
      <c r="E182" t="s">
        <v>105</v>
      </c>
      <c r="F182" t="s">
        <v>125</v>
      </c>
      <c r="I182">
        <v>5</v>
      </c>
      <c r="J182">
        <v>0</v>
      </c>
      <c r="L182" s="32" t="s">
        <v>917</v>
      </c>
      <c r="M182" t="s">
        <v>918</v>
      </c>
      <c r="N182" t="s">
        <v>204</v>
      </c>
      <c r="O182">
        <v>2</v>
      </c>
      <c r="P182" t="s">
        <v>18</v>
      </c>
      <c r="R182" t="s">
        <v>143</v>
      </c>
      <c r="S182" t="s">
        <v>39</v>
      </c>
      <c r="V182" t="s">
        <v>28</v>
      </c>
    </row>
    <row r="183" spans="1:22">
      <c r="A183" t="s">
        <v>451</v>
      </c>
      <c r="D183" t="s">
        <v>47</v>
      </c>
      <c r="E183" t="s">
        <v>101</v>
      </c>
      <c r="L183" t="s">
        <v>95</v>
      </c>
      <c r="M183" t="s">
        <v>919</v>
      </c>
      <c r="N183" t="s">
        <v>190</v>
      </c>
      <c r="O183">
        <v>2</v>
      </c>
      <c r="P183" t="s">
        <v>39</v>
      </c>
      <c r="R183" t="s">
        <v>143</v>
      </c>
      <c r="V183" t="s">
        <v>185</v>
      </c>
    </row>
    <row r="184" spans="1:22">
      <c r="A184" t="s">
        <v>452</v>
      </c>
      <c r="D184" t="s">
        <v>25</v>
      </c>
      <c r="E184" t="s">
        <v>101</v>
      </c>
      <c r="L184" t="s">
        <v>95</v>
      </c>
      <c r="M184" t="s">
        <v>920</v>
      </c>
      <c r="N184" t="s">
        <v>211</v>
      </c>
      <c r="O184">
        <v>2</v>
      </c>
      <c r="V184" t="s">
        <v>188</v>
      </c>
    </row>
    <row r="185" spans="1:22">
      <c r="A185" t="s">
        <v>453</v>
      </c>
      <c r="D185" t="s">
        <v>108</v>
      </c>
      <c r="E185" t="s">
        <v>109</v>
      </c>
      <c r="G185" t="s">
        <v>891</v>
      </c>
      <c r="I185">
        <v>24</v>
      </c>
      <c r="J185">
        <v>4</v>
      </c>
      <c r="L185" t="s">
        <v>95</v>
      </c>
      <c r="M185" t="s">
        <v>726</v>
      </c>
      <c r="N185" t="s">
        <v>632</v>
      </c>
      <c r="O185">
        <v>2</v>
      </c>
      <c r="R185" t="s">
        <v>70</v>
      </c>
      <c r="S185" t="s">
        <v>39</v>
      </c>
      <c r="V185" t="s">
        <v>921</v>
      </c>
    </row>
    <row r="186" spans="1:22">
      <c r="A186" t="s">
        <v>454</v>
      </c>
      <c r="D186" t="s">
        <v>47</v>
      </c>
      <c r="E186" t="s">
        <v>24</v>
      </c>
      <c r="I186">
        <v>2</v>
      </c>
      <c r="J186">
        <v>0</v>
      </c>
      <c r="L186" t="s">
        <v>142</v>
      </c>
      <c r="M186" t="s">
        <v>756</v>
      </c>
      <c r="N186" t="s">
        <v>134</v>
      </c>
      <c r="O186">
        <v>2</v>
      </c>
      <c r="P186" t="s">
        <v>39</v>
      </c>
      <c r="R186" t="s">
        <v>143</v>
      </c>
      <c r="V186" t="s">
        <v>28</v>
      </c>
    </row>
    <row r="187" spans="1:22">
      <c r="A187" t="s">
        <v>455</v>
      </c>
      <c r="D187" t="s">
        <v>47</v>
      </c>
      <c r="E187" t="s">
        <v>24</v>
      </c>
      <c r="I187">
        <v>14</v>
      </c>
      <c r="J187">
        <v>0</v>
      </c>
      <c r="L187" t="s">
        <v>44</v>
      </c>
      <c r="M187" t="s">
        <v>905</v>
      </c>
      <c r="N187" t="s">
        <v>281</v>
      </c>
      <c r="O187">
        <v>2</v>
      </c>
      <c r="R187" t="s">
        <v>143</v>
      </c>
      <c r="V187" t="s">
        <v>185</v>
      </c>
    </row>
    <row r="188" spans="1:22">
      <c r="A188" t="s">
        <v>521</v>
      </c>
      <c r="D188" t="s">
        <v>47</v>
      </c>
      <c r="E188" t="s">
        <v>145</v>
      </c>
      <c r="G188" t="s">
        <v>687</v>
      </c>
      <c r="I188">
        <v>80</v>
      </c>
      <c r="J188">
        <v>27</v>
      </c>
      <c r="K188" t="s">
        <v>120</v>
      </c>
      <c r="L188" t="s">
        <v>95</v>
      </c>
      <c r="M188" t="s">
        <v>686</v>
      </c>
      <c r="N188" t="s">
        <v>135</v>
      </c>
      <c r="O188">
        <v>1</v>
      </c>
      <c r="Q188" t="s">
        <v>18</v>
      </c>
      <c r="R188" t="s">
        <v>31</v>
      </c>
      <c r="S188" t="s">
        <v>151</v>
      </c>
      <c r="V188" t="s">
        <v>921</v>
      </c>
    </row>
    <row r="189" spans="1:22">
      <c r="A189" t="s">
        <v>522</v>
      </c>
      <c r="D189" t="s">
        <v>25</v>
      </c>
      <c r="E189" t="s">
        <v>145</v>
      </c>
      <c r="G189" t="s">
        <v>922</v>
      </c>
      <c r="I189">
        <v>28</v>
      </c>
      <c r="J189">
        <v>10</v>
      </c>
      <c r="K189" t="s">
        <v>688</v>
      </c>
      <c r="L189" t="s">
        <v>95</v>
      </c>
      <c r="M189" t="s">
        <v>919</v>
      </c>
      <c r="N189" t="s">
        <v>128</v>
      </c>
      <c r="O189">
        <v>2</v>
      </c>
      <c r="R189" t="s">
        <v>601</v>
      </c>
      <c r="V189" t="s">
        <v>71</v>
      </c>
    </row>
    <row r="190" spans="1:22">
      <c r="A190" t="s">
        <v>523</v>
      </c>
      <c r="D190" t="s">
        <v>25</v>
      </c>
      <c r="E190" t="s">
        <v>101</v>
      </c>
      <c r="L190" t="s">
        <v>44</v>
      </c>
      <c r="M190" t="s">
        <v>33</v>
      </c>
      <c r="N190" t="s">
        <v>178</v>
      </c>
      <c r="O190">
        <v>1</v>
      </c>
      <c r="V190" t="s">
        <v>188</v>
      </c>
    </row>
    <row r="191" spans="1:22">
      <c r="A191" t="s">
        <v>524</v>
      </c>
      <c r="D191" t="s">
        <v>47</v>
      </c>
      <c r="E191" t="s">
        <v>24</v>
      </c>
      <c r="I191">
        <v>3</v>
      </c>
      <c r="J191">
        <v>0</v>
      </c>
      <c r="L191" t="s">
        <v>95</v>
      </c>
      <c r="M191" t="s">
        <v>923</v>
      </c>
      <c r="N191" t="s">
        <v>107</v>
      </c>
      <c r="O191">
        <v>2</v>
      </c>
      <c r="R191" t="s">
        <v>143</v>
      </c>
      <c r="V191" t="s">
        <v>185</v>
      </c>
    </row>
    <row r="192" spans="1:22">
      <c r="A192" t="s">
        <v>525</v>
      </c>
      <c r="D192" t="s">
        <v>47</v>
      </c>
      <c r="E192" t="s">
        <v>35</v>
      </c>
      <c r="G192" t="s">
        <v>924</v>
      </c>
      <c r="I192">
        <v>1</v>
      </c>
      <c r="J192">
        <v>1</v>
      </c>
      <c r="L192" t="s">
        <v>95</v>
      </c>
      <c r="M192" t="s">
        <v>752</v>
      </c>
      <c r="N192" t="s">
        <v>135</v>
      </c>
      <c r="O192">
        <v>2</v>
      </c>
      <c r="R192" t="s">
        <v>70</v>
      </c>
      <c r="V192" t="s">
        <v>28</v>
      </c>
    </row>
    <row r="193" spans="1:22">
      <c r="A193" t="s">
        <v>526</v>
      </c>
      <c r="D193" t="s">
        <v>104</v>
      </c>
      <c r="E193" t="s">
        <v>145</v>
      </c>
      <c r="F193" t="s">
        <v>171</v>
      </c>
      <c r="G193" t="s">
        <v>925</v>
      </c>
      <c r="I193">
        <v>33</v>
      </c>
      <c r="J193">
        <v>12</v>
      </c>
      <c r="K193" t="s">
        <v>727</v>
      </c>
      <c r="L193" t="s">
        <v>95</v>
      </c>
      <c r="M193" t="s">
        <v>194</v>
      </c>
      <c r="N193" t="s">
        <v>118</v>
      </c>
      <c r="O193">
        <v>3</v>
      </c>
      <c r="R193" t="s">
        <v>689</v>
      </c>
      <c r="S193" t="s">
        <v>26</v>
      </c>
      <c r="V193" t="s">
        <v>28</v>
      </c>
    </row>
    <row r="194" spans="1:22">
      <c r="A194" t="s">
        <v>527</v>
      </c>
      <c r="D194" t="s">
        <v>41</v>
      </c>
      <c r="E194" t="s">
        <v>15</v>
      </c>
      <c r="F194" t="s">
        <v>23</v>
      </c>
      <c r="G194" t="s">
        <v>617</v>
      </c>
      <c r="J194">
        <v>17</v>
      </c>
      <c r="K194" t="s">
        <v>137</v>
      </c>
      <c r="L194" t="s">
        <v>95</v>
      </c>
      <c r="M194" t="s">
        <v>194</v>
      </c>
      <c r="N194" t="s">
        <v>135</v>
      </c>
      <c r="O194">
        <v>2</v>
      </c>
      <c r="R194" t="s">
        <v>70</v>
      </c>
      <c r="V194" t="s">
        <v>185</v>
      </c>
    </row>
    <row r="195" spans="1:22">
      <c r="A195" t="s">
        <v>528</v>
      </c>
      <c r="D195" t="s">
        <v>47</v>
      </c>
      <c r="E195" t="s">
        <v>101</v>
      </c>
      <c r="F195" t="s">
        <v>23</v>
      </c>
      <c r="L195" t="s">
        <v>44</v>
      </c>
      <c r="M195" t="s">
        <v>926</v>
      </c>
      <c r="N195" t="s">
        <v>120</v>
      </c>
      <c r="O195">
        <v>2</v>
      </c>
      <c r="V195" t="s">
        <v>188</v>
      </c>
    </row>
    <row r="196" spans="1:22">
      <c r="A196" t="s">
        <v>529</v>
      </c>
      <c r="D196" t="s">
        <v>25</v>
      </c>
      <c r="E196" t="s">
        <v>145</v>
      </c>
      <c r="G196" t="s">
        <v>927</v>
      </c>
      <c r="I196">
        <v>53</v>
      </c>
      <c r="J196">
        <v>17</v>
      </c>
      <c r="K196" t="s">
        <v>133</v>
      </c>
      <c r="L196" t="s">
        <v>142</v>
      </c>
      <c r="M196" t="s">
        <v>928</v>
      </c>
      <c r="N196" t="s">
        <v>126</v>
      </c>
      <c r="O196">
        <v>2</v>
      </c>
      <c r="R196" t="s">
        <v>70</v>
      </c>
      <c r="V196" t="s">
        <v>28</v>
      </c>
    </row>
    <row r="197" spans="1:22">
      <c r="A197" t="s">
        <v>530</v>
      </c>
      <c r="D197" t="s">
        <v>36</v>
      </c>
      <c r="E197" t="s">
        <v>24</v>
      </c>
      <c r="I197">
        <v>2</v>
      </c>
      <c r="J197">
        <v>0</v>
      </c>
      <c r="L197" t="s">
        <v>44</v>
      </c>
      <c r="M197" t="s">
        <v>33</v>
      </c>
      <c r="N197" t="s">
        <v>217</v>
      </c>
      <c r="O197">
        <v>2</v>
      </c>
      <c r="R197" t="s">
        <v>143</v>
      </c>
      <c r="V197" t="s">
        <v>71</v>
      </c>
    </row>
    <row r="198" spans="1:22">
      <c r="A198" t="s">
        <v>531</v>
      </c>
      <c r="D198" t="s">
        <v>36</v>
      </c>
      <c r="E198" t="s">
        <v>24</v>
      </c>
      <c r="F198" t="s">
        <v>23</v>
      </c>
      <c r="I198">
        <v>3</v>
      </c>
      <c r="J198">
        <v>0</v>
      </c>
      <c r="L198" t="s">
        <v>95</v>
      </c>
      <c r="M198" t="s">
        <v>929</v>
      </c>
      <c r="N198" t="s">
        <v>180</v>
      </c>
      <c r="O198">
        <v>3</v>
      </c>
      <c r="P198" t="s">
        <v>31</v>
      </c>
      <c r="Q198" t="s">
        <v>901</v>
      </c>
      <c r="R198" t="s">
        <v>143</v>
      </c>
      <c r="V198" t="s">
        <v>185</v>
      </c>
    </row>
    <row r="199" spans="1:22">
      <c r="A199" t="s">
        <v>532</v>
      </c>
      <c r="D199" t="s">
        <v>25</v>
      </c>
      <c r="E199" t="s">
        <v>24</v>
      </c>
      <c r="I199">
        <v>3</v>
      </c>
      <c r="J199">
        <v>0</v>
      </c>
      <c r="L199" t="s">
        <v>95</v>
      </c>
      <c r="M199" t="s">
        <v>905</v>
      </c>
      <c r="N199" t="s">
        <v>126</v>
      </c>
      <c r="O199">
        <v>2</v>
      </c>
      <c r="R199" t="s">
        <v>143</v>
      </c>
      <c r="V199" t="s">
        <v>185</v>
      </c>
    </row>
    <row r="200" spans="1:22">
      <c r="A200" t="s">
        <v>533</v>
      </c>
      <c r="D200" t="s">
        <v>108</v>
      </c>
      <c r="E200" t="s">
        <v>145</v>
      </c>
      <c r="F200" t="s">
        <v>125</v>
      </c>
      <c r="G200" t="s">
        <v>930</v>
      </c>
      <c r="I200">
        <v>66</v>
      </c>
      <c r="J200">
        <v>41</v>
      </c>
      <c r="K200" t="s">
        <v>690</v>
      </c>
      <c r="L200" t="s">
        <v>142</v>
      </c>
      <c r="M200" t="s">
        <v>931</v>
      </c>
      <c r="N200" t="s">
        <v>626</v>
      </c>
      <c r="O200">
        <v>2</v>
      </c>
      <c r="R200" t="s">
        <v>70</v>
      </c>
      <c r="S200" t="s">
        <v>39</v>
      </c>
      <c r="V200" t="s">
        <v>28</v>
      </c>
    </row>
    <row r="201" spans="1:22">
      <c r="A201" t="s">
        <v>534</v>
      </c>
      <c r="D201" t="s">
        <v>25</v>
      </c>
      <c r="E201" t="s">
        <v>35</v>
      </c>
      <c r="G201" t="s">
        <v>891</v>
      </c>
      <c r="J201">
        <v>2</v>
      </c>
      <c r="L201" t="s">
        <v>95</v>
      </c>
      <c r="M201" t="s">
        <v>194</v>
      </c>
      <c r="N201" t="s">
        <v>128</v>
      </c>
      <c r="O201">
        <v>2</v>
      </c>
      <c r="P201" t="s">
        <v>39</v>
      </c>
      <c r="R201" t="s">
        <v>18</v>
      </c>
      <c r="V201" t="s">
        <v>185</v>
      </c>
    </row>
    <row r="202" spans="1:22">
      <c r="A202" t="s">
        <v>535</v>
      </c>
      <c r="D202" t="s">
        <v>25</v>
      </c>
      <c r="E202" t="s">
        <v>109</v>
      </c>
      <c r="G202" t="s">
        <v>891</v>
      </c>
      <c r="J202">
        <v>3</v>
      </c>
      <c r="L202" t="s">
        <v>142</v>
      </c>
      <c r="M202" t="s">
        <v>932</v>
      </c>
      <c r="N202" t="s">
        <v>123</v>
      </c>
      <c r="O202">
        <v>1</v>
      </c>
      <c r="R202" t="s">
        <v>602</v>
      </c>
      <c r="V202" t="s">
        <v>28</v>
      </c>
    </row>
    <row r="203" spans="1:22">
      <c r="A203" t="s">
        <v>536</v>
      </c>
      <c r="D203" t="s">
        <v>25</v>
      </c>
      <c r="E203" t="s">
        <v>101</v>
      </c>
      <c r="L203" t="s">
        <v>44</v>
      </c>
      <c r="M203" t="s">
        <v>933</v>
      </c>
      <c r="N203" t="s">
        <v>144</v>
      </c>
      <c r="O203">
        <v>1</v>
      </c>
      <c r="T203" t="s">
        <v>618</v>
      </c>
      <c r="V203" t="s">
        <v>188</v>
      </c>
    </row>
    <row r="204" spans="1:22">
      <c r="A204" t="s">
        <v>537</v>
      </c>
      <c r="D204" t="s">
        <v>36</v>
      </c>
      <c r="E204" t="s">
        <v>101</v>
      </c>
      <c r="L204" t="s">
        <v>95</v>
      </c>
      <c r="M204" t="s">
        <v>64</v>
      </c>
      <c r="N204" t="s">
        <v>204</v>
      </c>
      <c r="O204">
        <v>2</v>
      </c>
      <c r="V204" t="s">
        <v>188</v>
      </c>
    </row>
    <row r="205" spans="1:22">
      <c r="A205" t="s">
        <v>538</v>
      </c>
      <c r="D205" t="s">
        <v>47</v>
      </c>
      <c r="E205" t="s">
        <v>24</v>
      </c>
      <c r="F205" t="s">
        <v>23</v>
      </c>
      <c r="I205">
        <v>3</v>
      </c>
      <c r="J205">
        <v>0</v>
      </c>
      <c r="L205" t="s">
        <v>95</v>
      </c>
      <c r="M205" t="s">
        <v>174</v>
      </c>
      <c r="N205" t="s">
        <v>107</v>
      </c>
      <c r="O205">
        <v>2</v>
      </c>
      <c r="R205" t="s">
        <v>143</v>
      </c>
      <c r="V205" t="s">
        <v>185</v>
      </c>
    </row>
    <row r="206" spans="1:22">
      <c r="A206" t="s">
        <v>539</v>
      </c>
      <c r="D206" t="s">
        <v>36</v>
      </c>
      <c r="E206" t="s">
        <v>24</v>
      </c>
      <c r="I206">
        <v>2</v>
      </c>
      <c r="J206">
        <v>0</v>
      </c>
      <c r="L206" t="s">
        <v>44</v>
      </c>
      <c r="M206" t="s">
        <v>934</v>
      </c>
      <c r="N206" t="s">
        <v>202</v>
      </c>
      <c r="O206">
        <v>2</v>
      </c>
      <c r="R206" t="s">
        <v>603</v>
      </c>
      <c r="V206" t="s">
        <v>193</v>
      </c>
    </row>
    <row r="207" spans="1:22">
      <c r="A207" t="s">
        <v>540</v>
      </c>
      <c r="D207" t="s">
        <v>25</v>
      </c>
      <c r="E207" t="s">
        <v>101</v>
      </c>
      <c r="I207">
        <v>0</v>
      </c>
      <c r="J207">
        <v>0</v>
      </c>
      <c r="L207" t="s">
        <v>44</v>
      </c>
      <c r="M207" t="s">
        <v>935</v>
      </c>
      <c r="N207" t="s">
        <v>126</v>
      </c>
      <c r="O207">
        <v>1</v>
      </c>
      <c r="R207" t="s">
        <v>143</v>
      </c>
      <c r="V207" t="s">
        <v>188</v>
      </c>
    </row>
    <row r="208" spans="1:22">
      <c r="A208" t="s">
        <v>541</v>
      </c>
      <c r="D208" t="s">
        <v>25</v>
      </c>
      <c r="E208" t="s">
        <v>24</v>
      </c>
      <c r="I208">
        <v>4</v>
      </c>
      <c r="J208">
        <v>0</v>
      </c>
      <c r="L208" t="s">
        <v>44</v>
      </c>
      <c r="M208" t="s">
        <v>936</v>
      </c>
      <c r="N208" t="s">
        <v>126</v>
      </c>
      <c r="O208">
        <v>1</v>
      </c>
      <c r="V208" t="s">
        <v>188</v>
      </c>
    </row>
    <row r="209" spans="1:22">
      <c r="A209" t="s">
        <v>542</v>
      </c>
      <c r="D209" t="s">
        <v>36</v>
      </c>
      <c r="E209" t="s">
        <v>24</v>
      </c>
      <c r="F209" t="s">
        <v>23</v>
      </c>
      <c r="I209">
        <v>1</v>
      </c>
      <c r="J209">
        <v>0</v>
      </c>
      <c r="L209" t="s">
        <v>44</v>
      </c>
      <c r="M209" t="s">
        <v>174</v>
      </c>
      <c r="N209" t="s">
        <v>679</v>
      </c>
      <c r="O209">
        <v>2</v>
      </c>
      <c r="P209" t="s">
        <v>31</v>
      </c>
      <c r="Q209" t="s">
        <v>60</v>
      </c>
      <c r="R209" t="s">
        <v>70</v>
      </c>
      <c r="V209" t="s">
        <v>71</v>
      </c>
    </row>
    <row r="210" spans="1:22">
      <c r="A210" t="s">
        <v>543</v>
      </c>
      <c r="D210" t="s">
        <v>25</v>
      </c>
      <c r="E210" t="s">
        <v>141</v>
      </c>
      <c r="G210" t="s">
        <v>691</v>
      </c>
      <c r="I210">
        <v>33</v>
      </c>
      <c r="J210">
        <v>3</v>
      </c>
      <c r="L210" t="s">
        <v>95</v>
      </c>
      <c r="M210" t="s">
        <v>919</v>
      </c>
      <c r="N210" t="s">
        <v>133</v>
      </c>
      <c r="O210">
        <v>2</v>
      </c>
      <c r="R210" t="s">
        <v>70</v>
      </c>
      <c r="V210" t="s">
        <v>188</v>
      </c>
    </row>
    <row r="211" spans="1:22">
      <c r="A211" t="s">
        <v>544</v>
      </c>
      <c r="D211" t="s">
        <v>36</v>
      </c>
      <c r="E211" t="s">
        <v>35</v>
      </c>
      <c r="G211" t="s">
        <v>891</v>
      </c>
      <c r="I211">
        <v>4</v>
      </c>
      <c r="J211">
        <v>3</v>
      </c>
      <c r="L211" t="s">
        <v>95</v>
      </c>
      <c r="M211" t="s">
        <v>752</v>
      </c>
      <c r="N211" t="s">
        <v>180</v>
      </c>
      <c r="O211">
        <v>2</v>
      </c>
      <c r="R211" t="s">
        <v>70</v>
      </c>
      <c r="V211" t="s">
        <v>32</v>
      </c>
    </row>
    <row r="212" spans="1:22">
      <c r="A212" t="s">
        <v>545</v>
      </c>
      <c r="D212" t="s">
        <v>47</v>
      </c>
      <c r="E212" t="s">
        <v>101</v>
      </c>
      <c r="L212" t="s">
        <v>95</v>
      </c>
      <c r="M212" t="s">
        <v>754</v>
      </c>
      <c r="N212" t="s">
        <v>190</v>
      </c>
      <c r="O212">
        <v>1</v>
      </c>
      <c r="R212" t="s">
        <v>143</v>
      </c>
      <c r="V212" t="s">
        <v>188</v>
      </c>
    </row>
    <row r="213" spans="1:22">
      <c r="A213" t="s">
        <v>546</v>
      </c>
      <c r="D213" t="s">
        <v>98</v>
      </c>
      <c r="E213" t="s">
        <v>105</v>
      </c>
      <c r="I213">
        <v>4</v>
      </c>
      <c r="J213">
        <v>0</v>
      </c>
      <c r="L213" t="s">
        <v>95</v>
      </c>
      <c r="M213" t="s">
        <v>937</v>
      </c>
      <c r="N213" t="s">
        <v>177</v>
      </c>
      <c r="O213">
        <v>2</v>
      </c>
      <c r="R213" t="s">
        <v>70</v>
      </c>
      <c r="V213" t="s">
        <v>185</v>
      </c>
    </row>
    <row r="214" spans="1:22">
      <c r="A214" t="s">
        <v>547</v>
      </c>
      <c r="D214" t="s">
        <v>36</v>
      </c>
      <c r="E214" t="s">
        <v>101</v>
      </c>
      <c r="L214" t="s">
        <v>44</v>
      </c>
      <c r="M214" t="s">
        <v>938</v>
      </c>
      <c r="N214" t="s">
        <v>692</v>
      </c>
      <c r="O214">
        <v>2</v>
      </c>
      <c r="R214" t="s">
        <v>143</v>
      </c>
      <c r="V214" t="s">
        <v>71</v>
      </c>
    </row>
    <row r="215" spans="1:22">
      <c r="A215" t="s">
        <v>548</v>
      </c>
      <c r="D215" t="s">
        <v>25</v>
      </c>
      <c r="E215" t="s">
        <v>101</v>
      </c>
      <c r="L215" t="s">
        <v>95</v>
      </c>
      <c r="M215" t="s">
        <v>754</v>
      </c>
      <c r="N215" t="s">
        <v>177</v>
      </c>
      <c r="O215">
        <v>1</v>
      </c>
      <c r="P215" t="s">
        <v>39</v>
      </c>
      <c r="R215" t="s">
        <v>39</v>
      </c>
      <c r="S215" t="s">
        <v>39</v>
      </c>
      <c r="V215" t="s">
        <v>188</v>
      </c>
    </row>
    <row r="216" spans="1:22">
      <c r="A216" t="s">
        <v>549</v>
      </c>
      <c r="D216" t="s">
        <v>108</v>
      </c>
      <c r="E216" t="s">
        <v>145</v>
      </c>
      <c r="G216" t="s">
        <v>939</v>
      </c>
      <c r="I216">
        <v>40</v>
      </c>
      <c r="J216">
        <v>12</v>
      </c>
      <c r="K216" t="s">
        <v>113</v>
      </c>
      <c r="L216" t="s">
        <v>95</v>
      </c>
      <c r="M216" t="s">
        <v>940</v>
      </c>
      <c r="N216" t="s">
        <v>128</v>
      </c>
      <c r="O216">
        <v>2</v>
      </c>
      <c r="R216" t="s">
        <v>31</v>
      </c>
      <c r="S216" t="s">
        <v>941</v>
      </c>
      <c r="V216" t="s">
        <v>100</v>
      </c>
    </row>
    <row r="217" spans="1:22">
      <c r="A217" t="s">
        <v>550</v>
      </c>
      <c r="D217" t="s">
        <v>47</v>
      </c>
      <c r="E217" t="s">
        <v>145</v>
      </c>
      <c r="G217" t="s">
        <v>844</v>
      </c>
      <c r="I217">
        <v>32</v>
      </c>
      <c r="J217">
        <v>8</v>
      </c>
      <c r="L217" t="s">
        <v>95</v>
      </c>
      <c r="M217" t="s">
        <v>942</v>
      </c>
      <c r="N217" t="s">
        <v>281</v>
      </c>
      <c r="O217">
        <v>2</v>
      </c>
      <c r="R217" t="s">
        <v>70</v>
      </c>
      <c r="V217" t="s">
        <v>185</v>
      </c>
    </row>
    <row r="218" spans="1:22">
      <c r="A218" t="s">
        <v>551</v>
      </c>
      <c r="D218" t="s">
        <v>47</v>
      </c>
      <c r="E218" t="s">
        <v>24</v>
      </c>
      <c r="I218">
        <v>6</v>
      </c>
      <c r="J218">
        <v>0</v>
      </c>
      <c r="L218" t="s">
        <v>95</v>
      </c>
      <c r="M218" t="s">
        <v>943</v>
      </c>
      <c r="N218" t="s">
        <v>224</v>
      </c>
      <c r="O218">
        <v>2</v>
      </c>
      <c r="R218" t="s">
        <v>143</v>
      </c>
      <c r="V218" t="s">
        <v>185</v>
      </c>
    </row>
    <row r="219" spans="1:22">
      <c r="A219" t="s">
        <v>552</v>
      </c>
      <c r="D219" t="s">
        <v>98</v>
      </c>
      <c r="E219" t="s">
        <v>145</v>
      </c>
      <c r="G219" t="s">
        <v>944</v>
      </c>
      <c r="I219">
        <v>55</v>
      </c>
      <c r="J219">
        <v>17</v>
      </c>
      <c r="L219" t="s">
        <v>693</v>
      </c>
      <c r="M219" t="s">
        <v>945</v>
      </c>
      <c r="N219" t="s">
        <v>99</v>
      </c>
      <c r="O219">
        <v>2</v>
      </c>
      <c r="V219" t="s">
        <v>188</v>
      </c>
    </row>
    <row r="220" spans="1:22">
      <c r="A220" t="s">
        <v>553</v>
      </c>
      <c r="D220" t="s">
        <v>36</v>
      </c>
      <c r="E220" t="s">
        <v>35</v>
      </c>
      <c r="G220" t="s">
        <v>946</v>
      </c>
      <c r="I220">
        <v>3</v>
      </c>
      <c r="J220">
        <v>3</v>
      </c>
      <c r="L220" t="s">
        <v>95</v>
      </c>
      <c r="M220" t="s">
        <v>947</v>
      </c>
      <c r="N220" t="s">
        <v>694</v>
      </c>
      <c r="O220">
        <v>2</v>
      </c>
      <c r="R220" t="s">
        <v>143</v>
      </c>
      <c r="V220" t="s">
        <v>28</v>
      </c>
    </row>
    <row r="221" spans="1:22">
      <c r="A221" t="s">
        <v>554</v>
      </c>
      <c r="D221" t="s">
        <v>47</v>
      </c>
      <c r="E221" t="s">
        <v>24</v>
      </c>
      <c r="I221">
        <v>5</v>
      </c>
      <c r="J221">
        <v>0</v>
      </c>
      <c r="L221" t="s">
        <v>44</v>
      </c>
      <c r="M221" t="s">
        <v>948</v>
      </c>
      <c r="N221" t="s">
        <v>107</v>
      </c>
      <c r="O221">
        <v>1</v>
      </c>
      <c r="R221" t="s">
        <v>70</v>
      </c>
      <c r="V221" t="s">
        <v>185</v>
      </c>
    </row>
    <row r="222" spans="1:22">
      <c r="A222" t="s">
        <v>555</v>
      </c>
      <c r="D222" t="s">
        <v>119</v>
      </c>
      <c r="E222" t="s">
        <v>105</v>
      </c>
      <c r="I222">
        <v>2</v>
      </c>
      <c r="J222">
        <v>0</v>
      </c>
      <c r="L222" t="s">
        <v>142</v>
      </c>
      <c r="M222" t="s">
        <v>174</v>
      </c>
      <c r="N222" t="s">
        <v>146</v>
      </c>
      <c r="O222">
        <v>1</v>
      </c>
      <c r="P222" t="s">
        <v>39</v>
      </c>
      <c r="R222" t="s">
        <v>39</v>
      </c>
      <c r="V222" t="s">
        <v>28</v>
      </c>
    </row>
    <row r="223" spans="1:22">
      <c r="A223" t="s">
        <v>456</v>
      </c>
      <c r="D223" t="s">
        <v>36</v>
      </c>
      <c r="E223" t="s">
        <v>15</v>
      </c>
      <c r="G223" t="s">
        <v>258</v>
      </c>
      <c r="I223">
        <v>12</v>
      </c>
      <c r="J223">
        <v>2</v>
      </c>
      <c r="L223" t="s">
        <v>95</v>
      </c>
      <c r="M223" t="s">
        <v>695</v>
      </c>
      <c r="N223" t="s">
        <v>128</v>
      </c>
      <c r="O223">
        <v>1</v>
      </c>
      <c r="P223" t="s">
        <v>31</v>
      </c>
      <c r="S223" t="s">
        <v>949</v>
      </c>
      <c r="V223" t="s">
        <v>950</v>
      </c>
    </row>
    <row r="224" spans="1:22">
      <c r="A224" t="s">
        <v>457</v>
      </c>
      <c r="D224" t="s">
        <v>25</v>
      </c>
      <c r="E224" t="s">
        <v>183</v>
      </c>
      <c r="F224" t="s">
        <v>23</v>
      </c>
      <c r="I224">
        <v>2</v>
      </c>
      <c r="J224">
        <v>1</v>
      </c>
      <c r="L224" t="s">
        <v>95</v>
      </c>
      <c r="N224" t="s">
        <v>113</v>
      </c>
      <c r="O224">
        <v>1</v>
      </c>
      <c r="P224" t="s">
        <v>26</v>
      </c>
      <c r="R224" t="s">
        <v>31</v>
      </c>
      <c r="V224" t="s">
        <v>185</v>
      </c>
    </row>
    <row r="225" spans="1:22">
      <c r="A225" t="s">
        <v>458</v>
      </c>
      <c r="D225" t="s">
        <v>36</v>
      </c>
      <c r="E225" t="s">
        <v>42</v>
      </c>
      <c r="L225" t="s">
        <v>95</v>
      </c>
      <c r="N225" t="s">
        <v>177</v>
      </c>
      <c r="O225">
        <v>1</v>
      </c>
      <c r="S225" t="s">
        <v>773</v>
      </c>
      <c r="V225" t="s">
        <v>188</v>
      </c>
    </row>
    <row r="226" spans="1:22">
      <c r="A226" t="s">
        <v>459</v>
      </c>
      <c r="D226" t="s">
        <v>47</v>
      </c>
      <c r="E226" t="s">
        <v>42</v>
      </c>
      <c r="F226" t="s">
        <v>106</v>
      </c>
      <c r="L226" t="s">
        <v>95</v>
      </c>
      <c r="N226" t="s">
        <v>34</v>
      </c>
      <c r="O226">
        <v>1</v>
      </c>
      <c r="P226" t="s">
        <v>31</v>
      </c>
      <c r="V226" t="s">
        <v>185</v>
      </c>
    </row>
    <row r="227" spans="1:22">
      <c r="A227" t="s">
        <v>460</v>
      </c>
      <c r="D227" t="s">
        <v>47</v>
      </c>
      <c r="E227" t="s">
        <v>24</v>
      </c>
      <c r="I227">
        <v>6</v>
      </c>
      <c r="J227">
        <v>0</v>
      </c>
      <c r="L227" t="s">
        <v>95</v>
      </c>
      <c r="N227" t="s">
        <v>135</v>
      </c>
      <c r="O227">
        <v>1</v>
      </c>
      <c r="P227" t="s">
        <v>26</v>
      </c>
      <c r="V227" t="s">
        <v>185</v>
      </c>
    </row>
    <row r="228" spans="1:22">
      <c r="A228" t="s">
        <v>461</v>
      </c>
      <c r="D228" t="s">
        <v>47</v>
      </c>
      <c r="E228" t="s">
        <v>35</v>
      </c>
      <c r="F228" t="s">
        <v>23</v>
      </c>
      <c r="G228" t="s">
        <v>260</v>
      </c>
      <c r="I228">
        <v>27</v>
      </c>
      <c r="J228">
        <v>20</v>
      </c>
      <c r="L228" t="s">
        <v>95</v>
      </c>
      <c r="N228" t="s">
        <v>134</v>
      </c>
      <c r="O228">
        <v>1</v>
      </c>
      <c r="P228" t="s">
        <v>26</v>
      </c>
      <c r="V228" t="s">
        <v>188</v>
      </c>
    </row>
    <row r="229" spans="1:22">
      <c r="A229" t="s">
        <v>462</v>
      </c>
      <c r="D229" t="s">
        <v>25</v>
      </c>
      <c r="E229" t="s">
        <v>35</v>
      </c>
      <c r="F229" t="s">
        <v>23</v>
      </c>
      <c r="G229" t="s">
        <v>260</v>
      </c>
      <c r="I229">
        <v>7</v>
      </c>
      <c r="J229">
        <v>6</v>
      </c>
      <c r="L229" t="s">
        <v>95</v>
      </c>
      <c r="N229" t="s">
        <v>128</v>
      </c>
      <c r="O229" t="s">
        <v>147</v>
      </c>
      <c r="P229" t="s">
        <v>31</v>
      </c>
      <c r="V229" t="s">
        <v>580</v>
      </c>
    </row>
    <row r="230" spans="1:22">
      <c r="A230" t="s">
        <v>463</v>
      </c>
      <c r="D230" t="s">
        <v>36</v>
      </c>
      <c r="E230" t="s">
        <v>35</v>
      </c>
      <c r="G230" t="s">
        <v>260</v>
      </c>
      <c r="I230">
        <v>10</v>
      </c>
      <c r="J230">
        <v>2</v>
      </c>
      <c r="L230" t="s">
        <v>95</v>
      </c>
      <c r="M230" t="s">
        <v>695</v>
      </c>
      <c r="N230" t="s">
        <v>696</v>
      </c>
      <c r="O230" t="s">
        <v>58</v>
      </c>
      <c r="S230" t="s">
        <v>773</v>
      </c>
      <c r="V230" t="s">
        <v>261</v>
      </c>
    </row>
    <row r="231" spans="1:22">
      <c r="A231" t="s">
        <v>464</v>
      </c>
      <c r="D231" t="s">
        <v>36</v>
      </c>
      <c r="E231" t="s">
        <v>35</v>
      </c>
      <c r="G231" t="s">
        <v>262</v>
      </c>
      <c r="I231">
        <v>17</v>
      </c>
      <c r="J231">
        <v>8</v>
      </c>
      <c r="L231" t="s">
        <v>95</v>
      </c>
      <c r="N231" t="s">
        <v>697</v>
      </c>
      <c r="O231" t="s">
        <v>147</v>
      </c>
      <c r="P231" t="s">
        <v>26</v>
      </c>
      <c r="V231" t="s">
        <v>185</v>
      </c>
    </row>
    <row r="232" spans="1:22">
      <c r="A232" t="s">
        <v>465</v>
      </c>
      <c r="D232" t="s">
        <v>25</v>
      </c>
      <c r="E232" t="s">
        <v>42</v>
      </c>
      <c r="F232" t="s">
        <v>106</v>
      </c>
      <c r="L232" t="s">
        <v>95</v>
      </c>
      <c r="M232" t="s">
        <v>747</v>
      </c>
      <c r="N232" t="s">
        <v>121</v>
      </c>
      <c r="O232">
        <v>2</v>
      </c>
      <c r="P232" t="s">
        <v>26</v>
      </c>
      <c r="V232" t="s">
        <v>188</v>
      </c>
    </row>
    <row r="233" spans="1:22">
      <c r="A233" t="s">
        <v>466</v>
      </c>
      <c r="D233" t="s">
        <v>36</v>
      </c>
      <c r="E233" t="s">
        <v>35</v>
      </c>
      <c r="G233" t="s">
        <v>263</v>
      </c>
      <c r="I233">
        <v>4</v>
      </c>
      <c r="J233">
        <v>1</v>
      </c>
      <c r="L233" t="s">
        <v>95</v>
      </c>
      <c r="N233" t="s">
        <v>204</v>
      </c>
      <c r="O233">
        <v>1</v>
      </c>
      <c r="P233" t="s">
        <v>31</v>
      </c>
      <c r="Q233" t="s">
        <v>698</v>
      </c>
      <c r="S233" t="s">
        <v>773</v>
      </c>
      <c r="V233" t="s">
        <v>699</v>
      </c>
    </row>
    <row r="234" spans="1:22">
      <c r="A234" t="s">
        <v>467</v>
      </c>
      <c r="D234" t="s">
        <v>25</v>
      </c>
      <c r="E234" t="s">
        <v>35</v>
      </c>
      <c r="G234" t="s">
        <v>951</v>
      </c>
      <c r="I234">
        <v>4</v>
      </c>
      <c r="J234">
        <v>1</v>
      </c>
      <c r="L234" t="s">
        <v>95</v>
      </c>
      <c r="N234" t="s">
        <v>113</v>
      </c>
      <c r="O234">
        <v>1</v>
      </c>
      <c r="P234" t="s">
        <v>18</v>
      </c>
      <c r="V234" t="s">
        <v>188</v>
      </c>
    </row>
    <row r="235" spans="1:22">
      <c r="A235" t="s">
        <v>468</v>
      </c>
      <c r="D235" t="s">
        <v>25</v>
      </c>
      <c r="E235" t="s">
        <v>24</v>
      </c>
      <c r="F235" t="s">
        <v>23</v>
      </c>
      <c r="J235">
        <v>1</v>
      </c>
      <c r="L235" t="s">
        <v>44</v>
      </c>
      <c r="M235" t="s">
        <v>33</v>
      </c>
      <c r="N235" t="s">
        <v>121</v>
      </c>
      <c r="O235">
        <v>1</v>
      </c>
      <c r="P235" t="s">
        <v>26</v>
      </c>
      <c r="V235" t="s">
        <v>185</v>
      </c>
    </row>
    <row r="236" spans="1:22">
      <c r="A236" t="s">
        <v>469</v>
      </c>
      <c r="D236" t="s">
        <v>36</v>
      </c>
      <c r="E236" t="s">
        <v>15</v>
      </c>
      <c r="F236" t="s">
        <v>23</v>
      </c>
      <c r="G236" t="s">
        <v>952</v>
      </c>
      <c r="I236">
        <v>40</v>
      </c>
      <c r="J236">
        <v>23</v>
      </c>
      <c r="K236" t="s">
        <v>190</v>
      </c>
      <c r="L236" t="s">
        <v>95</v>
      </c>
      <c r="M236" t="s">
        <v>116</v>
      </c>
      <c r="N236" t="s">
        <v>113</v>
      </c>
      <c r="O236" t="s">
        <v>953</v>
      </c>
      <c r="P236" t="s">
        <v>31</v>
      </c>
      <c r="S236" t="s">
        <v>893</v>
      </c>
      <c r="V236" t="s">
        <v>185</v>
      </c>
    </row>
    <row r="237" spans="1:22">
      <c r="A237" t="s">
        <v>470</v>
      </c>
      <c r="D237" t="s">
        <v>25</v>
      </c>
      <c r="E237" t="s">
        <v>35</v>
      </c>
      <c r="G237" t="s">
        <v>260</v>
      </c>
      <c r="I237">
        <v>20</v>
      </c>
      <c r="J237">
        <v>7</v>
      </c>
      <c r="L237" t="s">
        <v>95</v>
      </c>
      <c r="M237" t="s">
        <v>33</v>
      </c>
      <c r="N237" t="s">
        <v>117</v>
      </c>
      <c r="O237">
        <v>1</v>
      </c>
      <c r="P237" t="s">
        <v>31</v>
      </c>
      <c r="V237" t="s">
        <v>580</v>
      </c>
    </row>
    <row r="238" spans="1:22">
      <c r="A238" t="s">
        <v>471</v>
      </c>
      <c r="D238" t="s">
        <v>25</v>
      </c>
      <c r="E238" t="s">
        <v>24</v>
      </c>
      <c r="I238">
        <v>12</v>
      </c>
      <c r="J238">
        <v>0</v>
      </c>
      <c r="L238" t="s">
        <v>95</v>
      </c>
      <c r="N238" t="s">
        <v>113</v>
      </c>
      <c r="O238" t="s">
        <v>147</v>
      </c>
      <c r="P238" t="s">
        <v>26</v>
      </c>
      <c r="V238" t="s">
        <v>185</v>
      </c>
    </row>
    <row r="239" spans="1:22">
      <c r="A239" t="s">
        <v>472</v>
      </c>
      <c r="D239" t="s">
        <v>25</v>
      </c>
      <c r="E239" t="s">
        <v>264</v>
      </c>
      <c r="G239" t="s">
        <v>954</v>
      </c>
      <c r="I239">
        <v>15</v>
      </c>
      <c r="J239">
        <v>3</v>
      </c>
      <c r="K239" t="s">
        <v>30</v>
      </c>
      <c r="L239" t="s">
        <v>95</v>
      </c>
      <c r="N239" t="s">
        <v>30</v>
      </c>
      <c r="O239">
        <v>1</v>
      </c>
      <c r="P239" t="s">
        <v>31</v>
      </c>
      <c r="V239" t="s">
        <v>188</v>
      </c>
    </row>
    <row r="240" spans="1:22">
      <c r="A240" t="s">
        <v>473</v>
      </c>
      <c r="D240" t="s">
        <v>25</v>
      </c>
      <c r="E240" t="s">
        <v>42</v>
      </c>
      <c r="F240" t="s">
        <v>106</v>
      </c>
      <c r="L240" t="s">
        <v>44</v>
      </c>
      <c r="M240" t="s">
        <v>955</v>
      </c>
      <c r="N240" t="s">
        <v>144</v>
      </c>
      <c r="O240">
        <v>1</v>
      </c>
      <c r="P240" t="s">
        <v>26</v>
      </c>
      <c r="V240" t="s">
        <v>185</v>
      </c>
    </row>
    <row r="241" spans="1:22">
      <c r="A241" t="s">
        <v>474</v>
      </c>
      <c r="D241" t="s">
        <v>36</v>
      </c>
      <c r="E241" t="s">
        <v>15</v>
      </c>
      <c r="F241" t="s">
        <v>23</v>
      </c>
      <c r="G241" t="s">
        <v>956</v>
      </c>
      <c r="I241">
        <v>31</v>
      </c>
      <c r="J241">
        <v>16</v>
      </c>
      <c r="K241" t="s">
        <v>113</v>
      </c>
      <c r="L241" t="s">
        <v>138</v>
      </c>
      <c r="N241" t="s">
        <v>265</v>
      </c>
      <c r="O241">
        <v>1</v>
      </c>
      <c r="P241" t="s">
        <v>40</v>
      </c>
      <c r="R241" t="s">
        <v>45</v>
      </c>
      <c r="V241" t="s">
        <v>188</v>
      </c>
    </row>
    <row r="242" spans="1:22">
      <c r="A242" t="s">
        <v>556</v>
      </c>
      <c r="D242" t="s">
        <v>41</v>
      </c>
      <c r="E242" t="s">
        <v>24</v>
      </c>
      <c r="I242">
        <v>3</v>
      </c>
      <c r="J242">
        <v>0</v>
      </c>
      <c r="L242" t="s">
        <v>17</v>
      </c>
      <c r="N242" t="s">
        <v>129</v>
      </c>
      <c r="O242">
        <v>1</v>
      </c>
      <c r="P242" t="s">
        <v>39</v>
      </c>
      <c r="R242" t="s">
        <v>31</v>
      </c>
    </row>
    <row r="243" spans="1:22">
      <c r="A243" t="s">
        <v>475</v>
      </c>
      <c r="D243" t="s">
        <v>41</v>
      </c>
      <c r="E243" t="s">
        <v>101</v>
      </c>
      <c r="L243" t="s">
        <v>17</v>
      </c>
      <c r="M243" t="s">
        <v>174</v>
      </c>
      <c r="N243" t="s">
        <v>135</v>
      </c>
      <c r="O243">
        <v>1</v>
      </c>
      <c r="R243" t="s">
        <v>100</v>
      </c>
    </row>
    <row r="244" spans="1:22">
      <c r="A244" t="s">
        <v>476</v>
      </c>
      <c r="D244" t="s">
        <v>36</v>
      </c>
      <c r="E244" t="s">
        <v>24</v>
      </c>
      <c r="G244" t="s">
        <v>957</v>
      </c>
      <c r="I244">
        <v>18</v>
      </c>
      <c r="J244">
        <v>0</v>
      </c>
      <c r="L244" t="s">
        <v>44</v>
      </c>
      <c r="M244" t="s">
        <v>174</v>
      </c>
      <c r="N244" t="s">
        <v>266</v>
      </c>
      <c r="O244">
        <v>2</v>
      </c>
      <c r="R244" t="s">
        <v>268</v>
      </c>
      <c r="S244" t="s">
        <v>39</v>
      </c>
      <c r="V244" t="s">
        <v>591</v>
      </c>
    </row>
    <row r="245" spans="1:22">
      <c r="A245" t="s">
        <v>477</v>
      </c>
      <c r="D245" t="s">
        <v>36</v>
      </c>
      <c r="E245" t="s">
        <v>24</v>
      </c>
      <c r="F245" t="s">
        <v>23</v>
      </c>
      <c r="I245">
        <v>4</v>
      </c>
      <c r="J245">
        <v>0</v>
      </c>
      <c r="L245" t="s">
        <v>95</v>
      </c>
      <c r="M245" t="s">
        <v>194</v>
      </c>
      <c r="N245" t="s">
        <v>172</v>
      </c>
      <c r="O245">
        <v>3</v>
      </c>
      <c r="P245" t="s">
        <v>728</v>
      </c>
      <c r="R245" t="s">
        <v>958</v>
      </c>
      <c r="S245" t="s">
        <v>959</v>
      </c>
      <c r="V245" t="s">
        <v>592</v>
      </c>
    </row>
    <row r="246" spans="1:22">
      <c r="A246" t="s">
        <v>478</v>
      </c>
      <c r="D246" t="s">
        <v>47</v>
      </c>
      <c r="E246" t="s">
        <v>35</v>
      </c>
      <c r="F246" t="s">
        <v>23</v>
      </c>
      <c r="G246" t="s">
        <v>960</v>
      </c>
      <c r="I246">
        <v>2</v>
      </c>
      <c r="J246">
        <v>2</v>
      </c>
      <c r="L246" t="s">
        <v>95</v>
      </c>
      <c r="M246" t="s">
        <v>906</v>
      </c>
      <c r="N246" t="s">
        <v>134</v>
      </c>
      <c r="O246">
        <v>1</v>
      </c>
      <c r="P246" t="s">
        <v>39</v>
      </c>
      <c r="R246" t="s">
        <v>176</v>
      </c>
      <c r="S246" t="s">
        <v>39</v>
      </c>
      <c r="V246" t="s">
        <v>185</v>
      </c>
    </row>
    <row r="247" spans="1:22">
      <c r="A247" t="s">
        <v>479</v>
      </c>
      <c r="D247" t="s">
        <v>191</v>
      </c>
      <c r="E247" t="s">
        <v>101</v>
      </c>
      <c r="L247" t="s">
        <v>17</v>
      </c>
      <c r="M247" t="s">
        <v>174</v>
      </c>
      <c r="N247" t="s">
        <v>136</v>
      </c>
      <c r="O247">
        <v>1</v>
      </c>
      <c r="V247" t="s">
        <v>27</v>
      </c>
    </row>
    <row r="248" spans="1:22">
      <c r="A248" t="s">
        <v>480</v>
      </c>
      <c r="D248" t="s">
        <v>25</v>
      </c>
      <c r="E248" t="s">
        <v>183</v>
      </c>
      <c r="F248" t="s">
        <v>23</v>
      </c>
      <c r="I248">
        <v>4</v>
      </c>
      <c r="J248">
        <v>1</v>
      </c>
      <c r="L248" t="s">
        <v>138</v>
      </c>
      <c r="M248" t="s">
        <v>756</v>
      </c>
      <c r="N248" t="s">
        <v>38</v>
      </c>
      <c r="O248">
        <v>3</v>
      </c>
      <c r="P248" t="s">
        <v>39</v>
      </c>
      <c r="R248" t="s">
        <v>39</v>
      </c>
      <c r="V248" t="s">
        <v>45</v>
      </c>
    </row>
    <row r="249" spans="1:22">
      <c r="A249" t="s">
        <v>481</v>
      </c>
      <c r="D249" t="s">
        <v>36</v>
      </c>
      <c r="E249" t="s">
        <v>35</v>
      </c>
      <c r="F249" t="s">
        <v>23</v>
      </c>
      <c r="G249" t="s">
        <v>961</v>
      </c>
      <c r="I249">
        <v>3</v>
      </c>
      <c r="J249">
        <v>2</v>
      </c>
      <c r="L249" t="s">
        <v>95</v>
      </c>
      <c r="M249" t="s">
        <v>194</v>
      </c>
      <c r="N249" t="s">
        <v>962</v>
      </c>
      <c r="O249">
        <v>2</v>
      </c>
      <c r="P249" t="s">
        <v>39</v>
      </c>
      <c r="R249" t="s">
        <v>31</v>
      </c>
      <c r="S249" t="s">
        <v>963</v>
      </c>
      <c r="V249" t="s">
        <v>267</v>
      </c>
    </row>
    <row r="250" spans="1:22">
      <c r="A250" t="s">
        <v>482</v>
      </c>
      <c r="D250" t="s">
        <v>47</v>
      </c>
      <c r="E250" t="s">
        <v>101</v>
      </c>
      <c r="F250" t="s">
        <v>23</v>
      </c>
      <c r="I250">
        <v>2</v>
      </c>
      <c r="L250" t="s">
        <v>17</v>
      </c>
      <c r="M250" t="s">
        <v>194</v>
      </c>
      <c r="N250" t="s">
        <v>146</v>
      </c>
      <c r="O250">
        <v>1</v>
      </c>
      <c r="P250" t="s">
        <v>39</v>
      </c>
      <c r="R250" t="s">
        <v>268</v>
      </c>
      <c r="S250" t="s">
        <v>964</v>
      </c>
      <c r="V250" t="s">
        <v>700</v>
      </c>
    </row>
    <row r="251" spans="1:22">
      <c r="A251" t="s">
        <v>483</v>
      </c>
      <c r="D251" t="s">
        <v>25</v>
      </c>
      <c r="E251" t="s">
        <v>42</v>
      </c>
      <c r="F251" t="s">
        <v>14</v>
      </c>
      <c r="I251">
        <v>1</v>
      </c>
      <c r="J251">
        <v>0</v>
      </c>
      <c r="L251" t="s">
        <v>95</v>
      </c>
      <c r="M251" t="s">
        <v>64</v>
      </c>
      <c r="N251" t="s">
        <v>114</v>
      </c>
      <c r="O251">
        <v>6</v>
      </c>
      <c r="P251" t="s">
        <v>39</v>
      </c>
      <c r="R251" t="s">
        <v>581</v>
      </c>
      <c r="V251" t="s">
        <v>701</v>
      </c>
    </row>
    <row r="252" spans="1:22">
      <c r="A252" t="s">
        <v>484</v>
      </c>
      <c r="D252" t="s">
        <v>25</v>
      </c>
      <c r="E252" t="s">
        <v>42</v>
      </c>
      <c r="L252" t="s">
        <v>95</v>
      </c>
      <c r="N252" t="s">
        <v>234</v>
      </c>
      <c r="O252">
        <v>1</v>
      </c>
      <c r="P252" t="s">
        <v>39</v>
      </c>
      <c r="R252" t="s">
        <v>269</v>
      </c>
      <c r="S252" t="s">
        <v>39</v>
      </c>
      <c r="V252" t="s">
        <v>270</v>
      </c>
    </row>
    <row r="253" spans="1:22">
      <c r="A253" t="s">
        <v>485</v>
      </c>
      <c r="D253" t="s">
        <v>36</v>
      </c>
      <c r="E253" t="s">
        <v>24</v>
      </c>
      <c r="F253" t="s">
        <v>23</v>
      </c>
      <c r="G253" t="s">
        <v>965</v>
      </c>
      <c r="I253">
        <v>6</v>
      </c>
      <c r="J253">
        <v>0</v>
      </c>
      <c r="L253" t="s">
        <v>95</v>
      </c>
      <c r="M253" t="s">
        <v>194</v>
      </c>
      <c r="N253" t="s">
        <v>217</v>
      </c>
      <c r="O253">
        <v>1</v>
      </c>
      <c r="P253" t="s">
        <v>966</v>
      </c>
      <c r="R253" t="s">
        <v>196</v>
      </c>
      <c r="S253" t="s">
        <v>66</v>
      </c>
      <c r="V253" t="s">
        <v>185</v>
      </c>
    </row>
    <row r="254" spans="1:22">
      <c r="A254" t="s">
        <v>486</v>
      </c>
      <c r="D254" t="s">
        <v>25</v>
      </c>
      <c r="E254" t="s">
        <v>24</v>
      </c>
      <c r="F254" t="s">
        <v>23</v>
      </c>
      <c r="I254">
        <v>1</v>
      </c>
      <c r="J254">
        <v>0</v>
      </c>
      <c r="L254" t="s">
        <v>634</v>
      </c>
      <c r="N254" t="s">
        <v>211</v>
      </c>
      <c r="O254">
        <v>1</v>
      </c>
      <c r="P254" t="s">
        <v>39</v>
      </c>
      <c r="R254" t="s">
        <v>66</v>
      </c>
      <c r="V254" t="s">
        <v>633</v>
      </c>
    </row>
    <row r="255" spans="1:22">
      <c r="A255" t="s">
        <v>487</v>
      </c>
      <c r="L255" t="s">
        <v>17</v>
      </c>
      <c r="M255" t="s">
        <v>174</v>
      </c>
      <c r="N255" t="s">
        <v>133</v>
      </c>
      <c r="O255">
        <v>1</v>
      </c>
      <c r="V255" t="s">
        <v>702</v>
      </c>
    </row>
    <row r="256" spans="1:22">
      <c r="A256" t="s">
        <v>488</v>
      </c>
      <c r="D256" t="s">
        <v>36</v>
      </c>
      <c r="E256" t="s">
        <v>35</v>
      </c>
      <c r="F256" t="s">
        <v>23</v>
      </c>
      <c r="G256" t="s">
        <v>703</v>
      </c>
      <c r="I256">
        <v>11</v>
      </c>
      <c r="J256">
        <v>4</v>
      </c>
      <c r="L256" t="s">
        <v>138</v>
      </c>
      <c r="M256" t="s">
        <v>756</v>
      </c>
      <c r="N256" t="s">
        <v>146</v>
      </c>
      <c r="O256">
        <v>1</v>
      </c>
      <c r="P256" t="s">
        <v>39</v>
      </c>
      <c r="R256" t="s">
        <v>125</v>
      </c>
      <c r="S256" t="s">
        <v>868</v>
      </c>
      <c r="V256" t="s">
        <v>704</v>
      </c>
    </row>
    <row r="257" spans="1:22">
      <c r="A257" t="s">
        <v>489</v>
      </c>
      <c r="D257" t="s">
        <v>47</v>
      </c>
      <c r="E257" t="s">
        <v>24</v>
      </c>
      <c r="I257">
        <v>5</v>
      </c>
      <c r="J257">
        <v>0</v>
      </c>
      <c r="L257" t="s">
        <v>44</v>
      </c>
      <c r="N257" t="s">
        <v>146</v>
      </c>
      <c r="O257">
        <v>2</v>
      </c>
      <c r="P257" t="s">
        <v>39</v>
      </c>
      <c r="R257" t="s">
        <v>39</v>
      </c>
      <c r="S257" t="s">
        <v>39</v>
      </c>
      <c r="V257" t="s">
        <v>704</v>
      </c>
    </row>
    <row r="258" spans="1:22">
      <c r="A258" t="s">
        <v>62</v>
      </c>
      <c r="D258" t="s">
        <v>51</v>
      </c>
      <c r="E258" t="s">
        <v>24</v>
      </c>
      <c r="I258">
        <v>3</v>
      </c>
      <c r="J258">
        <v>0</v>
      </c>
      <c r="L258" t="s">
        <v>17</v>
      </c>
      <c r="N258" t="s">
        <v>967</v>
      </c>
      <c r="O258">
        <v>2</v>
      </c>
      <c r="P258" t="s">
        <v>39</v>
      </c>
      <c r="V258" t="s">
        <v>628</v>
      </c>
    </row>
    <row r="259" spans="1:22">
      <c r="A259" t="s">
        <v>490</v>
      </c>
      <c r="D259" t="s">
        <v>51</v>
      </c>
      <c r="E259" t="s">
        <v>42</v>
      </c>
      <c r="F259" t="s">
        <v>14</v>
      </c>
      <c r="L259" t="s">
        <v>17</v>
      </c>
      <c r="M259" t="s">
        <v>174</v>
      </c>
      <c r="N259" t="s">
        <v>118</v>
      </c>
      <c r="O259" t="s">
        <v>968</v>
      </c>
      <c r="V259" t="s">
        <v>623</v>
      </c>
    </row>
    <row r="260" spans="1:22">
      <c r="A260" t="s">
        <v>491</v>
      </c>
      <c r="D260" t="s">
        <v>36</v>
      </c>
      <c r="E260" t="s">
        <v>35</v>
      </c>
      <c r="G260" t="s">
        <v>951</v>
      </c>
      <c r="I260">
        <v>6</v>
      </c>
      <c r="J260">
        <v>4</v>
      </c>
      <c r="K260" t="s">
        <v>146</v>
      </c>
      <c r="L260" t="s">
        <v>95</v>
      </c>
      <c r="M260" t="s">
        <v>64</v>
      </c>
      <c r="N260" t="s">
        <v>133</v>
      </c>
      <c r="O260">
        <v>3</v>
      </c>
      <c r="R260" t="s">
        <v>271</v>
      </c>
      <c r="S260" t="s">
        <v>66</v>
      </c>
      <c r="V260" t="s">
        <v>272</v>
      </c>
    </row>
    <row r="261" spans="1:22">
      <c r="A261" t="s">
        <v>492</v>
      </c>
      <c r="D261" t="s">
        <v>25</v>
      </c>
      <c r="E261" t="s">
        <v>101</v>
      </c>
      <c r="L261" t="s">
        <v>95</v>
      </c>
      <c r="M261" t="s">
        <v>174</v>
      </c>
      <c r="N261" t="s">
        <v>273</v>
      </c>
      <c r="O261">
        <v>2</v>
      </c>
      <c r="R261" t="s">
        <v>39</v>
      </c>
      <c r="S261" t="s">
        <v>176</v>
      </c>
      <c r="V261" t="s">
        <v>176</v>
      </c>
    </row>
    <row r="262" spans="1:22">
      <c r="A262" t="s">
        <v>493</v>
      </c>
      <c r="D262" t="s">
        <v>25</v>
      </c>
      <c r="E262" t="s">
        <v>705</v>
      </c>
      <c r="G262" t="s">
        <v>969</v>
      </c>
      <c r="I262">
        <v>23</v>
      </c>
      <c r="J262">
        <v>14</v>
      </c>
      <c r="K262" t="s">
        <v>201</v>
      </c>
      <c r="L262" t="s">
        <v>138</v>
      </c>
      <c r="N262" t="s">
        <v>113</v>
      </c>
      <c r="O262">
        <v>1</v>
      </c>
      <c r="P262" t="s">
        <v>31</v>
      </c>
      <c r="Q262" t="s">
        <v>274</v>
      </c>
      <c r="R262" t="s">
        <v>31</v>
      </c>
      <c r="S262" t="s">
        <v>582</v>
      </c>
      <c r="V262" t="s">
        <v>193</v>
      </c>
    </row>
    <row r="263" spans="1:22">
      <c r="A263" t="s">
        <v>494</v>
      </c>
      <c r="D263" t="s">
        <v>36</v>
      </c>
      <c r="E263" t="s">
        <v>24</v>
      </c>
      <c r="F263" t="s">
        <v>23</v>
      </c>
      <c r="G263" t="s">
        <v>706</v>
      </c>
      <c r="I263">
        <v>7</v>
      </c>
      <c r="J263">
        <v>0</v>
      </c>
      <c r="L263" t="s">
        <v>95</v>
      </c>
      <c r="N263" t="s">
        <v>707</v>
      </c>
      <c r="O263">
        <v>4</v>
      </c>
      <c r="P263" t="s">
        <v>39</v>
      </c>
      <c r="R263" t="s">
        <v>187</v>
      </c>
      <c r="S263" t="s">
        <v>773</v>
      </c>
      <c r="V263" t="s">
        <v>195</v>
      </c>
    </row>
    <row r="264" spans="1:22">
      <c r="A264" t="s">
        <v>495</v>
      </c>
      <c r="D264" t="s">
        <v>16</v>
      </c>
      <c r="E264" t="s">
        <v>15</v>
      </c>
      <c r="F264" t="s">
        <v>23</v>
      </c>
      <c r="G264" t="s">
        <v>708</v>
      </c>
      <c r="I264">
        <v>14</v>
      </c>
      <c r="J264">
        <v>11</v>
      </c>
      <c r="K264" t="s">
        <v>275</v>
      </c>
      <c r="L264" t="s">
        <v>970</v>
      </c>
      <c r="N264" t="s">
        <v>102</v>
      </c>
      <c r="O264">
        <v>2</v>
      </c>
      <c r="P264" t="s">
        <v>31</v>
      </c>
      <c r="V264" t="s">
        <v>276</v>
      </c>
    </row>
    <row r="265" spans="1:22">
      <c r="A265" t="s">
        <v>496</v>
      </c>
      <c r="D265" t="s">
        <v>36</v>
      </c>
      <c r="E265" t="s">
        <v>24</v>
      </c>
      <c r="F265" t="s">
        <v>23</v>
      </c>
      <c r="L265" t="s">
        <v>95</v>
      </c>
      <c r="N265" t="s">
        <v>277</v>
      </c>
      <c r="O265">
        <v>1</v>
      </c>
      <c r="P265" t="s">
        <v>45</v>
      </c>
      <c r="S265" t="s">
        <v>971</v>
      </c>
      <c r="V265" t="s">
        <v>972</v>
      </c>
    </row>
    <row r="266" spans="1:22">
      <c r="A266" t="s">
        <v>497</v>
      </c>
      <c r="D266" t="s">
        <v>41</v>
      </c>
      <c r="E266" t="s">
        <v>35</v>
      </c>
      <c r="G266" t="s">
        <v>973</v>
      </c>
      <c r="I266">
        <v>3</v>
      </c>
      <c r="J266">
        <v>2</v>
      </c>
      <c r="K266" t="s">
        <v>186</v>
      </c>
      <c r="L266" t="s">
        <v>17</v>
      </c>
      <c r="N266" t="s">
        <v>120</v>
      </c>
      <c r="O266">
        <v>1</v>
      </c>
      <c r="P266" t="s">
        <v>278</v>
      </c>
      <c r="V266" t="s">
        <v>279</v>
      </c>
    </row>
    <row r="267" spans="1:22">
      <c r="A267" t="s">
        <v>498</v>
      </c>
      <c r="D267" t="s">
        <v>25</v>
      </c>
      <c r="E267" t="s">
        <v>24</v>
      </c>
      <c r="F267" t="s">
        <v>23</v>
      </c>
      <c r="L267" t="s">
        <v>95</v>
      </c>
      <c r="M267" t="s">
        <v>756</v>
      </c>
      <c r="N267" t="s">
        <v>974</v>
      </c>
      <c r="O267">
        <v>2</v>
      </c>
      <c r="P267" t="s">
        <v>182</v>
      </c>
      <c r="V267" t="s">
        <v>975</v>
      </c>
    </row>
    <row r="268" spans="1:22">
      <c r="A268" t="s">
        <v>499</v>
      </c>
      <c r="D268" t="s">
        <v>36</v>
      </c>
      <c r="E268" t="s">
        <v>35</v>
      </c>
      <c r="F268" t="s">
        <v>23</v>
      </c>
      <c r="G268" t="s">
        <v>976</v>
      </c>
      <c r="I268">
        <v>18</v>
      </c>
      <c r="J268">
        <v>4</v>
      </c>
      <c r="K268" t="s">
        <v>213</v>
      </c>
      <c r="L268" t="s">
        <v>95</v>
      </c>
      <c r="M268" t="s">
        <v>595</v>
      </c>
      <c r="N268" t="s">
        <v>280</v>
      </c>
      <c r="O268">
        <v>2</v>
      </c>
      <c r="P268" t="s">
        <v>31</v>
      </c>
      <c r="Q268" t="s">
        <v>65</v>
      </c>
      <c r="S268" t="s">
        <v>977</v>
      </c>
      <c r="V268" t="s">
        <v>978</v>
      </c>
    </row>
    <row r="269" spans="1:22">
      <c r="A269" t="s">
        <v>500</v>
      </c>
      <c r="B269" t="s">
        <v>124</v>
      </c>
      <c r="D269" t="s">
        <v>47</v>
      </c>
      <c r="E269" t="s">
        <v>24</v>
      </c>
      <c r="F269" t="s">
        <v>23</v>
      </c>
      <c r="G269" t="s">
        <v>729</v>
      </c>
      <c r="I269">
        <v>20</v>
      </c>
      <c r="J269">
        <v>1</v>
      </c>
      <c r="K269" t="s">
        <v>124</v>
      </c>
      <c r="L269" t="s">
        <v>95</v>
      </c>
      <c r="M269" t="s">
        <v>174</v>
      </c>
      <c r="N269" t="s">
        <v>730</v>
      </c>
      <c r="O269">
        <v>2</v>
      </c>
      <c r="P269" t="s">
        <v>39</v>
      </c>
      <c r="R269" t="s">
        <v>176</v>
      </c>
      <c r="S269" t="s">
        <v>39</v>
      </c>
      <c r="T269" t="s">
        <v>124</v>
      </c>
      <c r="U269" t="s">
        <v>124</v>
      </c>
      <c r="V269" t="s">
        <v>185</v>
      </c>
    </row>
    <row r="270" spans="1:22">
      <c r="A270" t="s">
        <v>501</v>
      </c>
      <c r="D270" t="s">
        <v>25</v>
      </c>
      <c r="E270" t="s">
        <v>35</v>
      </c>
      <c r="F270" t="s">
        <v>23</v>
      </c>
      <c r="G270" t="s">
        <v>957</v>
      </c>
      <c r="I270">
        <v>14</v>
      </c>
      <c r="J270">
        <v>5</v>
      </c>
      <c r="L270" t="s">
        <v>95</v>
      </c>
      <c r="M270" t="s">
        <v>979</v>
      </c>
      <c r="N270" t="s">
        <v>234</v>
      </c>
      <c r="O270">
        <v>2</v>
      </c>
      <c r="P270" t="s">
        <v>31</v>
      </c>
      <c r="Q270" t="s">
        <v>63</v>
      </c>
      <c r="S270" t="s">
        <v>980</v>
      </c>
      <c r="V270" t="s">
        <v>981</v>
      </c>
    </row>
    <row r="271" spans="1:22">
      <c r="A271" t="s">
        <v>557</v>
      </c>
      <c r="D271" t="s">
        <v>709</v>
      </c>
      <c r="E271" t="s">
        <v>145</v>
      </c>
      <c r="F271" t="s">
        <v>710</v>
      </c>
      <c r="G271" t="s">
        <v>982</v>
      </c>
      <c r="I271">
        <v>19</v>
      </c>
      <c r="J271">
        <v>9</v>
      </c>
      <c r="K271" t="s">
        <v>236</v>
      </c>
      <c r="L271" t="s">
        <v>95</v>
      </c>
      <c r="M271" t="s">
        <v>983</v>
      </c>
      <c r="N271" t="s">
        <v>117</v>
      </c>
      <c r="O271">
        <v>1</v>
      </c>
      <c r="P271" t="s">
        <v>31</v>
      </c>
      <c r="Q271" t="s">
        <v>63</v>
      </c>
      <c r="S271" t="s">
        <v>576</v>
      </c>
    </row>
    <row r="272" spans="1:22">
      <c r="A272" t="s">
        <v>502</v>
      </c>
      <c r="D272" t="s">
        <v>36</v>
      </c>
      <c r="E272" t="s">
        <v>35</v>
      </c>
      <c r="G272" t="s">
        <v>891</v>
      </c>
      <c r="J272">
        <v>2</v>
      </c>
      <c r="L272" t="s">
        <v>95</v>
      </c>
      <c r="N272" t="s">
        <v>99</v>
      </c>
      <c r="O272">
        <v>1</v>
      </c>
      <c r="R272" t="s">
        <v>31</v>
      </c>
      <c r="S272" t="s">
        <v>984</v>
      </c>
      <c r="V272" t="s">
        <v>185</v>
      </c>
    </row>
    <row r="273" spans="1:22">
      <c r="A273" t="s">
        <v>503</v>
      </c>
      <c r="D273" t="s">
        <v>36</v>
      </c>
      <c r="E273" t="s">
        <v>15</v>
      </c>
      <c r="G273" t="s">
        <v>985</v>
      </c>
      <c r="J273">
        <v>12</v>
      </c>
      <c r="K273" t="s">
        <v>281</v>
      </c>
      <c r="L273" t="s">
        <v>95</v>
      </c>
      <c r="N273" t="s">
        <v>96</v>
      </c>
      <c r="O273">
        <v>1</v>
      </c>
      <c r="P273" t="s">
        <v>149</v>
      </c>
      <c r="V273" t="s">
        <v>28</v>
      </c>
    </row>
    <row r="274" spans="1:22">
      <c r="A274" t="s">
        <v>504</v>
      </c>
      <c r="D274" t="s">
        <v>36</v>
      </c>
      <c r="E274" t="s">
        <v>15</v>
      </c>
      <c r="F274" t="s">
        <v>29</v>
      </c>
      <c r="G274" t="s">
        <v>986</v>
      </c>
      <c r="H274" t="s">
        <v>987</v>
      </c>
      <c r="J274">
        <v>23</v>
      </c>
      <c r="K274" t="s">
        <v>120</v>
      </c>
      <c r="L274" t="s">
        <v>95</v>
      </c>
      <c r="M274" t="s">
        <v>64</v>
      </c>
      <c r="N274" t="s">
        <v>99</v>
      </c>
      <c r="O274">
        <v>2</v>
      </c>
      <c r="R274" t="s">
        <v>31</v>
      </c>
      <c r="S274" t="s">
        <v>576</v>
      </c>
    </row>
    <row r="275" spans="1:22">
      <c r="A275" t="s">
        <v>505</v>
      </c>
      <c r="D275" t="s">
        <v>36</v>
      </c>
      <c r="E275" t="s">
        <v>35</v>
      </c>
      <c r="G275" t="s">
        <v>891</v>
      </c>
      <c r="J275">
        <v>1</v>
      </c>
      <c r="L275" t="s">
        <v>148</v>
      </c>
      <c r="N275" t="s">
        <v>99</v>
      </c>
      <c r="O275">
        <v>1</v>
      </c>
      <c r="S275" t="s">
        <v>988</v>
      </c>
      <c r="V275" t="s">
        <v>185</v>
      </c>
    </row>
    <row r="276" spans="1:22">
      <c r="A276" t="s">
        <v>506</v>
      </c>
      <c r="D276" t="s">
        <v>36</v>
      </c>
      <c r="E276" t="s">
        <v>15</v>
      </c>
      <c r="F276" t="s">
        <v>23</v>
      </c>
      <c r="G276" t="s">
        <v>989</v>
      </c>
      <c r="I276">
        <v>40</v>
      </c>
      <c r="J276">
        <v>13</v>
      </c>
      <c r="K276" t="s">
        <v>134</v>
      </c>
      <c r="L276" t="s">
        <v>95</v>
      </c>
      <c r="M276" t="s">
        <v>64</v>
      </c>
      <c r="N276" t="s">
        <v>202</v>
      </c>
      <c r="O276">
        <v>3</v>
      </c>
      <c r="S276" t="s">
        <v>39</v>
      </c>
    </row>
    <row r="277" spans="1:22">
      <c r="A277" t="s">
        <v>558</v>
      </c>
      <c r="D277" t="s">
        <v>25</v>
      </c>
      <c r="E277" t="s">
        <v>42</v>
      </c>
      <c r="F277" t="s">
        <v>14</v>
      </c>
      <c r="G277" t="s">
        <v>594</v>
      </c>
      <c r="I277">
        <v>4</v>
      </c>
      <c r="J277">
        <v>0</v>
      </c>
      <c r="L277" t="s">
        <v>17</v>
      </c>
      <c r="N277" t="s">
        <v>126</v>
      </c>
      <c r="O277">
        <v>2</v>
      </c>
      <c r="P277" t="s">
        <v>21</v>
      </c>
      <c r="R277" t="s">
        <v>100</v>
      </c>
      <c r="S277" t="s">
        <v>21</v>
      </c>
      <c r="V277" t="s">
        <v>711</v>
      </c>
    </row>
    <row r="278" spans="1:22">
      <c r="A278" t="s">
        <v>559</v>
      </c>
      <c r="D278" t="s">
        <v>41</v>
      </c>
      <c r="E278" t="s">
        <v>101</v>
      </c>
      <c r="G278" t="s">
        <v>731</v>
      </c>
      <c r="I278">
        <v>12</v>
      </c>
      <c r="J278">
        <v>8</v>
      </c>
      <c r="L278" t="s">
        <v>17</v>
      </c>
      <c r="M278" t="s">
        <v>194</v>
      </c>
      <c r="N278" t="s">
        <v>120</v>
      </c>
      <c r="O278">
        <v>1</v>
      </c>
      <c r="P278" t="s">
        <v>21</v>
      </c>
      <c r="R278" t="s">
        <v>627</v>
      </c>
      <c r="S278" t="s">
        <v>100</v>
      </c>
      <c r="V278" t="s">
        <v>187</v>
      </c>
    </row>
    <row r="279" spans="1:22">
      <c r="A279" t="s">
        <v>560</v>
      </c>
      <c r="D279" t="s">
        <v>41</v>
      </c>
      <c r="E279" t="s">
        <v>24</v>
      </c>
      <c r="F279" t="s">
        <v>14</v>
      </c>
      <c r="G279" t="s">
        <v>990</v>
      </c>
      <c r="I279">
        <v>1</v>
      </c>
      <c r="J279">
        <v>0</v>
      </c>
      <c r="L279" t="s">
        <v>17</v>
      </c>
      <c r="N279" t="s">
        <v>146</v>
      </c>
      <c r="O279">
        <v>1</v>
      </c>
      <c r="P279" t="s">
        <v>21</v>
      </c>
      <c r="R279" t="s">
        <v>100</v>
      </c>
      <c r="S279" t="s">
        <v>21</v>
      </c>
      <c r="V279" t="s">
        <v>45</v>
      </c>
    </row>
    <row r="280" spans="1:22">
      <c r="A280" t="s">
        <v>561</v>
      </c>
      <c r="D280" t="s">
        <v>41</v>
      </c>
      <c r="E280" t="s">
        <v>24</v>
      </c>
      <c r="F280" t="s">
        <v>14</v>
      </c>
      <c r="G280" t="s">
        <v>991</v>
      </c>
      <c r="I280">
        <v>4</v>
      </c>
      <c r="J280">
        <v>0</v>
      </c>
      <c r="L280" t="s">
        <v>17</v>
      </c>
      <c r="N280" t="s">
        <v>120</v>
      </c>
      <c r="O280">
        <v>1</v>
      </c>
      <c r="P280" t="s">
        <v>21</v>
      </c>
      <c r="R280" t="s">
        <v>21</v>
      </c>
      <c r="S280" t="s">
        <v>21</v>
      </c>
      <c r="V280" t="s">
        <v>45</v>
      </c>
    </row>
    <row r="281" spans="1:22">
      <c r="A281" t="s">
        <v>562</v>
      </c>
      <c r="D281" t="s">
        <v>41</v>
      </c>
      <c r="E281" t="s">
        <v>35</v>
      </c>
      <c r="G281" t="s">
        <v>620</v>
      </c>
      <c r="I281">
        <v>4</v>
      </c>
      <c r="J281">
        <v>2</v>
      </c>
      <c r="K281" t="s">
        <v>146</v>
      </c>
      <c r="L281" t="s">
        <v>17</v>
      </c>
      <c r="N281" t="s">
        <v>224</v>
      </c>
      <c r="O281">
        <v>2</v>
      </c>
      <c r="P281" t="s">
        <v>21</v>
      </c>
      <c r="R281" t="s">
        <v>21</v>
      </c>
      <c r="S281" t="s">
        <v>21</v>
      </c>
      <c r="V281" t="s">
        <v>45</v>
      </c>
    </row>
    <row r="282" spans="1:22">
      <c r="A282" t="s">
        <v>563</v>
      </c>
      <c r="D282" t="s">
        <v>41</v>
      </c>
      <c r="E282" t="s">
        <v>24</v>
      </c>
      <c r="F282" t="s">
        <v>14</v>
      </c>
      <c r="G282" t="s">
        <v>992</v>
      </c>
      <c r="I282">
        <v>13</v>
      </c>
      <c r="J282">
        <v>0</v>
      </c>
      <c r="L282" t="s">
        <v>17</v>
      </c>
      <c r="M282" t="s">
        <v>174</v>
      </c>
      <c r="N282" t="s">
        <v>224</v>
      </c>
      <c r="O282">
        <v>1</v>
      </c>
      <c r="P282" t="s">
        <v>21</v>
      </c>
      <c r="R282" t="s">
        <v>21</v>
      </c>
      <c r="S282" t="s">
        <v>21</v>
      </c>
      <c r="V282" t="s">
        <v>45</v>
      </c>
    </row>
    <row r="283" spans="1:22">
      <c r="A283" t="s">
        <v>564</v>
      </c>
      <c r="D283" t="s">
        <v>25</v>
      </c>
      <c r="E283" t="s">
        <v>24</v>
      </c>
      <c r="I283">
        <v>3</v>
      </c>
      <c r="J283">
        <v>0</v>
      </c>
      <c r="L283" t="s">
        <v>95</v>
      </c>
      <c r="M283" t="s">
        <v>64</v>
      </c>
      <c r="N283" t="s">
        <v>117</v>
      </c>
      <c r="O283">
        <v>1</v>
      </c>
      <c r="P283" t="s">
        <v>39</v>
      </c>
      <c r="R283" t="s">
        <v>604</v>
      </c>
      <c r="V283" t="s">
        <v>712</v>
      </c>
    </row>
    <row r="284" spans="1:22">
      <c r="A284" t="s">
        <v>565</v>
      </c>
      <c r="D284" t="s">
        <v>36</v>
      </c>
      <c r="E284" t="s">
        <v>101</v>
      </c>
      <c r="I284">
        <v>1</v>
      </c>
      <c r="J284">
        <v>0</v>
      </c>
      <c r="L284" t="s">
        <v>17</v>
      </c>
      <c r="M284" t="s">
        <v>205</v>
      </c>
      <c r="N284" t="s">
        <v>993</v>
      </c>
      <c r="O284">
        <v>2</v>
      </c>
      <c r="P284" t="s">
        <v>21</v>
      </c>
      <c r="R284" t="s">
        <v>21</v>
      </c>
    </row>
    <row r="285" spans="1:22">
      <c r="A285" t="s">
        <v>566</v>
      </c>
      <c r="D285" t="s">
        <v>36</v>
      </c>
      <c r="E285" t="s">
        <v>101</v>
      </c>
      <c r="F285" t="s">
        <v>23</v>
      </c>
      <c r="L285" t="s">
        <v>95</v>
      </c>
      <c r="M285" t="s">
        <v>194</v>
      </c>
      <c r="N285" t="s">
        <v>37</v>
      </c>
      <c r="O285">
        <v>1</v>
      </c>
      <c r="P285" t="s">
        <v>39</v>
      </c>
      <c r="R285" t="s">
        <v>48</v>
      </c>
      <c r="S285" t="s">
        <v>151</v>
      </c>
      <c r="V285" t="s">
        <v>629</v>
      </c>
    </row>
    <row r="286" spans="1:22">
      <c r="A286" t="s">
        <v>567</v>
      </c>
      <c r="D286" t="s">
        <v>36</v>
      </c>
      <c r="E286" t="s">
        <v>109</v>
      </c>
      <c r="F286" t="s">
        <v>23</v>
      </c>
      <c r="G286" t="s">
        <v>594</v>
      </c>
      <c r="I286">
        <v>33</v>
      </c>
      <c r="J286">
        <v>4</v>
      </c>
      <c r="L286" t="s">
        <v>95</v>
      </c>
      <c r="M286" t="s">
        <v>116</v>
      </c>
      <c r="N286" t="s">
        <v>225</v>
      </c>
      <c r="O286">
        <v>1</v>
      </c>
      <c r="P286" t="s">
        <v>182</v>
      </c>
      <c r="R286" t="s">
        <v>151</v>
      </c>
      <c r="S286" t="s">
        <v>994</v>
      </c>
      <c r="V286" t="s">
        <v>605</v>
      </c>
    </row>
    <row r="287" spans="1:22">
      <c r="A287" t="s">
        <v>507</v>
      </c>
      <c r="D287" t="s">
        <v>36</v>
      </c>
      <c r="E287" t="s">
        <v>995</v>
      </c>
      <c r="F287" t="s">
        <v>23</v>
      </c>
      <c r="G287" t="s">
        <v>996</v>
      </c>
      <c r="I287">
        <v>77</v>
      </c>
      <c r="J287">
        <v>40</v>
      </c>
      <c r="K287" t="s">
        <v>113</v>
      </c>
      <c r="L287" t="s">
        <v>95</v>
      </c>
      <c r="M287" t="s">
        <v>194</v>
      </c>
      <c r="N287" t="s">
        <v>997</v>
      </c>
      <c r="O287">
        <v>1</v>
      </c>
      <c r="R287" t="s">
        <v>282</v>
      </c>
      <c r="S287" t="s">
        <v>31</v>
      </c>
      <c r="V287" t="s">
        <v>185</v>
      </c>
    </row>
    <row r="288" spans="1:22">
      <c r="A288" t="s">
        <v>568</v>
      </c>
      <c r="C288" t="s">
        <v>713</v>
      </c>
      <c r="D288" t="s">
        <v>98</v>
      </c>
      <c r="E288" t="s">
        <v>105</v>
      </c>
      <c r="F288" t="s">
        <v>23</v>
      </c>
      <c r="I288">
        <v>2</v>
      </c>
      <c r="J288">
        <v>0</v>
      </c>
      <c r="L288" t="s">
        <v>714</v>
      </c>
      <c r="M288" t="s">
        <v>621</v>
      </c>
      <c r="N288" t="s">
        <v>619</v>
      </c>
      <c r="O288">
        <v>1</v>
      </c>
      <c r="P288" t="s">
        <v>715</v>
      </c>
      <c r="Q288" t="s">
        <v>716</v>
      </c>
      <c r="R288" t="s">
        <v>717</v>
      </c>
      <c r="V288" t="s">
        <v>718</v>
      </c>
    </row>
    <row r="289" spans="1:22">
      <c r="A289" t="s">
        <v>569</v>
      </c>
      <c r="C289" t="s">
        <v>998</v>
      </c>
      <c r="D289" t="s">
        <v>36</v>
      </c>
      <c r="E289" t="s">
        <v>35</v>
      </c>
      <c r="F289" t="s">
        <v>23</v>
      </c>
      <c r="I289">
        <v>4</v>
      </c>
      <c r="J289">
        <v>1</v>
      </c>
      <c r="L289" t="s">
        <v>95</v>
      </c>
      <c r="N289" t="s">
        <v>177</v>
      </c>
      <c r="O289">
        <v>3</v>
      </c>
      <c r="P289" t="s">
        <v>999</v>
      </c>
      <c r="S289" t="s">
        <v>773</v>
      </c>
    </row>
    <row r="290" spans="1:22">
      <c r="A290" t="s">
        <v>508</v>
      </c>
      <c r="D290" t="s">
        <v>36</v>
      </c>
      <c r="E290" t="s">
        <v>42</v>
      </c>
      <c r="F290" t="s">
        <v>106</v>
      </c>
      <c r="L290" t="s">
        <v>624</v>
      </c>
      <c r="M290" t="s">
        <v>1000</v>
      </c>
      <c r="N290" t="s">
        <v>593</v>
      </c>
      <c r="O290">
        <v>2</v>
      </c>
      <c r="P290" t="s">
        <v>39</v>
      </c>
      <c r="R290" t="s">
        <v>283</v>
      </c>
      <c r="V290"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2024-12-06T11:22:20Z</dcterms:modified>
  <cp:category/>
  <cp:contentStatus/>
</cp:coreProperties>
</file>