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F91CF8BD-0545-422F-8A4E-D102F94C5EE7}"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3" i="20"/>
  <c r="U22" i="20"/>
  <c r="U34" i="20"/>
  <c r="U37" i="20"/>
  <c r="U42" i="20"/>
  <c r="U43" i="20"/>
  <c r="U46" i="20"/>
  <c r="U47" i="20"/>
  <c r="U48" i="20"/>
  <c r="U49" i="20"/>
  <c r="A4" i="20"/>
  <c r="C4" i="20"/>
  <c r="D4" i="20"/>
  <c r="E4" i="20"/>
  <c r="I4" i="20"/>
  <c r="J4" i="20" s="1"/>
  <c r="K4" i="20" a="1"/>
  <c r="K4" i="20" s="1"/>
  <c r="L4" i="20" s="1"/>
  <c r="M4" i="20" s="1" a="1"/>
  <c r="M4" i="20" s="1"/>
  <c r="N4" i="20"/>
  <c r="O4" i="20"/>
  <c r="P4" i="20"/>
  <c r="Q4" i="20" s="1"/>
  <c r="R4" i="20" s="1" a="1"/>
  <c r="R4" i="20" s="1"/>
  <c r="S4" i="20"/>
  <c r="U4" i="20" s="1"/>
  <c r="T4" i="20"/>
  <c r="W4" i="20"/>
  <c r="X4" i="20"/>
  <c r="Y4" i="20"/>
  <c r="Z4" i="20"/>
  <c r="AA4" i="20"/>
  <c r="AB4" i="20" s="1"/>
  <c r="AC4" i="20"/>
  <c r="A5" i="20"/>
  <c r="C5" i="20"/>
  <c r="D5" i="20"/>
  <c r="E5" i="20"/>
  <c r="I5" i="20"/>
  <c r="J5" i="20" s="1"/>
  <c r="K5" i="20" a="1"/>
  <c r="K5" i="20" s="1"/>
  <c r="L5" i="20" s="1"/>
  <c r="M5" i="20" s="1" a="1"/>
  <c r="M5" i="20" s="1"/>
  <c r="N5" i="20"/>
  <c r="O5" i="20"/>
  <c r="P5" i="20"/>
  <c r="Q5" i="20" s="1"/>
  <c r="R5" i="20" s="1" a="1"/>
  <c r="R5" i="20" s="1"/>
  <c r="S5" i="20"/>
  <c r="U5" i="20" s="1"/>
  <c r="T5" i="20"/>
  <c r="W5" i="20"/>
  <c r="X5" i="20"/>
  <c r="Y5" i="20"/>
  <c r="Z5" i="20"/>
  <c r="AA5" i="20"/>
  <c r="AB5" i="20"/>
  <c r="AC5" i="20"/>
  <c r="A6" i="20"/>
  <c r="C6" i="20"/>
  <c r="D6" i="20"/>
  <c r="E6" i="20"/>
  <c r="I6" i="20"/>
  <c r="J6" i="20" s="1"/>
  <c r="K6" i="20" a="1"/>
  <c r="K6" i="20" s="1"/>
  <c r="L6" i="20" s="1"/>
  <c r="M6" i="20" s="1" a="1"/>
  <c r="M6" i="20" s="1"/>
  <c r="N6" i="20"/>
  <c r="O6" i="20"/>
  <c r="P6" i="20"/>
  <c r="Q6" i="20" s="1"/>
  <c r="R6" i="20" s="1" a="1"/>
  <c r="R6" i="20" s="1"/>
  <c r="S6" i="20"/>
  <c r="U6" i="20" s="1"/>
  <c r="T6" i="20"/>
  <c r="W6" i="20"/>
  <c r="X6" i="20"/>
  <c r="Z6" i="20"/>
  <c r="Y6" i="20" s="1"/>
  <c r="AA6" i="20"/>
  <c r="AB6" i="20" s="1"/>
  <c r="AC6" i="20"/>
  <c r="A7" i="20"/>
  <c r="C7" i="20"/>
  <c r="D7" i="20"/>
  <c r="E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I8" i="20"/>
  <c r="J8" i="20"/>
  <c r="K8" i="20" a="1"/>
  <c r="K8" i="20" s="1"/>
  <c r="L8" i="20" s="1"/>
  <c r="M8" i="20" s="1" a="1"/>
  <c r="M8" i="20" s="1"/>
  <c r="N8" i="20"/>
  <c r="O8" i="20"/>
  <c r="P8" i="20"/>
  <c r="Q8" i="20" s="1"/>
  <c r="R8" i="20" s="1" a="1"/>
  <c r="R8" i="20" s="1"/>
  <c r="S8" i="20"/>
  <c r="V8" i="20" s="1"/>
  <c r="T8" i="20"/>
  <c r="W8" i="20"/>
  <c r="X8" i="20"/>
  <c r="Y8" i="20"/>
  <c r="Z8" i="20"/>
  <c r="AA8" i="20"/>
  <c r="AB8" i="20"/>
  <c r="AC8" i="20"/>
  <c r="A9" i="20"/>
  <c r="C9" i="20"/>
  <c r="D9" i="20"/>
  <c r="E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I10" i="20"/>
  <c r="J10" i="20"/>
  <c r="K10" i="20" a="1"/>
  <c r="K10" i="20" s="1"/>
  <c r="L10" i="20" s="1"/>
  <c r="M10" i="20" s="1" a="1"/>
  <c r="M10" i="20" s="1"/>
  <c r="N10" i="20"/>
  <c r="O10" i="20"/>
  <c r="P10" i="20"/>
  <c r="Q10" i="20" s="1"/>
  <c r="R10" i="20" s="1" a="1"/>
  <c r="R10" i="20" s="1"/>
  <c r="S10" i="20"/>
  <c r="V10" i="20" s="1"/>
  <c r="T10" i="20"/>
  <c r="W10" i="20"/>
  <c r="X10" i="20"/>
  <c r="Y10" i="20"/>
  <c r="Z10" i="20"/>
  <c r="AA10" i="20"/>
  <c r="AB10" i="20" s="1"/>
  <c r="AC10" i="20"/>
  <c r="A11" i="20"/>
  <c r="C11" i="20"/>
  <c r="D11" i="20"/>
  <c r="E11" i="20"/>
  <c r="I11" i="20"/>
  <c r="J11" i="20" s="1"/>
  <c r="K11" i="20" a="1"/>
  <c r="K11" i="20"/>
  <c r="L11" i="20" s="1"/>
  <c r="M11" i="20" s="1" a="1"/>
  <c r="M11" i="20" s="1"/>
  <c r="N11" i="20"/>
  <c r="O11" i="20"/>
  <c r="P11" i="20"/>
  <c r="Q11" i="20"/>
  <c r="R11" i="20" a="1"/>
  <c r="R11" i="20" s="1"/>
  <c r="S11" i="20"/>
  <c r="U11" i="20" s="1"/>
  <c r="T11" i="20"/>
  <c r="W11" i="20"/>
  <c r="X11" i="20"/>
  <c r="Y11" i="20"/>
  <c r="Z11" i="20"/>
  <c r="AA11" i="20"/>
  <c r="AB11" i="20" s="1"/>
  <c r="AC11" i="20"/>
  <c r="A12" i="20"/>
  <c r="C12" i="20"/>
  <c r="D12" i="20"/>
  <c r="E12" i="20"/>
  <c r="I12" i="20"/>
  <c r="J12" i="20" s="1"/>
  <c r="K12" i="20" a="1"/>
  <c r="K12" i="20"/>
  <c r="L12" i="20"/>
  <c r="M12" i="20" s="1" a="1"/>
  <c r="M12" i="20" s="1"/>
  <c r="N12" i="20"/>
  <c r="O12" i="20"/>
  <c r="P12" i="20"/>
  <c r="Q12" i="20" s="1"/>
  <c r="R12" i="20" s="1" a="1"/>
  <c r="R12" i="20" s="1"/>
  <c r="S12" i="20"/>
  <c r="U12" i="20" s="1"/>
  <c r="T12" i="20"/>
  <c r="W12" i="20"/>
  <c r="X12" i="20"/>
  <c r="Y12" i="20"/>
  <c r="Z12" i="20"/>
  <c r="AA12" i="20"/>
  <c r="AB12" i="20" s="1"/>
  <c r="AC12" i="20"/>
  <c r="A13" i="20"/>
  <c r="C13" i="20"/>
  <c r="D13" i="20"/>
  <c r="E13" i="20"/>
  <c r="I13" i="20"/>
  <c r="J13" i="20" s="1"/>
  <c r="K13" i="20" a="1"/>
  <c r="K13" i="20"/>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I15" i="20"/>
  <c r="J15" i="20" s="1"/>
  <c r="K15" i="20" a="1"/>
  <c r="K15" i="20" s="1"/>
  <c r="L15" i="20" s="1"/>
  <c r="M15" i="20" s="1" a="1"/>
  <c r="M15" i="20" s="1"/>
  <c r="N15" i="20"/>
  <c r="O15" i="20"/>
  <c r="P15" i="20"/>
  <c r="Q15" i="20" s="1"/>
  <c r="R15" i="20" s="1" a="1"/>
  <c r="R15" i="20" s="1"/>
  <c r="S15" i="20"/>
  <c r="U15" i="20" s="1"/>
  <c r="T15" i="20"/>
  <c r="W15" i="20"/>
  <c r="X15" i="20"/>
  <c r="Y15" i="20"/>
  <c r="Z15" i="20"/>
  <c r="AA15" i="20"/>
  <c r="AB15" i="20" s="1"/>
  <c r="AC15" i="20"/>
  <c r="A16" i="20"/>
  <c r="C16" i="20"/>
  <c r="D16" i="20"/>
  <c r="E16" i="20"/>
  <c r="I16" i="20"/>
  <c r="J16" i="20" s="1"/>
  <c r="K16" i="20" a="1"/>
  <c r="K16" i="20" s="1"/>
  <c r="L16" i="20" s="1"/>
  <c r="M16" i="20" s="1" a="1"/>
  <c r="M16" i="20" s="1"/>
  <c r="N16" i="20"/>
  <c r="O16" i="20"/>
  <c r="P16" i="20"/>
  <c r="Q16" i="20" s="1"/>
  <c r="R16" i="20" s="1" a="1"/>
  <c r="R16" i="20" s="1"/>
  <c r="S16" i="20"/>
  <c r="U16" i="20" s="1"/>
  <c r="T16" i="20"/>
  <c r="W16" i="20"/>
  <c r="X16" i="20"/>
  <c r="Z16" i="20" s="1"/>
  <c r="Y16" i="20" s="1"/>
  <c r="AA16" i="20"/>
  <c r="AB16" i="20"/>
  <c r="AC16" i="20"/>
  <c r="A17" i="20"/>
  <c r="C17" i="20"/>
  <c r="D17" i="20"/>
  <c r="E17" i="20"/>
  <c r="I17" i="20"/>
  <c r="J17" i="20" s="1"/>
  <c r="K17" i="20" a="1"/>
  <c r="K17" i="20" s="1"/>
  <c r="L17" i="20" s="1"/>
  <c r="M17" i="20" s="1" a="1"/>
  <c r="M17" i="20" s="1"/>
  <c r="N17" i="20"/>
  <c r="O17" i="20"/>
  <c r="P17" i="20"/>
  <c r="Q17" i="20" s="1"/>
  <c r="R17" i="20" s="1" a="1"/>
  <c r="R17" i="20" s="1"/>
  <c r="S17" i="20"/>
  <c r="U17" i="20" s="1"/>
  <c r="T17" i="20"/>
  <c r="W17" i="20"/>
  <c r="X17" i="20"/>
  <c r="Z17" i="20"/>
  <c r="Y17" i="20" s="1"/>
  <c r="AA17" i="20"/>
  <c r="AB17" i="20" s="1"/>
  <c r="AC17" i="20"/>
  <c r="A18" i="20"/>
  <c r="C18" i="20"/>
  <c r="D18" i="20"/>
  <c r="E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I19" i="20"/>
  <c r="J19" i="20"/>
  <c r="K19" i="20" a="1"/>
  <c r="K19" i="20" s="1"/>
  <c r="L19" i="20" s="1"/>
  <c r="M19" i="20" s="1" a="1"/>
  <c r="M19" i="20" s="1"/>
  <c r="N19" i="20"/>
  <c r="O19" i="20"/>
  <c r="P19" i="20"/>
  <c r="Q19" i="20" s="1"/>
  <c r="R19" i="20" s="1" a="1"/>
  <c r="R19" i="20" s="1"/>
  <c r="S19" i="20"/>
  <c r="U19" i="20" s="1"/>
  <c r="T19" i="20"/>
  <c r="W19" i="20"/>
  <c r="X19" i="20"/>
  <c r="Y19" i="20"/>
  <c r="Z19" i="20"/>
  <c r="AA19" i="20"/>
  <c r="AB19" i="20" s="1"/>
  <c r="AC19" i="20"/>
  <c r="A20" i="20"/>
  <c r="C20" i="20"/>
  <c r="D20" i="20"/>
  <c r="E20" i="20"/>
  <c r="I20" i="20"/>
  <c r="J20" i="20"/>
  <c r="K20" i="20" a="1"/>
  <c r="K20" i="20"/>
  <c r="L20" i="20"/>
  <c r="M20" i="20" s="1" a="1"/>
  <c r="M20" i="20" s="1"/>
  <c r="N20" i="20"/>
  <c r="O20" i="20"/>
  <c r="P20" i="20"/>
  <c r="Q20" i="20" s="1"/>
  <c r="R20" i="20" s="1" a="1"/>
  <c r="R20" i="20" s="1"/>
  <c r="S20" i="20"/>
  <c r="V20" i="20" s="1"/>
  <c r="T20" i="20"/>
  <c r="W20" i="20"/>
  <c r="X20" i="20"/>
  <c r="Y20" i="20"/>
  <c r="Z20" i="20"/>
  <c r="AA20" i="20"/>
  <c r="AB20" i="20" s="1"/>
  <c r="AC20" i="20"/>
  <c r="A21" i="20"/>
  <c r="C21" i="20"/>
  <c r="D21" i="20"/>
  <c r="E21" i="20"/>
  <c r="I21" i="20"/>
  <c r="J21" i="20" s="1"/>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I22" i="20"/>
  <c r="J22" i="20" s="1"/>
  <c r="K22" i="20" a="1"/>
  <c r="K22" i="20" s="1"/>
  <c r="L22" i="20" s="1"/>
  <c r="M22" i="20" s="1" a="1"/>
  <c r="M22" i="20" s="1"/>
  <c r="N22" i="20"/>
  <c r="O22" i="20"/>
  <c r="P22" i="20"/>
  <c r="Q22" i="20" s="1"/>
  <c r="R22" i="20" s="1" a="1"/>
  <c r="R22" i="20" s="1"/>
  <c r="S22" i="20"/>
  <c r="T22" i="20"/>
  <c r="W22" i="20"/>
  <c r="X22" i="20"/>
  <c r="Z22" i="20" s="1"/>
  <c r="Y22" i="20" s="1"/>
  <c r="AA22" i="20"/>
  <c r="AB22" i="20"/>
  <c r="AC22" i="20"/>
  <c r="A23" i="20"/>
  <c r="C23" i="20"/>
  <c r="D23" i="20"/>
  <c r="E23" i="20"/>
  <c r="I23" i="20"/>
  <c r="J23" i="20" s="1"/>
  <c r="K23" i="20" a="1"/>
  <c r="K23" i="20" s="1"/>
  <c r="L23" i="20" s="1"/>
  <c r="M23" i="20" s="1" a="1"/>
  <c r="M23" i="20" s="1"/>
  <c r="N23" i="20"/>
  <c r="O23" i="20"/>
  <c r="P23" i="20"/>
  <c r="Q23" i="20"/>
  <c r="R23" i="20" s="1" a="1"/>
  <c r="R23" i="20" s="1"/>
  <c r="S23" i="20"/>
  <c r="V23" i="20" s="1"/>
  <c r="T23" i="20"/>
  <c r="W23" i="20"/>
  <c r="X23" i="20"/>
  <c r="Y23" i="20"/>
  <c r="Z23" i="20"/>
  <c r="AA23" i="20"/>
  <c r="AB23" i="20" s="1"/>
  <c r="AC23" i="20"/>
  <c r="A24" i="20"/>
  <c r="C24" i="20"/>
  <c r="D24" i="20"/>
  <c r="E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I25" i="20"/>
  <c r="J25" i="20" s="1"/>
  <c r="K25" i="20" a="1"/>
  <c r="K25" i="20" s="1"/>
  <c r="L25" i="20" s="1"/>
  <c r="M25" i="20" s="1" a="1"/>
  <c r="M25" i="20" s="1"/>
  <c r="N25" i="20"/>
  <c r="O25" i="20"/>
  <c r="P25" i="20"/>
  <c r="Q25" i="20" s="1"/>
  <c r="R25" i="20" s="1" a="1"/>
  <c r="R25" i="20" s="1"/>
  <c r="S25" i="20"/>
  <c r="U25" i="20" s="1"/>
  <c r="T25" i="20"/>
  <c r="W25" i="20"/>
  <c r="X25" i="20"/>
  <c r="Y25" i="20"/>
  <c r="Z25" i="20"/>
  <c r="AA25" i="20"/>
  <c r="AB25" i="20" s="1"/>
  <c r="AC25" i="20"/>
  <c r="A26" i="20"/>
  <c r="C26" i="20"/>
  <c r="D26" i="20"/>
  <c r="E26" i="20"/>
  <c r="I26" i="20"/>
  <c r="J26" i="20"/>
  <c r="K26" i="20" a="1"/>
  <c r="K26" i="20"/>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I27" i="20"/>
  <c r="J27" i="20" s="1"/>
  <c r="K27" i="20" a="1"/>
  <c r="K27" i="20"/>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I30" i="20"/>
  <c r="J30" i="20"/>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I33" i="20"/>
  <c r="J33" i="20"/>
  <c r="K33" i="20" a="1"/>
  <c r="K33" i="20" s="1"/>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I34" i="20"/>
  <c r="J34" i="20" s="1"/>
  <c r="K34" i="20" a="1"/>
  <c r="K34" i="20" s="1"/>
  <c r="L34" i="20" s="1"/>
  <c r="M34" i="20" s="1" a="1"/>
  <c r="M34" i="20" s="1"/>
  <c r="N34" i="20"/>
  <c r="O34" i="20"/>
  <c r="P34" i="20"/>
  <c r="Q34" i="20" s="1"/>
  <c r="R34" i="20" s="1" a="1"/>
  <c r="R34" i="20" s="1"/>
  <c r="S34" i="20"/>
  <c r="T34" i="20"/>
  <c r="W34" i="20"/>
  <c r="X34" i="20"/>
  <c r="Y34" i="20"/>
  <c r="Z34" i="20"/>
  <c r="AA34" i="20"/>
  <c r="AB34" i="20" s="1"/>
  <c r="AC34" i="20"/>
  <c r="A35" i="20"/>
  <c r="C35" i="20"/>
  <c r="D35" i="20"/>
  <c r="E35" i="20"/>
  <c r="I35" i="20"/>
  <c r="J35" i="20" s="1"/>
  <c r="K35" i="20" a="1"/>
  <c r="K35" i="20" s="1"/>
  <c r="L35" i="20" s="1"/>
  <c r="M35" i="20" s="1" a="1"/>
  <c r="M35" i="20" s="1"/>
  <c r="N35" i="20"/>
  <c r="O35" i="20"/>
  <c r="P35" i="20"/>
  <c r="Q35" i="20" s="1"/>
  <c r="R35" i="20" s="1" a="1"/>
  <c r="R35" i="20" s="1"/>
  <c r="S35" i="20"/>
  <c r="V35" i="20" s="1"/>
  <c r="T35" i="20"/>
  <c r="W35" i="20"/>
  <c r="X35" i="20"/>
  <c r="Z35" i="20"/>
  <c r="Y35" i="20" s="1"/>
  <c r="AA35" i="20"/>
  <c r="AB35" i="20" s="1"/>
  <c r="AC35" i="20"/>
  <c r="A36" i="20"/>
  <c r="C36" i="20"/>
  <c r="D36" i="20"/>
  <c r="E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c r="AC36" i="20"/>
  <c r="A37" i="20"/>
  <c r="C37" i="20"/>
  <c r="D37" i="20"/>
  <c r="E37" i="20"/>
  <c r="I37" i="20"/>
  <c r="J37" i="20" s="1"/>
  <c r="K37" i="20" a="1"/>
  <c r="K37" i="20" s="1"/>
  <c r="L37" i="20" s="1"/>
  <c r="M37" i="20" s="1" a="1"/>
  <c r="M37" i="20" s="1"/>
  <c r="N37" i="20"/>
  <c r="O37" i="20"/>
  <c r="P37" i="20"/>
  <c r="Q37" i="20" s="1"/>
  <c r="R37" i="20" s="1" a="1"/>
  <c r="R37" i="20" s="1"/>
  <c r="S37" i="20"/>
  <c r="T37" i="20"/>
  <c r="W37" i="20"/>
  <c r="X37" i="20"/>
  <c r="Y37" i="20"/>
  <c r="Z37" i="20"/>
  <c r="AA37" i="20"/>
  <c r="AB37" i="20" s="1"/>
  <c r="AC37" i="20"/>
  <c r="A38" i="20"/>
  <c r="C38" i="20"/>
  <c r="D38" i="20"/>
  <c r="E38" i="20"/>
  <c r="I38" i="20"/>
  <c r="J38" i="20" s="1"/>
  <c r="K38" i="20" a="1"/>
  <c r="K38" i="20" s="1"/>
  <c r="L38" i="20" s="1"/>
  <c r="M38" i="20" s="1" a="1"/>
  <c r="M38" i="20" s="1"/>
  <c r="N38" i="20"/>
  <c r="O38" i="20"/>
  <c r="P38" i="20"/>
  <c r="Q38" i="20" s="1"/>
  <c r="R38" i="20" s="1" a="1"/>
  <c r="R38" i="20" s="1"/>
  <c r="S38" i="20"/>
  <c r="V38" i="20" s="1"/>
  <c r="T38" i="20"/>
  <c r="W38" i="20"/>
  <c r="X38" i="20"/>
  <c r="Y38" i="20"/>
  <c r="Z38" i="20"/>
  <c r="AA38" i="20"/>
  <c r="AB38" i="20" s="1"/>
  <c r="AC38" i="20"/>
  <c r="A39" i="20"/>
  <c r="C39" i="20"/>
  <c r="D39" i="20"/>
  <c r="E39" i="20"/>
  <c r="I39" i="20"/>
  <c r="J39" i="20" s="1"/>
  <c r="K39" i="20" a="1"/>
  <c r="K39" i="20" s="1"/>
  <c r="L39" i="20" s="1"/>
  <c r="M39" i="20" s="1" a="1"/>
  <c r="M39" i="20" s="1"/>
  <c r="N39" i="20"/>
  <c r="O39" i="20"/>
  <c r="P39" i="20"/>
  <c r="Q39" i="20" s="1"/>
  <c r="R39" i="20" s="1" a="1"/>
  <c r="R39" i="20" s="1"/>
  <c r="S39" i="20"/>
  <c r="U39" i="20" s="1"/>
  <c r="T39" i="20"/>
  <c r="W39" i="20"/>
  <c r="X39" i="20"/>
  <c r="Z39" i="20"/>
  <c r="Y39" i="20" s="1"/>
  <c r="AA39" i="20"/>
  <c r="AB39" i="20" s="1"/>
  <c r="AC39" i="20"/>
  <c r="A40" i="20"/>
  <c r="C40" i="20"/>
  <c r="D40" i="20"/>
  <c r="E40" i="20"/>
  <c r="I40" i="20"/>
  <c r="J40" i="20" s="1"/>
  <c r="K40" i="20" a="1"/>
  <c r="K40" i="20"/>
  <c r="L40" i="20" s="1"/>
  <c r="M40" i="20" s="1" a="1"/>
  <c r="M40" i="20" s="1"/>
  <c r="N40" i="20"/>
  <c r="O40" i="20"/>
  <c r="P40" i="20"/>
  <c r="Q40" i="20" s="1"/>
  <c r="R40" i="20" s="1" a="1"/>
  <c r="R40" i="20" s="1"/>
  <c r="S40" i="20"/>
  <c r="U40" i="20" s="1"/>
  <c r="T40" i="20"/>
  <c r="W40" i="20"/>
  <c r="X40" i="20"/>
  <c r="Y40" i="20"/>
  <c r="Z40" i="20"/>
  <c r="AA40" i="20"/>
  <c r="AB40" i="20" s="1"/>
  <c r="AC40" i="20"/>
  <c r="A41" i="20"/>
  <c r="C41" i="20"/>
  <c r="D41" i="20"/>
  <c r="E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I42" i="20"/>
  <c r="J42" i="20"/>
  <c r="K42" i="20" a="1"/>
  <c r="K42" i="20" s="1"/>
  <c r="L42" i="20" s="1"/>
  <c r="M42" i="20" s="1" a="1"/>
  <c r="M42" i="20" s="1"/>
  <c r="N42" i="20"/>
  <c r="O42" i="20"/>
  <c r="P42" i="20"/>
  <c r="Q42" i="20" s="1"/>
  <c r="R42" i="20" s="1" a="1"/>
  <c r="R42" i="20" s="1"/>
  <c r="S42" i="20"/>
  <c r="T42" i="20"/>
  <c r="W42" i="20"/>
  <c r="X42" i="20"/>
  <c r="Y42" i="20"/>
  <c r="Z42" i="20"/>
  <c r="AA42" i="20"/>
  <c r="AB42" i="20" s="1"/>
  <c r="AC42" i="20"/>
  <c r="A43" i="20"/>
  <c r="C43" i="20"/>
  <c r="D43" i="20"/>
  <c r="E43" i="20"/>
  <c r="I43" i="20"/>
  <c r="J43" i="20"/>
  <c r="K43" i="20" a="1"/>
  <c r="K43" i="20" s="1"/>
  <c r="L43" i="20" s="1"/>
  <c r="M43" i="20" s="1" a="1"/>
  <c r="M43" i="20" s="1"/>
  <c r="N43" i="20"/>
  <c r="O43" i="20"/>
  <c r="P43" i="20"/>
  <c r="Q43" i="20" s="1"/>
  <c r="R43" i="20" s="1" a="1"/>
  <c r="R43" i="20" s="1"/>
  <c r="S43" i="20"/>
  <c r="T43" i="20"/>
  <c r="W43" i="20"/>
  <c r="X43" i="20"/>
  <c r="Z43" i="20" s="1"/>
  <c r="Y43" i="20" s="1"/>
  <c r="AA43" i="20"/>
  <c r="AB43" i="20"/>
  <c r="AC43" i="20"/>
  <c r="A44" i="20"/>
  <c r="C44" i="20"/>
  <c r="D44" i="20"/>
  <c r="E44" i="20"/>
  <c r="I44" i="20"/>
  <c r="J44" i="20" s="1"/>
  <c r="K44" i="20" a="1"/>
  <c r="K44" i="20" s="1"/>
  <c r="L44" i="20" s="1"/>
  <c r="M44" i="20" s="1" a="1"/>
  <c r="M44" i="20" s="1"/>
  <c r="N44" i="20"/>
  <c r="O44" i="20"/>
  <c r="P44" i="20"/>
  <c r="Q44" i="20" s="1"/>
  <c r="R44" i="20" s="1" a="1"/>
  <c r="R44" i="20" s="1"/>
  <c r="S44" i="20"/>
  <c r="V44" i="20" s="1"/>
  <c r="T44" i="20"/>
  <c r="W44" i="20"/>
  <c r="X44" i="20"/>
  <c r="Z44" i="20" s="1"/>
  <c r="AA44" i="20"/>
  <c r="AB44" i="20" s="1"/>
  <c r="AC44" i="20"/>
  <c r="A45" i="20"/>
  <c r="C45" i="20"/>
  <c r="D45" i="20"/>
  <c r="E45" i="20"/>
  <c r="I45" i="20"/>
  <c r="J45" i="20" s="1"/>
  <c r="K45" i="20" a="1"/>
  <c r="K45" i="20" s="1"/>
  <c r="L45" i="20" s="1"/>
  <c r="M45" i="20" s="1" a="1"/>
  <c r="M45" i="20" s="1"/>
  <c r="N45" i="20"/>
  <c r="O45" i="20"/>
  <c r="P45" i="20"/>
  <c r="Q45" i="20" s="1"/>
  <c r="R45" i="20" s="1" a="1"/>
  <c r="R45" i="20" s="1"/>
  <c r="S45" i="20"/>
  <c r="V45" i="20" s="1"/>
  <c r="T45" i="20"/>
  <c r="W45" i="20"/>
  <c r="X45" i="20"/>
  <c r="Y45" i="20"/>
  <c r="Z45" i="20"/>
  <c r="AA45" i="20"/>
  <c r="AB45" i="20" s="1"/>
  <c r="AC45" i="20"/>
  <c r="A46" i="20"/>
  <c r="C46" i="20"/>
  <c r="D46" i="20"/>
  <c r="E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I47" i="20"/>
  <c r="J47" i="20" s="1"/>
  <c r="K47" i="20" a="1"/>
  <c r="K47" i="20" s="1"/>
  <c r="L47" i="20" s="1"/>
  <c r="M47" i="20" s="1" a="1"/>
  <c r="M47" i="20" s="1"/>
  <c r="N47" i="20"/>
  <c r="O47" i="20"/>
  <c r="P47" i="20"/>
  <c r="Q47" i="20" s="1"/>
  <c r="R47" i="20" s="1" a="1"/>
  <c r="R47" i="20" s="1"/>
  <c r="S47" i="20"/>
  <c r="T47" i="20"/>
  <c r="W47" i="20"/>
  <c r="X47" i="20"/>
  <c r="Y47" i="20"/>
  <c r="Z47" i="20"/>
  <c r="AA47" i="20"/>
  <c r="AB47" i="20" s="1"/>
  <c r="AC47" i="20"/>
  <c r="A48" i="20"/>
  <c r="C48" i="20"/>
  <c r="D48" i="20"/>
  <c r="E48" i="20"/>
  <c r="I48" i="20"/>
  <c r="J48" i="20" s="1"/>
  <c r="K48" i="20" a="1"/>
  <c r="K48" i="20" s="1"/>
  <c r="L48" i="20" s="1"/>
  <c r="M48" i="20" s="1" a="1"/>
  <c r="M48" i="20" s="1"/>
  <c r="N48" i="20"/>
  <c r="O48" i="20"/>
  <c r="P48" i="20"/>
  <c r="Q48" i="20" s="1"/>
  <c r="R48" i="20" s="1" a="1"/>
  <c r="R48" i="20" s="1"/>
  <c r="S48" i="20"/>
  <c r="T48" i="20"/>
  <c r="W48" i="20"/>
  <c r="X48" i="20"/>
  <c r="Y48" i="20"/>
  <c r="Z48" i="20"/>
  <c r="AA48" i="20"/>
  <c r="AB48" i="20" s="1"/>
  <c r="AC48" i="20"/>
  <c r="A49" i="20"/>
  <c r="C49" i="20"/>
  <c r="D49" i="20"/>
  <c r="E49" i="20"/>
  <c r="I49" i="20"/>
  <c r="J49" i="20" s="1"/>
  <c r="K49" i="20" a="1"/>
  <c r="K49" i="20"/>
  <c r="L49" i="20" s="1"/>
  <c r="M49" i="20" s="1" a="1"/>
  <c r="M49" i="20" s="1"/>
  <c r="N49" i="20"/>
  <c r="O49" i="20"/>
  <c r="P49" i="20"/>
  <c r="Q49" i="20" s="1"/>
  <c r="R49" i="20" s="1" a="1"/>
  <c r="R49" i="20" s="1"/>
  <c r="S49" i="20"/>
  <c r="T49" i="20"/>
  <c r="W49" i="20"/>
  <c r="X49" i="20"/>
  <c r="Y49" i="20"/>
  <c r="Z49" i="20"/>
  <c r="AA49" i="20"/>
  <c r="AB49" i="20"/>
  <c r="AC49" i="20"/>
  <c r="A50" i="20"/>
  <c r="C50" i="20"/>
  <c r="D50" i="20"/>
  <c r="E50" i="20"/>
  <c r="I50" i="20"/>
  <c r="J50" i="20" s="1"/>
  <c r="K50" i="20" a="1"/>
  <c r="K50" i="20" s="1"/>
  <c r="L50" i="20" s="1"/>
  <c r="M50" i="20" s="1" a="1"/>
  <c r="M50" i="20" s="1"/>
  <c r="N50" i="20"/>
  <c r="O50" i="20"/>
  <c r="P50" i="20"/>
  <c r="Q50" i="20"/>
  <c r="R50" i="20" s="1" a="1"/>
  <c r="R50" i="20" s="1"/>
  <c r="S50" i="20"/>
  <c r="V50" i="20" s="1"/>
  <c r="T50" i="20"/>
  <c r="W50" i="20"/>
  <c r="X50" i="20"/>
  <c r="Y50" i="20"/>
  <c r="Z50" i="20"/>
  <c r="AA50" i="20"/>
  <c r="AB50" i="20"/>
  <c r="AC50" i="20"/>
  <c r="A51" i="20"/>
  <c r="C51" i="20"/>
  <c r="D51" i="20"/>
  <c r="E51" i="20"/>
  <c r="I51" i="20"/>
  <c r="J51" i="20"/>
  <c r="K51" i="20" a="1"/>
  <c r="K51" i="20" s="1"/>
  <c r="L51" i="20" s="1"/>
  <c r="M51" i="20" s="1" a="1"/>
  <c r="M51" i="20" s="1"/>
  <c r="N51" i="20"/>
  <c r="O51" i="20"/>
  <c r="P51" i="20"/>
  <c r="Q51" i="20" s="1"/>
  <c r="R51" i="20" s="1" a="1"/>
  <c r="R51" i="20" s="1"/>
  <c r="S51" i="20"/>
  <c r="U51" i="20" s="1"/>
  <c r="T51" i="20"/>
  <c r="W51" i="20"/>
  <c r="X51" i="20"/>
  <c r="Z51" i="20" s="1"/>
  <c r="Y51" i="20" s="1"/>
  <c r="AA51" i="20"/>
  <c r="AB51" i="20"/>
  <c r="AC51" i="20"/>
  <c r="A52" i="20"/>
  <c r="C52" i="20"/>
  <c r="D52" i="20"/>
  <c r="E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I3" i="20"/>
  <c r="J3" i="20" s="1"/>
  <c r="K3" i="20" a="1"/>
  <c r="K3" i="20" s="1"/>
  <c r="L3" i="20" s="1"/>
  <c r="M3" i="20" s="1" a="1"/>
  <c r="M3" i="20" s="1"/>
  <c r="N3" i="20"/>
  <c r="O3" i="20"/>
  <c r="P3" i="20"/>
  <c r="Q3" i="20"/>
  <c r="R3" i="20" s="1" a="1"/>
  <c r="R3" i="20" s="1"/>
  <c r="S3" i="20"/>
  <c r="U3" i="20" s="1"/>
  <c r="T3" i="20"/>
  <c r="W3" i="20"/>
  <c r="X3" i="20"/>
  <c r="Y3" i="20"/>
  <c r="Z3" i="20"/>
  <c r="AA3" i="20"/>
  <c r="AB3" i="20" s="1"/>
  <c r="AC3" i="20"/>
  <c r="U35" i="20" l="1"/>
  <c r="U27" i="20"/>
  <c r="U8" i="20"/>
  <c r="Y44" i="20"/>
  <c r="U10" i="20"/>
  <c r="U38" i="20"/>
  <c r="U9" i="20"/>
  <c r="U23" i="20"/>
  <c r="U20" i="20"/>
  <c r="U28" i="20"/>
  <c r="U45" i="20"/>
  <c r="U50" i="20"/>
  <c r="U44" i="20"/>
  <c r="V12" i="20"/>
  <c r="V17" i="20"/>
  <c r="V25" i="20"/>
  <c r="V24" i="20"/>
  <c r="V15" i="20"/>
  <c r="V47" i="20"/>
  <c r="F3" i="20"/>
  <c r="V34" i="20"/>
  <c r="V32" i="20"/>
  <c r="F15" i="20"/>
  <c r="V52" i="20"/>
  <c r="V43" i="20"/>
  <c r="V49" i="20"/>
  <c r="V40" i="20"/>
  <c r="V19" i="20"/>
  <c r="V5" i="20"/>
  <c r="V3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R13" i="20" l="1"/>
  <c r="AE13" i="20" a="1"/>
  <c r="AE13" i="20" s="1"/>
  <c r="AR12" i="20"/>
  <c r="AE12" i="20" a="1"/>
  <c r="AE12" i="20" s="1"/>
  <c r="AR36" i="20"/>
  <c r="AE36" i="20" a="1"/>
  <c r="AE36" i="20" s="1"/>
  <c r="AR26" i="20"/>
  <c r="AE26" i="20" a="1"/>
  <c r="AE26" i="20" s="1"/>
  <c r="AR31" i="20"/>
  <c r="AE31" i="20" a="1"/>
  <c r="AE31" i="20" s="1"/>
  <c r="AR40" i="20"/>
  <c r="AE40" i="20" a="1"/>
  <c r="AE40" i="20" s="1"/>
  <c r="AO40" i="20" s="1"/>
  <c r="AR51" i="20"/>
  <c r="AI51" i="20"/>
  <c r="AE51" i="20" a="1"/>
  <c r="AE51" i="20" s="1"/>
  <c r="AR6" i="20"/>
  <c r="AE6" i="20" a="1"/>
  <c r="AE6" i="20" s="1"/>
  <c r="AR21" i="20"/>
  <c r="AE21" i="20" a="1"/>
  <c r="AE21" i="20" s="1"/>
  <c r="AO21" i="20" s="1"/>
  <c r="AI39" i="20"/>
  <c r="AE39" i="20" a="1"/>
  <c r="AE39" i="20" s="1"/>
  <c r="AI29" i="20"/>
  <c r="AE29" i="20" a="1"/>
  <c r="AE29" i="20" s="1"/>
  <c r="AI23" i="20"/>
  <c r="AE23" i="20" a="1"/>
  <c r="AE23" i="20" s="1"/>
  <c r="AR46" i="20"/>
  <c r="AE46" i="20" a="1"/>
  <c r="AE46" i="20" s="1"/>
  <c r="AR9" i="20"/>
  <c r="AE9" i="20" a="1"/>
  <c r="AE9" i="20" s="1"/>
  <c r="AP38" i="20"/>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<sst xmlns="http://schemas.openxmlformats.org/spreadsheetml/2006/main" count="898" uniqueCount="337">
  <si>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</si>
  <si>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</si>
  <si>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</si>
  <si>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</si>
  <si>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</si>
  <si>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</si>
  <si>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</si>
  <si>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</si>
  <si>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</si>
  <si>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</si>
  <si>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</si>
  <si>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</si>
  <si>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</si>
  <si>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</si>
  <si>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</si>
  <si>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</si>
  <si>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</si>
  <si>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</si>
  <si>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</si>
  <si>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</si>
  <si>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</si>
  <si>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</si>
  <si>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</si>
  <si>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</si>
  <si>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</si>
  <si>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</si>
  <si>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</si>
  <si>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</si>
  <si>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</si>
  <si>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</si>
  <si>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</si>
  <si>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</si>
  <si>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</si>
  <si>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</si>
  <si>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</si>
  <si>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</si>
  <si>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</si>
  <si>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</si>
  <si>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</si>
  <si>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</si>
  <si>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</si>
  <si>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</si>
  <si>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</si>
  <si>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</si>
  <si>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</si>
  <si>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</si>
  <si>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</si>
  <si>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</si>
  <si>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</si>
  <si>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</si>
  <si>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</si>
  <si>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</si>
  <si>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</si>
  <si>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</si>
  <si>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</si>
  <si>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</si>
  <si>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</si>
  <si>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</si>
  <si>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</si>
  <si>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</si>
  <si>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</si>
  <si>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</si>
  <si>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</si>
  <si>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</si>
  <si>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</si>
  <si>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</si>
  <si>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</si>
  <si>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</si>
  <si>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</si>
  <si>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</si>
  <si>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</si>
  <si>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</si>
  <si>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</si>
  <si>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</si>
  <si>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</si>
  <si>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</si>
  <si>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</si>
  <si>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</si>
  <si>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</si>
  <si>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</si>
  <si>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</si>
  <si>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</si>
  <si>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</si>
  <si>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</si>
  <si>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</si>
  <si>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</si>
  <si>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</si>
  <si>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Margins involved by carcinoma, multiple sites</t>
  </si>
  <si>
    <t>TCGA-IM-A3U3</t>
  </si>
  <si>
    <t>TCGA-J8-A3YG</t>
  </si>
  <si>
    <t>Classical (usual)</t>
  </si>
  <si>
    <t>TCGA-J8-A42S</t>
  </si>
  <si>
    <t>TCGA-J8-A4HY</t>
  </si>
  <si>
    <t>TCGA-QD-A8IV</t>
  </si>
  <si>
    <t>1.6cm</t>
  </si>
  <si>
    <t>Present, minimal</t>
  </si>
  <si>
    <t>TCGA-BJ-A0ZE</t>
  </si>
  <si>
    <t>II</t>
  </si>
  <si>
    <t>TCGA-DE-A4M8</t>
  </si>
  <si>
    <t>conventional and follicular subtypes</t>
  </si>
  <si>
    <t>TCGA-DE-A69K</t>
  </si>
  <si>
    <t>I</t>
  </si>
  <si>
    <t>not identified</t>
  </si>
  <si>
    <t>positive for minimal extrathyroidal extension</t>
  </si>
  <si>
    <t>TCGA-DJ-A2PT</t>
  </si>
  <si>
    <t>Focal invasion</t>
  </si>
  <si>
    <t>Invades: perithyroidal fibradipose tissue and skeletal muscle</t>
  </si>
  <si>
    <t>TCGA-EM-A1CT</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</si>
  <si>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</si>
  <si>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</si>
  <si>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</si>
  <si>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</si>
  <si>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</si>
  <si>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</si>
  <si>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</si>
  <si>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</si>
  <si>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</si>
  <si>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</si>
  <si>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</si>
  <si>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</si>
  <si>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</si>
  <si>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</si>
  <si>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</si>
  <si>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</si>
  <si>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</si>
  <si>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</si>
  <si>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</si>
  <si>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</si>
  <si>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</si>
  <si>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</si>
  <si>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</si>
  <si>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</si>
  <si>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</si>
  <si>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</si>
  <si>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</si>
  <si>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</si>
  <si>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</si>
  <si>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</si>
  <si>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</si>
  <si>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</si>
  <si>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</si>
  <si>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</si>
  <si>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</si>
  <si>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</si>
  <si>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</si>
  <si>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</si>
  <si>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</si>
  <si>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</si>
  <si>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</si>
  <si>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</si>
  <si>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</si>
  <si>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</si>
  <si>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</si>
  <si>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</si>
  <si>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Papillary carcinoma, encapsulated follicular variant</t>
  </si>
  <si>
    <t>Tall cell variant</t>
  </si>
  <si>
    <t>3 cm</t>
  </si>
  <si>
    <t>1.0 cm</t>
  </si>
  <si>
    <t>pT1b</t>
  </si>
  <si>
    <t>1.5 cm</t>
  </si>
  <si>
    <t>0.2 mm</t>
  </si>
  <si>
    <t>3.2 cm</t>
  </si>
  <si>
    <t>not applicable</t>
  </si>
  <si>
    <t>mixed classical and follicular variant of papillary thyroid carcinoma</t>
  </si>
  <si>
    <t>3.1 cm</t>
  </si>
  <si>
    <t>Not applicable</t>
  </si>
  <si>
    <t>2.2 cm</t>
  </si>
  <si>
    <t>3.0 cm</t>
  </si>
  <si>
    <t>0.6 cm</t>
  </si>
  <si>
    <t>None Identified</t>
  </si>
  <si>
    <t>0.8cm</t>
  </si>
  <si>
    <t>0.8 cm</t>
  </si>
  <si>
    <t>2.1 cm</t>
  </si>
  <si>
    <t>2.0 cm</t>
  </si>
  <si>
    <t>1.2 cm</t>
  </si>
  <si>
    <t>2 cm</t>
  </si>
  <si>
    <t>0.5 cm</t>
  </si>
  <si>
    <t>1.8 cm</t>
  </si>
  <si>
    <t>1 cm</t>
  </si>
  <si>
    <t>Papillary carcinoma, classical (usual)</t>
  </si>
  <si>
    <t>Present, extent minimal</t>
  </si>
  <si>
    <t>4.0 cm</t>
  </si>
  <si>
    <t>pN1b</t>
  </si>
  <si>
    <t>1.7 cm</t>
  </si>
  <si>
    <t>4.3 cm</t>
  </si>
  <si>
    <t>Multifocal</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</si>
  <si>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</si>
  <si>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</si>
  <si>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</si>
  <si>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</si>
  <si>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</si>
  <si>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</si>
  <si>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</si>
  <si>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</si>
  <si>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</si>
  <si>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</si>
  <si>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</si>
  <si>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</si>
  <si>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</si>
  <si>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</si>
  <si>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</si>
  <si>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</si>
  <si>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</si>
  <si>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</si>
  <si>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</si>
  <si>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</si>
  <si>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</si>
  <si>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</si>
  <si>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</si>
  <si>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</si>
  <si>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</si>
  <si>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</si>
  <si>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</si>
  <si>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</si>
  <si>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</si>
  <si>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</si>
  <si>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</si>
  <si>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</si>
  <si>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</si>
  <si>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</si>
  <si>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</si>
  <si>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with focal tall cell features</t>
  </si>
  <si>
    <t>years old</t>
  </si>
  <si>
    <t>Present: Extensive (4 or more vessels)</t>
  </si>
  <si>
    <t>None</t>
  </si>
  <si>
    <t>Present, Extent: Minimal</t>
  </si>
  <si>
    <t>Present, Focal (&lt;4 vessels)</t>
  </si>
  <si>
    <t>Present, Extent: Focal</t>
  </si>
  <si>
    <t>Papillary carcinoma, Classical</t>
  </si>
  <si>
    <t>TCGA-DE-A4MB</t>
  </si>
  <si>
    <t>4.4 x 3.7 x 1.8 cm</t>
  </si>
  <si>
    <t>papillary and follicular variants</t>
  </si>
  <si>
    <t>N1</t>
  </si>
  <si>
    <t>BRAF, NRAS61, HRAS61, KRAS12/13</t>
  </si>
  <si>
    <t>Positive</t>
  </si>
  <si>
    <t>TX</t>
  </si>
  <si>
    <t>extensive invasion into perithyroidal soft tissues with invasion of skeletal muscle</t>
  </si>
  <si>
    <t>III</t>
  </si>
  <si>
    <t>0</t>
  </si>
  <si>
    <t>1</t>
  </si>
  <si>
    <t>Left perithyroidal lymph node</t>
  </si>
  <si>
    <t>Right peri-thyroid and central lymph nodes</t>
  </si>
  <si>
    <t>Follicular variant</t>
  </si>
  <si>
    <t>adult</t>
  </si>
  <si>
    <t>2 + 16 = 18</t>
  </si>
  <si>
    <t>IVB</t>
  </si>
  <si>
    <t>Right Lobe, Central Compartment</t>
  </si>
  <si>
    <t>No capsular or angiolymphatic invasion is seen.</t>
  </si>
  <si>
    <t>BRAF, NRAS61, HRAS61, KRAS12/13 NOT Identified</t>
  </si>
  <si>
    <t>Angioinvasive</t>
  </si>
  <si>
    <t>BRAF, NRAS61, and KRAS12/13 NOT identified</t>
  </si>
  <si>
    <t>No extracapsular extension</t>
  </si>
  <si>
    <t>BRAF V600E, NRAS61, HRAS61, KRAS12/13, RET/PTC1, RET/PTC3, PAX8/PPARg rearrangements</t>
  </si>
  <si>
    <t>Margins uninvolved</t>
  </si>
  <si>
    <t>central compartment</t>
  </si>
  <si>
    <t>papillary carcinoma</t>
  </si>
  <si>
    <t>BRAF V600E, NRAS61, HRAS61, KRAS12/13</t>
  </si>
  <si>
    <t>central compartment, right side, right neck dissection</t>
  </si>
  <si>
    <t>pNX</t>
  </si>
  <si>
    <t>Encapsulated follicular variant</t>
  </si>
  <si>
    <t>Encapsulated</t>
  </si>
  <si>
    <t>Margins are free of tumor</t>
  </si>
  <si>
    <t>BRAF, NRAS61, KRAS12/13</t>
  </si>
  <si>
    <t>All foci confined to thyroid; no angiolymphatic invasion.</t>
  </si>
  <si>
    <t>Conventional</t>
  </si>
  <si>
    <t>Present, Minimal</t>
  </si>
  <si>
    <t>Encapsulated oncocytic follicular</t>
  </si>
  <si>
    <t>No capsular invasion</t>
  </si>
  <si>
    <t>pN1</t>
  </si>
  <si>
    <t>['level 5, left neck', 'level 4, left neck', 'level 3, left neck', 'level 2, left neck']</t>
  </si>
  <si>
    <t>['posterior resection margin (F5, F6, F7, F8, F9, F10, F11)', 'inferior en face margin (F12)']</t>
  </si>
  <si>
    <t>central neck dissection excision, compartment VII</t>
  </si>
  <si>
    <t>carcinoma involves the resection margin</t>
  </si>
  <si>
    <t>usual</t>
  </si>
  <si>
    <t>['Right level three, four, and five', 'Delphian', 'Pretracheal and superior mediastinal', 'Right paratracheal', 'Right cricothyroid', 'Additional Delphian']</t>
  </si>
  <si>
    <t>classical</t>
  </si>
  <si>
    <t>Classical</t>
  </si>
  <si>
    <t>Partially surrounded</t>
  </si>
  <si>
    <t>['Left paratracheal', 'Delphian']</t>
  </si>
  <si>
    <t>[]</t>
  </si>
  <si>
    <t>Not entirely encapsulated</t>
  </si>
  <si>
    <t>Right paratracheal, pretracheal, right mediastinal, left mediastinal</t>
  </si>
  <si>
    <t>0/3</t>
  </si>
  <si>
    <t>Right paratracheal, Right superior mediastinal</t>
  </si>
  <si>
    <t>Classical, Microcarcinoma</t>
  </si>
  <si>
    <t>['Right paratracheal', 'Additional right paratracheal']</t>
  </si>
  <si>
    <t>tall cell</t>
  </si>
  <si>
    <t>Central compartment, Left paratracheal</t>
  </si>
  <si>
    <t>0/2 + 0/16 = 0</t>
  </si>
  <si>
    <t>['Level 1-B', 'Right neck contents level two-A', 'Right neck contents level-three', 'Right neck contents level-four', 'Right para-tracheal gutter', 'Right level seven']</t>
  </si>
  <si>
    <t>['tall cell', 'classical']</t>
  </si>
  <si>
    <t>Invades: peri-thyroid fibroadipose tissue</t>
  </si>
  <si>
    <t>['Left paratracheal', 'Right paratracheal']</t>
  </si>
  <si>
    <t>0/2</t>
  </si>
  <si>
    <t>Margins involved</t>
  </si>
  <si>
    <t>['Left', 'level two', 'cervical']</t>
  </si>
  <si>
    <t>classical, tall cell</t>
  </si>
  <si>
    <t>Left para-tracheal, central compartment</t>
  </si>
  <si>
    <t>['Right neck', 'Near accessory nerve', 'Supraclavicular', 'Level 2,3,4 and 5', 'Paratracheal', 'Superior mediastinal']</t>
  </si>
  <si>
    <t>Follicular variant, Infiltrative</t>
  </si>
  <si>
    <t>Classical, Oncocytic/Tall cell</t>
  </si>
  <si>
    <t>Left level 3, Left neck levels 2-4</t>
  </si>
  <si>
    <t>&lt;4</t>
  </si>
  <si>
    <t>Right tracheoesophageal groove, superior mediastinal contents, level I, II, III, IV and V</t>
  </si>
  <si>
    <t>Present, extending to perithyroidal adipose tissue</t>
  </si>
  <si>
    <t>Right neck, Posterior triangle right neck, Posterior apex Right neck</t>
  </si>
  <si>
    <t>pM1</t>
  </si>
  <si>
    <t>Left paratracheal, pretracheal</t>
  </si>
  <si>
    <t>4 or more</t>
  </si>
  <si>
    <t>Papillary carcinoma, Follicular variant</t>
  </si>
  <si>
    <t>Microcarcinoma (occult, small or microscopic) variant</t>
  </si>
  <si>
    <t>Papillary carcinoma, usual type</t>
  </si>
  <si>
    <t>['Level six', 'Left level two']</t>
  </si>
  <si>
    <t>Left paratracheal tissue, Central node</t>
  </si>
  <si>
    <t>Classical variant</t>
  </si>
  <si>
    <t>['Right neck dissection: Level 1-4', 'Left level 6 node dissection']</t>
  </si>
  <si>
    <t>Diffuse sclerosing variant, with tall cell and follicular cell variant</t>
  </si>
  <si>
    <t>Present and extensive (4 or more vessels)</t>
  </si>
  <si>
    <t>Multifocal extra thyroidal extension</t>
  </si>
  <si>
    <t>pMx</t>
  </si>
  <si>
    <t>Level VI (pretracheal, paratracheal and prelaryngeal/Delphian)</t>
  </si>
  <si>
    <t>Level VI (pretracheal, paratracheal, and prelaryngeal/Delphian) lymph nodes</t>
  </si>
  <si>
    <t>unilateral, bilateral or contralateral cervical (Levels I, II, III, IV, V) or retropharyngeal or superior mediastinal lymph nodes (Level VII)</t>
  </si>
  <si>
    <t>['Left neck level 2', 'Left neck level 3', 'Left neck level 4/5']</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</si>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</sst>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33203125" customWidth="1"/>
    <col min="42" max="43" width="9.06640625" customWidth="1"/>
  </cols>
  <sheetData>
    <row r="1" spans="1:46">
      <c r="A1" s="32" t="s">
        <v>336</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2"/>
      <c r="AE1" s="33" t="s">
        <v>335</v>
      </c>
      <c r="AF1" s="34"/>
      <c r="AG1" s="34"/>
      <c r="AH1" s="34"/>
      <c r="AI1" s="34"/>
      <c r="AJ1" s="33" t="s">
        <v>193</v>
      </c>
      <c r="AK1" s="34"/>
      <c r="AL1" s="34"/>
      <c r="AM1" s="34"/>
      <c r="AN1" s="34"/>
      <c r="AO1" s="33" t="s">
        <v>194</v>
      </c>
      <c r="AP1" s="34"/>
      <c r="AQ1" s="34"/>
      <c r="AR1" s="34"/>
      <c r="AS1" s="35"/>
    </row>
    <row r="2" spans="1:46" ht="28.15">
      <c r="A2" s="3" t="s">
        <v>195</v>
      </c>
      <c r="B2" s="3" t="s">
        <v>196</v>
      </c>
      <c r="C2" s="3" t="s">
        <v>197</v>
      </c>
      <c r="D2" s="3" t="s">
        <v>198</v>
      </c>
      <c r="E2" s="3" t="s">
        <v>199</v>
      </c>
      <c r="F2" s="3" t="s">
        <v>0</v>
      </c>
      <c r="G2" s="3" t="s">
        <v>200</v>
      </c>
      <c r="H2" s="3" t="s">
        <v>1</v>
      </c>
      <c r="I2" s="3" t="s">
        <v>2</v>
      </c>
      <c r="J2" s="3" t="s">
        <v>3</v>
      </c>
      <c r="K2" s="3" t="s">
        <v>201</v>
      </c>
      <c r="L2" s="3" t="s">
        <v>333</v>
      </c>
      <c r="M2" s="31" t="s">
        <v>334</v>
      </c>
      <c r="N2" s="3" t="s">
        <v>4</v>
      </c>
      <c r="O2" s="3" t="s">
        <v>5</v>
      </c>
      <c r="P2" s="3" t="s">
        <v>202</v>
      </c>
      <c r="Q2" s="4" t="s">
        <v>331</v>
      </c>
      <c r="R2" s="31" t="s">
        <v>332</v>
      </c>
      <c r="S2" s="3" t="s">
        <v>6</v>
      </c>
      <c r="T2" s="3" t="s">
        <v>203</v>
      </c>
      <c r="U2" s="3" t="s">
        <v>7</v>
      </c>
      <c r="V2" s="4" t="s">
        <v>204</v>
      </c>
      <c r="W2" s="3" t="s">
        <v>8</v>
      </c>
      <c r="X2" s="3" t="s">
        <v>210</v>
      </c>
      <c r="Y2" s="3" t="s">
        <v>9</v>
      </c>
      <c r="Z2" s="3" t="s">
        <v>10</v>
      </c>
      <c r="AA2" s="3" t="s">
        <v>205</v>
      </c>
      <c r="AB2" s="3" t="s">
        <v>11</v>
      </c>
      <c r="AC2" s="3" t="s">
        <v>211</v>
      </c>
      <c r="AD2" s="5"/>
      <c r="AE2" s="7" t="s">
        <v>206</v>
      </c>
      <c r="AF2" s="13" t="s">
        <v>207</v>
      </c>
      <c r="AG2" s="6" t="s">
        <v>208</v>
      </c>
      <c r="AH2" s="6" t="s">
        <v>12</v>
      </c>
      <c r="AI2" s="13" t="s">
        <v>209</v>
      </c>
      <c r="AJ2" s="7" t="s">
        <v>206</v>
      </c>
      <c r="AK2" s="6" t="s">
        <v>207</v>
      </c>
      <c r="AL2" s="6" t="s">
        <v>208</v>
      </c>
      <c r="AM2" s="6" t="s">
        <v>12</v>
      </c>
      <c r="AN2" s="6" t="s">
        <v>209</v>
      </c>
      <c r="AO2" s="7" t="s">
        <v>206</v>
      </c>
      <c r="AP2" s="13" t="s">
        <v>207</v>
      </c>
      <c r="AQ2" s="6" t="s">
        <v>208</v>
      </c>
      <c r="AR2" s="6" t="s">
        <v>12</v>
      </c>
      <c r="AS2" s="17" t="s">
        <v>209</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s="22" t="str">
        <f>IF('Model output'!H2="","negative",IF(OR('Model output'!H2="[]", 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9"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9" t="str">
        <f t="shared" ref="AG3:AG34" si="3">IF(AND(ISNUMBER(J3),J3&gt;0),
IF(G3="lateral", "1b","1a"), "0")</f>
        <v>0</v>
      </c>
      <c r="AH3" s="29">
        <f t="shared" ref="AH3:AH34" si="4">IF(OR(E3=1,E3="1",H3="positive"),1,0)</f>
        <v>0</v>
      </c>
      <c r="AI3" s="30" t="str">
        <f t="shared" ref="AI3:AI34" si="5">IF(AND(B3&lt;55,AH3=0),"I",
IF(AND(B3&lt;55,AH3=1),"II",
IF(AH3=1,"IVB",
IF(AND(AF3="4b",AH3=0),"IVA",
IF(AND(AF3="4a",AH3=0),"III",
IF(AND(OR(AF3="3a",AF3="3b",AF3="3"),AH3=0),"II",
IF(AND(AF3="2",OR(AG3="1",AG3="1a",AG3="1b"),AH3=0),"II",
IF(AND(OR(AF3="1a",AF3="1b",AF3="1"),OR(AG3="1",AG3="1a",AG3="1b"),AH3=0),"II","I"
))))))))</f>
        <v>I</v>
      </c>
      <c r="AJ3" s="23" t="s">
        <v>26</v>
      </c>
      <c r="AK3" s="30" t="s">
        <v>324</v>
      </c>
      <c r="AL3" s="30" t="s">
        <v>238</v>
      </c>
      <c r="AM3" s="29">
        <v>0</v>
      </c>
      <c r="AN3" s="24" t="s">
        <v>101</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output'!H3="","negative",IF(OR('Model output'!H3="[]", 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Margin(s) involved by carcinoma</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3"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9" t="str">
        <f t="shared" si="2"/>
        <v>2</v>
      </c>
      <c r="AG4" s="29" t="str">
        <f t="shared" si="3"/>
        <v>0</v>
      </c>
      <c r="AH4" s="29">
        <f t="shared" si="4"/>
        <v>1</v>
      </c>
      <c r="AI4" s="30" t="str">
        <f t="shared" si="5"/>
        <v>IVB</v>
      </c>
      <c r="AJ4" s="23" t="s">
        <v>18</v>
      </c>
      <c r="AK4" s="30" t="s">
        <v>324</v>
      </c>
      <c r="AL4" s="30" t="s">
        <v>325</v>
      </c>
      <c r="AM4" s="29" t="s">
        <v>239</v>
      </c>
      <c r="AN4" s="24" t="s">
        <v>245</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output'!H4="","negative",IF(OR('Model output'!H4="[]", 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Not identified</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3"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9" t="str">
        <f t="shared" si="2"/>
        <v>1b</v>
      </c>
      <c r="AG5" s="29" t="str">
        <f t="shared" si="3"/>
        <v>0</v>
      </c>
      <c r="AH5" s="29">
        <f t="shared" si="4"/>
        <v>0</v>
      </c>
      <c r="AI5" s="30" t="str">
        <f t="shared" si="5"/>
        <v>I</v>
      </c>
      <c r="AJ5" s="23" t="s">
        <v>26</v>
      </c>
      <c r="AK5" s="30" t="s">
        <v>326</v>
      </c>
      <c r="AL5" s="30" t="s">
        <v>238</v>
      </c>
      <c r="AM5" s="29" t="s">
        <v>238</v>
      </c>
      <c r="AN5" s="24" t="s">
        <v>101</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output'!H5="","negative",IF(OR('Model output'!H5="[]", 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6.0 cm</v>
      </c>
      <c r="L6" s="16" t="str">
        <f t="shared" si="12"/>
        <v>6.0cm</v>
      </c>
      <c r="M6" cm="1">
        <f t="array" ref="M6">IF(L6="","",IF(ISNUMBER(SEARCH("cm",L6)),MAX(VALUE(SUBSTITUTE(_xlfn.FILTERXML("&lt;t&gt;&lt;s&gt;"&amp;SUBSTITUTE(L6,",","&lt;/s&gt;&lt;s&gt;")&amp;"&lt;/s&gt;&lt;/t&gt;","//s"),"cm",""))),MAX(VALUE(SUBSTITUTE(_xlfn.FILTERXML("&lt;t&gt;&lt;s&gt;"&amp;SUBSTITUTE(L6,",","&lt;/s&gt;&lt;s&gt;")&amp;"&lt;/s&gt;&lt;/t&gt;","//s"),"mm","")))/10))</f>
        <v>6</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3" t="str" cm="1">
        <f t="array" ref="AE6">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high</v>
      </c>
      <c r="AF6" s="29" t="str">
        <f t="shared" si="2"/>
        <v>3a</v>
      </c>
      <c r="AG6" s="29" t="str">
        <f t="shared" si="3"/>
        <v>1a</v>
      </c>
      <c r="AH6" s="29">
        <f t="shared" si="4"/>
        <v>0</v>
      </c>
      <c r="AI6" s="30" t="str">
        <f t="shared" si="5"/>
        <v>II</v>
      </c>
      <c r="AJ6" s="23" t="s">
        <v>38</v>
      </c>
      <c r="AK6" s="30" t="s">
        <v>327</v>
      </c>
      <c r="AL6" s="30" t="s">
        <v>328</v>
      </c>
      <c r="AM6" s="29" t="s">
        <v>238</v>
      </c>
      <c r="AN6" s="24" t="s">
        <v>97</v>
      </c>
      <c r="AO6" s="8">
        <f t="shared" si="6"/>
        <v>0</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output'!H6="","negative",IF(OR('Model output'!H6="[]", 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3"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9" t="str">
        <f t="shared" si="2"/>
        <v>2</v>
      </c>
      <c r="AG7" s="29" t="str">
        <f t="shared" si="3"/>
        <v>1b</v>
      </c>
      <c r="AH7" s="29">
        <f t="shared" si="4"/>
        <v>0</v>
      </c>
      <c r="AI7" s="30" t="str">
        <f t="shared" si="5"/>
        <v>II</v>
      </c>
      <c r="AJ7" s="23" t="s">
        <v>18</v>
      </c>
      <c r="AK7" s="30" t="s">
        <v>324</v>
      </c>
      <c r="AL7" s="30" t="s">
        <v>326</v>
      </c>
      <c r="AM7" s="29" t="s">
        <v>238</v>
      </c>
      <c r="AN7" s="24" t="s">
        <v>97</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output'!H7="","negative",IF(OR('Model output'!H7="[]", 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3"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9" t="str">
        <f t="shared" si="2"/>
        <v>3a</v>
      </c>
      <c r="AG8" s="29" t="str">
        <f t="shared" si="3"/>
        <v>0</v>
      </c>
      <c r="AH8" s="29">
        <f t="shared" si="4"/>
        <v>0</v>
      </c>
      <c r="AI8" s="30" t="str">
        <f t="shared" si="5"/>
        <v>II</v>
      </c>
      <c r="AJ8" s="23" t="s">
        <v>18</v>
      </c>
      <c r="AK8" s="30" t="s">
        <v>327</v>
      </c>
      <c r="AL8" s="30" t="s">
        <v>325</v>
      </c>
      <c r="AM8" s="29" t="s">
        <v>238</v>
      </c>
      <c r="AN8" s="24" t="s">
        <v>97</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output'!H8="","negative",IF(OR('Model output'!H8="[]", 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3"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9" t="str">
        <f t="shared" si="2"/>
        <v>2</v>
      </c>
      <c r="AG9" s="29" t="str">
        <f t="shared" si="3"/>
        <v>0</v>
      </c>
      <c r="AH9" s="29">
        <f t="shared" si="4"/>
        <v>0</v>
      </c>
      <c r="AI9" s="30" t="str">
        <f t="shared" si="5"/>
        <v>I</v>
      </c>
      <c r="AJ9" s="23" t="s">
        <v>26</v>
      </c>
      <c r="AK9" s="30" t="s">
        <v>324</v>
      </c>
      <c r="AL9" s="30" t="s">
        <v>325</v>
      </c>
      <c r="AM9" s="29" t="s">
        <v>238</v>
      </c>
      <c r="AN9" s="24" t="s">
        <v>101</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output'!H9="","negative",IF(OR('Model output'!H9="[]", 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
      </c>
      <c r="Q10" t="str">
        <f t="shared" si="13"/>
        <v/>
      </c>
      <c r="R10" t="str" cm="1">
        <f t="array" ref="R10">IF(Q10="","",IF(ISNUMBER(SEARCH("cm",Q10)),MAX(VALUE(SUBSTITUTE(_xlfn.FILTERXML("&lt;t&gt;&lt;s&gt;"&amp;SUBSTITUTE(Q10,",","&lt;/s&gt;&lt;s&gt;")&amp;"&lt;/s&gt;&lt;/t&gt;","//s"),"cm",""))),MAX(VALUE(SUBSTITUTE(_xlfn.FILTERXML("&lt;t&gt;&lt;s&gt;"&amp;SUBSTITUTE(Q10,",","&lt;/s&gt;&lt;s&gt;")&amp;"&lt;/s&gt;&lt;/t&gt;","//s"),"mm","")))/10))</f>
        <v/>
      </c>
      <c r="S10" t="str">
        <f>IF(OR('Model output'!P9="",ISNUMBER(SEARCH("Not identified", 'Model output'!P9)),ISNUMBER(SEARCH("Absent",'Model output'!P9)),ISNUMBER(SEARCH("No",'Model output'!P9)),ISNUMBER(SEARCH("Negative",'Model output'!P9))),"negative","positive")</f>
        <v>negative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20" t="str">
        <f>IF('Model output'!S9="","",'Model output'!S9)</f>
        <v>Not identified</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3"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9" t="str">
        <f t="shared" si="2"/>
        <v>x</v>
      </c>
      <c r="AG10" s="29" t="str">
        <f t="shared" si="3"/>
        <v>0</v>
      </c>
      <c r="AH10" s="29">
        <f t="shared" si="4"/>
        <v>0</v>
      </c>
      <c r="AI10" s="30" t="str">
        <f t="shared" si="5"/>
        <v>I</v>
      </c>
      <c r="AJ10" s="23" t="s">
        <v>26</v>
      </c>
      <c r="AK10" s="30" t="s">
        <v>328</v>
      </c>
      <c r="AL10" s="30" t="s">
        <v>325</v>
      </c>
      <c r="AM10" s="29" t="s">
        <v>238</v>
      </c>
      <c r="AN10" s="24" t="s">
        <v>101</v>
      </c>
      <c r="AO10" s="8">
        <f t="shared" ca="1" si="6"/>
        <v>1</v>
      </c>
      <c r="AP10" s="8">
        <f t="shared" si="7"/>
        <v>0</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output'!H10="","negative",IF(OR('Model output'!H10="[]", 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3"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9" t="str">
        <f t="shared" si="2"/>
        <v>2</v>
      </c>
      <c r="AG11" s="29" t="str">
        <f t="shared" si="3"/>
        <v>0</v>
      </c>
      <c r="AH11" s="29">
        <f t="shared" si="4"/>
        <v>0</v>
      </c>
      <c r="AI11" s="30" t="str">
        <f t="shared" si="5"/>
        <v>I</v>
      </c>
      <c r="AJ11" s="23" t="s">
        <v>26</v>
      </c>
      <c r="AK11" s="30" t="s">
        <v>324</v>
      </c>
      <c r="AL11" s="30" t="s">
        <v>238</v>
      </c>
      <c r="AM11" s="29">
        <v>0</v>
      </c>
      <c r="AN11" s="24" t="s">
        <v>101</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output'!H11="","negative",IF(OR('Model output'!H11="[]", 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3"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9" t="str">
        <f t="shared" si="2"/>
        <v>2</v>
      </c>
      <c r="AG12" s="29" t="str">
        <f t="shared" si="3"/>
        <v>0</v>
      </c>
      <c r="AH12" s="29">
        <f t="shared" si="4"/>
        <v>0</v>
      </c>
      <c r="AI12" s="30" t="str">
        <f t="shared" si="5"/>
        <v>I</v>
      </c>
      <c r="AJ12" s="23" t="s">
        <v>38</v>
      </c>
      <c r="AK12" s="30" t="s">
        <v>324</v>
      </c>
      <c r="AL12" s="30" t="s">
        <v>238</v>
      </c>
      <c r="AM12" s="29" t="s">
        <v>238</v>
      </c>
      <c r="AN12" s="24" t="s">
        <v>101</v>
      </c>
      <c r="AO12" s="8">
        <f t="shared" ca="1" si="6"/>
        <v>0</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output'!H12="","negative",IF(OR('Model output'!H12="[]", 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3"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9" t="str">
        <f t="shared" si="2"/>
        <v>1a</v>
      </c>
      <c r="AG13" s="29" t="str">
        <f t="shared" si="3"/>
        <v>0</v>
      </c>
      <c r="AH13" s="29">
        <f t="shared" si="4"/>
        <v>0</v>
      </c>
      <c r="AI13" s="30" t="str">
        <f t="shared" si="5"/>
        <v>I</v>
      </c>
      <c r="AJ13" s="23" t="s">
        <v>38</v>
      </c>
      <c r="AK13" s="30" t="s">
        <v>328</v>
      </c>
      <c r="AL13" s="30" t="s">
        <v>238</v>
      </c>
      <c r="AM13" s="29" t="s">
        <v>238</v>
      </c>
      <c r="AN13" s="24" t="s">
        <v>101</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output'!H13="","negative",IF(OR('Model output'!H13="[]", 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3"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9" t="str">
        <f t="shared" si="2"/>
        <v>1b</v>
      </c>
      <c r="AG14" s="29" t="str">
        <f t="shared" si="3"/>
        <v>0</v>
      </c>
      <c r="AH14" s="29">
        <f t="shared" si="4"/>
        <v>0</v>
      </c>
      <c r="AI14" s="30" t="str">
        <f t="shared" si="5"/>
        <v>I</v>
      </c>
      <c r="AJ14" s="23" t="s">
        <v>26</v>
      </c>
      <c r="AK14" s="30" t="s">
        <v>326</v>
      </c>
      <c r="AL14" s="30" t="s">
        <v>325</v>
      </c>
      <c r="AM14" s="29" t="s">
        <v>238</v>
      </c>
      <c r="AN14" s="24" t="s">
        <v>101</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output'!H14="","negative",IF(OR('Model output'!H14="[]", 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3"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9" t="str">
        <f t="shared" si="2"/>
        <v>2</v>
      </c>
      <c r="AG15" s="29" t="str">
        <f t="shared" si="3"/>
        <v>1a</v>
      </c>
      <c r="AH15" s="29">
        <f t="shared" si="4"/>
        <v>0</v>
      </c>
      <c r="AI15" s="30" t="str">
        <f t="shared" si="5"/>
        <v>II</v>
      </c>
      <c r="AJ15" s="23" t="s">
        <v>26</v>
      </c>
      <c r="AK15" s="30" t="s">
        <v>324</v>
      </c>
      <c r="AL15" s="30" t="s">
        <v>328</v>
      </c>
      <c r="AM15" s="29" t="s">
        <v>238</v>
      </c>
      <c r="AN15" s="24" t="s">
        <v>97</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output'!H15="","negative",IF(OR('Model output'!H15="[]", 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3"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9" t="str">
        <f t="shared" si="2"/>
        <v>3b</v>
      </c>
      <c r="AG16" s="29" t="str">
        <f t="shared" si="3"/>
        <v>1b</v>
      </c>
      <c r="AH16" s="29">
        <f t="shared" si="4"/>
        <v>0</v>
      </c>
      <c r="AI16" s="30" t="str">
        <f t="shared" si="5"/>
        <v>II</v>
      </c>
      <c r="AJ16" s="23" t="s">
        <v>18</v>
      </c>
      <c r="AK16" s="30" t="s">
        <v>329</v>
      </c>
      <c r="AL16" s="30" t="s">
        <v>326</v>
      </c>
      <c r="AM16" s="29" t="s">
        <v>238</v>
      </c>
      <c r="AN16" s="24" t="s">
        <v>97</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output'!H16="","negative",IF(OR('Model output'!H16="[]", ISNUMBER(SEARCH("lymph node",'Model output'!H16)),ISNUMBER(SEARCH("Not mentioned",'Model output'!H16)),ISNUMBER(SEARCH("Not applicable",'Model output'!H16))),"negative","positive"))</f>
        <v>negative</v>
      </c>
      <c r="I17">
        <f>IF('Model output'!I16="","",IF(ISNUMBER('Model output'!I16),'Model output'!I16,1))</f>
        <v>4</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3"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9" t="str">
        <f t="shared" si="2"/>
        <v>2</v>
      </c>
      <c r="AG17" s="29" t="str">
        <f t="shared" si="3"/>
        <v>0</v>
      </c>
      <c r="AH17" s="29">
        <f t="shared" si="4"/>
        <v>0</v>
      </c>
      <c r="AI17" s="30" t="str">
        <f t="shared" si="5"/>
        <v>I</v>
      </c>
      <c r="AJ17" s="23" t="s">
        <v>18</v>
      </c>
      <c r="AK17" s="30" t="s">
        <v>324</v>
      </c>
      <c r="AL17" s="29" t="s">
        <v>238</v>
      </c>
      <c r="AM17" s="29" t="s">
        <v>238</v>
      </c>
      <c r="AN17" s="24" t="s">
        <v>101</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output'!H17="","negative",IF(OR('Model output'!H17="[]", 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3"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9" t="str">
        <f t="shared" si="2"/>
        <v>2</v>
      </c>
      <c r="AG18" s="29" t="str">
        <f t="shared" si="3"/>
        <v>0</v>
      </c>
      <c r="AH18" s="29">
        <f t="shared" si="4"/>
        <v>0</v>
      </c>
      <c r="AI18" s="30" t="str">
        <f t="shared" si="5"/>
        <v>I</v>
      </c>
      <c r="AJ18" s="23" t="s">
        <v>18</v>
      </c>
      <c r="AK18" s="30" t="s">
        <v>324</v>
      </c>
      <c r="AL18" s="30" t="s">
        <v>238</v>
      </c>
      <c r="AM18" s="29" t="s">
        <v>238</v>
      </c>
      <c r="AN18" s="24" t="s">
        <v>101</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output'!H18="","negative",IF(OR('Model output'!H18="[]", ISNUMBER(SEARCH("lymph node",'Model output'!H18)),ISNUMBER(SEARCH("Not mentioned",'Model output'!H18)),ISNUMBER(SEARCH("Not applicable",'Model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3"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9" t="str">
        <f t="shared" si="2"/>
        <v>2</v>
      </c>
      <c r="AG19" s="29" t="str">
        <f t="shared" si="3"/>
        <v>1b</v>
      </c>
      <c r="AH19" s="29">
        <f t="shared" si="4"/>
        <v>0</v>
      </c>
      <c r="AI19" s="30" t="str">
        <f t="shared" si="5"/>
        <v>I</v>
      </c>
      <c r="AJ19" s="23" t="s">
        <v>38</v>
      </c>
      <c r="AK19" s="30" t="s">
        <v>324</v>
      </c>
      <c r="AL19" s="30" t="s">
        <v>326</v>
      </c>
      <c r="AM19" s="29" t="s">
        <v>238</v>
      </c>
      <c r="AN19" s="24" t="s">
        <v>101</v>
      </c>
      <c r="AO19" s="8">
        <f t="shared" ca="1" si="6"/>
        <v>1</v>
      </c>
      <c r="AP19" s="8">
        <f t="shared" si="7"/>
        <v>1</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output'!H19="","negative",IF(OR('Model output'!H19="[]", 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3"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9" t="str">
        <f t="shared" si="2"/>
        <v>2</v>
      </c>
      <c r="AG20" s="30" t="str">
        <f t="shared" si="3"/>
        <v>0</v>
      </c>
      <c r="AH20" s="29">
        <f t="shared" si="4"/>
        <v>0</v>
      </c>
      <c r="AI20" s="30" t="str">
        <f t="shared" si="5"/>
        <v>I</v>
      </c>
      <c r="AJ20" s="23" t="s">
        <v>26</v>
      </c>
      <c r="AK20" s="30" t="s">
        <v>324</v>
      </c>
      <c r="AL20" s="30" t="s">
        <v>325</v>
      </c>
      <c r="AM20" s="29" t="s">
        <v>238</v>
      </c>
      <c r="AN20" s="24" t="s">
        <v>101</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central</v>
      </c>
      <c r="H21" t="str">
        <f>IF('Model output'!H20="","negative",IF(OR('Model output'!H20="[]", ISNUMBER(SEARCH("lymph node",'Model output'!H20)),ISNUMBER(SEARCH("Not mentioned",'Model output'!H20)),ISNUMBER(SEARCH("Not applicable",'Model output'!H20))),"negative","positive"))</f>
        <v>negative</v>
      </c>
      <c r="I21">
        <f>IF('Model output'!I20="","",IF(ISNUMBER('Model output'!I20),'Model output'!I20,1))</f>
        <v>4</v>
      </c>
      <c r="J21">
        <f>IF('Model output'!J20="","",IF(AND(ISNUMBER('Model output'!J20),'Model output'!J20&lt;=I21),'Model output'!J20,IF(ISNUMBER(SEARCH("0/",'Model output'!J20)),0,1)))</f>
        <v>1</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3"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9" t="str">
        <f t="shared" si="2"/>
        <v>1a</v>
      </c>
      <c r="AG21" s="29" t="str">
        <f t="shared" si="3"/>
        <v>1a</v>
      </c>
      <c r="AH21" s="29">
        <f t="shared" si="4"/>
        <v>0</v>
      </c>
      <c r="AI21" s="30" t="str">
        <f t="shared" si="5"/>
        <v>I</v>
      </c>
      <c r="AJ21" s="23" t="s">
        <v>26</v>
      </c>
      <c r="AK21" s="30" t="s">
        <v>328</v>
      </c>
      <c r="AL21" s="30" t="s">
        <v>238</v>
      </c>
      <c r="AM21" s="29" t="s">
        <v>238</v>
      </c>
      <c r="AN21" s="24" t="s">
        <v>101</v>
      </c>
      <c r="AO21" s="8">
        <f t="shared" ca="1" si="6"/>
        <v>1</v>
      </c>
      <c r="AP21" s="8">
        <f t="shared" si="7"/>
        <v>1</v>
      </c>
      <c r="AQ21" s="8">
        <f t="shared" si="8"/>
        <v>0</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output'!H21="","negative",IF(OR('Model output'!H21="[]", 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3"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9" t="str">
        <f t="shared" si="2"/>
        <v>3b</v>
      </c>
      <c r="AG22" s="29" t="str">
        <f t="shared" si="3"/>
        <v>0</v>
      </c>
      <c r="AH22" s="29">
        <f t="shared" si="4"/>
        <v>0</v>
      </c>
      <c r="AI22" s="30" t="str">
        <f t="shared" si="5"/>
        <v>II</v>
      </c>
      <c r="AJ22" s="23" t="s">
        <v>18</v>
      </c>
      <c r="AK22" s="30" t="s">
        <v>329</v>
      </c>
      <c r="AL22" s="30" t="s">
        <v>238</v>
      </c>
      <c r="AM22" s="29" t="s">
        <v>238</v>
      </c>
      <c r="AN22" s="24" t="s">
        <v>97</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output'!H22="","negative",IF(OR('Model output'!H22="[]", 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3"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9" t="str">
        <f t="shared" si="2"/>
        <v>2</v>
      </c>
      <c r="AG23" s="29" t="str">
        <f t="shared" si="3"/>
        <v>0</v>
      </c>
      <c r="AH23" s="29">
        <f t="shared" si="4"/>
        <v>0</v>
      </c>
      <c r="AI23" s="30" t="str">
        <f t="shared" si="5"/>
        <v>I</v>
      </c>
      <c r="AJ23" s="23" t="s">
        <v>26</v>
      </c>
      <c r="AK23" s="30" t="s">
        <v>324</v>
      </c>
      <c r="AL23" s="30" t="s">
        <v>238</v>
      </c>
      <c r="AM23" s="29" t="s">
        <v>238</v>
      </c>
      <c r="AN23" s="24" t="s">
        <v>101</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output'!H23="","negative",IF(OR('Model output'!H23="[]", 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 Microcarcinoma</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3"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9" t="str">
        <f t="shared" si="2"/>
        <v>1b</v>
      </c>
      <c r="AG24" s="29" t="str">
        <f t="shared" si="3"/>
        <v>1a</v>
      </c>
      <c r="AH24" s="29">
        <f t="shared" si="4"/>
        <v>0</v>
      </c>
      <c r="AI24" s="30" t="str">
        <f t="shared" si="5"/>
        <v>I</v>
      </c>
      <c r="AJ24" s="23" t="s">
        <v>26</v>
      </c>
      <c r="AK24" s="30" t="s">
        <v>326</v>
      </c>
      <c r="AL24" s="30" t="s">
        <v>328</v>
      </c>
      <c r="AM24" s="29" t="s">
        <v>238</v>
      </c>
      <c r="AN24" s="24" t="s">
        <v>101</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1b</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output'!H24="","negative",IF(OR('Model output'!H24="[]", ISNUMBER(SEARCH("lymph node",'Model output'!H24)),ISNUMBER(SEARCH("Not mentioned",'Model output'!H24)),ISNUMBER(SEARCH("Not applicable",'Model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3"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9" t="str">
        <f t="shared" si="2"/>
        <v>1b</v>
      </c>
      <c r="AG25" s="29" t="str">
        <f t="shared" si="3"/>
        <v>1a</v>
      </c>
      <c r="AH25" s="29">
        <f t="shared" si="4"/>
        <v>0</v>
      </c>
      <c r="AI25" s="30" t="str">
        <f t="shared" si="5"/>
        <v>II</v>
      </c>
      <c r="AJ25" s="23" t="s">
        <v>38</v>
      </c>
      <c r="AK25" s="30" t="s">
        <v>326</v>
      </c>
      <c r="AL25" s="29" t="s">
        <v>328</v>
      </c>
      <c r="AM25" s="29" t="s">
        <v>238</v>
      </c>
      <c r="AN25" s="24" t="s">
        <v>97</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output'!H25="","negative",IF(OR('Model output'!H25="[]", 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
      </c>
      <c r="L26" s="16" t="str">
        <f t="shared" si="12"/>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3"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9" t="str">
        <f t="shared" si="2"/>
        <v>2</v>
      </c>
      <c r="AG26" s="29" t="str">
        <f t="shared" si="3"/>
        <v>0</v>
      </c>
      <c r="AH26" s="29">
        <f t="shared" si="4"/>
        <v>0</v>
      </c>
      <c r="AI26" s="30" t="str">
        <f t="shared" si="5"/>
        <v>I</v>
      </c>
      <c r="AJ26" s="23" t="s">
        <v>26</v>
      </c>
      <c r="AK26" s="30" t="s">
        <v>324</v>
      </c>
      <c r="AL26" s="29" t="s">
        <v>238</v>
      </c>
      <c r="AM26" s="29" t="s">
        <v>238</v>
      </c>
      <c r="AN26" s="24" t="s">
        <v>101</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output'!H26="","negative",IF(OR('Model output'!H26="[]", ISNUMBER(SEARCH("lymph node",'Model output'!H26)),ISNUMBER(SEARCH("Not mentioned",'Model output'!H26)),ISNUMBER(SEARCH("Not applicable",'Model output'!H26))),"negative","positive"))</f>
        <v>negative</v>
      </c>
      <c r="I27">
        <f>IF('Model output'!I26="","",IF(ISNUMBER('Model output'!I26),'Model output'!I26,1))</f>
        <v>4</v>
      </c>
      <c r="J27">
        <f>IF('Model output'!J26="","",IF(AND(ISNUMBER('Model output'!J26),'Model output'!J26&lt;=I27),'Model output'!J26,IF(ISNUMBER(SEARCH("0/",'Model output'!J26)),0,1)))</f>
        <v>3</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Yes</v>
      </c>
      <c r="AB27" t="str">
        <f>IF(AA27&lt;&gt;"Yes","",IF(OR('Model output'!U26="",ISNUMBER(SEARCH("Not identified",'Model output'!U26))),"",'Model output'!U26))</f>
        <v>[]</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3"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9" t="str">
        <f t="shared" si="2"/>
        <v>2</v>
      </c>
      <c r="AG27" s="29" t="str">
        <f t="shared" si="3"/>
        <v>1b</v>
      </c>
      <c r="AH27" s="29">
        <f t="shared" si="4"/>
        <v>0</v>
      </c>
      <c r="AI27" s="30" t="str">
        <f t="shared" si="5"/>
        <v>II</v>
      </c>
      <c r="AJ27" s="23" t="s">
        <v>18</v>
      </c>
      <c r="AK27" s="30" t="s">
        <v>324</v>
      </c>
      <c r="AL27" s="30" t="s">
        <v>326</v>
      </c>
      <c r="AM27" s="29" t="s">
        <v>238</v>
      </c>
      <c r="AN27" s="24" t="s">
        <v>97</v>
      </c>
      <c r="AO27" s="8">
        <f t="shared" si="6"/>
        <v>1</v>
      </c>
      <c r="AP27" s="8">
        <f t="shared" si="7"/>
        <v>1</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X</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output'!H27="","negative",IF(OR('Model output'!H27="[]", ISNUMBER(SEARCH("lymph node",'Model output'!H27)),ISNUMBER(SEARCH("Not mentioned",'Model output'!H27)),ISNUMBER(SEARCH("Not applicable",'Model output'!H27))),"negative","positive"))</f>
        <v>negative</v>
      </c>
      <c r="I28">
        <f>IF('Model output'!I27="","",IF(ISNUMBER('Model output'!I27),'Model output'!I27,1))</f>
        <v>1</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3"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9" t="str">
        <f t="shared" si="2"/>
        <v>3b</v>
      </c>
      <c r="AG28" s="29" t="str">
        <f t="shared" si="3"/>
        <v>1a</v>
      </c>
      <c r="AH28" s="29">
        <f t="shared" si="4"/>
        <v>0</v>
      </c>
      <c r="AI28" s="30" t="str">
        <f t="shared" si="5"/>
        <v>II</v>
      </c>
      <c r="AJ28" s="23" t="s">
        <v>18</v>
      </c>
      <c r="AK28" s="30" t="s">
        <v>329</v>
      </c>
      <c r="AL28" s="30" t="s">
        <v>328</v>
      </c>
      <c r="AM28" s="29" t="s">
        <v>238</v>
      </c>
      <c r="AN28" s="24" t="s">
        <v>97</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positive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output'!H28="","negative",IF(OR('Model output'!H28="[]", 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0.6 cm</v>
      </c>
      <c r="L29" s="16" t="str">
        <f t="shared" si="12"/>
        <v>0.6cm</v>
      </c>
      <c r="M29" cm="1">
        <f t="array" ref="M29">IF(L29="","",IF(ISNUMBER(SEARCH("cm",L29)),MAX(VALUE(SUBSTITUTE(_xlfn.FILTERXML("&lt;t&gt;&lt;s&gt;"&amp;SUBSTITUTE(L29,",","&lt;/s&gt;&lt;s&gt;")&amp;"&lt;/s&gt;&lt;/t&gt;","//s"),"cm",""))),MAX(VALUE(SUBSTITUTE(_xlfn.FILTERXML("&lt;t&gt;&lt;s&gt;"&amp;SUBSTITUTE(L29,",","&lt;/s&gt;&lt;s&gt;")&amp;"&lt;/s&gt;&lt;/t&gt;","//s"),"mm","")))/10))</f>
        <v>0.6</v>
      </c>
      <c r="N29" t="str">
        <f>IF('Model output'!L28="","",'Model output'!L28)</f>
        <v>papillary</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20" t="str">
        <f>IF('Model output'!S28="","",'Model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positive</v>
      </c>
      <c r="AE29" s="23"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9" t="str">
        <f t="shared" si="2"/>
        <v>2</v>
      </c>
      <c r="AG29" s="29" t="str">
        <f t="shared" si="3"/>
        <v>0</v>
      </c>
      <c r="AH29" s="29">
        <f t="shared" si="4"/>
        <v>0</v>
      </c>
      <c r="AI29" s="30" t="str">
        <f t="shared" si="5"/>
        <v>I</v>
      </c>
      <c r="AJ29" s="23" t="s">
        <v>38</v>
      </c>
      <c r="AK29" s="30" t="s">
        <v>324</v>
      </c>
      <c r="AL29" s="30" t="s">
        <v>238</v>
      </c>
      <c r="AM29" s="29" t="s">
        <v>238</v>
      </c>
      <c r="AN29" s="24" t="s">
        <v>101</v>
      </c>
      <c r="AO29" s="8">
        <f t="shared" si="6"/>
        <v>0</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output'!H29="","negative",IF(OR('Model output'!H29="[]", 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3"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9" t="str">
        <f t="shared" si="2"/>
        <v>1b</v>
      </c>
      <c r="AG30" s="29" t="str">
        <f t="shared" si="3"/>
        <v>1b</v>
      </c>
      <c r="AH30" s="29">
        <f t="shared" si="4"/>
        <v>0</v>
      </c>
      <c r="AI30" s="30" t="str">
        <f t="shared" si="5"/>
        <v>I</v>
      </c>
      <c r="AJ30" s="23" t="s">
        <v>38</v>
      </c>
      <c r="AK30" s="30" t="s">
        <v>326</v>
      </c>
      <c r="AL30" s="30" t="s">
        <v>328</v>
      </c>
      <c r="AM30" s="29" t="s">
        <v>238</v>
      </c>
      <c r="AN30" s="24" t="s">
        <v>101</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output'!H30="","negative",IF(OR('Model output'!H30="[]", 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3"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9" t="str">
        <f t="shared" si="2"/>
        <v>1b</v>
      </c>
      <c r="AG31" s="29" t="str">
        <f t="shared" si="3"/>
        <v>1a</v>
      </c>
      <c r="AH31" s="29">
        <f t="shared" si="4"/>
        <v>0</v>
      </c>
      <c r="AI31" s="30" t="str">
        <f t="shared" si="5"/>
        <v>I</v>
      </c>
      <c r="AJ31" s="23" t="s">
        <v>26</v>
      </c>
      <c r="AK31" s="30" t="s">
        <v>326</v>
      </c>
      <c r="AL31" s="29" t="s">
        <v>328</v>
      </c>
      <c r="AM31" s="29" t="s">
        <v>238</v>
      </c>
      <c r="AN31" s="24" t="s">
        <v>101</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output'!H31="","negative",IF(OR('Model output'!H31="[]", ISNUMBER(SEARCH("lymph node",'Model output'!H31)),ISNUMBER(SEARCH("Not mentioned",'Model output'!H31)),ISNUMBER(SEARCH("Not applicable",'Model output'!H31))),"negative","positive"))</f>
        <v>negative</v>
      </c>
      <c r="I32">
        <f>IF('Model output'!I31="","",IF(ISNUMBER('Model output'!I31),'Model output'!I31,1))</f>
        <v>19</v>
      </c>
      <c r="J32">
        <f>IF('Model output'!J31="","",IF(AND(ISNUMBER('Model output'!J31),'Model output'!J31&lt;=I32),'Model output'!J31,IF(ISNUMBER(SEARCH("0/",'Model output'!J31)),0,1)))</f>
        <v>16</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 Infiltrative</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20"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3"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9" t="str">
        <f t="shared" si="2"/>
        <v>1b</v>
      </c>
      <c r="AG32" s="29" t="str">
        <f t="shared" si="3"/>
        <v>1b</v>
      </c>
      <c r="AH32" s="29">
        <f t="shared" si="4"/>
        <v>0</v>
      </c>
      <c r="AI32" s="30" t="str">
        <f t="shared" si="5"/>
        <v>I</v>
      </c>
      <c r="AJ32" s="23" t="s">
        <v>38</v>
      </c>
      <c r="AK32" s="30" t="s">
        <v>326</v>
      </c>
      <c r="AL32" s="30" t="s">
        <v>326</v>
      </c>
      <c r="AM32" s="29">
        <v>0</v>
      </c>
      <c r="AN32" s="24" t="s">
        <v>101</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output'!H32="","negative",IF(OR('Model output'!H32="[]", 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3"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9" t="str">
        <f t="shared" si="2"/>
        <v>1a</v>
      </c>
      <c r="AG33" s="29" t="str">
        <f t="shared" si="3"/>
        <v>0</v>
      </c>
      <c r="AH33" s="29">
        <f t="shared" si="4"/>
        <v>0</v>
      </c>
      <c r="AI33" s="30" t="str">
        <f t="shared" si="5"/>
        <v>I</v>
      </c>
      <c r="AJ33" s="23" t="s">
        <v>38</v>
      </c>
      <c r="AK33" s="30" t="s">
        <v>328</v>
      </c>
      <c r="AL33" s="30" t="s">
        <v>325</v>
      </c>
      <c r="AM33" s="29" t="s">
        <v>238</v>
      </c>
      <c r="AN33" s="24" t="s">
        <v>101</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output'!H33="","negative",IF(OR('Model output'!H33="[]", 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3"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9" t="str">
        <f t="shared" si="2"/>
        <v>1b</v>
      </c>
      <c r="AG34" s="29" t="str">
        <f t="shared" si="3"/>
        <v>1b</v>
      </c>
      <c r="AH34" s="29">
        <f t="shared" si="4"/>
        <v>0</v>
      </c>
      <c r="AI34" s="30" t="str">
        <f t="shared" si="5"/>
        <v>I</v>
      </c>
      <c r="AJ34" s="23" t="s">
        <v>38</v>
      </c>
      <c r="AK34" s="30" t="s">
        <v>326</v>
      </c>
      <c r="AL34" s="30" t="s">
        <v>326</v>
      </c>
      <c r="AM34" s="29">
        <v>0</v>
      </c>
      <c r="AN34" s="24" t="s">
        <v>101</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output'!H34="","negative",IF(OR('Model output'!H34="[]", 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0" t="str">
        <f>IF('Model output'!S34="","",'Model output'!S34)</f>
        <v>Present, extending to 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3"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9"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9" t="str">
        <f t="shared" ref="AG35:AG52" si="15">IF(AND(ISNUMBER(J35),J35&gt;0),
IF(G35="lateral", "1b","1a"), "0")</f>
        <v>1b</v>
      </c>
      <c r="AH35" s="29">
        <f t="shared" ref="AH35:AH52" si="16">IF(OR(E35=1,E35="1",H35="positive"),1,0)</f>
        <v>0</v>
      </c>
      <c r="AI35" s="30" t="str">
        <f t="shared" ref="AI35:AI52" si="17">IF(AND(B35&lt;55,AH35=0),"I",
IF(AND(B35&lt;55,AH35=1),"II",
IF(AH35=1,"IVB",
IF(AND(AF35="4b",AH35=0),"IVA",
IF(AND(AF35="4a",AH35=0),"III",
IF(AND(OR(AF35="3a",AF35="3b",AF35="3"),AH35=0),"II",
IF(AND(AF35="2",OR(AG35="1",AG35="1a",AG35="1b"),AH35=0),"II",
IF(AND(OR(AF35="1a",AF35="1b",AF35="1"),OR(AG35="1",AG35="1a",AG35="1b"),AH35=0),"II","I"
))))))))</f>
        <v>II</v>
      </c>
      <c r="AJ35" s="23" t="s">
        <v>18</v>
      </c>
      <c r="AK35" s="30" t="s">
        <v>328</v>
      </c>
      <c r="AL35" s="30" t="s">
        <v>326</v>
      </c>
      <c r="AM35" s="29">
        <v>0</v>
      </c>
      <c r="AN35" s="24" t="s">
        <v>97</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output'!H35="","negative",IF(OR('Model output'!H35="[]", 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3"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9" t="str">
        <f t="shared" si="14"/>
        <v>1b</v>
      </c>
      <c r="AG36" s="29" t="str">
        <f t="shared" si="15"/>
        <v>1b</v>
      </c>
      <c r="AH36" s="29">
        <f t="shared" si="16"/>
        <v>0</v>
      </c>
      <c r="AI36" s="30" t="str">
        <f t="shared" si="17"/>
        <v>II</v>
      </c>
      <c r="AJ36" s="23" t="s">
        <v>18</v>
      </c>
      <c r="AK36" s="30" t="s">
        <v>326</v>
      </c>
      <c r="AL36" s="30" t="s">
        <v>326</v>
      </c>
      <c r="AM36" s="29">
        <v>0</v>
      </c>
      <c r="AN36" s="24" t="s">
        <v>97</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output'!H36="","negative",IF(OR('Model output'!H36="[]", 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3"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9" t="str">
        <f t="shared" si="14"/>
        <v>3a</v>
      </c>
      <c r="AG37" s="29" t="str">
        <f t="shared" si="15"/>
        <v>0</v>
      </c>
      <c r="AH37" s="29">
        <f t="shared" si="16"/>
        <v>1</v>
      </c>
      <c r="AI37" s="30" t="str">
        <f t="shared" si="17"/>
        <v>IVB</v>
      </c>
      <c r="AJ37" s="23" t="s">
        <v>18</v>
      </c>
      <c r="AK37" s="30" t="s">
        <v>327</v>
      </c>
      <c r="AL37" s="30" t="s">
        <v>238</v>
      </c>
      <c r="AM37" s="29" t="s">
        <v>239</v>
      </c>
      <c r="AN37" s="24" t="s">
        <v>245</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output'!H37="","negative",IF(OR('Model output'!H37="[]", 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3"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9" t="str">
        <f t="shared" si="14"/>
        <v>2</v>
      </c>
      <c r="AG38" s="29" t="str">
        <f t="shared" si="15"/>
        <v>0</v>
      </c>
      <c r="AH38" s="29">
        <f t="shared" si="16"/>
        <v>0</v>
      </c>
      <c r="AI38" s="30" t="str">
        <f t="shared" si="17"/>
        <v>I</v>
      </c>
      <c r="AJ38" s="23" t="s">
        <v>26</v>
      </c>
      <c r="AK38" s="30" t="s">
        <v>324</v>
      </c>
      <c r="AL38" s="30" t="s">
        <v>238</v>
      </c>
      <c r="AM38" s="29">
        <v>0</v>
      </c>
      <c r="AN38" s="24" t="s">
        <v>101</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output'!H38="","negative",IF(OR('Model output'!H38="[]", 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3"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9" t="str">
        <f t="shared" si="14"/>
        <v>1b</v>
      </c>
      <c r="AG39" s="29" t="str">
        <f t="shared" si="15"/>
        <v>0</v>
      </c>
      <c r="AH39" s="29">
        <f t="shared" si="16"/>
        <v>0</v>
      </c>
      <c r="AI39" s="30" t="str">
        <f t="shared" si="17"/>
        <v>I</v>
      </c>
      <c r="AJ39" s="23" t="s">
        <v>38</v>
      </c>
      <c r="AK39" s="30" t="s">
        <v>326</v>
      </c>
      <c r="AL39" s="30" t="s">
        <v>238</v>
      </c>
      <c r="AM39" s="29">
        <v>0</v>
      </c>
      <c r="AN39" s="24" t="s">
        <v>101</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output'!H39="","negative",IF(OR('Model output'!H39="[]", 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2"/>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3"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9" t="str">
        <f t="shared" si="14"/>
        <v>2</v>
      </c>
      <c r="AG40" s="29" t="str">
        <f t="shared" si="15"/>
        <v>0</v>
      </c>
      <c r="AH40" s="29">
        <f t="shared" si="16"/>
        <v>0</v>
      </c>
      <c r="AI40" s="30" t="str">
        <f t="shared" si="17"/>
        <v>I</v>
      </c>
      <c r="AJ40" s="23" t="s">
        <v>38</v>
      </c>
      <c r="AK40" s="30" t="s">
        <v>324</v>
      </c>
      <c r="AL40" s="30" t="s">
        <v>238</v>
      </c>
      <c r="AM40" s="29" t="s">
        <v>238</v>
      </c>
      <c r="AN40" s="24" t="s">
        <v>101</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output'!H40="","negative",IF(OR('Model output'!H40="[]", 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2.0 cm</v>
      </c>
      <c r="L41" s="16" t="str">
        <f t="shared" si="12"/>
        <v>2.0cm</v>
      </c>
      <c r="M41" cm="1">
        <f t="array" ref="M41">IF(L41="","",IF(ISNUMBER(SEARCH("cm",L41)),MAX(VALUE(SUBSTITUTE(_xlfn.FILTERXML("&lt;t&gt;&lt;s&gt;"&amp;SUBSTITUTE(L41,",","&lt;/s&gt;&lt;s&gt;")&amp;"&lt;/s&gt;&lt;/t&gt;","//s"),"cm",""))),MAX(VALUE(SUBSTITUTE(_xlfn.FILTERXML("&lt;t&gt;&lt;s&gt;"&amp;SUBSTITUTE(L41,",","&lt;/s&gt;&lt;s&gt;")&amp;"&lt;/s&gt;&lt;/t&gt;","//s"),"mm","")))/10))</f>
        <v>2</v>
      </c>
      <c r="N41" t="str">
        <f>IF('Model output'!L40="","",'Model output'!L40)</f>
        <v>papillary</v>
      </c>
      <c r="O41" t="str">
        <f>IF('Model output'!M40="","",'Model output'!M40)</f>
        <v>follicular and classical</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3"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9" t="str">
        <f t="shared" si="14"/>
        <v>2</v>
      </c>
      <c r="AG41" s="29" t="str">
        <f t="shared" si="15"/>
        <v>1b</v>
      </c>
      <c r="AH41" s="29">
        <f t="shared" si="16"/>
        <v>0</v>
      </c>
      <c r="AI41" s="30" t="str">
        <f t="shared" si="17"/>
        <v>II</v>
      </c>
      <c r="AJ41" s="23" t="s">
        <v>38</v>
      </c>
      <c r="AK41" s="30" t="s">
        <v>324</v>
      </c>
      <c r="AL41" s="30" t="s">
        <v>326</v>
      </c>
      <c r="AM41" s="29">
        <v>0</v>
      </c>
      <c r="AN41" s="24" t="s">
        <v>97</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output'!H41="","negative",IF(OR('Model output'!H41="[]", 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3"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9" t="str">
        <f t="shared" si="14"/>
        <v>1a</v>
      </c>
      <c r="AG42" s="29" t="str">
        <f t="shared" si="15"/>
        <v>0</v>
      </c>
      <c r="AH42" s="29">
        <f t="shared" si="16"/>
        <v>0</v>
      </c>
      <c r="AI42" s="30" t="str">
        <f t="shared" si="17"/>
        <v>I</v>
      </c>
      <c r="AJ42" s="23" t="s">
        <v>26</v>
      </c>
      <c r="AK42" s="30" t="s">
        <v>328</v>
      </c>
      <c r="AL42" s="30" t="s">
        <v>238</v>
      </c>
      <c r="AM42" s="29">
        <v>0</v>
      </c>
      <c r="AN42" s="24" t="s">
        <v>101</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output'!H42="","negative",IF(OR('Model output'!H42="[]", 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0"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positive</v>
      </c>
      <c r="AE43" s="23"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9" t="str">
        <f t="shared" si="14"/>
        <v>1b</v>
      </c>
      <c r="AG43" s="29" t="str">
        <f t="shared" si="15"/>
        <v>1a</v>
      </c>
      <c r="AH43" s="29">
        <f t="shared" si="16"/>
        <v>0</v>
      </c>
      <c r="AI43" s="30" t="str">
        <f t="shared" si="17"/>
        <v>II</v>
      </c>
      <c r="AJ43" s="23" t="s">
        <v>18</v>
      </c>
      <c r="AK43" s="30" t="s">
        <v>330</v>
      </c>
      <c r="AL43" s="30" t="s">
        <v>328</v>
      </c>
      <c r="AM43" s="29">
        <v>0</v>
      </c>
      <c r="AN43" s="24" t="s">
        <v>237</v>
      </c>
      <c r="AO43" s="8">
        <f t="shared" si="18"/>
        <v>1</v>
      </c>
      <c r="AP43" s="8">
        <f t="shared" si="19"/>
        <v>0</v>
      </c>
      <c r="AQ43" s="8">
        <f t="shared" si="20"/>
        <v>1</v>
      </c>
      <c r="AR43" s="8">
        <f t="shared" si="21"/>
        <v>1</v>
      </c>
      <c r="AS43" s="18">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output'!H43="","negative",IF(OR('Model output'!H43="[]", 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Classical variant</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t="str">
        <f>IF('Model output'!O43="","",'Model output'!O43)</f>
        <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0" t="str">
        <f>IF('Model output'!S43="","",'Model output'!S43)</f>
        <v>Present</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3"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9" t="str">
        <f t="shared" si="14"/>
        <v>1b</v>
      </c>
      <c r="AG44" s="29" t="str">
        <f t="shared" si="15"/>
        <v>1a</v>
      </c>
      <c r="AH44" s="29">
        <f t="shared" si="16"/>
        <v>0</v>
      </c>
      <c r="AI44" s="30" t="str">
        <f t="shared" si="17"/>
        <v>II</v>
      </c>
      <c r="AJ44" s="23" t="s">
        <v>18</v>
      </c>
      <c r="AK44" s="30" t="s">
        <v>326</v>
      </c>
      <c r="AL44" s="30" t="s">
        <v>328</v>
      </c>
      <c r="AM44" s="29">
        <v>0</v>
      </c>
      <c r="AN44" s="24" t="s">
        <v>97</v>
      </c>
      <c r="AO44" s="8">
        <f t="shared" si="18"/>
        <v>1</v>
      </c>
      <c r="AP44" s="8">
        <f t="shared" si="19"/>
        <v>1</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output'!H44="","negative",IF(OR('Model output'!H44="[]", 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3"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9" t="str">
        <f t="shared" si="14"/>
        <v>1b</v>
      </c>
      <c r="AG45" s="29" t="str">
        <f t="shared" si="15"/>
        <v>0</v>
      </c>
      <c r="AH45" s="29">
        <f t="shared" si="16"/>
        <v>0</v>
      </c>
      <c r="AI45" s="30" t="str">
        <f t="shared" si="17"/>
        <v>I</v>
      </c>
      <c r="AJ45" s="23" t="s">
        <v>26</v>
      </c>
      <c r="AK45" s="30" t="s">
        <v>326</v>
      </c>
      <c r="AL45" s="30" t="s">
        <v>238</v>
      </c>
      <c r="AM45" s="29" t="s">
        <v>238</v>
      </c>
      <c r="AN45" s="24" t="s">
        <v>101</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output'!H45="","negative",IF(OR('Model output'!H45="[]", 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
      </c>
      <c r="L46" s="16" t="str">
        <f t="shared" si="12"/>
        <v/>
      </c>
      <c r="M46" t="str" cm="1">
        <f t="array" ref="M46">IF(L46="","",IF(ISNUMBER(SEARCH("cm",L46)),MAX(VALUE(SUBSTITUTE(_xlfn.FILTERXML("&lt;t&gt;&lt;s&gt;"&amp;SUBSTITUTE(L46,",","&lt;/s&gt;&lt;s&gt;")&amp;"&lt;/s&gt;&lt;/t&gt;","//s"),"cm",""))),MAX(VALUE(SUBSTITUTE(_xlfn.FILTERXML("&lt;t&gt;&lt;s&gt;"&amp;SUBSTITUTE(L46,",","&lt;/s&gt;&lt;s&gt;")&amp;"&lt;/s&gt;&lt;/t&gt;","//s"),"mm","")))/10))</f>
        <v/>
      </c>
      <c r="N46" t="str">
        <f>IF('Model output'!L45="","",'Model output'!L45)</f>
        <v>Papillary carcinoma</v>
      </c>
      <c r="O46" t="str">
        <f>IF('Model output'!M45="","",'Model output'!M45)</f>
        <v>Diffuse sclerosing variant, with tall cell and follicular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Yes</v>
      </c>
      <c r="AB46" t="str">
        <f>IF(AA46&lt;&gt;"Yes","",IF(OR('Model output'!U45="",ISNUMBER(SEARCH("Not identified",'Model output'!U45))),"",'Model output'!U45))</f>
        <v>[]</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3"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9" t="str">
        <f t="shared" si="14"/>
        <v>3a</v>
      </c>
      <c r="AG46" s="29" t="str">
        <f t="shared" si="15"/>
        <v>1b</v>
      </c>
      <c r="AH46" s="29">
        <f t="shared" si="16"/>
        <v>0</v>
      </c>
      <c r="AI46" s="30" t="str">
        <f t="shared" si="17"/>
        <v>II</v>
      </c>
      <c r="AJ46" s="23" t="s">
        <v>18</v>
      </c>
      <c r="AK46" s="30" t="s">
        <v>327</v>
      </c>
      <c r="AL46" s="30" t="s">
        <v>326</v>
      </c>
      <c r="AM46" s="29">
        <v>0</v>
      </c>
      <c r="AN46" s="24" t="s">
        <v>97</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output'!H46="","negative",IF(OR('Model output'!H46="[]", 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3"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9" t="str">
        <f t="shared" si="14"/>
        <v>1b</v>
      </c>
      <c r="AG47" s="29" t="str">
        <f t="shared" si="15"/>
        <v>0</v>
      </c>
      <c r="AH47" s="29">
        <f t="shared" si="16"/>
        <v>0</v>
      </c>
      <c r="AI47" s="30" t="str">
        <f t="shared" si="17"/>
        <v>I</v>
      </c>
      <c r="AJ47" s="23" t="s">
        <v>38</v>
      </c>
      <c r="AK47" s="30" t="s">
        <v>326</v>
      </c>
      <c r="AL47" s="30" t="s">
        <v>238</v>
      </c>
      <c r="AM47" s="29">
        <v>0</v>
      </c>
      <c r="AN47" s="24" t="s">
        <v>101</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output'!H47="","negative",IF(OR('Model output'!H47="[]", 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2"/>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3"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9" t="str">
        <f t="shared" si="14"/>
        <v>2</v>
      </c>
      <c r="AG48" s="29" t="str">
        <f t="shared" si="15"/>
        <v>1a</v>
      </c>
      <c r="AH48" s="29">
        <f t="shared" si="16"/>
        <v>0</v>
      </c>
      <c r="AI48" s="30" t="str">
        <f t="shared" si="17"/>
        <v>I</v>
      </c>
      <c r="AJ48" s="23" t="s">
        <v>38</v>
      </c>
      <c r="AK48" s="30" t="s">
        <v>324</v>
      </c>
      <c r="AL48" s="30" t="s">
        <v>328</v>
      </c>
      <c r="AM48" s="29" t="s">
        <v>238</v>
      </c>
      <c r="AN48" s="24" t="s">
        <v>101</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output'!H48="","negative",IF(OR('Model output'!H48="[]", 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negative</v>
      </c>
      <c r="AE49" s="23"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9" t="str">
        <f t="shared" si="14"/>
        <v>1b</v>
      </c>
      <c r="AG49" s="29" t="str">
        <f t="shared" si="15"/>
        <v>1a</v>
      </c>
      <c r="AH49" s="29">
        <f t="shared" si="16"/>
        <v>0</v>
      </c>
      <c r="AI49" s="30" t="str">
        <f t="shared" si="17"/>
        <v>I</v>
      </c>
      <c r="AJ49" s="23" t="s">
        <v>38</v>
      </c>
      <c r="AK49" s="30" t="s">
        <v>326</v>
      </c>
      <c r="AL49" s="30" t="s">
        <v>328</v>
      </c>
      <c r="AM49" s="29">
        <v>0</v>
      </c>
      <c r="AN49" s="24" t="s">
        <v>101</v>
      </c>
      <c r="AO49" s="8">
        <f t="shared" ca="1" si="18"/>
        <v>1</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output'!H49="","negative",IF(OR('Model output'!H49="[]", 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3"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9" t="str">
        <f t="shared" si="14"/>
        <v>2</v>
      </c>
      <c r="AG50" s="29" t="str">
        <f t="shared" si="15"/>
        <v>1a</v>
      </c>
      <c r="AH50" s="29">
        <f t="shared" si="16"/>
        <v>0</v>
      </c>
      <c r="AI50" s="30" t="str">
        <f t="shared" si="17"/>
        <v>II</v>
      </c>
      <c r="AJ50" s="23" t="s">
        <v>38</v>
      </c>
      <c r="AK50" s="30" t="s">
        <v>324</v>
      </c>
      <c r="AL50" s="29" t="s">
        <v>328</v>
      </c>
      <c r="AM50" s="29" t="s">
        <v>238</v>
      </c>
      <c r="AN50" s="24" t="s">
        <v>97</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output'!H50="","negative",IF(OR('Model output'!H50="[]", 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6" t="str">
        <f t="shared" si="12"/>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t="str">
        <f>IF('Model output'!O50="","",'Model output'!O50)</f>
        <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3"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9" t="str">
        <f t="shared" si="14"/>
        <v>3a</v>
      </c>
      <c r="AG51" s="29" t="str">
        <f t="shared" si="15"/>
        <v>1b</v>
      </c>
      <c r="AH51" s="29">
        <f t="shared" si="16"/>
        <v>0</v>
      </c>
      <c r="AI51" s="30" t="str">
        <f t="shared" si="17"/>
        <v>II</v>
      </c>
      <c r="AJ51" s="23" t="s">
        <v>18</v>
      </c>
      <c r="AK51" s="30" t="s">
        <v>330</v>
      </c>
      <c r="AL51" s="30" t="s">
        <v>326</v>
      </c>
      <c r="AM51" s="29">
        <v>0</v>
      </c>
      <c r="AN51" s="24" t="s">
        <v>237</v>
      </c>
      <c r="AO51" s="8">
        <f t="shared" ca="1" si="18"/>
        <v>0</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output'!H51="","negative",IF(OR('Model output'!H51="[]", 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2"/>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 classical (usual)</v>
      </c>
      <c r="O52" s="12" t="str">
        <f>IF('Model output'!M51="","",'Model output'!M51)</f>
        <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negative</v>
      </c>
      <c r="AD52" s="12"/>
      <c r="AE52" s="27"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5" t="str">
        <f t="shared" si="14"/>
        <v>1b</v>
      </c>
      <c r="AG52" s="25" t="str">
        <f t="shared" si="15"/>
        <v>1b</v>
      </c>
      <c r="AH52" s="25">
        <f t="shared" si="16"/>
        <v>0</v>
      </c>
      <c r="AI52" s="26" t="str">
        <f t="shared" si="17"/>
        <v>I</v>
      </c>
      <c r="AJ52" s="27" t="s">
        <v>18</v>
      </c>
      <c r="AK52" s="26" t="s">
        <v>326</v>
      </c>
      <c r="AL52" s="26" t="s">
        <v>326</v>
      </c>
      <c r="AM52" s="25">
        <v>0</v>
      </c>
      <c r="AN52" s="28" t="s">
        <v>101</v>
      </c>
      <c r="AO52" s="11">
        <f t="shared" ca="1" si="18"/>
        <v>0</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pageSetup orientation="portrait" r:id="rId1"/>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D2" t="s">
        <v>22</v>
      </c>
      <c r="E2" t="s">
        <v>21</v>
      </c>
      <c r="F2" t="s">
        <v>20</v>
      </c>
      <c r="G2" t="s">
        <v>246</v>
      </c>
      <c r="I2">
        <v>5</v>
      </c>
      <c r="J2">
        <v>0</v>
      </c>
      <c r="L2" t="s">
        <v>136</v>
      </c>
      <c r="M2" t="s">
        <v>242</v>
      </c>
      <c r="N2" t="s">
        <v>139</v>
      </c>
      <c r="O2">
        <v>1</v>
      </c>
      <c r="P2" t="s">
        <v>23</v>
      </c>
      <c r="R2" t="s">
        <v>247</v>
      </c>
      <c r="S2" t="s">
        <v>42</v>
      </c>
      <c r="T2" t="s">
        <v>248</v>
      </c>
      <c r="V2" t="s">
        <v>25</v>
      </c>
    </row>
    <row r="3" spans="1:22">
      <c r="A3" t="s">
        <v>27</v>
      </c>
      <c r="D3" t="s">
        <v>22</v>
      </c>
      <c r="E3" t="s">
        <v>140</v>
      </c>
      <c r="F3" t="s">
        <v>28</v>
      </c>
      <c r="H3" t="s">
        <v>29</v>
      </c>
      <c r="I3">
        <v>0</v>
      </c>
      <c r="J3">
        <v>0</v>
      </c>
      <c r="L3" t="s">
        <v>141</v>
      </c>
      <c r="M3" t="s">
        <v>249</v>
      </c>
      <c r="N3" t="s">
        <v>142</v>
      </c>
      <c r="P3" t="s">
        <v>31</v>
      </c>
      <c r="R3" t="s">
        <v>185</v>
      </c>
      <c r="S3" t="s">
        <v>32</v>
      </c>
      <c r="T3" t="s">
        <v>143</v>
      </c>
      <c r="U3" t="s">
        <v>250</v>
      </c>
      <c r="V3" t="s">
        <v>32</v>
      </c>
    </row>
    <row r="4" spans="1:22">
      <c r="A4" t="s">
        <v>33</v>
      </c>
      <c r="D4" t="s">
        <v>44</v>
      </c>
      <c r="E4" t="s">
        <v>21</v>
      </c>
      <c r="F4" t="s">
        <v>20</v>
      </c>
      <c r="I4">
        <v>3</v>
      </c>
      <c r="J4">
        <v>0</v>
      </c>
      <c r="L4" t="s">
        <v>45</v>
      </c>
      <c r="N4" t="s">
        <v>145</v>
      </c>
      <c r="O4">
        <v>2</v>
      </c>
      <c r="P4" t="s">
        <v>23</v>
      </c>
      <c r="R4" t="s">
        <v>251</v>
      </c>
      <c r="S4" t="s">
        <v>42</v>
      </c>
      <c r="T4" t="s">
        <v>252</v>
      </c>
      <c r="U4" t="s">
        <v>149</v>
      </c>
      <c r="V4" t="s">
        <v>253</v>
      </c>
    </row>
    <row r="5" spans="1:22">
      <c r="A5" t="s">
        <v>34</v>
      </c>
      <c r="D5" t="s">
        <v>36</v>
      </c>
      <c r="E5" t="s">
        <v>35</v>
      </c>
      <c r="F5" t="s">
        <v>20</v>
      </c>
      <c r="G5" t="s">
        <v>254</v>
      </c>
      <c r="I5">
        <v>5</v>
      </c>
      <c r="J5">
        <v>4</v>
      </c>
      <c r="K5" t="s">
        <v>148</v>
      </c>
      <c r="L5" t="s">
        <v>255</v>
      </c>
      <c r="M5" t="s">
        <v>37</v>
      </c>
      <c r="N5" t="s">
        <v>148</v>
      </c>
      <c r="P5" t="s">
        <v>23</v>
      </c>
      <c r="R5" t="s">
        <v>31</v>
      </c>
      <c r="S5" t="s">
        <v>31</v>
      </c>
      <c r="T5" t="s">
        <v>256</v>
      </c>
      <c r="U5" t="s">
        <v>149</v>
      </c>
      <c r="V5" t="s">
        <v>253</v>
      </c>
    </row>
    <row r="6" spans="1:22">
      <c r="A6" t="s">
        <v>39</v>
      </c>
      <c r="D6" t="s">
        <v>36</v>
      </c>
      <c r="E6" t="s">
        <v>14</v>
      </c>
      <c r="F6" t="s">
        <v>20</v>
      </c>
      <c r="G6" t="s">
        <v>257</v>
      </c>
      <c r="I6">
        <v>17</v>
      </c>
      <c r="J6">
        <v>6</v>
      </c>
      <c r="L6" t="s">
        <v>59</v>
      </c>
      <c r="M6" t="s">
        <v>37</v>
      </c>
      <c r="N6" t="s">
        <v>150</v>
      </c>
      <c r="O6">
        <v>1</v>
      </c>
      <c r="P6" t="s">
        <v>31</v>
      </c>
      <c r="R6" t="s">
        <v>31</v>
      </c>
      <c r="S6" t="s">
        <v>31</v>
      </c>
      <c r="T6" t="s">
        <v>149</v>
      </c>
      <c r="U6" t="s">
        <v>149</v>
      </c>
      <c r="V6" t="s">
        <v>32</v>
      </c>
    </row>
    <row r="7" spans="1:22">
      <c r="A7" t="s">
        <v>96</v>
      </c>
      <c r="C7" t="s">
        <v>214</v>
      </c>
      <c r="D7" t="s">
        <v>146</v>
      </c>
      <c r="E7" t="s">
        <v>258</v>
      </c>
      <c r="L7" t="s">
        <v>136</v>
      </c>
      <c r="M7" t="s">
        <v>259</v>
      </c>
      <c r="N7" t="s">
        <v>151</v>
      </c>
      <c r="P7" t="s">
        <v>42</v>
      </c>
      <c r="R7" t="s">
        <v>42</v>
      </c>
      <c r="S7" t="s">
        <v>42</v>
      </c>
      <c r="T7" t="s">
        <v>233</v>
      </c>
      <c r="V7" t="s">
        <v>32</v>
      </c>
    </row>
    <row r="8" spans="1:22">
      <c r="A8" t="s">
        <v>41</v>
      </c>
      <c r="D8" t="s">
        <v>22</v>
      </c>
      <c r="E8" t="s">
        <v>140</v>
      </c>
      <c r="L8" t="s">
        <v>30</v>
      </c>
      <c r="M8" t="s">
        <v>260</v>
      </c>
      <c r="N8" t="s">
        <v>152</v>
      </c>
      <c r="O8">
        <v>1</v>
      </c>
      <c r="P8" t="s">
        <v>42</v>
      </c>
      <c r="R8" t="s">
        <v>31</v>
      </c>
      <c r="S8" t="s">
        <v>42</v>
      </c>
      <c r="T8" t="s">
        <v>233</v>
      </c>
      <c r="V8" t="s">
        <v>253</v>
      </c>
    </row>
    <row r="9" spans="1:22">
      <c r="A9" t="s">
        <v>43</v>
      </c>
      <c r="L9" t="s">
        <v>16</v>
      </c>
      <c r="R9" t="s">
        <v>31</v>
      </c>
      <c r="S9" t="s">
        <v>42</v>
      </c>
      <c r="T9" t="s">
        <v>233</v>
      </c>
      <c r="U9" t="s">
        <v>149</v>
      </c>
      <c r="V9" t="s">
        <v>261</v>
      </c>
    </row>
    <row r="10" spans="1:22">
      <c r="A10" t="s">
        <v>46</v>
      </c>
      <c r="D10" t="s">
        <v>138</v>
      </c>
      <c r="E10" t="s">
        <v>144</v>
      </c>
      <c r="G10" t="s">
        <v>240</v>
      </c>
      <c r="I10">
        <v>1</v>
      </c>
      <c r="J10">
        <v>0</v>
      </c>
      <c r="L10" t="s">
        <v>154</v>
      </c>
      <c r="N10" t="s">
        <v>139</v>
      </c>
      <c r="O10">
        <v>2</v>
      </c>
      <c r="P10" t="s">
        <v>42</v>
      </c>
      <c r="R10" t="s">
        <v>42</v>
      </c>
      <c r="S10" t="s">
        <v>42</v>
      </c>
      <c r="T10" t="s">
        <v>262</v>
      </c>
      <c r="U10" t="s">
        <v>143</v>
      </c>
      <c r="V10" t="s">
        <v>253</v>
      </c>
    </row>
    <row r="11" spans="1:22">
      <c r="A11" t="s">
        <v>48</v>
      </c>
      <c r="D11" t="s">
        <v>138</v>
      </c>
      <c r="E11" t="s">
        <v>144</v>
      </c>
      <c r="I11">
        <v>4</v>
      </c>
      <c r="J11">
        <v>0</v>
      </c>
      <c r="L11" t="s">
        <v>136</v>
      </c>
      <c r="N11" t="s">
        <v>156</v>
      </c>
      <c r="O11">
        <v>2</v>
      </c>
      <c r="P11" t="s">
        <v>42</v>
      </c>
      <c r="R11" t="s">
        <v>263</v>
      </c>
      <c r="S11" t="s">
        <v>42</v>
      </c>
      <c r="V11" t="s">
        <v>25</v>
      </c>
    </row>
    <row r="12" spans="1:22">
      <c r="A12" t="s">
        <v>49</v>
      </c>
      <c r="D12" t="s">
        <v>146</v>
      </c>
      <c r="E12" t="s">
        <v>144</v>
      </c>
      <c r="I12">
        <v>2</v>
      </c>
      <c r="J12">
        <v>0</v>
      </c>
      <c r="L12" t="s">
        <v>136</v>
      </c>
      <c r="M12" t="s">
        <v>264</v>
      </c>
      <c r="N12" t="s">
        <v>157</v>
      </c>
      <c r="O12">
        <v>3</v>
      </c>
      <c r="P12" t="s">
        <v>42</v>
      </c>
      <c r="R12" t="s">
        <v>265</v>
      </c>
      <c r="S12" t="s">
        <v>225</v>
      </c>
      <c r="V12" t="s">
        <v>253</v>
      </c>
    </row>
    <row r="13" spans="1:22">
      <c r="A13" t="s">
        <v>50</v>
      </c>
      <c r="D13" t="s">
        <v>51</v>
      </c>
      <c r="E13" t="s">
        <v>140</v>
      </c>
      <c r="L13" t="s">
        <v>16</v>
      </c>
      <c r="M13" t="s">
        <v>266</v>
      </c>
      <c r="N13" t="s">
        <v>159</v>
      </c>
      <c r="O13">
        <v>1</v>
      </c>
      <c r="P13" t="s">
        <v>52</v>
      </c>
      <c r="R13" t="s">
        <v>267</v>
      </c>
      <c r="S13" t="s">
        <v>42</v>
      </c>
      <c r="V13" t="s">
        <v>253</v>
      </c>
    </row>
    <row r="14" spans="1:22">
      <c r="A14" t="s">
        <v>98</v>
      </c>
      <c r="C14" t="s">
        <v>214</v>
      </c>
      <c r="D14" t="s">
        <v>138</v>
      </c>
      <c r="E14" t="s">
        <v>268</v>
      </c>
      <c r="I14">
        <v>3</v>
      </c>
      <c r="J14">
        <v>1</v>
      </c>
      <c r="K14" t="s">
        <v>160</v>
      </c>
      <c r="L14" t="s">
        <v>59</v>
      </c>
      <c r="M14" t="s">
        <v>99</v>
      </c>
      <c r="N14" t="s">
        <v>161</v>
      </c>
      <c r="P14" t="s">
        <v>102</v>
      </c>
      <c r="R14" t="s">
        <v>162</v>
      </c>
      <c r="S14" t="s">
        <v>102</v>
      </c>
      <c r="V14" t="s">
        <v>24</v>
      </c>
    </row>
    <row r="15" spans="1:22">
      <c r="A15" t="s">
        <v>229</v>
      </c>
      <c r="C15" t="s">
        <v>214</v>
      </c>
      <c r="D15" t="s">
        <v>146</v>
      </c>
      <c r="E15" t="s">
        <v>182</v>
      </c>
      <c r="G15" t="s">
        <v>269</v>
      </c>
      <c r="I15">
        <v>36</v>
      </c>
      <c r="J15">
        <v>3</v>
      </c>
      <c r="K15" t="s">
        <v>153</v>
      </c>
      <c r="L15" t="s">
        <v>59</v>
      </c>
      <c r="M15" t="s">
        <v>231</v>
      </c>
      <c r="N15" t="s">
        <v>230</v>
      </c>
      <c r="P15" t="s">
        <v>102</v>
      </c>
      <c r="R15" t="s">
        <v>162</v>
      </c>
      <c r="S15" t="s">
        <v>236</v>
      </c>
      <c r="V15" t="s">
        <v>270</v>
      </c>
    </row>
    <row r="16" spans="1:22">
      <c r="A16" t="s">
        <v>100</v>
      </c>
      <c r="C16" t="s">
        <v>214</v>
      </c>
      <c r="D16" t="s">
        <v>146</v>
      </c>
      <c r="E16" t="s">
        <v>144</v>
      </c>
      <c r="G16" t="s">
        <v>271</v>
      </c>
      <c r="I16">
        <v>4</v>
      </c>
      <c r="J16">
        <v>0</v>
      </c>
      <c r="L16" t="s">
        <v>59</v>
      </c>
      <c r="M16" t="s">
        <v>163</v>
      </c>
      <c r="N16" t="s">
        <v>164</v>
      </c>
      <c r="O16">
        <v>3</v>
      </c>
      <c r="P16" t="s">
        <v>102</v>
      </c>
      <c r="R16" t="s">
        <v>162</v>
      </c>
      <c r="S16" t="s">
        <v>103</v>
      </c>
      <c r="V16" t="s">
        <v>272</v>
      </c>
    </row>
    <row r="17" spans="1:22">
      <c r="A17" t="s">
        <v>53</v>
      </c>
      <c r="C17" t="s">
        <v>214</v>
      </c>
      <c r="D17" t="s">
        <v>22</v>
      </c>
      <c r="E17" t="s">
        <v>21</v>
      </c>
      <c r="I17">
        <v>3</v>
      </c>
      <c r="J17">
        <v>0</v>
      </c>
      <c r="L17" t="s">
        <v>59</v>
      </c>
      <c r="M17" t="s">
        <v>273</v>
      </c>
      <c r="N17" t="s">
        <v>150</v>
      </c>
      <c r="O17">
        <v>1</v>
      </c>
      <c r="P17" t="s">
        <v>31</v>
      </c>
      <c r="R17" t="s">
        <v>165</v>
      </c>
      <c r="S17" t="s">
        <v>42</v>
      </c>
      <c r="V17" t="s">
        <v>234</v>
      </c>
    </row>
    <row r="18" spans="1:22">
      <c r="A18" t="s">
        <v>54</v>
      </c>
      <c r="C18" t="s">
        <v>243</v>
      </c>
      <c r="D18" t="s">
        <v>22</v>
      </c>
      <c r="E18" t="s">
        <v>14</v>
      </c>
      <c r="F18" t="s">
        <v>20</v>
      </c>
      <c r="G18" t="s">
        <v>274</v>
      </c>
      <c r="I18">
        <v>9</v>
      </c>
      <c r="J18">
        <v>4</v>
      </c>
      <c r="K18" t="s">
        <v>94</v>
      </c>
      <c r="L18" t="s">
        <v>59</v>
      </c>
      <c r="M18" t="s">
        <v>275</v>
      </c>
      <c r="N18" t="s">
        <v>166</v>
      </c>
      <c r="P18" t="s">
        <v>42</v>
      </c>
      <c r="R18" t="s">
        <v>31</v>
      </c>
      <c r="S18" t="s">
        <v>42</v>
      </c>
      <c r="V18" t="s">
        <v>55</v>
      </c>
    </row>
    <row r="19" spans="1:22">
      <c r="A19" t="s">
        <v>56</v>
      </c>
      <c r="D19" t="s">
        <v>44</v>
      </c>
      <c r="E19" t="s">
        <v>140</v>
      </c>
      <c r="F19" t="s">
        <v>20</v>
      </c>
      <c r="L19" t="s">
        <v>16</v>
      </c>
      <c r="M19" t="s">
        <v>276</v>
      </c>
      <c r="N19" t="s">
        <v>167</v>
      </c>
      <c r="O19">
        <v>6</v>
      </c>
      <c r="P19" t="s">
        <v>52</v>
      </c>
      <c r="R19" t="s">
        <v>277</v>
      </c>
      <c r="S19" t="s">
        <v>52</v>
      </c>
      <c r="V19" t="s">
        <v>55</v>
      </c>
    </row>
    <row r="20" spans="1:22">
      <c r="A20" t="s">
        <v>57</v>
      </c>
      <c r="E20" t="s">
        <v>140</v>
      </c>
      <c r="G20" t="s">
        <v>278</v>
      </c>
      <c r="H20" t="s">
        <v>279</v>
      </c>
      <c r="I20">
        <v>4</v>
      </c>
      <c r="J20">
        <v>1</v>
      </c>
      <c r="L20" t="s">
        <v>59</v>
      </c>
      <c r="N20" t="s">
        <v>215</v>
      </c>
      <c r="O20">
        <v>2</v>
      </c>
      <c r="P20" t="s">
        <v>42</v>
      </c>
      <c r="R20" t="s">
        <v>280</v>
      </c>
      <c r="S20" t="s">
        <v>52</v>
      </c>
      <c r="T20" t="s">
        <v>279</v>
      </c>
      <c r="U20" t="s">
        <v>279</v>
      </c>
      <c r="V20" t="s">
        <v>55</v>
      </c>
    </row>
    <row r="21" spans="1:22">
      <c r="A21" t="s">
        <v>104</v>
      </c>
      <c r="D21" t="s">
        <v>235</v>
      </c>
      <c r="E21" t="s">
        <v>140</v>
      </c>
      <c r="F21" t="s">
        <v>20</v>
      </c>
      <c r="G21" t="s">
        <v>281</v>
      </c>
      <c r="I21">
        <v>5</v>
      </c>
      <c r="J21" t="s">
        <v>282</v>
      </c>
      <c r="L21" t="s">
        <v>16</v>
      </c>
      <c r="M21" t="s">
        <v>155</v>
      </c>
      <c r="N21" t="s">
        <v>159</v>
      </c>
      <c r="O21">
        <v>1</v>
      </c>
      <c r="P21" t="s">
        <v>72</v>
      </c>
      <c r="R21" t="s">
        <v>169</v>
      </c>
      <c r="S21" t="s">
        <v>106</v>
      </c>
      <c r="V21" t="s">
        <v>55</v>
      </c>
    </row>
    <row r="22" spans="1:22">
      <c r="A22" t="s">
        <v>60</v>
      </c>
      <c r="D22" t="s">
        <v>235</v>
      </c>
      <c r="E22" t="s">
        <v>140</v>
      </c>
      <c r="F22" t="s">
        <v>20</v>
      </c>
      <c r="I22">
        <v>1</v>
      </c>
      <c r="J22">
        <v>0</v>
      </c>
      <c r="L22" t="s">
        <v>59</v>
      </c>
      <c r="M22" t="s">
        <v>275</v>
      </c>
      <c r="N22" t="s">
        <v>142</v>
      </c>
      <c r="O22">
        <v>4</v>
      </c>
      <c r="P22" t="s">
        <v>42</v>
      </c>
      <c r="R22" t="s">
        <v>42</v>
      </c>
      <c r="S22" t="s">
        <v>42</v>
      </c>
      <c r="V22" t="s">
        <v>55</v>
      </c>
    </row>
    <row r="23" spans="1:22">
      <c r="A23" t="s">
        <v>61</v>
      </c>
      <c r="D23" t="s">
        <v>44</v>
      </c>
      <c r="E23" t="s">
        <v>140</v>
      </c>
      <c r="F23" t="s">
        <v>20</v>
      </c>
      <c r="G23" t="s">
        <v>283</v>
      </c>
      <c r="I23">
        <v>6</v>
      </c>
      <c r="J23">
        <v>1</v>
      </c>
      <c r="K23" t="s">
        <v>170</v>
      </c>
      <c r="L23" t="s">
        <v>16</v>
      </c>
      <c r="M23" t="s">
        <v>284</v>
      </c>
      <c r="N23" t="s">
        <v>145</v>
      </c>
      <c r="P23" t="s">
        <v>42</v>
      </c>
      <c r="R23" t="s">
        <v>105</v>
      </c>
      <c r="S23" t="s">
        <v>42</v>
      </c>
      <c r="V23" t="s">
        <v>55</v>
      </c>
    </row>
    <row r="24" spans="1:22">
      <c r="A24" t="s">
        <v>62</v>
      </c>
      <c r="C24" t="s">
        <v>243</v>
      </c>
      <c r="D24" t="s">
        <v>51</v>
      </c>
      <c r="E24" t="s">
        <v>35</v>
      </c>
      <c r="F24" t="s">
        <v>20</v>
      </c>
      <c r="G24" t="s">
        <v>285</v>
      </c>
      <c r="I24">
        <v>4</v>
      </c>
      <c r="J24">
        <v>1</v>
      </c>
      <c r="K24" t="s">
        <v>216</v>
      </c>
      <c r="L24" t="s">
        <v>59</v>
      </c>
      <c r="M24" t="s">
        <v>286</v>
      </c>
      <c r="N24" t="s">
        <v>159</v>
      </c>
      <c r="O24">
        <v>2</v>
      </c>
      <c r="R24" t="s">
        <v>31</v>
      </c>
      <c r="S24" t="s">
        <v>52</v>
      </c>
      <c r="T24" t="s">
        <v>279</v>
      </c>
      <c r="U24" t="s">
        <v>279</v>
      </c>
      <c r="V24" t="s">
        <v>253</v>
      </c>
    </row>
    <row r="25" spans="1:22">
      <c r="A25" t="s">
        <v>63</v>
      </c>
      <c r="E25" t="s">
        <v>140</v>
      </c>
      <c r="G25" t="s">
        <v>287</v>
      </c>
      <c r="I25" t="s">
        <v>244</v>
      </c>
      <c r="J25" t="s">
        <v>288</v>
      </c>
      <c r="L25" t="s">
        <v>45</v>
      </c>
      <c r="N25" t="s">
        <v>172</v>
      </c>
      <c r="O25">
        <v>1</v>
      </c>
      <c r="P25" t="s">
        <v>52</v>
      </c>
      <c r="R25" t="s">
        <v>42</v>
      </c>
      <c r="S25" t="s">
        <v>42</v>
      </c>
      <c r="V25" t="s">
        <v>55</v>
      </c>
    </row>
    <row r="26" spans="1:22">
      <c r="A26" t="s">
        <v>64</v>
      </c>
      <c r="C26" t="s">
        <v>243</v>
      </c>
      <c r="D26" t="s">
        <v>235</v>
      </c>
      <c r="E26" t="s">
        <v>140</v>
      </c>
      <c r="F26" t="s">
        <v>20</v>
      </c>
      <c r="G26" t="s">
        <v>289</v>
      </c>
      <c r="I26">
        <v>4</v>
      </c>
      <c r="J26">
        <v>3</v>
      </c>
      <c r="K26" t="s">
        <v>217</v>
      </c>
      <c r="L26" t="s">
        <v>59</v>
      </c>
      <c r="M26" t="s">
        <v>290</v>
      </c>
      <c r="N26" t="s">
        <v>172</v>
      </c>
      <c r="O26">
        <v>2</v>
      </c>
      <c r="P26" t="s">
        <v>52</v>
      </c>
      <c r="R26" t="s">
        <v>31</v>
      </c>
      <c r="S26" t="s">
        <v>291</v>
      </c>
      <c r="T26" t="s">
        <v>279</v>
      </c>
      <c r="U26" t="s">
        <v>279</v>
      </c>
      <c r="V26" t="s">
        <v>65</v>
      </c>
    </row>
    <row r="27" spans="1:22">
      <c r="A27" t="s">
        <v>66</v>
      </c>
      <c r="C27" t="s">
        <v>218</v>
      </c>
      <c r="E27" t="s">
        <v>140</v>
      </c>
      <c r="G27" t="s">
        <v>292</v>
      </c>
      <c r="I27">
        <v>1</v>
      </c>
      <c r="J27">
        <v>2</v>
      </c>
      <c r="K27" t="s">
        <v>168</v>
      </c>
      <c r="L27" t="s">
        <v>59</v>
      </c>
      <c r="M27" t="s">
        <v>286</v>
      </c>
      <c r="N27" t="s">
        <v>145</v>
      </c>
      <c r="P27" t="s">
        <v>42</v>
      </c>
      <c r="R27" t="s">
        <v>31</v>
      </c>
      <c r="S27" t="s">
        <v>67</v>
      </c>
      <c r="V27" t="s">
        <v>55</v>
      </c>
    </row>
    <row r="28" spans="1:22">
      <c r="A28" t="s">
        <v>68</v>
      </c>
      <c r="C28" t="s">
        <v>218</v>
      </c>
      <c r="D28" t="s">
        <v>44</v>
      </c>
      <c r="E28" t="s">
        <v>140</v>
      </c>
      <c r="F28" t="s">
        <v>20</v>
      </c>
      <c r="I28">
        <v>2</v>
      </c>
      <c r="J28" t="s">
        <v>293</v>
      </c>
      <c r="K28" t="s">
        <v>168</v>
      </c>
      <c r="L28" t="s">
        <v>59</v>
      </c>
      <c r="M28" t="s">
        <v>37</v>
      </c>
      <c r="N28" t="s">
        <v>166</v>
      </c>
      <c r="P28" t="s">
        <v>31</v>
      </c>
      <c r="R28" t="s">
        <v>31</v>
      </c>
      <c r="S28" t="s">
        <v>31</v>
      </c>
      <c r="V28" t="s">
        <v>294</v>
      </c>
    </row>
    <row r="29" spans="1:22">
      <c r="A29" t="s">
        <v>69</v>
      </c>
      <c r="D29" t="s">
        <v>44</v>
      </c>
      <c r="E29" t="s">
        <v>140</v>
      </c>
      <c r="F29" t="s">
        <v>20</v>
      </c>
      <c r="G29" t="s">
        <v>295</v>
      </c>
      <c r="I29">
        <v>6</v>
      </c>
      <c r="J29">
        <v>1</v>
      </c>
      <c r="K29" t="s">
        <v>145</v>
      </c>
      <c r="L29" t="s">
        <v>59</v>
      </c>
      <c r="M29" t="s">
        <v>296</v>
      </c>
      <c r="N29" t="s">
        <v>173</v>
      </c>
      <c r="O29">
        <v>2</v>
      </c>
      <c r="R29" t="s">
        <v>72</v>
      </c>
      <c r="V29" t="s">
        <v>55</v>
      </c>
    </row>
    <row r="30" spans="1:22">
      <c r="A30" t="s">
        <v>70</v>
      </c>
      <c r="D30" t="s">
        <v>235</v>
      </c>
      <c r="E30" t="s">
        <v>232</v>
      </c>
      <c r="F30" t="s">
        <v>20</v>
      </c>
      <c r="G30" t="s">
        <v>297</v>
      </c>
      <c r="I30">
        <v>5</v>
      </c>
      <c r="J30">
        <v>3</v>
      </c>
      <c r="K30" t="s">
        <v>171</v>
      </c>
      <c r="L30" t="s">
        <v>16</v>
      </c>
      <c r="M30" t="s">
        <v>276</v>
      </c>
      <c r="N30" t="s">
        <v>174</v>
      </c>
      <c r="P30" t="s">
        <v>42</v>
      </c>
      <c r="R30" t="s">
        <v>169</v>
      </c>
      <c r="S30" t="s">
        <v>52</v>
      </c>
      <c r="V30" t="s">
        <v>55</v>
      </c>
    </row>
    <row r="31" spans="1:22">
      <c r="A31" t="s">
        <v>71</v>
      </c>
      <c r="G31" t="s">
        <v>298</v>
      </c>
      <c r="I31">
        <v>19</v>
      </c>
      <c r="J31">
        <v>16</v>
      </c>
      <c r="K31" t="s">
        <v>40</v>
      </c>
      <c r="L31" t="s">
        <v>16</v>
      </c>
      <c r="M31" t="s">
        <v>299</v>
      </c>
      <c r="N31" t="s">
        <v>175</v>
      </c>
      <c r="O31">
        <v>1</v>
      </c>
      <c r="P31" t="s">
        <v>31</v>
      </c>
      <c r="R31" t="s">
        <v>31</v>
      </c>
      <c r="S31" t="s">
        <v>31</v>
      </c>
      <c r="V31" t="s">
        <v>55</v>
      </c>
    </row>
    <row r="32" spans="1:22">
      <c r="A32" t="s">
        <v>73</v>
      </c>
      <c r="D32" t="s">
        <v>44</v>
      </c>
      <c r="E32" t="s">
        <v>140</v>
      </c>
      <c r="F32" t="s">
        <v>20</v>
      </c>
      <c r="L32" t="s">
        <v>16</v>
      </c>
      <c r="M32" t="s">
        <v>300</v>
      </c>
      <c r="N32" t="s">
        <v>157</v>
      </c>
      <c r="O32">
        <v>2</v>
      </c>
      <c r="P32" t="s">
        <v>42</v>
      </c>
      <c r="R32" t="s">
        <v>169</v>
      </c>
      <c r="S32" t="s">
        <v>42</v>
      </c>
      <c r="V32" t="s">
        <v>55</v>
      </c>
    </row>
    <row r="33" spans="1:22">
      <c r="A33" t="s">
        <v>74</v>
      </c>
      <c r="D33" t="s">
        <v>158</v>
      </c>
      <c r="E33" t="s">
        <v>182</v>
      </c>
      <c r="F33" t="s">
        <v>165</v>
      </c>
      <c r="G33" t="s">
        <v>301</v>
      </c>
      <c r="I33">
        <v>5</v>
      </c>
      <c r="J33">
        <v>3</v>
      </c>
      <c r="K33" t="s">
        <v>183</v>
      </c>
      <c r="L33" t="s">
        <v>228</v>
      </c>
      <c r="N33" t="s">
        <v>177</v>
      </c>
      <c r="O33">
        <v>1</v>
      </c>
      <c r="P33" t="s">
        <v>226</v>
      </c>
      <c r="Q33" t="s">
        <v>302</v>
      </c>
      <c r="R33" t="s">
        <v>31</v>
      </c>
      <c r="S33" t="s">
        <v>42</v>
      </c>
      <c r="V33" t="s">
        <v>253</v>
      </c>
    </row>
    <row r="34" spans="1:22">
      <c r="A34" t="s">
        <v>75</v>
      </c>
      <c r="D34" t="s">
        <v>15</v>
      </c>
      <c r="E34" t="s">
        <v>14</v>
      </c>
      <c r="F34" t="s">
        <v>20</v>
      </c>
      <c r="G34" t="s">
        <v>303</v>
      </c>
      <c r="I34">
        <v>28</v>
      </c>
      <c r="J34">
        <v>13</v>
      </c>
      <c r="L34" t="s">
        <v>16</v>
      </c>
      <c r="N34" t="s">
        <v>157</v>
      </c>
      <c r="P34" t="s">
        <v>23</v>
      </c>
      <c r="R34" t="s">
        <v>31</v>
      </c>
      <c r="S34" t="s">
        <v>304</v>
      </c>
      <c r="V34" t="s">
        <v>294</v>
      </c>
    </row>
    <row r="35" spans="1:22">
      <c r="A35" t="s">
        <v>107</v>
      </c>
      <c r="D35" t="s">
        <v>158</v>
      </c>
      <c r="E35" t="s">
        <v>182</v>
      </c>
      <c r="G35" t="s">
        <v>305</v>
      </c>
      <c r="I35">
        <v>22</v>
      </c>
      <c r="J35">
        <v>1</v>
      </c>
      <c r="L35" t="s">
        <v>136</v>
      </c>
      <c r="M35" t="s">
        <v>90</v>
      </c>
      <c r="N35" t="s">
        <v>159</v>
      </c>
      <c r="O35">
        <v>1</v>
      </c>
      <c r="P35" t="s">
        <v>17</v>
      </c>
      <c r="R35" t="s">
        <v>108</v>
      </c>
      <c r="S35" t="s">
        <v>42</v>
      </c>
      <c r="V35" t="s">
        <v>294</v>
      </c>
    </row>
    <row r="36" spans="1:22">
      <c r="A36" t="s">
        <v>76</v>
      </c>
      <c r="D36" t="s">
        <v>146</v>
      </c>
      <c r="E36" t="s">
        <v>144</v>
      </c>
      <c r="F36" t="s">
        <v>306</v>
      </c>
      <c r="G36" t="s">
        <v>307</v>
      </c>
      <c r="H36" t="s">
        <v>77</v>
      </c>
      <c r="I36">
        <v>3</v>
      </c>
      <c r="J36">
        <v>0</v>
      </c>
      <c r="L36" t="s">
        <v>45</v>
      </c>
      <c r="M36" t="s">
        <v>219</v>
      </c>
      <c r="N36" t="s">
        <v>78</v>
      </c>
      <c r="P36" t="s">
        <v>220</v>
      </c>
      <c r="Q36" t="s">
        <v>308</v>
      </c>
      <c r="R36" t="s">
        <v>108</v>
      </c>
      <c r="S36" t="s">
        <v>42</v>
      </c>
      <c r="V36" t="s">
        <v>25</v>
      </c>
    </row>
    <row r="37" spans="1:22">
      <c r="A37" t="s">
        <v>79</v>
      </c>
      <c r="D37" t="s">
        <v>138</v>
      </c>
      <c r="E37" t="s">
        <v>144</v>
      </c>
      <c r="I37">
        <v>3</v>
      </c>
      <c r="J37">
        <v>0</v>
      </c>
      <c r="L37" t="s">
        <v>309</v>
      </c>
      <c r="M37" t="s">
        <v>310</v>
      </c>
      <c r="N37" t="s">
        <v>80</v>
      </c>
      <c r="P37" t="s">
        <v>42</v>
      </c>
      <c r="R37" t="s">
        <v>180</v>
      </c>
      <c r="S37" t="s">
        <v>42</v>
      </c>
      <c r="V37" t="s">
        <v>25</v>
      </c>
    </row>
    <row r="38" spans="1:22">
      <c r="A38" t="s">
        <v>81</v>
      </c>
      <c r="D38" t="s">
        <v>146</v>
      </c>
      <c r="E38" t="s">
        <v>144</v>
      </c>
      <c r="I38">
        <v>4</v>
      </c>
      <c r="J38">
        <v>0</v>
      </c>
      <c r="L38" t="s">
        <v>136</v>
      </c>
      <c r="M38" t="s">
        <v>221</v>
      </c>
      <c r="N38" t="s">
        <v>173</v>
      </c>
      <c r="O38">
        <v>1</v>
      </c>
      <c r="P38" t="s">
        <v>23</v>
      </c>
      <c r="R38" t="s">
        <v>24</v>
      </c>
      <c r="S38" t="s">
        <v>31</v>
      </c>
      <c r="V38" t="s">
        <v>253</v>
      </c>
    </row>
    <row r="39" spans="1:22">
      <c r="A39" t="s">
        <v>82</v>
      </c>
      <c r="D39" t="s">
        <v>22</v>
      </c>
      <c r="E39" t="s">
        <v>21</v>
      </c>
      <c r="F39" t="s">
        <v>13</v>
      </c>
      <c r="I39">
        <v>1</v>
      </c>
      <c r="J39">
        <v>0</v>
      </c>
      <c r="L39" t="s">
        <v>311</v>
      </c>
      <c r="N39" t="s">
        <v>181</v>
      </c>
      <c r="O39">
        <v>1</v>
      </c>
      <c r="P39" t="s">
        <v>227</v>
      </c>
      <c r="R39" t="s">
        <v>42</v>
      </c>
      <c r="S39" t="s">
        <v>42</v>
      </c>
      <c r="V39" t="s">
        <v>253</v>
      </c>
    </row>
    <row r="40" spans="1:22">
      <c r="A40" t="s">
        <v>109</v>
      </c>
      <c r="D40" t="s">
        <v>138</v>
      </c>
      <c r="E40" t="s">
        <v>182</v>
      </c>
      <c r="F40" t="s">
        <v>212</v>
      </c>
      <c r="G40" t="s">
        <v>312</v>
      </c>
      <c r="I40">
        <v>30</v>
      </c>
      <c r="J40">
        <v>5</v>
      </c>
      <c r="K40" t="s">
        <v>173</v>
      </c>
      <c r="L40" t="s">
        <v>59</v>
      </c>
      <c r="M40" t="s">
        <v>110</v>
      </c>
      <c r="N40" t="s">
        <v>166</v>
      </c>
      <c r="P40" t="s">
        <v>42</v>
      </c>
      <c r="R40" t="s">
        <v>165</v>
      </c>
      <c r="S40" t="s">
        <v>42</v>
      </c>
      <c r="V40" t="s">
        <v>253</v>
      </c>
    </row>
    <row r="41" spans="1:22">
      <c r="A41" t="s">
        <v>83</v>
      </c>
      <c r="D41" t="s">
        <v>58</v>
      </c>
      <c r="E41" t="s">
        <v>21</v>
      </c>
      <c r="F41" t="s">
        <v>20</v>
      </c>
      <c r="I41">
        <v>4</v>
      </c>
      <c r="J41">
        <v>0</v>
      </c>
      <c r="L41" t="s">
        <v>59</v>
      </c>
      <c r="N41" t="s">
        <v>178</v>
      </c>
      <c r="O41">
        <v>2</v>
      </c>
      <c r="P41" t="s">
        <v>42</v>
      </c>
      <c r="R41" t="s">
        <v>31</v>
      </c>
      <c r="S41" t="s">
        <v>42</v>
      </c>
      <c r="V41" t="s">
        <v>47</v>
      </c>
    </row>
    <row r="42" spans="1:22">
      <c r="A42" t="s">
        <v>84</v>
      </c>
      <c r="D42" t="s">
        <v>190</v>
      </c>
      <c r="E42" t="s">
        <v>182</v>
      </c>
      <c r="G42" t="s">
        <v>313</v>
      </c>
      <c r="I42">
        <v>3</v>
      </c>
      <c r="J42">
        <v>2</v>
      </c>
      <c r="K42" t="s">
        <v>176</v>
      </c>
      <c r="L42" t="s">
        <v>16</v>
      </c>
      <c r="N42" t="s">
        <v>183</v>
      </c>
      <c r="O42">
        <v>3</v>
      </c>
      <c r="P42" t="s">
        <v>42</v>
      </c>
      <c r="R42" t="s">
        <v>31</v>
      </c>
      <c r="S42" t="s">
        <v>31</v>
      </c>
      <c r="V42" t="s">
        <v>294</v>
      </c>
    </row>
    <row r="43" spans="1:22">
      <c r="A43" t="s">
        <v>111</v>
      </c>
      <c r="D43" t="s">
        <v>51</v>
      </c>
      <c r="E43" t="s">
        <v>35</v>
      </c>
      <c r="F43" t="s">
        <v>20</v>
      </c>
      <c r="G43" t="s">
        <v>241</v>
      </c>
      <c r="I43">
        <v>3</v>
      </c>
      <c r="J43">
        <v>2</v>
      </c>
      <c r="K43" t="s">
        <v>135</v>
      </c>
      <c r="L43" t="s">
        <v>136</v>
      </c>
      <c r="M43" t="s">
        <v>314</v>
      </c>
      <c r="N43" t="s">
        <v>177</v>
      </c>
      <c r="P43" t="s">
        <v>42</v>
      </c>
      <c r="R43" t="s">
        <v>31</v>
      </c>
      <c r="S43" t="s">
        <v>31</v>
      </c>
      <c r="V43" t="s">
        <v>234</v>
      </c>
    </row>
    <row r="44" spans="1:22">
      <c r="A44" t="s">
        <v>85</v>
      </c>
      <c r="D44" t="s">
        <v>51</v>
      </c>
      <c r="E44" t="s">
        <v>21</v>
      </c>
      <c r="F44" t="s">
        <v>13</v>
      </c>
      <c r="I44">
        <v>3</v>
      </c>
      <c r="J44">
        <v>0</v>
      </c>
      <c r="L44" t="s">
        <v>45</v>
      </c>
      <c r="N44" t="s">
        <v>183</v>
      </c>
      <c r="O44">
        <v>2</v>
      </c>
      <c r="P44" t="s">
        <v>47</v>
      </c>
      <c r="R44" t="s">
        <v>31</v>
      </c>
      <c r="V44" t="s">
        <v>47</v>
      </c>
    </row>
    <row r="45" spans="1:22">
      <c r="A45" t="s">
        <v>86</v>
      </c>
      <c r="D45" t="s">
        <v>146</v>
      </c>
      <c r="E45" t="s">
        <v>182</v>
      </c>
      <c r="G45" t="s">
        <v>315</v>
      </c>
      <c r="H45" t="s">
        <v>279</v>
      </c>
      <c r="I45">
        <v>63</v>
      </c>
      <c r="J45">
        <v>31</v>
      </c>
      <c r="L45" t="s">
        <v>136</v>
      </c>
      <c r="M45" t="s">
        <v>316</v>
      </c>
      <c r="N45" t="s">
        <v>184</v>
      </c>
      <c r="P45" t="s">
        <v>317</v>
      </c>
      <c r="Q45" t="s">
        <v>308</v>
      </c>
      <c r="R45" t="s">
        <v>17</v>
      </c>
      <c r="S45" t="s">
        <v>318</v>
      </c>
      <c r="T45" t="s">
        <v>279</v>
      </c>
      <c r="U45" t="s">
        <v>279</v>
      </c>
      <c r="V45" t="s">
        <v>87</v>
      </c>
    </row>
    <row r="46" spans="1:22">
      <c r="A46" t="s">
        <v>88</v>
      </c>
      <c r="C46" t="s">
        <v>222</v>
      </c>
      <c r="D46" t="s">
        <v>158</v>
      </c>
      <c r="E46" t="s">
        <v>144</v>
      </c>
      <c r="F46" t="s">
        <v>319</v>
      </c>
      <c r="I46">
        <v>8</v>
      </c>
      <c r="J46">
        <v>0</v>
      </c>
      <c r="L46" t="s">
        <v>136</v>
      </c>
      <c r="M46" t="s">
        <v>186</v>
      </c>
      <c r="N46" t="s">
        <v>145</v>
      </c>
      <c r="O46">
        <v>2</v>
      </c>
      <c r="P46" t="s">
        <v>223</v>
      </c>
      <c r="Q46" t="s">
        <v>308</v>
      </c>
      <c r="R46" t="s">
        <v>224</v>
      </c>
      <c r="S46" t="s">
        <v>42</v>
      </c>
      <c r="V46" t="s">
        <v>25</v>
      </c>
    </row>
    <row r="47" spans="1:22">
      <c r="A47" t="s">
        <v>89</v>
      </c>
      <c r="D47" t="s">
        <v>22</v>
      </c>
      <c r="E47" t="s">
        <v>35</v>
      </c>
      <c r="F47" t="s">
        <v>20</v>
      </c>
      <c r="G47" t="s">
        <v>320</v>
      </c>
      <c r="I47">
        <v>9</v>
      </c>
      <c r="J47">
        <v>6</v>
      </c>
      <c r="K47" t="s">
        <v>135</v>
      </c>
      <c r="L47" t="s">
        <v>187</v>
      </c>
      <c r="N47" t="s">
        <v>152</v>
      </c>
      <c r="O47">
        <v>2</v>
      </c>
      <c r="P47" t="s">
        <v>188</v>
      </c>
      <c r="Q47" t="s">
        <v>302</v>
      </c>
      <c r="R47" t="s">
        <v>42</v>
      </c>
      <c r="S47" t="s">
        <v>52</v>
      </c>
      <c r="V47" t="s">
        <v>25</v>
      </c>
    </row>
    <row r="48" spans="1:22">
      <c r="A48" t="s">
        <v>91</v>
      </c>
      <c r="D48" t="s">
        <v>158</v>
      </c>
      <c r="E48" t="s">
        <v>147</v>
      </c>
      <c r="G48" t="s">
        <v>320</v>
      </c>
      <c r="I48">
        <v>1</v>
      </c>
      <c r="J48">
        <v>1</v>
      </c>
      <c r="L48" t="s">
        <v>187</v>
      </c>
      <c r="N48" t="s">
        <v>159</v>
      </c>
      <c r="O48">
        <v>3</v>
      </c>
      <c r="P48" t="s">
        <v>188</v>
      </c>
      <c r="Q48" t="s">
        <v>302</v>
      </c>
      <c r="R48" t="s">
        <v>31</v>
      </c>
      <c r="S48" t="s">
        <v>52</v>
      </c>
      <c r="V48" t="s">
        <v>25</v>
      </c>
    </row>
    <row r="49" spans="1:22">
      <c r="A49" t="s">
        <v>112</v>
      </c>
      <c r="D49" t="s">
        <v>138</v>
      </c>
      <c r="E49" t="s">
        <v>147</v>
      </c>
      <c r="F49" t="s">
        <v>165</v>
      </c>
      <c r="G49" t="s">
        <v>321</v>
      </c>
      <c r="I49">
        <v>8</v>
      </c>
      <c r="J49">
        <v>7</v>
      </c>
      <c r="K49" t="s">
        <v>177</v>
      </c>
      <c r="L49" t="s">
        <v>187</v>
      </c>
      <c r="N49" t="s">
        <v>167</v>
      </c>
      <c r="O49">
        <v>3</v>
      </c>
      <c r="P49" t="s">
        <v>52</v>
      </c>
      <c r="R49" t="s">
        <v>189</v>
      </c>
      <c r="S49" t="s">
        <v>52</v>
      </c>
      <c r="V49" t="s">
        <v>25</v>
      </c>
    </row>
    <row r="50" spans="1:22">
      <c r="A50" t="s">
        <v>92</v>
      </c>
      <c r="D50" t="s">
        <v>190</v>
      </c>
      <c r="E50" t="s">
        <v>182</v>
      </c>
      <c r="G50" t="s">
        <v>322</v>
      </c>
      <c r="I50">
        <v>40</v>
      </c>
      <c r="J50">
        <v>13</v>
      </c>
      <c r="K50" t="s">
        <v>159</v>
      </c>
      <c r="L50" t="s">
        <v>136</v>
      </c>
      <c r="N50" t="s">
        <v>137</v>
      </c>
      <c r="P50" t="s">
        <v>52</v>
      </c>
      <c r="R50" t="s">
        <v>31</v>
      </c>
      <c r="S50" t="s">
        <v>31</v>
      </c>
      <c r="V50" t="s">
        <v>25</v>
      </c>
    </row>
    <row r="51" spans="1:22">
      <c r="A51" t="s">
        <v>93</v>
      </c>
      <c r="D51" t="s">
        <v>146</v>
      </c>
      <c r="E51" t="s">
        <v>182</v>
      </c>
      <c r="G51" t="s">
        <v>323</v>
      </c>
      <c r="I51">
        <v>38</v>
      </c>
      <c r="J51">
        <v>15</v>
      </c>
      <c r="L51" t="s">
        <v>179</v>
      </c>
      <c r="N51" t="s">
        <v>213</v>
      </c>
      <c r="O51">
        <v>2</v>
      </c>
      <c r="P51" t="s">
        <v>42</v>
      </c>
      <c r="R51" t="s">
        <v>191</v>
      </c>
      <c r="S51" t="s">
        <v>95</v>
      </c>
      <c r="T51" t="s">
        <v>192</v>
      </c>
      <c r="V5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2024-12-06T17:00:50Z</dcterms:modified>
  <cp:category/>
  <cp:contentStatus/>
</cp:coreProperties>
</file>