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C2416717-2F7E-4E3B-83AE-3A7A6BDE08C1}"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9" l="1"/>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4" i="19"/>
  <c r="G3" i="19"/>
  <c r="AC4" i="19" l="1"/>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3" i="19"/>
  <c r="Y112" i="19" l="1"/>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0" i="19"/>
  <c r="Y232" i="19"/>
  <c r="Y233" i="19"/>
  <c r="Y235" i="19"/>
  <c r="Y236" i="19"/>
  <c r="Y238" i="19"/>
  <c r="Y239" i="19"/>
  <c r="Y240" i="19"/>
  <c r="Y241" i="19"/>
  <c r="Y243" i="19"/>
  <c r="Y244" i="19"/>
  <c r="Y245" i="19"/>
  <c r="Y247" i="19"/>
  <c r="Y248" i="19"/>
  <c r="Y249" i="19"/>
  <c r="Y252" i="19"/>
  <c r="Y253" i="19"/>
  <c r="Y255" i="19"/>
  <c r="Y256" i="19"/>
  <c r="Y258" i="19"/>
  <c r="Y259" i="19"/>
  <c r="Y260" i="19"/>
  <c r="Y262" i="19"/>
  <c r="Y265" i="19"/>
  <c r="Y267" i="19"/>
  <c r="Y268" i="19"/>
  <c r="Y269"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6"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0" i="19"/>
  <c r="U15" i="19"/>
  <c r="U19" i="19"/>
  <c r="U21" i="19"/>
  <c r="U24" i="19"/>
  <c r="U26" i="19"/>
  <c r="U36" i="19"/>
  <c r="U43" i="19"/>
  <c r="U44" i="19"/>
  <c r="U50" i="19"/>
  <c r="U53" i="19"/>
  <c r="U54" i="19"/>
  <c r="U95" i="19"/>
  <c r="U113" i="19"/>
  <c r="U115" i="19"/>
  <c r="U117" i="19"/>
  <c r="U125" i="19"/>
  <c r="U126" i="19"/>
  <c r="U128" i="19"/>
  <c r="U129" i="19"/>
  <c r="U132" i="19"/>
  <c r="U133" i="19"/>
  <c r="U134" i="19"/>
  <c r="U137" i="19"/>
  <c r="U138" i="19"/>
  <c r="U141" i="19"/>
  <c r="U145" i="19"/>
  <c r="U151" i="19"/>
  <c r="U155" i="19"/>
  <c r="U157" i="19"/>
  <c r="U163" i="19"/>
  <c r="U164" i="19"/>
  <c r="U169" i="19"/>
  <c r="U173" i="19"/>
  <c r="U182" i="19"/>
  <c r="U190" i="19"/>
  <c r="U199" i="19"/>
  <c r="U210" i="19"/>
  <c r="U211" i="19"/>
  <c r="U217" i="19"/>
  <c r="U224" i="19"/>
  <c r="U234" i="19"/>
  <c r="U248" i="19"/>
  <c r="U260" i="19"/>
  <c r="U263" i="19"/>
  <c r="U265" i="19"/>
  <c r="U267" i="19"/>
  <c r="U269" i="19"/>
  <c r="U271" i="19"/>
  <c r="U272" i="19"/>
  <c r="U273" i="19"/>
  <c r="U275" i="19"/>
  <c r="U281" i="19"/>
  <c r="U282" i="19"/>
  <c r="U289" i="19"/>
  <c r="U290" i="19"/>
  <c r="U291" i="19"/>
  <c r="H4" i="19"/>
  <c r="AH4" i="19" s="1"/>
  <c r="H5" i="19"/>
  <c r="AH5" i="19" s="1"/>
  <c r="H6" i="19"/>
  <c r="AH6" i="19" s="1"/>
  <c r="H7" i="19"/>
  <c r="AH7" i="19" s="1"/>
  <c r="H8" i="19"/>
  <c r="AH8" i="19" s="1"/>
  <c r="H9" i="19"/>
  <c r="AH9" i="19" s="1"/>
  <c r="H10" i="19"/>
  <c r="AH10" i="19" s="1"/>
  <c r="H11" i="19"/>
  <c r="AH11" i="19" s="1"/>
  <c r="H12" i="19"/>
  <c r="AH12" i="19" s="1"/>
  <c r="H13" i="19"/>
  <c r="AH13" i="19" s="1"/>
  <c r="H14" i="19"/>
  <c r="AH14" i="19" s="1"/>
  <c r="H15" i="19"/>
  <c r="AH15" i="19" s="1"/>
  <c r="H16" i="19"/>
  <c r="AH16" i="19" s="1"/>
  <c r="H17" i="19"/>
  <c r="AH17" i="19" s="1"/>
  <c r="H18" i="19"/>
  <c r="AH18" i="19" s="1"/>
  <c r="H19" i="19"/>
  <c r="AH19" i="19" s="1"/>
  <c r="H20" i="19"/>
  <c r="AH20" i="19" s="1"/>
  <c r="H21" i="19"/>
  <c r="AH21" i="19" s="1"/>
  <c r="H22" i="19"/>
  <c r="AH22" i="19" s="1"/>
  <c r="H23" i="19"/>
  <c r="AH23" i="19" s="1"/>
  <c r="H24" i="19"/>
  <c r="AH24" i="19" s="1"/>
  <c r="H25" i="19"/>
  <c r="AH25" i="19" s="1"/>
  <c r="H26" i="19"/>
  <c r="AH26" i="19" s="1"/>
  <c r="H27" i="19"/>
  <c r="AH27" i="19" s="1"/>
  <c r="H28" i="19"/>
  <c r="AH28" i="19" s="1"/>
  <c r="H29" i="19"/>
  <c r="AH29" i="19" s="1"/>
  <c r="H30" i="19"/>
  <c r="AH30" i="19" s="1"/>
  <c r="H31" i="19"/>
  <c r="AH31" i="19" s="1"/>
  <c r="H32" i="19"/>
  <c r="AH32" i="19" s="1"/>
  <c r="H33" i="19"/>
  <c r="AH33" i="19" s="1"/>
  <c r="H34" i="19"/>
  <c r="AH34" i="19" s="1"/>
  <c r="H35" i="19"/>
  <c r="AH35" i="19" s="1"/>
  <c r="H36" i="19"/>
  <c r="AH36" i="19" s="1"/>
  <c r="H37" i="19"/>
  <c r="AH37" i="19" s="1"/>
  <c r="H38" i="19"/>
  <c r="AH38" i="19" s="1"/>
  <c r="H39" i="19"/>
  <c r="AH39" i="19" s="1"/>
  <c r="H40" i="19"/>
  <c r="AH40" i="19" s="1"/>
  <c r="H41" i="19"/>
  <c r="AH41" i="19" s="1"/>
  <c r="H42" i="19"/>
  <c r="AH42" i="19" s="1"/>
  <c r="H43" i="19"/>
  <c r="AH43" i="19" s="1"/>
  <c r="H44" i="19"/>
  <c r="AH44" i="19" s="1"/>
  <c r="H45" i="19"/>
  <c r="AH45" i="19" s="1"/>
  <c r="H46" i="19"/>
  <c r="AH46" i="19" s="1"/>
  <c r="H47" i="19"/>
  <c r="AH47" i="19" s="1"/>
  <c r="H48" i="19"/>
  <c r="AH48" i="19" s="1"/>
  <c r="H49" i="19"/>
  <c r="AH49" i="19" s="1"/>
  <c r="H50" i="19"/>
  <c r="AH50" i="19" s="1"/>
  <c r="H51" i="19"/>
  <c r="AH51" i="19" s="1"/>
  <c r="H52" i="19"/>
  <c r="AH52" i="19" s="1"/>
  <c r="H53" i="19"/>
  <c r="AH53" i="19" s="1"/>
  <c r="H54" i="19"/>
  <c r="AH54" i="19" s="1"/>
  <c r="H55" i="19"/>
  <c r="AH55" i="19" s="1"/>
  <c r="H56" i="19"/>
  <c r="AH56" i="19" s="1"/>
  <c r="H57" i="19"/>
  <c r="AH57" i="19" s="1"/>
  <c r="H58" i="19"/>
  <c r="AH58" i="19" s="1"/>
  <c r="H59" i="19"/>
  <c r="AH59" i="19" s="1"/>
  <c r="H60" i="19"/>
  <c r="AH60" i="19" s="1"/>
  <c r="H61" i="19"/>
  <c r="AH61" i="19" s="1"/>
  <c r="H62" i="19"/>
  <c r="AH62" i="19" s="1"/>
  <c r="H63" i="19"/>
  <c r="AH63" i="19" s="1"/>
  <c r="H64" i="19"/>
  <c r="AH64" i="19" s="1"/>
  <c r="H65" i="19"/>
  <c r="AH65" i="19" s="1"/>
  <c r="H66" i="19"/>
  <c r="AH66" i="19" s="1"/>
  <c r="H67" i="19"/>
  <c r="AH67" i="19" s="1"/>
  <c r="H68" i="19"/>
  <c r="AH68" i="19" s="1"/>
  <c r="H69" i="19"/>
  <c r="AH69" i="19" s="1"/>
  <c r="H70" i="19"/>
  <c r="AH70" i="19" s="1"/>
  <c r="H71" i="19"/>
  <c r="AH71" i="19" s="1"/>
  <c r="H72" i="19"/>
  <c r="AH72" i="19" s="1"/>
  <c r="H73" i="19"/>
  <c r="AH73" i="19" s="1"/>
  <c r="H74" i="19"/>
  <c r="AH74" i="19" s="1"/>
  <c r="H75" i="19"/>
  <c r="AH75" i="19" s="1"/>
  <c r="H76" i="19"/>
  <c r="AH76" i="19" s="1"/>
  <c r="H77" i="19"/>
  <c r="AH77" i="19" s="1"/>
  <c r="H78" i="19"/>
  <c r="AH78" i="19" s="1"/>
  <c r="H79" i="19"/>
  <c r="AH79" i="19" s="1"/>
  <c r="H80" i="19"/>
  <c r="AH80" i="19" s="1"/>
  <c r="H81" i="19"/>
  <c r="AH81" i="19" s="1"/>
  <c r="H82" i="19"/>
  <c r="AH82" i="19" s="1"/>
  <c r="H83" i="19"/>
  <c r="AH83" i="19" s="1"/>
  <c r="H84" i="19"/>
  <c r="AH84" i="19" s="1"/>
  <c r="H85" i="19"/>
  <c r="AH85" i="19" s="1"/>
  <c r="H86" i="19"/>
  <c r="AH86" i="19" s="1"/>
  <c r="H87" i="19"/>
  <c r="AH87" i="19" s="1"/>
  <c r="H88" i="19"/>
  <c r="AH88" i="19" s="1"/>
  <c r="H89" i="19"/>
  <c r="AH89" i="19" s="1"/>
  <c r="H90" i="19"/>
  <c r="AH90" i="19" s="1"/>
  <c r="H91" i="19"/>
  <c r="AH91" i="19" s="1"/>
  <c r="H92" i="19"/>
  <c r="AH92" i="19" s="1"/>
  <c r="H93" i="19"/>
  <c r="AH93" i="19" s="1"/>
  <c r="H94" i="19"/>
  <c r="AH94" i="19" s="1"/>
  <c r="H95" i="19"/>
  <c r="AH95" i="19" s="1"/>
  <c r="H96" i="19"/>
  <c r="AH96" i="19" s="1"/>
  <c r="H97" i="19"/>
  <c r="AH97" i="19" s="1"/>
  <c r="H98" i="19"/>
  <c r="AH98" i="19" s="1"/>
  <c r="H99" i="19"/>
  <c r="AH99" i="19" s="1"/>
  <c r="H100" i="19"/>
  <c r="AH100" i="19" s="1"/>
  <c r="H101" i="19"/>
  <c r="AH101" i="19" s="1"/>
  <c r="H102" i="19"/>
  <c r="AH102" i="19" s="1"/>
  <c r="H103" i="19"/>
  <c r="AH103" i="19" s="1"/>
  <c r="H104" i="19"/>
  <c r="AH104" i="19" s="1"/>
  <c r="H105" i="19"/>
  <c r="AH105" i="19" s="1"/>
  <c r="H106" i="19"/>
  <c r="AH106" i="19" s="1"/>
  <c r="H107" i="19"/>
  <c r="AH107" i="19" s="1"/>
  <c r="H108" i="19"/>
  <c r="AH108" i="19" s="1"/>
  <c r="H109" i="19"/>
  <c r="AH109" i="19" s="1"/>
  <c r="H110" i="19"/>
  <c r="AH110" i="19" s="1"/>
  <c r="H111" i="19"/>
  <c r="AH111" i="19" s="1"/>
  <c r="H112" i="19"/>
  <c r="AH112" i="19" s="1"/>
  <c r="H113" i="19"/>
  <c r="AH113" i="19" s="1"/>
  <c r="H114" i="19"/>
  <c r="AH114" i="19" s="1"/>
  <c r="H115" i="19"/>
  <c r="AH115" i="19" s="1"/>
  <c r="H116" i="19"/>
  <c r="AH116" i="19" s="1"/>
  <c r="H117" i="19"/>
  <c r="AH117" i="19" s="1"/>
  <c r="H118" i="19"/>
  <c r="AH118" i="19" s="1"/>
  <c r="H119" i="19"/>
  <c r="AH119" i="19" s="1"/>
  <c r="H120" i="19"/>
  <c r="AH120" i="19" s="1"/>
  <c r="H121" i="19"/>
  <c r="AH121" i="19" s="1"/>
  <c r="H122" i="19"/>
  <c r="AH122" i="19" s="1"/>
  <c r="H123" i="19"/>
  <c r="AH123" i="19" s="1"/>
  <c r="H124" i="19"/>
  <c r="AH124" i="19" s="1"/>
  <c r="H125" i="19"/>
  <c r="AH125" i="19" s="1"/>
  <c r="H126" i="19"/>
  <c r="AH126" i="19" s="1"/>
  <c r="H127" i="19"/>
  <c r="AH127" i="19" s="1"/>
  <c r="H128" i="19"/>
  <c r="AH128" i="19" s="1"/>
  <c r="H129" i="19"/>
  <c r="AH129" i="19" s="1"/>
  <c r="H130" i="19"/>
  <c r="AH130" i="19" s="1"/>
  <c r="H131" i="19"/>
  <c r="AH131" i="19" s="1"/>
  <c r="H132" i="19"/>
  <c r="AH132" i="19" s="1"/>
  <c r="H133" i="19"/>
  <c r="AH133" i="19" s="1"/>
  <c r="H134" i="19"/>
  <c r="AH134" i="19" s="1"/>
  <c r="H135" i="19"/>
  <c r="AH135" i="19" s="1"/>
  <c r="H136" i="19"/>
  <c r="AH136" i="19" s="1"/>
  <c r="H137" i="19"/>
  <c r="AH137" i="19" s="1"/>
  <c r="H138" i="19"/>
  <c r="AH138" i="19" s="1"/>
  <c r="H139" i="19"/>
  <c r="AH139" i="19" s="1"/>
  <c r="H140" i="19"/>
  <c r="AH140" i="19" s="1"/>
  <c r="H141" i="19"/>
  <c r="AH141" i="19" s="1"/>
  <c r="H142" i="19"/>
  <c r="AH142" i="19" s="1"/>
  <c r="H143" i="19"/>
  <c r="AH143" i="19" s="1"/>
  <c r="H144" i="19"/>
  <c r="AH144" i="19" s="1"/>
  <c r="H145" i="19"/>
  <c r="AH145" i="19" s="1"/>
  <c r="H146" i="19"/>
  <c r="AH146" i="19" s="1"/>
  <c r="H147" i="19"/>
  <c r="AH147" i="19" s="1"/>
  <c r="H148" i="19"/>
  <c r="AH148" i="19" s="1"/>
  <c r="H149" i="19"/>
  <c r="AH149" i="19" s="1"/>
  <c r="H150" i="19"/>
  <c r="AH150" i="19" s="1"/>
  <c r="H151" i="19"/>
  <c r="AH151" i="19" s="1"/>
  <c r="H152" i="19"/>
  <c r="AH152" i="19" s="1"/>
  <c r="H153" i="19"/>
  <c r="AH153" i="19" s="1"/>
  <c r="H154" i="19"/>
  <c r="AH154" i="19" s="1"/>
  <c r="H155" i="19"/>
  <c r="AH155" i="19" s="1"/>
  <c r="H156" i="19"/>
  <c r="AH156" i="19" s="1"/>
  <c r="H157" i="19"/>
  <c r="AH157" i="19" s="1"/>
  <c r="H158" i="19"/>
  <c r="AH158" i="19" s="1"/>
  <c r="H159" i="19"/>
  <c r="AH159" i="19" s="1"/>
  <c r="H160" i="19"/>
  <c r="AH160" i="19" s="1"/>
  <c r="H161" i="19"/>
  <c r="AH161" i="19" s="1"/>
  <c r="H162" i="19"/>
  <c r="AH162" i="19" s="1"/>
  <c r="H163" i="19"/>
  <c r="AH163" i="19" s="1"/>
  <c r="H164" i="19"/>
  <c r="AH164" i="19" s="1"/>
  <c r="H165" i="19"/>
  <c r="AH165" i="19" s="1"/>
  <c r="H166" i="19"/>
  <c r="AH166" i="19" s="1"/>
  <c r="H167" i="19"/>
  <c r="AH167" i="19" s="1"/>
  <c r="H168" i="19"/>
  <c r="AH168" i="19" s="1"/>
  <c r="H169" i="19"/>
  <c r="AH169" i="19" s="1"/>
  <c r="H170" i="19"/>
  <c r="AH170" i="19" s="1"/>
  <c r="H171" i="19"/>
  <c r="AH171" i="19" s="1"/>
  <c r="H172" i="19"/>
  <c r="AH172" i="19" s="1"/>
  <c r="H173" i="19"/>
  <c r="AH173" i="19" s="1"/>
  <c r="H174" i="19"/>
  <c r="AH174" i="19" s="1"/>
  <c r="H175" i="19"/>
  <c r="AH175" i="19" s="1"/>
  <c r="H176" i="19"/>
  <c r="AH176" i="19" s="1"/>
  <c r="H177" i="19"/>
  <c r="AH177" i="19" s="1"/>
  <c r="H178" i="19"/>
  <c r="AH178" i="19" s="1"/>
  <c r="H179" i="19"/>
  <c r="AH179" i="19" s="1"/>
  <c r="H180" i="19"/>
  <c r="AH180" i="19" s="1"/>
  <c r="H181" i="19"/>
  <c r="AH181" i="19" s="1"/>
  <c r="H182" i="19"/>
  <c r="AH182" i="19" s="1"/>
  <c r="H183" i="19"/>
  <c r="AH183" i="19" s="1"/>
  <c r="H184" i="19"/>
  <c r="AH184" i="19" s="1"/>
  <c r="H185" i="19"/>
  <c r="AH185" i="19" s="1"/>
  <c r="H186" i="19"/>
  <c r="AH186" i="19" s="1"/>
  <c r="H187" i="19"/>
  <c r="AH187" i="19" s="1"/>
  <c r="H188" i="19"/>
  <c r="AH188" i="19" s="1"/>
  <c r="H189" i="19"/>
  <c r="AH189" i="19" s="1"/>
  <c r="H190" i="19"/>
  <c r="AH190" i="19" s="1"/>
  <c r="H191" i="19"/>
  <c r="AH191" i="19" s="1"/>
  <c r="H192" i="19"/>
  <c r="AH192" i="19" s="1"/>
  <c r="H193" i="19"/>
  <c r="AH193" i="19" s="1"/>
  <c r="H194" i="19"/>
  <c r="AH194" i="19" s="1"/>
  <c r="H195" i="19"/>
  <c r="AH195" i="19" s="1"/>
  <c r="H196" i="19"/>
  <c r="AH196" i="19" s="1"/>
  <c r="H197" i="19"/>
  <c r="AH197" i="19" s="1"/>
  <c r="H198" i="19"/>
  <c r="AH198" i="19" s="1"/>
  <c r="H199" i="19"/>
  <c r="AH199" i="19" s="1"/>
  <c r="H200" i="19"/>
  <c r="AH200" i="19" s="1"/>
  <c r="H201" i="19"/>
  <c r="AH201" i="19" s="1"/>
  <c r="H202" i="19"/>
  <c r="AH202" i="19" s="1"/>
  <c r="H203" i="19"/>
  <c r="AH203" i="19" s="1"/>
  <c r="H204" i="19"/>
  <c r="AH204" i="19" s="1"/>
  <c r="H205" i="19"/>
  <c r="AH205" i="19" s="1"/>
  <c r="H206" i="19"/>
  <c r="AH206" i="19" s="1"/>
  <c r="H207" i="19"/>
  <c r="AH207" i="19" s="1"/>
  <c r="H208" i="19"/>
  <c r="AH208" i="19" s="1"/>
  <c r="H209" i="19"/>
  <c r="AH209" i="19" s="1"/>
  <c r="H210" i="19"/>
  <c r="AH210" i="19" s="1"/>
  <c r="H211" i="19"/>
  <c r="AH211" i="19" s="1"/>
  <c r="H212" i="19"/>
  <c r="AH212" i="19" s="1"/>
  <c r="H213" i="19"/>
  <c r="AH213" i="19" s="1"/>
  <c r="H214" i="19"/>
  <c r="AH214" i="19" s="1"/>
  <c r="H215" i="19"/>
  <c r="AH215" i="19" s="1"/>
  <c r="H216" i="19"/>
  <c r="AH216" i="19" s="1"/>
  <c r="H217" i="19"/>
  <c r="AH217" i="19" s="1"/>
  <c r="H218" i="19"/>
  <c r="AH218" i="19" s="1"/>
  <c r="H219" i="19"/>
  <c r="AH219" i="19" s="1"/>
  <c r="H220" i="19"/>
  <c r="AH220" i="19" s="1"/>
  <c r="H221" i="19"/>
  <c r="AH221" i="19" s="1"/>
  <c r="H222" i="19"/>
  <c r="AH222" i="19" s="1"/>
  <c r="H223" i="19"/>
  <c r="AH223" i="19" s="1"/>
  <c r="H224" i="19"/>
  <c r="AH224" i="19" s="1"/>
  <c r="H225" i="19"/>
  <c r="AH225" i="19" s="1"/>
  <c r="H226" i="19"/>
  <c r="AH226" i="19" s="1"/>
  <c r="H227" i="19"/>
  <c r="AH227" i="19" s="1"/>
  <c r="H228" i="19"/>
  <c r="AH228" i="19" s="1"/>
  <c r="H229" i="19"/>
  <c r="AH229" i="19" s="1"/>
  <c r="H230" i="19"/>
  <c r="AH230" i="19" s="1"/>
  <c r="H231" i="19"/>
  <c r="AH231" i="19" s="1"/>
  <c r="H232" i="19"/>
  <c r="AH232" i="19" s="1"/>
  <c r="H233" i="19"/>
  <c r="AH233" i="19" s="1"/>
  <c r="H234" i="19"/>
  <c r="AH234" i="19" s="1"/>
  <c r="H235" i="19"/>
  <c r="AH235" i="19" s="1"/>
  <c r="H236" i="19"/>
  <c r="AH236" i="19" s="1"/>
  <c r="H237" i="19"/>
  <c r="AH237" i="19" s="1"/>
  <c r="H238" i="19"/>
  <c r="AH238" i="19" s="1"/>
  <c r="H239" i="19"/>
  <c r="AH239" i="19" s="1"/>
  <c r="H240" i="19"/>
  <c r="AH240" i="19" s="1"/>
  <c r="H241" i="19"/>
  <c r="AH241" i="19" s="1"/>
  <c r="H242" i="19"/>
  <c r="AH242" i="19" s="1"/>
  <c r="H243" i="19"/>
  <c r="AH243" i="19" s="1"/>
  <c r="H244" i="19"/>
  <c r="AH244" i="19" s="1"/>
  <c r="H245" i="19"/>
  <c r="AH245" i="19" s="1"/>
  <c r="H246" i="19"/>
  <c r="AH246" i="19" s="1"/>
  <c r="H247" i="19"/>
  <c r="AH247" i="19" s="1"/>
  <c r="H248" i="19"/>
  <c r="AH248" i="19" s="1"/>
  <c r="H249" i="19"/>
  <c r="AH249" i="19" s="1"/>
  <c r="H250" i="19"/>
  <c r="AH250" i="19" s="1"/>
  <c r="H251" i="19"/>
  <c r="AH251" i="19" s="1"/>
  <c r="H252" i="19"/>
  <c r="AH252" i="19" s="1"/>
  <c r="H253" i="19"/>
  <c r="AH253" i="19" s="1"/>
  <c r="H254" i="19"/>
  <c r="AH254" i="19" s="1"/>
  <c r="H255" i="19"/>
  <c r="AH255" i="19" s="1"/>
  <c r="H256" i="19"/>
  <c r="AH256" i="19" s="1"/>
  <c r="H257" i="19"/>
  <c r="AH257" i="19" s="1"/>
  <c r="H258" i="19"/>
  <c r="AH258" i="19" s="1"/>
  <c r="H259" i="19"/>
  <c r="AH259" i="19" s="1"/>
  <c r="H260" i="19"/>
  <c r="AH260" i="19" s="1"/>
  <c r="H261" i="19"/>
  <c r="AH261" i="19" s="1"/>
  <c r="H262" i="19"/>
  <c r="AH262" i="19" s="1"/>
  <c r="H263" i="19"/>
  <c r="AH263" i="19" s="1"/>
  <c r="H264" i="19"/>
  <c r="AH264" i="19" s="1"/>
  <c r="H265" i="19"/>
  <c r="AH265" i="19" s="1"/>
  <c r="H266" i="19"/>
  <c r="AH266" i="19" s="1"/>
  <c r="H267" i="19"/>
  <c r="AH267" i="19" s="1"/>
  <c r="H268" i="19"/>
  <c r="AH268" i="19" s="1"/>
  <c r="H269" i="19"/>
  <c r="AH269" i="19" s="1"/>
  <c r="H270" i="19"/>
  <c r="AH270" i="19" s="1"/>
  <c r="H271" i="19"/>
  <c r="AH271" i="19" s="1"/>
  <c r="H272" i="19"/>
  <c r="AH272" i="19" s="1"/>
  <c r="H273" i="19"/>
  <c r="AH273" i="19" s="1"/>
  <c r="H274" i="19"/>
  <c r="AH274" i="19" s="1"/>
  <c r="H275" i="19"/>
  <c r="AH275" i="19" s="1"/>
  <c r="H276" i="19"/>
  <c r="AH276" i="19" s="1"/>
  <c r="H277" i="19"/>
  <c r="AH277" i="19" s="1"/>
  <c r="H278" i="19"/>
  <c r="AH278" i="19" s="1"/>
  <c r="H279" i="19"/>
  <c r="AH279" i="19" s="1"/>
  <c r="H280" i="19"/>
  <c r="AH280" i="19" s="1"/>
  <c r="H281" i="19"/>
  <c r="AH281" i="19" s="1"/>
  <c r="H282" i="19"/>
  <c r="AH282" i="19" s="1"/>
  <c r="H283" i="19"/>
  <c r="AH283" i="19" s="1"/>
  <c r="H284" i="19"/>
  <c r="AH284" i="19" s="1"/>
  <c r="H285" i="19"/>
  <c r="AH285" i="19" s="1"/>
  <c r="H286" i="19"/>
  <c r="AH286" i="19" s="1"/>
  <c r="H287" i="19"/>
  <c r="AH287" i="19" s="1"/>
  <c r="H288" i="19"/>
  <c r="AH288" i="19" s="1"/>
  <c r="H289" i="19"/>
  <c r="AH289" i="19" s="1"/>
  <c r="H290" i="19"/>
  <c r="AH290" i="19" s="1"/>
  <c r="H291" i="19"/>
  <c r="AH291" i="19" s="1"/>
  <c r="H3" i="19"/>
  <c r="AH3" i="19" s="1"/>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AA226" i="19"/>
  <c r="AB226" i="19" s="1"/>
  <c r="A227" i="19"/>
  <c r="C227" i="19"/>
  <c r="D227" i="19"/>
  <c r="E227" i="19"/>
  <c r="I227" i="19"/>
  <c r="J227" i="19" s="1"/>
  <c r="AG227" i="19" s="1"/>
  <c r="K227" i="19" a="1"/>
  <c r="K227" i="19" s="1"/>
  <c r="L227" i="19" s="1"/>
  <c r="N227" i="19"/>
  <c r="O227" i="19"/>
  <c r="P227" i="19"/>
  <c r="Q227" i="19" s="1"/>
  <c r="R227" i="19" s="1" a="1"/>
  <c r="R227" i="19" s="1"/>
  <c r="U227" i="19"/>
  <c r="T227" i="19"/>
  <c r="W227" i="19"/>
  <c r="X227" i="19"/>
  <c r="Z227" i="19"/>
  <c r="AA227" i="19"/>
  <c r="AB227" i="19" s="1"/>
  <c r="A228" i="19"/>
  <c r="C228" i="19"/>
  <c r="D228" i="19"/>
  <c r="E228" i="19"/>
  <c r="I228" i="19"/>
  <c r="J228" i="19" s="1"/>
  <c r="AG228" i="19" s="1"/>
  <c r="K228" i="19" a="1"/>
  <c r="K228" i="19" s="1"/>
  <c r="L228" i="19" s="1"/>
  <c r="N228" i="19"/>
  <c r="O228" i="19"/>
  <c r="P228" i="19"/>
  <c r="Q228" i="19" s="1"/>
  <c r="R228" i="19" s="1" a="1"/>
  <c r="R228" i="19" s="1"/>
  <c r="U228" i="19"/>
  <c r="T228" i="19"/>
  <c r="W228" i="19"/>
  <c r="X228" i="19"/>
  <c r="Z228" i="19"/>
  <c r="AA228" i="19"/>
  <c r="AB228" i="19" s="1"/>
  <c r="A229" i="19"/>
  <c r="C229" i="19"/>
  <c r="D229" i="19"/>
  <c r="E229" i="19"/>
  <c r="I229" i="19"/>
  <c r="J229" i="19" s="1"/>
  <c r="K229" i="19" a="1"/>
  <c r="K229" i="19" s="1"/>
  <c r="L229" i="19" s="1"/>
  <c r="N229" i="19"/>
  <c r="O229" i="19"/>
  <c r="P229" i="19"/>
  <c r="Q229" i="19" s="1"/>
  <c r="R229" i="19" s="1" a="1"/>
  <c r="R229" i="19" s="1"/>
  <c r="U229" i="19"/>
  <c r="T229" i="19"/>
  <c r="W229" i="19"/>
  <c r="X229" i="19"/>
  <c r="Z229" i="19"/>
  <c r="AA229" i="19"/>
  <c r="AB229" i="19" s="1"/>
  <c r="A230" i="19"/>
  <c r="C230" i="19"/>
  <c r="D230" i="19"/>
  <c r="E230" i="19"/>
  <c r="I230" i="19"/>
  <c r="J230" i="19" s="1"/>
  <c r="K230" i="19" a="1"/>
  <c r="K230" i="19" s="1"/>
  <c r="L230" i="19" s="1"/>
  <c r="N230" i="19"/>
  <c r="O230" i="19"/>
  <c r="P230" i="19"/>
  <c r="Q230" i="19" s="1"/>
  <c r="R230" i="19" s="1" a="1"/>
  <c r="R230" i="19" s="1"/>
  <c r="U230" i="19"/>
  <c r="T230" i="19"/>
  <c r="W230" i="19"/>
  <c r="X230" i="19"/>
  <c r="Z230" i="19"/>
  <c r="AA230" i="19"/>
  <c r="AB230" i="19" s="1"/>
  <c r="A231" i="19"/>
  <c r="C231" i="19"/>
  <c r="D231" i="19"/>
  <c r="E231" i="19"/>
  <c r="I231" i="19"/>
  <c r="J231" i="19" s="1"/>
  <c r="K231" i="19" a="1"/>
  <c r="K231" i="19" s="1"/>
  <c r="L231" i="19" s="1"/>
  <c r="N231" i="19"/>
  <c r="O231" i="19"/>
  <c r="P231" i="19"/>
  <c r="Q231" i="19" s="1"/>
  <c r="R231" i="19" s="1" a="1"/>
  <c r="R231" i="19" s="1"/>
  <c r="U231" i="19"/>
  <c r="T231" i="19"/>
  <c r="W231" i="19"/>
  <c r="X231" i="19"/>
  <c r="Z231" i="19"/>
  <c r="AA231" i="19"/>
  <c r="AB231" i="19" s="1"/>
  <c r="A232" i="19"/>
  <c r="C232" i="19"/>
  <c r="D232" i="19"/>
  <c r="E232" i="19"/>
  <c r="I232" i="19"/>
  <c r="J232" i="19" s="1"/>
  <c r="K232" i="19" a="1"/>
  <c r="K232" i="19" s="1"/>
  <c r="L232" i="19" s="1"/>
  <c r="N232" i="19"/>
  <c r="O232" i="19"/>
  <c r="P232" i="19"/>
  <c r="Q232" i="19" s="1"/>
  <c r="R232" i="19" s="1" a="1"/>
  <c r="R232" i="19" s="1"/>
  <c r="U232" i="19"/>
  <c r="T232" i="19"/>
  <c r="W232" i="19"/>
  <c r="X232" i="19"/>
  <c r="Z232" i="19"/>
  <c r="AA232" i="19"/>
  <c r="AB232" i="19" s="1"/>
  <c r="A233" i="19"/>
  <c r="C233" i="19"/>
  <c r="D233" i="19"/>
  <c r="E233" i="19"/>
  <c r="I233" i="19"/>
  <c r="J233" i="19" s="1"/>
  <c r="AG233" i="19" s="1"/>
  <c r="K233" i="19" a="1"/>
  <c r="K233" i="19" s="1"/>
  <c r="L233" i="19" s="1"/>
  <c r="N233" i="19"/>
  <c r="O233" i="19"/>
  <c r="P233" i="19"/>
  <c r="Q233" i="19" s="1"/>
  <c r="R233" i="19" s="1" a="1"/>
  <c r="R233" i="19" s="1"/>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Q236" i="19" s="1"/>
  <c r="R236" i="19" s="1" a="1"/>
  <c r="R236" i="19" s="1"/>
  <c r="U236" i="19"/>
  <c r="T236" i="19"/>
  <c r="W236" i="19"/>
  <c r="X236" i="19"/>
  <c r="Z236" i="19"/>
  <c r="AA236" i="19"/>
  <c r="AB236" i="19" s="1"/>
  <c r="A237" i="19"/>
  <c r="C237" i="19"/>
  <c r="D237" i="19"/>
  <c r="E237" i="19"/>
  <c r="I237" i="19"/>
  <c r="J237" i="19" s="1"/>
  <c r="K237" i="19" a="1"/>
  <c r="K237" i="19" s="1"/>
  <c r="L237" i="19" s="1"/>
  <c r="N237" i="19"/>
  <c r="O237" i="19"/>
  <c r="P237" i="19"/>
  <c r="Q237" i="19" s="1"/>
  <c r="U237" i="19"/>
  <c r="T237" i="19"/>
  <c r="W237" i="19"/>
  <c r="X237" i="19"/>
  <c r="Z237" i="19"/>
  <c r="AA237" i="19"/>
  <c r="AB237" i="19" s="1"/>
  <c r="A238" i="19"/>
  <c r="C238" i="19"/>
  <c r="D238" i="19"/>
  <c r="E238" i="19"/>
  <c r="I238" i="19"/>
  <c r="J238" i="19" s="1"/>
  <c r="K238" i="19" a="1"/>
  <c r="K238" i="19" s="1"/>
  <c r="L238" i="19" s="1"/>
  <c r="N238" i="19"/>
  <c r="O238" i="19"/>
  <c r="P238" i="19"/>
  <c r="Q238" i="19" s="1"/>
  <c r="R238" i="19" s="1" a="1"/>
  <c r="R238" i="19" s="1"/>
  <c r="U238" i="19"/>
  <c r="T238" i="19"/>
  <c r="W238" i="19"/>
  <c r="X238" i="19"/>
  <c r="Z238" i="19"/>
  <c r="AA238" i="19"/>
  <c r="AB238" i="19" s="1"/>
  <c r="A239" i="19"/>
  <c r="C239" i="19"/>
  <c r="D239" i="19"/>
  <c r="E239" i="19"/>
  <c r="I239" i="19"/>
  <c r="J239" i="19" s="1"/>
  <c r="AG239" i="19" s="1"/>
  <c r="K239" i="19" a="1"/>
  <c r="K239" i="19" s="1"/>
  <c r="L239" i="19" s="1"/>
  <c r="M239" i="19" s="1" a="1"/>
  <c r="M239" i="19" s="1"/>
  <c r="N239" i="19"/>
  <c r="O239" i="19"/>
  <c r="P239" i="19"/>
  <c r="U239" i="19"/>
  <c r="T239" i="19"/>
  <c r="W239" i="19"/>
  <c r="X239" i="19"/>
  <c r="Z239" i="19"/>
  <c r="AA239" i="19"/>
  <c r="AB239" i="19" s="1"/>
  <c r="A240" i="19"/>
  <c r="C240" i="19"/>
  <c r="D240" i="19"/>
  <c r="E240" i="19"/>
  <c r="I240" i="19"/>
  <c r="J240" i="19" s="1"/>
  <c r="K240" i="19" a="1"/>
  <c r="K240" i="19" s="1"/>
  <c r="L240" i="19" s="1"/>
  <c r="M240" i="19" s="1" a="1"/>
  <c r="M240" i="19" s="1"/>
  <c r="N240" i="19"/>
  <c r="O240" i="19"/>
  <c r="P240" i="19"/>
  <c r="Q240" i="19" s="1"/>
  <c r="U240" i="19"/>
  <c r="T240" i="19"/>
  <c r="W240" i="19"/>
  <c r="X240" i="19"/>
  <c r="Z240" i="19"/>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U242" i="19"/>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Q245" i="19" s="1"/>
  <c r="R245" i="19" s="1" a="1"/>
  <c r="R245" i="19" s="1"/>
  <c r="U245" i="19"/>
  <c r="T245" i="19"/>
  <c r="W245" i="19"/>
  <c r="X245" i="19"/>
  <c r="Z245" i="19"/>
  <c r="AA245" i="19"/>
  <c r="AB245" i="19" s="1"/>
  <c r="A246" i="19"/>
  <c r="C246" i="19"/>
  <c r="D246" i="19"/>
  <c r="E246" i="19"/>
  <c r="I246" i="19"/>
  <c r="J246" i="19" s="1"/>
  <c r="AG246" i="19" s="1"/>
  <c r="K246" i="19" a="1"/>
  <c r="K246" i="19" s="1"/>
  <c r="L246" i="19" s="1"/>
  <c r="M246" i="19" s="1" a="1"/>
  <c r="M246" i="19" s="1"/>
  <c r="N246" i="19"/>
  <c r="O246" i="19"/>
  <c r="P246" i="19"/>
  <c r="Q246" i="19" s="1"/>
  <c r="R246" i="19" s="1" a="1"/>
  <c r="R246" i="19" s="1"/>
  <c r="U246" i="19"/>
  <c r="T246" i="19"/>
  <c r="W246" i="19"/>
  <c r="X246" i="19"/>
  <c r="Z246" i="19"/>
  <c r="AA246" i="19"/>
  <c r="AB246" i="19" s="1"/>
  <c r="A247" i="19"/>
  <c r="C247" i="19"/>
  <c r="D247" i="19"/>
  <c r="E247" i="19"/>
  <c r="I247" i="19"/>
  <c r="J247" i="19" s="1"/>
  <c r="K247" i="19" a="1"/>
  <c r="K247" i="19" s="1"/>
  <c r="L247" i="19" s="1"/>
  <c r="N247" i="19"/>
  <c r="O247" i="19"/>
  <c r="P247" i="19"/>
  <c r="Q247" i="19" s="1"/>
  <c r="R247" i="19" s="1" a="1"/>
  <c r="R247" i="19" s="1"/>
  <c r="U247" i="19"/>
  <c r="T247" i="19"/>
  <c r="W247" i="19"/>
  <c r="X247" i="19"/>
  <c r="Z247" i="19"/>
  <c r="AA247" i="19"/>
  <c r="AB247" i="19" s="1"/>
  <c r="A248" i="19"/>
  <c r="C248" i="19"/>
  <c r="D248" i="19"/>
  <c r="E248" i="19"/>
  <c r="I248" i="19"/>
  <c r="J248" i="19" s="1"/>
  <c r="K248" i="19" a="1"/>
  <c r="K248" i="19" s="1"/>
  <c r="L248" i="19" s="1"/>
  <c r="N248" i="19"/>
  <c r="O248" i="19"/>
  <c r="P248" i="19"/>
  <c r="Q248" i="19" s="1"/>
  <c r="V248" i="19"/>
  <c r="T248" i="19"/>
  <c r="W248" i="19"/>
  <c r="X248" i="19"/>
  <c r="Z248" i="19"/>
  <c r="AA248" i="19"/>
  <c r="AB248" i="19" s="1"/>
  <c r="A249" i="19"/>
  <c r="C249" i="19"/>
  <c r="D249" i="19"/>
  <c r="E249" i="19"/>
  <c r="I249" i="19"/>
  <c r="J249" i="19" s="1"/>
  <c r="K249" i="19" a="1"/>
  <c r="K249" i="19" s="1"/>
  <c r="L249" i="19" s="1"/>
  <c r="N249" i="19"/>
  <c r="O249" i="19"/>
  <c r="P249" i="19"/>
  <c r="Q249" i="19" s="1"/>
  <c r="R249" i="19" s="1" a="1"/>
  <c r="R249" i="19" s="1"/>
  <c r="U249" i="19"/>
  <c r="T249" i="19"/>
  <c r="W249" i="19"/>
  <c r="X249" i="19"/>
  <c r="Z249" i="19"/>
  <c r="AA249" i="19"/>
  <c r="AB249" i="19" s="1"/>
  <c r="A250" i="19"/>
  <c r="C250" i="19"/>
  <c r="D250" i="19"/>
  <c r="E250" i="19"/>
  <c r="I250" i="19"/>
  <c r="J250" i="19" s="1"/>
  <c r="K250" i="19" a="1"/>
  <c r="K250" i="19" s="1"/>
  <c r="L250" i="19" s="1"/>
  <c r="N250" i="19"/>
  <c r="O250" i="19"/>
  <c r="P250" i="19"/>
  <c r="Q250" i="19" s="1"/>
  <c r="R250" i="19" s="1" a="1"/>
  <c r="R250" i="19" s="1"/>
  <c r="U250" i="19"/>
  <c r="T250" i="19"/>
  <c r="W250" i="19"/>
  <c r="X250" i="19"/>
  <c r="Z250" i="19"/>
  <c r="AA250" i="19"/>
  <c r="AB250" i="19" s="1"/>
  <c r="A251" i="19"/>
  <c r="C251" i="19"/>
  <c r="D251" i="19"/>
  <c r="E251" i="19"/>
  <c r="I251" i="19"/>
  <c r="J251" i="19" s="1"/>
  <c r="K251" i="19" a="1"/>
  <c r="K251" i="19" s="1"/>
  <c r="L251" i="19" s="1"/>
  <c r="N251" i="19"/>
  <c r="O251" i="19"/>
  <c r="P251" i="19"/>
  <c r="Q251" i="19" s="1"/>
  <c r="R251" i="19" s="1" a="1"/>
  <c r="R251" i="19" s="1"/>
  <c r="U251" i="19"/>
  <c r="T251" i="19"/>
  <c r="W251" i="19"/>
  <c r="X251" i="19"/>
  <c r="Z251" i="19" s="1"/>
  <c r="AA251" i="19"/>
  <c r="AB251" i="19" s="1"/>
  <c r="A252" i="19"/>
  <c r="C252" i="19"/>
  <c r="D252" i="19"/>
  <c r="E252" i="19"/>
  <c r="I252" i="19"/>
  <c r="J252" i="19" s="1"/>
  <c r="AG252" i="19" s="1"/>
  <c r="K252" i="19" a="1"/>
  <c r="K252" i="19" s="1"/>
  <c r="L252" i="19" s="1"/>
  <c r="N252" i="19"/>
  <c r="O252" i="19"/>
  <c r="P252" i="19"/>
  <c r="Q252" i="19" s="1"/>
  <c r="R252" i="19" s="1" a="1"/>
  <c r="R252" i="19" s="1"/>
  <c r="U252" i="19"/>
  <c r="T252" i="19"/>
  <c r="W252" i="19"/>
  <c r="X252" i="19"/>
  <c r="Z252" i="19"/>
  <c r="AA252" i="19"/>
  <c r="AB252" i="19" s="1"/>
  <c r="A253" i="19"/>
  <c r="C253" i="19"/>
  <c r="D253" i="19"/>
  <c r="E253" i="19"/>
  <c r="I253" i="19"/>
  <c r="J253" i="19" s="1"/>
  <c r="K253" i="19" a="1"/>
  <c r="K253" i="19" s="1"/>
  <c r="L253" i="19" s="1"/>
  <c r="M253" i="19" s="1" a="1"/>
  <c r="M253" i="19" s="1"/>
  <c r="N253" i="19"/>
  <c r="O253" i="19"/>
  <c r="P253" i="19"/>
  <c r="Q253" i="19" s="1"/>
  <c r="R253" i="19" s="1" a="1"/>
  <c r="R253" i="19" s="1"/>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AG257" i="19" s="1"/>
  <c r="K257" i="19" a="1"/>
  <c r="K257" i="19" s="1"/>
  <c r="L257" i="19" s="1"/>
  <c r="N257" i="19"/>
  <c r="O257" i="19"/>
  <c r="P257" i="19"/>
  <c r="Q257" i="19" s="1"/>
  <c r="R257" i="19" s="1" a="1"/>
  <c r="R257" i="19" s="1"/>
  <c r="U257" i="19"/>
  <c r="T257" i="19"/>
  <c r="W257" i="19"/>
  <c r="X257" i="19"/>
  <c r="Z257" i="19"/>
  <c r="AA257" i="19"/>
  <c r="AB257" i="19" s="1"/>
  <c r="A258" i="19"/>
  <c r="C258" i="19"/>
  <c r="D258" i="19"/>
  <c r="E258" i="19"/>
  <c r="I258" i="19"/>
  <c r="J258" i="19" s="1"/>
  <c r="AG258" i="19" s="1"/>
  <c r="K258" i="19" a="1"/>
  <c r="K258" i="19" s="1"/>
  <c r="L258" i="19" s="1"/>
  <c r="N258" i="19"/>
  <c r="O258" i="19"/>
  <c r="P258" i="19"/>
  <c r="Q258" i="19" s="1"/>
  <c r="R258" i="19" s="1" a="1"/>
  <c r="R258" i="19" s="1"/>
  <c r="U258" i="19"/>
  <c r="T258" i="19"/>
  <c r="W258" i="19"/>
  <c r="X258" i="19"/>
  <c r="Z258" i="19"/>
  <c r="AA258" i="19"/>
  <c r="AB258" i="19" s="1"/>
  <c r="A259" i="19"/>
  <c r="C259" i="19"/>
  <c r="D259" i="19"/>
  <c r="E259" i="19"/>
  <c r="I259" i="19"/>
  <c r="J259" i="19" s="1"/>
  <c r="AG259" i="19" s="1"/>
  <c r="K259" i="19" a="1"/>
  <c r="K259" i="19" s="1"/>
  <c r="L259" i="19" s="1"/>
  <c r="M259" i="19" s="1" a="1"/>
  <c r="M259" i="19" s="1"/>
  <c r="N259" i="19"/>
  <c r="O259" i="19"/>
  <c r="P259" i="19"/>
  <c r="Q259" i="19" s="1"/>
  <c r="R259" i="19" s="1" a="1"/>
  <c r="R259" i="19" s="1"/>
  <c r="U259" i="19"/>
  <c r="T259" i="19"/>
  <c r="W259" i="19"/>
  <c r="X259" i="19"/>
  <c r="Z259" i="19"/>
  <c r="AA259" i="19"/>
  <c r="AB259" i="19" s="1"/>
  <c r="A260" i="19"/>
  <c r="C260" i="19"/>
  <c r="D260" i="19"/>
  <c r="E260" i="19"/>
  <c r="I260" i="19"/>
  <c r="J260" i="19"/>
  <c r="AG260" i="19" s="1"/>
  <c r="K260" i="19" a="1"/>
  <c r="K260" i="19" s="1"/>
  <c r="L260" i="19" s="1"/>
  <c r="N260" i="19"/>
  <c r="O260" i="19"/>
  <c r="P260" i="19"/>
  <c r="Q260" i="19" s="1"/>
  <c r="R260" i="19" s="1" a="1"/>
  <c r="R260" i="19" s="1"/>
  <c r="V260" i="19"/>
  <c r="T260" i="19"/>
  <c r="W260" i="19"/>
  <c r="X260" i="19"/>
  <c r="Z260" i="19"/>
  <c r="AA260" i="19"/>
  <c r="AB260" i="19" s="1"/>
  <c r="A261" i="19"/>
  <c r="C261" i="19"/>
  <c r="D261" i="19"/>
  <c r="E261" i="19"/>
  <c r="I261" i="19"/>
  <c r="J261" i="19" s="1"/>
  <c r="K261" i="19" a="1"/>
  <c r="K261" i="19" s="1"/>
  <c r="L261" i="19" s="1"/>
  <c r="N261" i="19"/>
  <c r="O261" i="19"/>
  <c r="P261" i="19"/>
  <c r="U261" i="19"/>
  <c r="T261" i="19"/>
  <c r="W261" i="19"/>
  <c r="X261" i="19"/>
  <c r="Z261" i="19"/>
  <c r="AA261" i="19"/>
  <c r="AB261" i="19" s="1"/>
  <c r="A262" i="19"/>
  <c r="C262" i="19"/>
  <c r="D262" i="19"/>
  <c r="E262" i="19"/>
  <c r="I262" i="19"/>
  <c r="J262" i="19" s="1"/>
  <c r="AG262" i="19" s="1"/>
  <c r="K262" i="19" a="1"/>
  <c r="K262" i="19" s="1"/>
  <c r="L262" i="19" s="1"/>
  <c r="N262" i="19"/>
  <c r="O262" i="19"/>
  <c r="P262" i="19"/>
  <c r="U262" i="19"/>
  <c r="T262" i="19"/>
  <c r="W262" i="19"/>
  <c r="X262" i="19"/>
  <c r="Z262" i="19"/>
  <c r="AA262" i="19"/>
  <c r="AB262" i="19" s="1"/>
  <c r="A263" i="19"/>
  <c r="C263" i="19"/>
  <c r="D263" i="19"/>
  <c r="E263" i="19"/>
  <c r="I263" i="19"/>
  <c r="J263" i="19" s="1"/>
  <c r="K263" i="19" a="1"/>
  <c r="K263" i="19" s="1"/>
  <c r="L263" i="19" s="1"/>
  <c r="N263" i="19"/>
  <c r="O263" i="19"/>
  <c r="P263" i="19"/>
  <c r="Q263" i="19" s="1"/>
  <c r="R263" i="19" s="1" a="1"/>
  <c r="R263" i="19" s="1"/>
  <c r="T263" i="19"/>
  <c r="W263" i="19"/>
  <c r="X263" i="19"/>
  <c r="Z263" i="19" s="1"/>
  <c r="AA263" i="19"/>
  <c r="AB263" i="19" s="1"/>
  <c r="A264" i="19"/>
  <c r="C264" i="19"/>
  <c r="D264" i="19"/>
  <c r="E264" i="19"/>
  <c r="I264" i="19"/>
  <c r="J264" i="19" s="1"/>
  <c r="AG264" i="19" s="1"/>
  <c r="K264" i="19" a="1"/>
  <c r="K264" i="19" s="1"/>
  <c r="L264" i="19" s="1"/>
  <c r="N264" i="19"/>
  <c r="O264" i="19"/>
  <c r="P264" i="19"/>
  <c r="Q264" i="19" s="1"/>
  <c r="R264" i="19" s="1" a="1"/>
  <c r="R264" i="19" s="1"/>
  <c r="U264" i="19"/>
  <c r="T264" i="19"/>
  <c r="W264" i="19"/>
  <c r="X264" i="19"/>
  <c r="Z264" i="19" s="1"/>
  <c r="AA264" i="19"/>
  <c r="AB264" i="19" s="1"/>
  <c r="A265" i="19"/>
  <c r="C265" i="19"/>
  <c r="D265" i="19"/>
  <c r="E265" i="19"/>
  <c r="I265" i="19"/>
  <c r="J265" i="19" s="1"/>
  <c r="K265" i="19" a="1"/>
  <c r="K265" i="19" s="1"/>
  <c r="L265" i="19" s="1"/>
  <c r="N265" i="19"/>
  <c r="O265" i="19"/>
  <c r="P265" i="19"/>
  <c r="Q265" i="19" s="1"/>
  <c r="R265" i="19" s="1" a="1"/>
  <c r="R265" i="19" s="1"/>
  <c r="T265" i="19"/>
  <c r="W265" i="19"/>
  <c r="X265" i="19"/>
  <c r="Z265" i="19"/>
  <c r="AA265" i="19"/>
  <c r="AB265" i="19" s="1"/>
  <c r="A266" i="19"/>
  <c r="C266" i="19"/>
  <c r="D266" i="19"/>
  <c r="E266" i="19"/>
  <c r="I266" i="19"/>
  <c r="J266" i="19" s="1"/>
  <c r="AG266" i="19" s="1"/>
  <c r="K266" i="19" a="1"/>
  <c r="K266" i="19" s="1"/>
  <c r="L266" i="19" s="1"/>
  <c r="N266" i="19"/>
  <c r="O266" i="19"/>
  <c r="P266" i="19"/>
  <c r="Q266" i="19" s="1"/>
  <c r="R266" i="19" s="1" a="1"/>
  <c r="R266" i="19" s="1"/>
  <c r="V266" i="19"/>
  <c r="T266" i="19"/>
  <c r="W266" i="19"/>
  <c r="X266" i="19"/>
  <c r="Z266" i="19" s="1"/>
  <c r="AA266" i="19"/>
  <c r="AB266" i="19" s="1"/>
  <c r="A267" i="19"/>
  <c r="C267" i="19"/>
  <c r="D267" i="19"/>
  <c r="E267" i="19"/>
  <c r="I267" i="19"/>
  <c r="J267" i="19" s="1"/>
  <c r="K267" i="19" a="1"/>
  <c r="K267" i="19" s="1"/>
  <c r="L267" i="19" s="1"/>
  <c r="N267" i="19"/>
  <c r="O267" i="19"/>
  <c r="P267" i="19"/>
  <c r="Q267" i="19" s="1"/>
  <c r="R267" i="19" s="1" a="1"/>
  <c r="R267" i="19" s="1"/>
  <c r="T267" i="19"/>
  <c r="W267" i="19"/>
  <c r="X267" i="19"/>
  <c r="Z267" i="19"/>
  <c r="AA267" i="19"/>
  <c r="AB267" i="19" s="1"/>
  <c r="A268" i="19"/>
  <c r="C268" i="19"/>
  <c r="D268" i="19"/>
  <c r="E268" i="19"/>
  <c r="I268" i="19"/>
  <c r="J268" i="19" s="1"/>
  <c r="AG268" i="19" s="1"/>
  <c r="K268" i="19" a="1"/>
  <c r="K268" i="19" s="1"/>
  <c r="L268" i="19" s="1"/>
  <c r="N268" i="19"/>
  <c r="O268" i="19"/>
  <c r="P268" i="19"/>
  <c r="Q268" i="19" s="1"/>
  <c r="R268" i="19" s="1" a="1"/>
  <c r="R268" i="19" s="1"/>
  <c r="T268" i="19"/>
  <c r="W268" i="19"/>
  <c r="X268" i="19"/>
  <c r="Z268" i="19" s="1"/>
  <c r="AA268" i="19"/>
  <c r="AB268" i="19" s="1"/>
  <c r="A269" i="19"/>
  <c r="C269" i="19"/>
  <c r="D269" i="19"/>
  <c r="E269" i="19"/>
  <c r="I269" i="19"/>
  <c r="J269" i="19" s="1"/>
  <c r="K269" i="19" a="1"/>
  <c r="K269" i="19" s="1"/>
  <c r="L269" i="19" s="1"/>
  <c r="N269" i="19"/>
  <c r="O269" i="19"/>
  <c r="P269" i="19"/>
  <c r="Q269" i="19" s="1"/>
  <c r="R269" i="19" s="1" a="1"/>
  <c r="R269" i="19" s="1"/>
  <c r="T269" i="19"/>
  <c r="W269" i="19"/>
  <c r="X269" i="19"/>
  <c r="Z269" i="19"/>
  <c r="AA269" i="19"/>
  <c r="AB269" i="19" s="1"/>
  <c r="A270" i="19"/>
  <c r="C270" i="19"/>
  <c r="D270" i="19"/>
  <c r="E270" i="19"/>
  <c r="I270" i="19"/>
  <c r="J270" i="19" s="1"/>
  <c r="K270" i="19" a="1"/>
  <c r="K270" i="19" s="1"/>
  <c r="L270" i="19" s="1"/>
  <c r="N270" i="19"/>
  <c r="O270" i="19"/>
  <c r="P270" i="19"/>
  <c r="Q270" i="19" s="1"/>
  <c r="R270" i="19" s="1" a="1"/>
  <c r="R270" i="19" s="1"/>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AA272" i="19"/>
  <c r="AB272" i="19" s="1"/>
  <c r="A273" i="19"/>
  <c r="C273" i="19"/>
  <c r="D273" i="19"/>
  <c r="E273" i="19"/>
  <c r="I273" i="19"/>
  <c r="J273" i="19" s="1"/>
  <c r="K273" i="19" a="1"/>
  <c r="K273" i="19" s="1"/>
  <c r="L273" i="19" s="1"/>
  <c r="N273" i="19"/>
  <c r="O273" i="19"/>
  <c r="P273" i="19"/>
  <c r="Q273" i="19" s="1"/>
  <c r="T273" i="19"/>
  <c r="W273" i="19"/>
  <c r="X273" i="19"/>
  <c r="Z273" i="19" s="1"/>
  <c r="AA273" i="19"/>
  <c r="AB273" i="19" s="1"/>
  <c r="A274" i="19"/>
  <c r="C274" i="19"/>
  <c r="D274" i="19"/>
  <c r="E274" i="19"/>
  <c r="I274" i="19"/>
  <c r="J274" i="19" s="1"/>
  <c r="K274" i="19" a="1"/>
  <c r="K274" i="19" s="1"/>
  <c r="L274" i="19" s="1"/>
  <c r="N274" i="19"/>
  <c r="O274" i="19"/>
  <c r="P274" i="19"/>
  <c r="Q274" i="19" s="1"/>
  <c r="U274" i="19"/>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AA275" i="19"/>
  <c r="AB275" i="19" s="1"/>
  <c r="A276" i="19"/>
  <c r="C276" i="19"/>
  <c r="D276" i="19"/>
  <c r="E276" i="19"/>
  <c r="I276" i="19"/>
  <c r="J276" i="19" s="1"/>
  <c r="K276" i="19" a="1"/>
  <c r="K276" i="19" s="1"/>
  <c r="L276" i="19" s="1"/>
  <c r="N276" i="19"/>
  <c r="O276" i="19"/>
  <c r="P276" i="19"/>
  <c r="Q276" i="19" s="1"/>
  <c r="U276" i="19"/>
  <c r="T276" i="19"/>
  <c r="W276" i="19"/>
  <c r="X276" i="19"/>
  <c r="Z276" i="19"/>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Q278" i="19" s="1"/>
  <c r="R278" i="19" s="1" a="1"/>
  <c r="R278" i="19" s="1"/>
  <c r="U278" i="19"/>
  <c r="T278" i="19"/>
  <c r="W278" i="19"/>
  <c r="X278" i="19"/>
  <c r="Z278" i="19"/>
  <c r="AA278" i="19"/>
  <c r="AB278" i="19" s="1"/>
  <c r="A279" i="19"/>
  <c r="C279" i="19"/>
  <c r="D279" i="19"/>
  <c r="E279" i="19"/>
  <c r="I279" i="19"/>
  <c r="J279" i="19" s="1"/>
  <c r="K279" i="19" a="1"/>
  <c r="K279" i="19" s="1"/>
  <c r="L279" i="19" s="1"/>
  <c r="N279" i="19"/>
  <c r="O279" i="19"/>
  <c r="P279" i="19"/>
  <c r="Q279" i="19" s="1"/>
  <c r="R279" i="19" s="1" a="1"/>
  <c r="R279" i="19" s="1"/>
  <c r="V279" i="19"/>
  <c r="T279" i="19"/>
  <c r="W279" i="19"/>
  <c r="X279" i="19"/>
  <c r="Z279" i="19" s="1"/>
  <c r="AA279" i="19"/>
  <c r="AB279" i="19" s="1"/>
  <c r="A280" i="19"/>
  <c r="C280" i="19"/>
  <c r="D280" i="19"/>
  <c r="E280" i="19"/>
  <c r="I280" i="19"/>
  <c r="J280" i="19" s="1"/>
  <c r="AG280" i="19" s="1"/>
  <c r="K280" i="19" a="1"/>
  <c r="K280" i="19" s="1"/>
  <c r="L280" i="19" s="1"/>
  <c r="N280" i="19"/>
  <c r="O280" i="19"/>
  <c r="P280" i="19"/>
  <c r="Q280" i="19" s="1"/>
  <c r="R280" i="19" s="1" a="1"/>
  <c r="R280" i="19" s="1"/>
  <c r="U280" i="19"/>
  <c r="T280" i="19"/>
  <c r="W280" i="19"/>
  <c r="X280" i="19"/>
  <c r="Z280" i="19"/>
  <c r="AA280" i="19"/>
  <c r="AB280" i="19" s="1"/>
  <c r="A281" i="19"/>
  <c r="C281" i="19"/>
  <c r="D281" i="19"/>
  <c r="E281" i="19"/>
  <c r="I281" i="19"/>
  <c r="J281" i="19" s="1"/>
  <c r="K281" i="19" a="1"/>
  <c r="K281" i="19" s="1"/>
  <c r="L281" i="19" s="1"/>
  <c r="M281" i="19" s="1" a="1"/>
  <c r="M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T282" i="19"/>
  <c r="W282" i="19"/>
  <c r="X282" i="19"/>
  <c r="Z282" i="19"/>
  <c r="AA282" i="19"/>
  <c r="AB282" i="19" s="1"/>
  <c r="A283" i="19"/>
  <c r="C283" i="19"/>
  <c r="D283" i="19"/>
  <c r="E283" i="19"/>
  <c r="I283" i="19"/>
  <c r="J283" i="19" s="1"/>
  <c r="AG283" i="19" s="1"/>
  <c r="K283" i="19" a="1"/>
  <c r="K283" i="19" s="1"/>
  <c r="L283" i="19" s="1"/>
  <c r="N283" i="19"/>
  <c r="O283" i="19"/>
  <c r="P283" i="19"/>
  <c r="Q283" i="19" s="1"/>
  <c r="R283" i="19" s="1" a="1"/>
  <c r="R283" i="19" s="1"/>
  <c r="U283" i="19"/>
  <c r="T283" i="19"/>
  <c r="W283" i="19"/>
  <c r="X283" i="19"/>
  <c r="Z283" i="19"/>
  <c r="AA283" i="19"/>
  <c r="AB283" i="19" s="1"/>
  <c r="A284" i="19"/>
  <c r="C284" i="19"/>
  <c r="D284" i="19"/>
  <c r="E284" i="19"/>
  <c r="I284" i="19"/>
  <c r="J284" i="19" s="1"/>
  <c r="AG284" i="19" s="1"/>
  <c r="K284" i="19" a="1"/>
  <c r="K284" i="19" s="1"/>
  <c r="L284" i="19" s="1"/>
  <c r="N284" i="19"/>
  <c r="O284" i="19"/>
  <c r="P284" i="19"/>
  <c r="Q284" i="19" s="1"/>
  <c r="R284" i="19" s="1" a="1"/>
  <c r="R284" i="19" s="1"/>
  <c r="U284" i="19"/>
  <c r="T284" i="19"/>
  <c r="W284" i="19"/>
  <c r="X284" i="19"/>
  <c r="Z284" i="19"/>
  <c r="AA284" i="19"/>
  <c r="AB284" i="19" s="1"/>
  <c r="A285" i="19"/>
  <c r="C285" i="19"/>
  <c r="D285" i="19"/>
  <c r="E285" i="19"/>
  <c r="I285" i="19"/>
  <c r="J285" i="19" s="1"/>
  <c r="K285" i="19" a="1"/>
  <c r="K285" i="19" s="1"/>
  <c r="L285" i="19" s="1"/>
  <c r="N285" i="19"/>
  <c r="O285" i="19"/>
  <c r="P285" i="19"/>
  <c r="V285" i="19"/>
  <c r="T285" i="19"/>
  <c r="W285" i="19"/>
  <c r="X285" i="19"/>
  <c r="Z285" i="19"/>
  <c r="AA285" i="19"/>
  <c r="AB285" i="19" s="1"/>
  <c r="A286" i="19"/>
  <c r="C286" i="19"/>
  <c r="D286" i="19"/>
  <c r="E286" i="19"/>
  <c r="I286" i="19"/>
  <c r="J286" i="19" s="1"/>
  <c r="K286" i="19" a="1"/>
  <c r="K286" i="19" s="1"/>
  <c r="L286" i="19" s="1"/>
  <c r="N286" i="19"/>
  <c r="O286" i="19"/>
  <c r="P286" i="19"/>
  <c r="Q286" i="19" s="1"/>
  <c r="R286" i="19" s="1" a="1"/>
  <c r="R286" i="19" s="1"/>
  <c r="V286" i="19"/>
  <c r="T286" i="19"/>
  <c r="W286" i="19"/>
  <c r="X286" i="19"/>
  <c r="Z286" i="19"/>
  <c r="AA286" i="19"/>
  <c r="AB286" i="19" s="1"/>
  <c r="A287" i="19"/>
  <c r="C287" i="19"/>
  <c r="D287" i="19"/>
  <c r="E287" i="19"/>
  <c r="I287" i="19"/>
  <c r="J287" i="19" s="1"/>
  <c r="K287" i="19" a="1"/>
  <c r="K287" i="19" s="1"/>
  <c r="L287" i="19" s="1"/>
  <c r="N287" i="19"/>
  <c r="O287" i="19"/>
  <c r="P287" i="19"/>
  <c r="Q287" i="19" s="1"/>
  <c r="R287" i="19" s="1" a="1"/>
  <c r="R287" i="19" s="1"/>
  <c r="U287" i="19"/>
  <c r="T287" i="19"/>
  <c r="W287" i="19"/>
  <c r="X287" i="19"/>
  <c r="Z287" i="19" s="1"/>
  <c r="AA287" i="19"/>
  <c r="AB287" i="19" s="1"/>
  <c r="A288" i="19"/>
  <c r="C288" i="19"/>
  <c r="D288" i="19"/>
  <c r="E288" i="19"/>
  <c r="I288" i="19"/>
  <c r="J288" i="19" s="1"/>
  <c r="K288" i="19" a="1"/>
  <c r="K288" i="19" s="1"/>
  <c r="L288" i="19" s="1"/>
  <c r="N288" i="19"/>
  <c r="O288" i="19"/>
  <c r="P288" i="19"/>
  <c r="Q288" i="19" s="1"/>
  <c r="U288" i="19"/>
  <c r="T288" i="19"/>
  <c r="W288" i="19"/>
  <c r="X288" i="19"/>
  <c r="Z288" i="19" s="1"/>
  <c r="AA288" i="19"/>
  <c r="AB288" i="19" s="1"/>
  <c r="A289" i="19"/>
  <c r="C289" i="19"/>
  <c r="D289" i="19"/>
  <c r="E289" i="19"/>
  <c r="I289" i="19"/>
  <c r="J289" i="19" s="1"/>
  <c r="AG289" i="19" s="1"/>
  <c r="K289" i="19" a="1"/>
  <c r="K289" i="19" s="1"/>
  <c r="L289" i="19" s="1"/>
  <c r="M289" i="19" s="1" a="1"/>
  <c r="M289" i="19" s="1"/>
  <c r="N289" i="19"/>
  <c r="O289" i="19"/>
  <c r="P289" i="19"/>
  <c r="Q289" i="19" s="1"/>
  <c r="R289" i="19" s="1" a="1"/>
  <c r="R289" i="19" s="1"/>
  <c r="T289" i="19"/>
  <c r="W289" i="19"/>
  <c r="X289" i="19"/>
  <c r="Z289" i="19"/>
  <c r="AA289" i="19"/>
  <c r="AB289" i="19" s="1"/>
  <c r="A290" i="19"/>
  <c r="C290" i="19"/>
  <c r="D290" i="19"/>
  <c r="E290" i="19"/>
  <c r="I290" i="19"/>
  <c r="J290" i="19" s="1"/>
  <c r="K290" i="19" a="1"/>
  <c r="K290" i="19" s="1"/>
  <c r="L290" i="19" s="1"/>
  <c r="N290" i="19"/>
  <c r="O290" i="19"/>
  <c r="P290" i="19"/>
  <c r="Q290" i="19" s="1"/>
  <c r="R290" i="19" s="1" a="1"/>
  <c r="R290" i="19" s="1"/>
  <c r="T290" i="19"/>
  <c r="W290" i="19"/>
  <c r="X290" i="19"/>
  <c r="Z290" i="19" s="1"/>
  <c r="AA290" i="19"/>
  <c r="AB290" i="19" s="1"/>
  <c r="A291" i="19"/>
  <c r="C291" i="19"/>
  <c r="D291" i="19"/>
  <c r="E291" i="19"/>
  <c r="I291" i="19"/>
  <c r="J291" i="19" s="1"/>
  <c r="K291" i="19" a="1"/>
  <c r="K291" i="19" s="1"/>
  <c r="L291" i="19" s="1"/>
  <c r="N291" i="19"/>
  <c r="O291" i="19"/>
  <c r="P291" i="19"/>
  <c r="Q291" i="19" s="1"/>
  <c r="R291" i="19" s="1" a="1"/>
  <c r="R291" i="19" s="1"/>
  <c r="T291" i="19"/>
  <c r="W291" i="19"/>
  <c r="X291" i="19"/>
  <c r="Z291" i="19"/>
  <c r="AA291" i="19"/>
  <c r="AB291" i="19" s="1"/>
  <c r="AR273" i="19" l="1"/>
  <c r="AR232" i="19"/>
  <c r="AQ228" i="19"/>
  <c r="AR228" i="19"/>
  <c r="AI278" i="19"/>
  <c r="AI258" i="19"/>
  <c r="AI238" i="19"/>
  <c r="AI218" i="19"/>
  <c r="AI198" i="19"/>
  <c r="AI178" i="19"/>
  <c r="AI138" i="19"/>
  <c r="AI121" i="19"/>
  <c r="AI102" i="19"/>
  <c r="AI82" i="19"/>
  <c r="AI62" i="19"/>
  <c r="AI42" i="19"/>
  <c r="AI22" i="19"/>
  <c r="AR247" i="19"/>
  <c r="AQ255" i="19"/>
  <c r="AR255" i="19"/>
  <c r="AR291" i="19"/>
  <c r="AQ284" i="19"/>
  <c r="AR284" i="19"/>
  <c r="AI277" i="19"/>
  <c r="AI237" i="19"/>
  <c r="AI177" i="19"/>
  <c r="AI157" i="19"/>
  <c r="AI137" i="19"/>
  <c r="AI81" i="19"/>
  <c r="AI61" i="19"/>
  <c r="AI41" i="19"/>
  <c r="AI21" i="19"/>
  <c r="AQ280" i="19"/>
  <c r="AR280" i="19"/>
  <c r="AQ259" i="19"/>
  <c r="AR259" i="19"/>
  <c r="AR288" i="19"/>
  <c r="AR270" i="19"/>
  <c r="AR248" i="19"/>
  <c r="AR240" i="19"/>
  <c r="AQ236" i="19"/>
  <c r="AR236" i="19"/>
  <c r="AI276" i="19"/>
  <c r="AI256" i="19"/>
  <c r="AI236" i="19"/>
  <c r="AI216" i="19"/>
  <c r="AI136" i="19"/>
  <c r="AI119" i="19"/>
  <c r="AI80" i="19"/>
  <c r="AI40" i="19"/>
  <c r="AR275" i="19"/>
  <c r="AR277" i="19"/>
  <c r="AR267" i="19"/>
  <c r="AQ252" i="19"/>
  <c r="AR252" i="19"/>
  <c r="AQ244" i="19"/>
  <c r="AR244" i="19"/>
  <c r="AI275" i="19"/>
  <c r="AI235" i="19"/>
  <c r="AI195" i="19"/>
  <c r="AI175" i="19"/>
  <c r="AI118" i="19"/>
  <c r="AI99" i="19"/>
  <c r="AI79" i="19"/>
  <c r="AI39" i="19"/>
  <c r="AI274" i="19"/>
  <c r="AI234" i="19"/>
  <c r="AI214" i="19"/>
  <c r="AI194" i="19"/>
  <c r="AI174" i="19"/>
  <c r="AI154" i="19"/>
  <c r="AI134" i="19"/>
  <c r="AI117" i="19"/>
  <c r="AI38" i="19"/>
  <c r="AI18" i="19"/>
  <c r="AR281" i="19"/>
  <c r="AQ260" i="19"/>
  <c r="AR260" i="19"/>
  <c r="AR256" i="19"/>
  <c r="AQ264" i="19"/>
  <c r="AR264" i="19"/>
  <c r="AQ233" i="19"/>
  <c r="AR233" i="19"/>
  <c r="AR229" i="19"/>
  <c r="AR225" i="19"/>
  <c r="AI273" i="19"/>
  <c r="AI253" i="19"/>
  <c r="AI233" i="19"/>
  <c r="AI213" i="19"/>
  <c r="AI193" i="19"/>
  <c r="AI173" i="19"/>
  <c r="AI153" i="19"/>
  <c r="AI116" i="19"/>
  <c r="AI97" i="19"/>
  <c r="AI57" i="19"/>
  <c r="AI37" i="19"/>
  <c r="AI17" i="19"/>
  <c r="AR285" i="19"/>
  <c r="AI272" i="19"/>
  <c r="AI232" i="19"/>
  <c r="AI212" i="19"/>
  <c r="AI172" i="19"/>
  <c r="AI152" i="19"/>
  <c r="AI132" i="19"/>
  <c r="AI96" i="19"/>
  <c r="AI76" i="19"/>
  <c r="AI56" i="19"/>
  <c r="AI36" i="19"/>
  <c r="AI271" i="19"/>
  <c r="AI231" i="19"/>
  <c r="AI211" i="19"/>
  <c r="AI191" i="19"/>
  <c r="AI171" i="19"/>
  <c r="AI95" i="19"/>
  <c r="AI55" i="19"/>
  <c r="AI35" i="19"/>
  <c r="AI15" i="19"/>
  <c r="AQ278" i="19"/>
  <c r="AR278" i="19"/>
  <c r="AR261" i="19"/>
  <c r="AR253" i="19"/>
  <c r="AI290" i="19"/>
  <c r="AR290" i="19"/>
  <c r="AI270" i="19"/>
  <c r="AI250" i="19"/>
  <c r="AI230" i="19"/>
  <c r="AI150" i="19"/>
  <c r="AI130" i="19"/>
  <c r="AI94" i="19"/>
  <c r="AI34" i="19"/>
  <c r="AR245" i="19"/>
  <c r="AR241" i="19"/>
  <c r="AQ241" i="19"/>
  <c r="AR237" i="19"/>
  <c r="AR289" i="19"/>
  <c r="AQ289" i="19"/>
  <c r="AQ268" i="19"/>
  <c r="AR268" i="19"/>
  <c r="AQ257" i="19"/>
  <c r="AR257" i="19"/>
  <c r="AI289" i="19"/>
  <c r="AI269" i="19"/>
  <c r="AI249" i="19"/>
  <c r="AI229" i="19"/>
  <c r="AI209" i="19"/>
  <c r="AI189" i="19"/>
  <c r="AI149" i="19"/>
  <c r="AI93" i="19"/>
  <c r="AI73" i="19"/>
  <c r="AI53" i="19"/>
  <c r="AI33" i="19"/>
  <c r="AI13" i="19"/>
  <c r="AR274" i="19"/>
  <c r="AR271" i="19"/>
  <c r="AR249" i="19"/>
  <c r="AR282" i="19"/>
  <c r="AR234" i="19"/>
  <c r="AR230" i="19"/>
  <c r="AR226" i="19"/>
  <c r="AQ226" i="19"/>
  <c r="AI288" i="19"/>
  <c r="AS288" i="19" s="1"/>
  <c r="AI268" i="19"/>
  <c r="AI228" i="19"/>
  <c r="AI188" i="19"/>
  <c r="AI168" i="19"/>
  <c r="AI148" i="19"/>
  <c r="AI129" i="19"/>
  <c r="AI112" i="19"/>
  <c r="AI92" i="19"/>
  <c r="AI52" i="19"/>
  <c r="AI32" i="19"/>
  <c r="AI12" i="19"/>
  <c r="AR265" i="19"/>
  <c r="AI267" i="19"/>
  <c r="AI247" i="19"/>
  <c r="AI207" i="19"/>
  <c r="AI167" i="19"/>
  <c r="AI128" i="19"/>
  <c r="AI91" i="19"/>
  <c r="AI51" i="19"/>
  <c r="AI31" i="19"/>
  <c r="AI11" i="19"/>
  <c r="AR286" i="19"/>
  <c r="AI286" i="19"/>
  <c r="AI266" i="19"/>
  <c r="AI246" i="19"/>
  <c r="AS246" i="19" s="1"/>
  <c r="AI226" i="19"/>
  <c r="AI206" i="19"/>
  <c r="AI186" i="19"/>
  <c r="AI166" i="19"/>
  <c r="AI127" i="19"/>
  <c r="AI110" i="19"/>
  <c r="AI90" i="19"/>
  <c r="AI70" i="19"/>
  <c r="AI30" i="19"/>
  <c r="AR279" i="19"/>
  <c r="AR272" i="19"/>
  <c r="AQ262" i="19"/>
  <c r="AR262" i="19"/>
  <c r="AQ254" i="19"/>
  <c r="AR254" i="19"/>
  <c r="AI285" i="19"/>
  <c r="AI265" i="19"/>
  <c r="AI225" i="19"/>
  <c r="AI205" i="19"/>
  <c r="AI165" i="19"/>
  <c r="AI145" i="19"/>
  <c r="AI126" i="19"/>
  <c r="AI109" i="19"/>
  <c r="AI69" i="19"/>
  <c r="AI49" i="19"/>
  <c r="AI29" i="19"/>
  <c r="AI9" i="19"/>
  <c r="AI284" i="19"/>
  <c r="AI264" i="19"/>
  <c r="AI244" i="19"/>
  <c r="AI224" i="19"/>
  <c r="AI204" i="19"/>
  <c r="AI184" i="19"/>
  <c r="AI144" i="19"/>
  <c r="AI88" i="19"/>
  <c r="AI68" i="19"/>
  <c r="AI8" i="19"/>
  <c r="AR231" i="19"/>
  <c r="AQ227" i="19"/>
  <c r="AR227" i="19"/>
  <c r="AI263" i="19"/>
  <c r="AI223" i="19"/>
  <c r="AI183" i="19"/>
  <c r="AI125" i="19"/>
  <c r="AI107" i="19"/>
  <c r="AI87" i="19"/>
  <c r="AI67" i="19"/>
  <c r="AI47" i="19"/>
  <c r="AI7" i="19"/>
  <c r="AR287" i="19"/>
  <c r="AQ283" i="19"/>
  <c r="AR283" i="19"/>
  <c r="AR269" i="19"/>
  <c r="AI282" i="19"/>
  <c r="AI262" i="19"/>
  <c r="AR242" i="19"/>
  <c r="AI182" i="19"/>
  <c r="AI142" i="19"/>
  <c r="AI106" i="19"/>
  <c r="AI86" i="19"/>
  <c r="AI66" i="19"/>
  <c r="AI26" i="19"/>
  <c r="AR246" i="19"/>
  <c r="AQ246" i="19"/>
  <c r="AR238" i="19"/>
  <c r="AI261" i="19"/>
  <c r="AI241" i="19"/>
  <c r="AI221" i="19"/>
  <c r="AI201" i="19"/>
  <c r="AI181" i="19"/>
  <c r="AI161" i="19"/>
  <c r="AI141" i="19"/>
  <c r="AI105" i="19"/>
  <c r="AI45" i="19"/>
  <c r="AI25" i="19"/>
  <c r="AR250" i="19"/>
  <c r="AQ258" i="19"/>
  <c r="AR258" i="19"/>
  <c r="AR266" i="19"/>
  <c r="AQ266" i="19"/>
  <c r="AR251" i="19"/>
  <c r="AQ239" i="19"/>
  <c r="AR239" i="19"/>
  <c r="AR235" i="19"/>
  <c r="AR276" i="19"/>
  <c r="AR263" i="19"/>
  <c r="AQ243" i="19"/>
  <c r="AR243" i="19"/>
  <c r="AI280" i="19"/>
  <c r="AI240" i="19"/>
  <c r="AI220" i="19"/>
  <c r="AI160" i="19"/>
  <c r="AI123" i="19"/>
  <c r="AI104" i="19"/>
  <c r="AI84" i="19"/>
  <c r="AI64" i="19"/>
  <c r="AI44" i="19"/>
  <c r="AI279" i="19"/>
  <c r="AI199" i="19"/>
  <c r="AI179" i="19"/>
  <c r="AI159" i="19"/>
  <c r="AI139" i="19"/>
  <c r="AI103" i="19"/>
  <c r="AI43" i="19"/>
  <c r="AI23" i="19"/>
  <c r="Y234" i="19"/>
  <c r="Y272" i="19"/>
  <c r="Y290" i="19"/>
  <c r="Y276" i="19"/>
  <c r="Y266" i="19"/>
  <c r="Y251" i="19"/>
  <c r="Y263" i="19"/>
  <c r="Y250" i="19"/>
  <c r="Y246" i="19"/>
  <c r="Y254" i="19"/>
  <c r="Y231" i="19"/>
  <c r="Y287" i="19"/>
  <c r="Y273" i="19"/>
  <c r="Y288" i="19"/>
  <c r="Y275" i="19"/>
  <c r="Y242" i="19"/>
  <c r="Y279" i="19"/>
  <c r="Y264" i="19"/>
  <c r="Y237" i="19"/>
  <c r="Y261" i="19"/>
  <c r="AE253" i="19" a="1"/>
  <c r="AE253" i="19" s="1"/>
  <c r="Y257" i="19"/>
  <c r="Y226" i="19"/>
  <c r="AG285" i="19"/>
  <c r="AG286" i="19"/>
  <c r="AG272" i="19"/>
  <c r="AG265" i="19"/>
  <c r="U279" i="19"/>
  <c r="U253" i="19"/>
  <c r="U268" i="19"/>
  <c r="V268" i="19" s="1"/>
  <c r="AG281" i="19"/>
  <c r="U286" i="19"/>
  <c r="U266" i="19"/>
  <c r="U285" i="19"/>
  <c r="AG276" i="19"/>
  <c r="AG287" i="19"/>
  <c r="AG237" i="19"/>
  <c r="AG256" i="19"/>
  <c r="AG253" i="19"/>
  <c r="AG230" i="19"/>
  <c r="AG240" i="19"/>
  <c r="AG291" i="19"/>
  <c r="AG229" i="19"/>
  <c r="AG251" i="19"/>
  <c r="AG235" i="19"/>
  <c r="AG238" i="19"/>
  <c r="AG261" i="19"/>
  <c r="AG273" i="19"/>
  <c r="AG267" i="19"/>
  <c r="AG290" i="19"/>
  <c r="AQ290" i="19" s="1"/>
  <c r="AG234" i="19"/>
  <c r="AG232" i="19"/>
  <c r="AG250" i="19"/>
  <c r="AG249" i="19"/>
  <c r="AG242" i="19"/>
  <c r="AG248" i="19"/>
  <c r="AG247" i="19"/>
  <c r="AG245" i="19"/>
  <c r="AG231" i="19"/>
  <c r="AG275" i="19"/>
  <c r="AG274" i="19"/>
  <c r="AG271" i="19"/>
  <c r="AG270" i="19"/>
  <c r="AG279" i="19"/>
  <c r="AG277" i="19"/>
  <c r="AG269" i="19"/>
  <c r="AG288" i="19"/>
  <c r="AG263" i="19"/>
  <c r="AG282" i="19"/>
  <c r="AG225" i="19"/>
  <c r="V289" i="19"/>
  <c r="AE289" i="19" s="1" a="1"/>
  <c r="AE289" i="19" s="1"/>
  <c r="V280" i="19"/>
  <c r="V270" i="19"/>
  <c r="V278" i="19"/>
  <c r="V250" i="19"/>
  <c r="V290" i="19"/>
  <c r="V262" i="19"/>
  <c r="Q285" i="19"/>
  <c r="R285" i="19" s="1" a="1"/>
  <c r="R285" i="19" s="1"/>
  <c r="V259" i="19"/>
  <c r="AE259" i="19" s="1" a="1"/>
  <c r="AE259" i="19" s="1"/>
  <c r="Q261" i="19"/>
  <c r="R261" i="19" s="1" a="1"/>
  <c r="R261" i="19" s="1"/>
  <c r="R281" i="19" a="1"/>
  <c r="R281" i="19" s="1"/>
  <c r="Q282" i="19"/>
  <c r="R282" i="19" s="1" a="1"/>
  <c r="R282" i="19" s="1"/>
  <c r="R248" i="19" a="1"/>
  <c r="R248" i="19" s="1"/>
  <c r="Q239" i="19"/>
  <c r="R239" i="19" s="1" a="1"/>
  <c r="R239" i="19" s="1"/>
  <c r="Q262" i="19"/>
  <c r="R262" i="19" s="1" a="1"/>
  <c r="R262" i="19" s="1"/>
  <c r="AF262" i="19" s="1"/>
  <c r="R273" i="19" a="1"/>
  <c r="R273" i="19" s="1"/>
  <c r="AF273" i="19" s="1"/>
  <c r="R272" i="19" a="1"/>
  <c r="R272" i="19" s="1"/>
  <c r="AF272" i="19" s="1"/>
  <c r="R288" i="19" a="1"/>
  <c r="R288" i="19" s="1"/>
  <c r="AF288" i="19" s="1"/>
  <c r="R275" i="19" a="1"/>
  <c r="R275" i="19" s="1"/>
  <c r="R274" i="19" a="1"/>
  <c r="R274" i="19" s="1"/>
  <c r="AF274" i="19" s="1"/>
  <c r="R271" i="19" a="1"/>
  <c r="R271" i="19" s="1"/>
  <c r="R277" i="19" a="1"/>
  <c r="R277" i="19" s="1"/>
  <c r="R276" i="19" a="1"/>
  <c r="R276" i="19" s="1"/>
  <c r="AF276" i="19" s="1"/>
  <c r="AP276" i="19" s="1"/>
  <c r="R237" i="19" a="1"/>
  <c r="R237" i="19" s="1"/>
  <c r="AF237" i="19" s="1"/>
  <c r="R235" i="19" a="1"/>
  <c r="R235" i="19" s="1"/>
  <c r="AF235" i="19" s="1"/>
  <c r="AP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AE281" i="19" s="1" a="1"/>
  <c r="AE281" i="19" s="1"/>
  <c r="M241" i="19" a="1"/>
  <c r="M241" i="19" s="1"/>
  <c r="F241" i="19" s="1"/>
  <c r="V230" i="19"/>
  <c r="M279" i="19" a="1"/>
  <c r="M279" i="19" s="1"/>
  <c r="AE279" i="19" s="1" a="1"/>
  <c r="AE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V275" i="19"/>
  <c r="V261" i="19"/>
  <c r="V252" i="19"/>
  <c r="V264" i="19"/>
  <c r="AF233" i="19"/>
  <c r="AP233" i="19" s="1"/>
  <c r="AF264" i="19"/>
  <c r="V263" i="19"/>
  <c r="AF251" i="19"/>
  <c r="M284" i="19" a="1"/>
  <c r="M284" i="19" s="1"/>
  <c r="V282" i="19"/>
  <c r="V291" i="19"/>
  <c r="M270" i="19" a="1"/>
  <c r="M270" i="19" s="1"/>
  <c r="M260" i="19" a="1"/>
  <c r="M260" i="19" s="1"/>
  <c r="AE260" i="19" s="1" a="1"/>
  <c r="AE260" i="19" s="1"/>
  <c r="V277" i="19"/>
  <c r="V247" i="19"/>
  <c r="V284" i="19"/>
  <c r="V287" i="19"/>
  <c r="M264" i="19" a="1"/>
  <c r="M264" i="19" s="1"/>
  <c r="V245" i="19"/>
  <c r="V251" i="19"/>
  <c r="M280" i="19" a="1"/>
  <c r="M280" i="19" s="1"/>
  <c r="M283" i="19" a="1"/>
  <c r="M283" i="19" s="1"/>
  <c r="F283" i="19" s="1"/>
  <c r="V272" i="19"/>
  <c r="M243" i="19" a="1"/>
  <c r="M243" i="19" s="1"/>
  <c r="F243" i="19" s="1"/>
  <c r="AF287" i="19"/>
  <c r="AF249" i="19"/>
  <c r="AF265" i="19"/>
  <c r="AF229" i="19"/>
  <c r="AF289" i="19"/>
  <c r="AF228" i="19"/>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F253" i="19"/>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V256" i="19"/>
  <c r="V226" i="19"/>
  <c r="V288" i="19"/>
  <c r="V242" i="19"/>
  <c r="V237" i="19"/>
  <c r="V271" i="19"/>
  <c r="V234" i="19"/>
  <c r="F239" i="19"/>
  <c r="AF280" i="19"/>
  <c r="AF263" i="19"/>
  <c r="AP263" i="19" s="1"/>
  <c r="AF290" i="19"/>
  <c r="AP290" i="19" s="1"/>
  <c r="AF278" i="19"/>
  <c r="AF270" i="19"/>
  <c r="AF253" i="19"/>
  <c r="AF236" i="19"/>
  <c r="AF268" i="19"/>
  <c r="V257" i="19"/>
  <c r="F259" i="19"/>
  <c r="F289" i="19"/>
  <c r="F281" i="19"/>
  <c r="V258" i="19"/>
  <c r="V240" i="19"/>
  <c r="AE240" i="19" s="1" a="1"/>
  <c r="AE240" i="19" s="1"/>
  <c r="V254" i="19"/>
  <c r="V229" i="19"/>
  <c r="V227" i="19"/>
  <c r="AF258" i="19"/>
  <c r="AP258" i="19" s="1"/>
  <c r="F246" i="19"/>
  <c r="AF269" i="19"/>
  <c r="AF257" i="19"/>
  <c r="AF279" i="19"/>
  <c r="AF246" i="19"/>
  <c r="AF227" i="19"/>
  <c r="AF266" i="19"/>
  <c r="V255" i="19"/>
  <c r="V239" i="19"/>
  <c r="AE239" i="19" s="1" a="1"/>
  <c r="AE239" i="19" s="1"/>
  <c r="AF252" i="19"/>
  <c r="AP252" i="19" s="1"/>
  <c r="V276" i="19"/>
  <c r="F240" i="19"/>
  <c r="V269" i="19"/>
  <c r="V246" i="19"/>
  <c r="V235" i="19"/>
  <c r="V244" i="19"/>
  <c r="V233" i="19"/>
  <c r="V238" i="19"/>
  <c r="V225" i="19"/>
  <c r="AS235" i="19" l="1"/>
  <c r="AS247" i="19"/>
  <c r="AS238" i="19"/>
  <c r="AQ249" i="19"/>
  <c r="AQ277" i="19"/>
  <c r="AQ261" i="19"/>
  <c r="AS261" i="19"/>
  <c r="AS232" i="19"/>
  <c r="AP274" i="19"/>
  <c r="AS284" i="19"/>
  <c r="AS244" i="19"/>
  <c r="AQ282" i="19"/>
  <c r="AS264" i="19"/>
  <c r="AP266" i="19"/>
  <c r="AP227" i="19"/>
  <c r="AP288" i="19"/>
  <c r="AQ263" i="19"/>
  <c r="AS226" i="19"/>
  <c r="AQ270" i="19"/>
  <c r="AS289" i="19"/>
  <c r="AS274" i="19"/>
  <c r="AP257" i="19"/>
  <c r="AP237" i="19"/>
  <c r="AS237" i="19"/>
  <c r="AE271" i="19" a="1"/>
  <c r="AE271" i="19" s="1"/>
  <c r="AP273" i="19"/>
  <c r="AQ265" i="19"/>
  <c r="AP262" i="19"/>
  <c r="AS286" i="19"/>
  <c r="AS229" i="19"/>
  <c r="AP251" i="19"/>
  <c r="AS228" i="19"/>
  <c r="AS233" i="19"/>
  <c r="AQ253" i="19"/>
  <c r="AP265" i="19"/>
  <c r="AP249" i="19"/>
  <c r="AP264" i="19"/>
  <c r="AQ256" i="19"/>
  <c r="AS249" i="19"/>
  <c r="AQ247" i="19"/>
  <c r="AQ237" i="19"/>
  <c r="AP289" i="19"/>
  <c r="AP279" i="19"/>
  <c r="AQ250" i="19"/>
  <c r="AS234" i="19"/>
  <c r="AS269" i="19"/>
  <c r="AS285" i="19"/>
  <c r="AQ269" i="19"/>
  <c r="AP236" i="19"/>
  <c r="AQ238" i="19"/>
  <c r="AQ272" i="19"/>
  <c r="AS262" i="19"/>
  <c r="AS267" i="19"/>
  <c r="AS290" i="19"/>
  <c r="AP228" i="19"/>
  <c r="AQ271" i="19"/>
  <c r="AQ235" i="19"/>
  <c r="AQ286" i="19"/>
  <c r="AP272" i="19"/>
  <c r="AQ234" i="19"/>
  <c r="AQ274" i="19"/>
  <c r="AQ285" i="19"/>
  <c r="AQ275" i="19"/>
  <c r="AQ229" i="19"/>
  <c r="AS275" i="19"/>
  <c r="AQ288" i="19"/>
  <c r="AP253" i="19"/>
  <c r="AP280" i="19"/>
  <c r="AP225" i="19"/>
  <c r="AS258" i="19"/>
  <c r="AE228" i="19" a="1"/>
  <c r="AE228" i="19" s="1"/>
  <c r="AQ240" i="19"/>
  <c r="AP229" i="19"/>
  <c r="AQ230" i="19"/>
  <c r="AQ231" i="19"/>
  <c r="AP268" i="19"/>
  <c r="AQ291" i="19"/>
  <c r="AP246" i="19"/>
  <c r="AO285" i="19"/>
  <c r="AQ245" i="19"/>
  <c r="AP278" i="19"/>
  <c r="AQ287" i="19"/>
  <c r="AO279" i="19"/>
  <c r="AP269" i="19"/>
  <c r="AP270" i="19"/>
  <c r="AP240" i="19"/>
  <c r="AQ225" i="19"/>
  <c r="AQ242" i="19"/>
  <c r="AQ276" i="19"/>
  <c r="AQ232" i="19"/>
  <c r="AE282" i="19" a="1"/>
  <c r="AE282" i="19" s="1"/>
  <c r="AQ279" i="19"/>
  <c r="AQ267" i="19"/>
  <c r="AQ273" i="19"/>
  <c r="AE274" i="19" a="1"/>
  <c r="AE274" i="19" s="1"/>
  <c r="AO274" i="19" s="1"/>
  <c r="AE231" i="19" a="1"/>
  <c r="AE231" i="19" s="1"/>
  <c r="AE280" i="19" a="1"/>
  <c r="AE280" i="19" s="1"/>
  <c r="AE266" i="19" a="1"/>
  <c r="AE266" i="19" s="1"/>
  <c r="AO266" i="19" s="1"/>
  <c r="AE225" i="19" a="1"/>
  <c r="AE225" i="19" s="1"/>
  <c r="AE230" i="19" a="1"/>
  <c r="AE230" i="19" s="1"/>
  <c r="AO230" i="19" s="1"/>
  <c r="AE277" i="19" a="1"/>
  <c r="AE277" i="19" s="1"/>
  <c r="AI257" i="19"/>
  <c r="AI227" i="19"/>
  <c r="AI252" i="19"/>
  <c r="AP287" i="19"/>
  <c r="AI287" i="19"/>
  <c r="AQ248" i="19"/>
  <c r="AQ281" i="19"/>
  <c r="AQ251" i="19"/>
  <c r="AI251" i="19"/>
  <c r="AE263" i="19" a="1"/>
  <c r="AE263" i="19" s="1"/>
  <c r="AO263" i="19" s="1"/>
  <c r="AE241" i="19" a="1"/>
  <c r="AE241" i="19" s="1"/>
  <c r="AE234" i="19" a="1"/>
  <c r="AE234" i="19" s="1"/>
  <c r="AO234" i="19" s="1"/>
  <c r="AE265" i="19" a="1"/>
  <c r="AE265" i="19" s="1"/>
  <c r="AE242" i="19" a="1"/>
  <c r="AE242" i="19" s="1"/>
  <c r="AE227" i="19" a="1"/>
  <c r="AE227" i="19" s="1"/>
  <c r="AE249" i="19" a="1"/>
  <c r="AE249" i="19" s="1"/>
  <c r="AE290" i="19" a="1"/>
  <c r="AE290" i="19" s="1"/>
  <c r="AE233" i="19" a="1"/>
  <c r="AE233" i="19" s="1"/>
  <c r="AE247" i="19" a="1"/>
  <c r="AE247" i="19" s="1"/>
  <c r="AE256" i="19" a="1"/>
  <c r="AE256" i="19" s="1"/>
  <c r="AO256" i="19" s="1"/>
  <c r="AE287" i="19" a="1"/>
  <c r="AE287" i="19" s="1"/>
  <c r="AO287" i="19" s="1"/>
  <c r="AE273" i="19" a="1"/>
  <c r="AE273" i="19" s="1"/>
  <c r="AE275" i="19" a="1"/>
  <c r="AE275" i="19" s="1"/>
  <c r="AO275" i="19" s="1"/>
  <c r="AE283" i="19" a="1"/>
  <c r="AE283" i="19" s="1"/>
  <c r="AE254" i="19" a="1"/>
  <c r="AE254" i="19" s="1"/>
  <c r="AE232" i="19" a="1"/>
  <c r="AE232" i="19" s="1"/>
  <c r="AE269" i="19" a="1"/>
  <c r="AE269" i="19" s="1"/>
  <c r="AE278" i="19" a="1"/>
  <c r="AE278" i="19" s="1"/>
  <c r="AO278" i="19" s="1"/>
  <c r="AE246" i="19" a="1"/>
  <c r="AE246" i="19" s="1"/>
  <c r="AE276" i="19" a="1"/>
  <c r="AE276" i="19" s="1"/>
  <c r="AE237" i="19" a="1"/>
  <c r="AE237" i="19" s="1"/>
  <c r="AE268" i="19" a="1"/>
  <c r="AE268" i="19" s="1"/>
  <c r="AE257" i="19" a="1"/>
  <c r="AE257" i="19" s="1"/>
  <c r="AE288" i="19" a="1"/>
  <c r="AE288" i="19" s="1"/>
  <c r="AE272" i="19" a="1"/>
  <c r="AE272" i="19" s="1"/>
  <c r="AE255" i="19" a="1"/>
  <c r="AE255" i="19" s="1"/>
  <c r="AE226" i="19" a="1"/>
  <c r="AE226" i="19" s="1"/>
  <c r="AE286" i="19" a="1"/>
  <c r="AE286" i="19" s="1"/>
  <c r="AO286" i="19" s="1"/>
  <c r="AE284" i="19" a="1"/>
  <c r="AE284" i="19" s="1"/>
  <c r="AE270" i="19" a="1"/>
  <c r="AE270" i="19" s="1"/>
  <c r="AE267" i="19" a="1"/>
  <c r="AE267" i="19" s="1"/>
  <c r="AE251" i="19" a="1"/>
  <c r="AE251" i="19" s="1"/>
  <c r="AE229" i="19" a="1"/>
  <c r="AE229" i="19" s="1"/>
  <c r="AE250" i="19" a="1"/>
  <c r="AE250" i="19" s="1"/>
  <c r="AE238" i="19" a="1"/>
  <c r="AE238" i="19" s="1"/>
  <c r="AO238" i="19" s="1"/>
  <c r="AE243" i="19" a="1"/>
  <c r="AE243" i="19" s="1"/>
  <c r="AE264" i="19" a="1"/>
  <c r="AE264" i="19" s="1"/>
  <c r="AO264" i="19" s="1"/>
  <c r="AE236" i="19" a="1"/>
  <c r="AE236" i="19" s="1"/>
  <c r="AE235" i="19" a="1"/>
  <c r="AE235" i="19" s="1"/>
  <c r="AE244" i="19" a="1"/>
  <c r="AE244" i="19" s="1"/>
  <c r="AE248" i="19" a="1"/>
  <c r="AE248" i="19" s="1"/>
  <c r="AE291" i="19" a="1"/>
  <c r="AE291" i="19" s="1"/>
  <c r="AO291" i="19" s="1"/>
  <c r="AE252" i="19" a="1"/>
  <c r="AE252" i="19" s="1"/>
  <c r="AE245" i="19" a="1"/>
  <c r="AE245" i="19" s="1"/>
  <c r="AO245" i="19" s="1"/>
  <c r="AE258" i="19" a="1"/>
  <c r="AE258" i="19" s="1"/>
  <c r="AE261" i="19" a="1"/>
  <c r="AE261" i="19" s="1"/>
  <c r="AO261" i="19" s="1"/>
  <c r="AE262" i="19" a="1"/>
  <c r="AE262" i="19" s="1"/>
  <c r="AO262" i="19" s="1"/>
  <c r="AS282" i="19"/>
  <c r="AS270" i="19"/>
  <c r="AS266" i="19"/>
  <c r="AO253" i="19"/>
  <c r="AO281" i="19"/>
  <c r="AO259" i="19"/>
  <c r="AO239" i="19"/>
  <c r="AO240" i="19"/>
  <c r="AO289" i="19"/>
  <c r="AF248" i="19"/>
  <c r="AP248" i="19" s="1"/>
  <c r="AF255" i="19"/>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F254" i="19"/>
  <c r="AF247" i="19"/>
  <c r="AP247" i="19" s="1"/>
  <c r="F282" i="19"/>
  <c r="F229" i="19"/>
  <c r="F290" i="19"/>
  <c r="F272" i="19"/>
  <c r="F276" i="19"/>
  <c r="F249" i="19"/>
  <c r="F228" i="19"/>
  <c r="F261" i="19"/>
  <c r="F277" i="19"/>
  <c r="F233" i="19"/>
  <c r="AF250" i="19"/>
  <c r="AP250" i="19" s="1"/>
  <c r="AF281" i="19"/>
  <c r="AP281" i="19" s="1"/>
  <c r="AF260" i="19"/>
  <c r="AF239" i="19"/>
  <c r="AF243" i="19"/>
  <c r="AF259" i="19"/>
  <c r="AF232" i="19"/>
  <c r="AP232" i="19" s="1"/>
  <c r="AF230" i="19"/>
  <c r="AP230" i="19" s="1"/>
  <c r="AF271" i="19"/>
  <c r="AP271" i="19" s="1"/>
  <c r="AF284" i="19"/>
  <c r="AP284" i="19" s="1"/>
  <c r="AI281" i="19" l="1"/>
  <c r="AS281" i="19" s="1"/>
  <c r="AI248" i="19"/>
  <c r="AP260" i="19"/>
  <c r="AI260" i="19"/>
  <c r="AP239" i="19"/>
  <c r="AI239" i="19"/>
  <c r="AP245" i="19"/>
  <c r="AI245" i="19"/>
  <c r="AP254" i="19"/>
  <c r="AI254" i="19"/>
  <c r="AP242" i="19"/>
  <c r="AI242" i="19"/>
  <c r="AP259" i="19"/>
  <c r="AI259" i="19"/>
  <c r="AP291" i="19"/>
  <c r="AI291" i="19"/>
  <c r="AP243" i="19"/>
  <c r="AI243" i="19"/>
  <c r="AS243" i="19" s="1"/>
  <c r="AP283" i="19"/>
  <c r="AI283" i="19"/>
  <c r="AS283" i="19" s="1"/>
  <c r="AP255" i="19"/>
  <c r="AI255" i="19"/>
  <c r="AS255" i="19" s="1"/>
  <c r="AS287" i="19"/>
  <c r="AS280" i="19"/>
  <c r="AS278" i="19"/>
  <c r="AS250" i="19"/>
  <c r="AS279" i="19"/>
  <c r="AS253" i="19"/>
  <c r="AS276" i="19"/>
  <c r="AS236" i="19"/>
  <c r="AS252" i="19"/>
  <c r="AS230" i="19"/>
  <c r="AS273" i="19"/>
  <c r="AS268" i="19"/>
  <c r="AS227" i="19"/>
  <c r="AS272" i="19"/>
  <c r="AS241" i="19"/>
  <c r="AS256" i="19"/>
  <c r="AS277" i="19"/>
  <c r="AS263" i="19"/>
  <c r="AS231" i="19"/>
  <c r="AS225" i="19"/>
  <c r="AS240" i="19"/>
  <c r="AS257" i="19"/>
  <c r="AS271" i="19"/>
  <c r="AS251" i="19"/>
  <c r="AS265" i="19"/>
  <c r="AO244" i="19"/>
  <c r="AO277" i="19"/>
  <c r="AO225" i="19"/>
  <c r="AO268" i="19"/>
  <c r="AO270" i="19"/>
  <c r="AO267" i="19"/>
  <c r="AO233" i="19"/>
  <c r="AO235" i="19"/>
  <c r="AO272" i="19"/>
  <c r="AO276" i="19"/>
  <c r="AO282" i="19"/>
  <c r="AO284" i="19"/>
  <c r="AO258" i="19"/>
  <c r="AO251" i="19"/>
  <c r="AO252" i="19"/>
  <c r="AO248" i="19"/>
  <c r="AO229" i="19"/>
  <c r="AO231" i="19"/>
  <c r="AO280" i="19"/>
  <c r="AO254" i="19"/>
  <c r="AO257" i="19"/>
  <c r="AO271" i="19"/>
  <c r="AO237" i="19"/>
  <c r="AO288" i="19"/>
  <c r="AO260" i="19"/>
  <c r="AO241" i="19"/>
  <c r="AO249" i="19"/>
  <c r="AO273" i="19"/>
  <c r="AO226" i="19"/>
  <c r="AO250" i="19"/>
  <c r="AO246" i="19"/>
  <c r="AO265" i="19"/>
  <c r="AO290" i="19"/>
  <c r="AO227" i="19"/>
  <c r="AO232" i="19"/>
  <c r="AO269" i="19"/>
  <c r="AO255" i="19"/>
  <c r="AO236" i="19"/>
  <c r="AO242" i="19"/>
  <c r="AO283" i="19"/>
  <c r="AO247" i="19"/>
  <c r="AO228" i="19"/>
  <c r="AO243" i="19"/>
  <c r="A4" i="19"/>
  <c r="C4" i="19"/>
  <c r="D4" i="19"/>
  <c r="E4" i="19"/>
  <c r="I4" i="19"/>
  <c r="J4" i="19" s="1"/>
  <c r="AG4" i="19" s="1"/>
  <c r="K4" i="19" a="1"/>
  <c r="K4" i="19" s="1"/>
  <c r="L4" i="19" s="1"/>
  <c r="N4" i="19"/>
  <c r="O4" i="19"/>
  <c r="P4" i="19"/>
  <c r="T4" i="19"/>
  <c r="W4" i="19"/>
  <c r="X4" i="19"/>
  <c r="Z4" i="19" s="1"/>
  <c r="AA4" i="19"/>
  <c r="AB4" i="19" s="1"/>
  <c r="A5" i="19"/>
  <c r="C5" i="19"/>
  <c r="D5" i="19"/>
  <c r="E5" i="19"/>
  <c r="I5" i="19"/>
  <c r="J5" i="19" s="1"/>
  <c r="AG5" i="19" s="1"/>
  <c r="K5" i="19" a="1"/>
  <c r="K5" i="19" s="1"/>
  <c r="L5" i="19" s="1"/>
  <c r="N5" i="19"/>
  <c r="O5" i="19"/>
  <c r="P5" i="19"/>
  <c r="U5" i="19"/>
  <c r="T5" i="19"/>
  <c r="W5" i="19"/>
  <c r="X5" i="19"/>
  <c r="Z5" i="19"/>
  <c r="AA5" i="19"/>
  <c r="AB5" i="19" s="1"/>
  <c r="A6" i="19"/>
  <c r="C6" i="19"/>
  <c r="D6" i="19"/>
  <c r="E6" i="19"/>
  <c r="I6" i="19"/>
  <c r="J6" i="19"/>
  <c r="AG6" i="19" s="1"/>
  <c r="K6" i="19" a="1"/>
  <c r="K6" i="19" s="1"/>
  <c r="L6" i="19" s="1"/>
  <c r="N6" i="19"/>
  <c r="O6" i="19"/>
  <c r="P6" i="19"/>
  <c r="U6" i="19"/>
  <c r="T6" i="19"/>
  <c r="W6" i="19"/>
  <c r="X6" i="19"/>
  <c r="Z6" i="19"/>
  <c r="AA6" i="19"/>
  <c r="AB6" i="19" s="1"/>
  <c r="A7" i="19"/>
  <c r="C7" i="19"/>
  <c r="D7" i="19"/>
  <c r="E7" i="19"/>
  <c r="I7" i="19"/>
  <c r="J7" i="19" s="1"/>
  <c r="K7" i="19" a="1"/>
  <c r="K7" i="19" s="1"/>
  <c r="L7" i="19" s="1"/>
  <c r="N7" i="19"/>
  <c r="O7" i="19"/>
  <c r="P7" i="19"/>
  <c r="U7" i="19"/>
  <c r="T7" i="19"/>
  <c r="W7" i="19"/>
  <c r="X7" i="19"/>
  <c r="Z7" i="19"/>
  <c r="AA7" i="19"/>
  <c r="AB7" i="19" s="1"/>
  <c r="A8" i="19"/>
  <c r="C8" i="19"/>
  <c r="D8" i="19"/>
  <c r="E8" i="19"/>
  <c r="I8" i="19"/>
  <c r="J8" i="19" s="1"/>
  <c r="K8" i="19" a="1"/>
  <c r="K8" i="19" s="1"/>
  <c r="L8" i="19" s="1"/>
  <c r="N8" i="19"/>
  <c r="O8" i="19"/>
  <c r="P8" i="19"/>
  <c r="U8" i="19"/>
  <c r="T8" i="19"/>
  <c r="W8" i="19"/>
  <c r="X8" i="19"/>
  <c r="Z8" i="19"/>
  <c r="AA8" i="19"/>
  <c r="AB8" i="19" s="1"/>
  <c r="A9" i="19"/>
  <c r="C9" i="19"/>
  <c r="D9" i="19"/>
  <c r="E9" i="19"/>
  <c r="I9" i="19"/>
  <c r="J9" i="19" s="1"/>
  <c r="K9" i="19" a="1"/>
  <c r="K9" i="19" s="1"/>
  <c r="L9" i="19" s="1"/>
  <c r="N9" i="19"/>
  <c r="O9" i="19"/>
  <c r="P9" i="19"/>
  <c r="T9" i="19"/>
  <c r="W9" i="19"/>
  <c r="X9" i="19"/>
  <c r="Z9" i="19" s="1"/>
  <c r="AA9" i="19"/>
  <c r="AB9" i="19" s="1"/>
  <c r="A10" i="19"/>
  <c r="C10" i="19"/>
  <c r="D10" i="19"/>
  <c r="E10" i="19"/>
  <c r="I10" i="19"/>
  <c r="J10" i="19" s="1"/>
  <c r="K10" i="19" a="1"/>
  <c r="K10" i="19" s="1"/>
  <c r="L10" i="19" s="1"/>
  <c r="N10" i="19"/>
  <c r="O10" i="19"/>
  <c r="P10" i="19"/>
  <c r="T10" i="19"/>
  <c r="W10" i="19"/>
  <c r="X10" i="19"/>
  <c r="Z10" i="19" s="1"/>
  <c r="AA10" i="19"/>
  <c r="AB10" i="19" s="1"/>
  <c r="A11" i="19"/>
  <c r="C11" i="19"/>
  <c r="D11" i="19"/>
  <c r="E11" i="19"/>
  <c r="I11" i="19"/>
  <c r="J11" i="19" s="1"/>
  <c r="AG11" i="19" s="1"/>
  <c r="K11" i="19" a="1"/>
  <c r="K11" i="19" s="1"/>
  <c r="L11" i="19" s="1"/>
  <c r="N11" i="19"/>
  <c r="O11" i="19"/>
  <c r="P11" i="19"/>
  <c r="U11" i="19"/>
  <c r="T11" i="19"/>
  <c r="W11" i="19"/>
  <c r="X11" i="19"/>
  <c r="Z11" i="19"/>
  <c r="AA11" i="19"/>
  <c r="AB11" i="19" s="1"/>
  <c r="A12" i="19"/>
  <c r="C12" i="19"/>
  <c r="D12" i="19"/>
  <c r="E12" i="19"/>
  <c r="I12" i="19"/>
  <c r="J12" i="19" s="1"/>
  <c r="AG12" i="19" s="1"/>
  <c r="K12" i="19" a="1"/>
  <c r="K12" i="19" s="1"/>
  <c r="L12" i="19" s="1"/>
  <c r="N12" i="19"/>
  <c r="O12" i="19"/>
  <c r="P12" i="19"/>
  <c r="U12" i="19"/>
  <c r="T12" i="19"/>
  <c r="W12" i="19"/>
  <c r="X12" i="19"/>
  <c r="Z12" i="19"/>
  <c r="AA12" i="19"/>
  <c r="AB12" i="19" s="1"/>
  <c r="A13" i="19"/>
  <c r="C13" i="19"/>
  <c r="D13" i="19"/>
  <c r="E13" i="19"/>
  <c r="I13" i="19"/>
  <c r="J13" i="19" s="1"/>
  <c r="AG13" i="19" s="1"/>
  <c r="K13" i="19" a="1"/>
  <c r="K13" i="19" s="1"/>
  <c r="L13" i="19" s="1"/>
  <c r="N13" i="19"/>
  <c r="O13" i="19"/>
  <c r="P13" i="19"/>
  <c r="U13" i="19"/>
  <c r="T13" i="19"/>
  <c r="W13" i="19"/>
  <c r="X13" i="19"/>
  <c r="Z13" i="19"/>
  <c r="AA13" i="19"/>
  <c r="AB13" i="19" s="1"/>
  <c r="A14" i="19"/>
  <c r="C14" i="19"/>
  <c r="D14" i="19"/>
  <c r="E14" i="19"/>
  <c r="I14" i="19"/>
  <c r="J14" i="19" s="1"/>
  <c r="AG14" i="19" s="1"/>
  <c r="K14" i="19" a="1"/>
  <c r="K14" i="19" s="1"/>
  <c r="L14" i="19" s="1"/>
  <c r="N14" i="19"/>
  <c r="O14" i="19"/>
  <c r="P14" i="19"/>
  <c r="T14" i="19"/>
  <c r="W14" i="19"/>
  <c r="X14" i="19"/>
  <c r="Z14" i="19"/>
  <c r="AA14" i="19"/>
  <c r="AB14" i="19" s="1"/>
  <c r="A15" i="19"/>
  <c r="C15" i="19"/>
  <c r="D15" i="19"/>
  <c r="E15" i="19"/>
  <c r="I15" i="19"/>
  <c r="J15" i="19" s="1"/>
  <c r="K15" i="19" a="1"/>
  <c r="K15" i="19" s="1"/>
  <c r="L15" i="19" s="1"/>
  <c r="N15" i="19"/>
  <c r="O15" i="19"/>
  <c r="P15" i="19"/>
  <c r="T15" i="19"/>
  <c r="W15" i="19"/>
  <c r="X15" i="19"/>
  <c r="Z15" i="19"/>
  <c r="AA15" i="19"/>
  <c r="AB15" i="19" s="1"/>
  <c r="A16" i="19"/>
  <c r="C16" i="19"/>
  <c r="D16" i="19"/>
  <c r="E16" i="19"/>
  <c r="I16" i="19"/>
  <c r="J16" i="19" s="1"/>
  <c r="AG16" i="19" s="1"/>
  <c r="K16" i="19" a="1"/>
  <c r="K16" i="19" s="1"/>
  <c r="L16" i="19" s="1"/>
  <c r="N16" i="19"/>
  <c r="O16" i="19"/>
  <c r="P16" i="19"/>
  <c r="U16" i="19"/>
  <c r="T16" i="19"/>
  <c r="W16" i="19"/>
  <c r="X16" i="19"/>
  <c r="Z16" i="19"/>
  <c r="AA16" i="19"/>
  <c r="AB16" i="19" s="1"/>
  <c r="A17" i="19"/>
  <c r="C17" i="19"/>
  <c r="D17" i="19"/>
  <c r="E17" i="19"/>
  <c r="I17" i="19"/>
  <c r="J17" i="19" s="1"/>
  <c r="K17" i="19" a="1"/>
  <c r="K17" i="19" s="1"/>
  <c r="L17" i="19" s="1"/>
  <c r="N17" i="19"/>
  <c r="O17" i="19"/>
  <c r="P17" i="19"/>
  <c r="U17" i="19"/>
  <c r="T17" i="19"/>
  <c r="W17" i="19"/>
  <c r="X17" i="19"/>
  <c r="Z17" i="19" s="1"/>
  <c r="AA17" i="19"/>
  <c r="AB17" i="19" s="1"/>
  <c r="A18" i="19"/>
  <c r="C18" i="19"/>
  <c r="D18" i="19"/>
  <c r="E18" i="19"/>
  <c r="I18" i="19"/>
  <c r="J18" i="19" s="1"/>
  <c r="K18" i="19" a="1"/>
  <c r="K18" i="19" s="1"/>
  <c r="L18" i="19" s="1"/>
  <c r="N18" i="19"/>
  <c r="O18" i="19"/>
  <c r="P18" i="19"/>
  <c r="U18" i="19"/>
  <c r="T18" i="19"/>
  <c r="W18" i="19"/>
  <c r="X18" i="19"/>
  <c r="Z18" i="19" s="1"/>
  <c r="AA18" i="19"/>
  <c r="AB18" i="19" s="1"/>
  <c r="A19" i="19"/>
  <c r="C19" i="19"/>
  <c r="D19" i="19"/>
  <c r="E19" i="19"/>
  <c r="I19" i="19"/>
  <c r="J19" i="19" s="1"/>
  <c r="K19" i="19" a="1"/>
  <c r="K19" i="19" s="1"/>
  <c r="L19" i="19" s="1"/>
  <c r="N19" i="19"/>
  <c r="O19" i="19"/>
  <c r="P19" i="19"/>
  <c r="T19" i="19"/>
  <c r="W19" i="19"/>
  <c r="X19" i="19"/>
  <c r="Z19" i="19" s="1"/>
  <c r="AA19" i="19"/>
  <c r="AB19" i="19" s="1"/>
  <c r="A20" i="19"/>
  <c r="C20" i="19"/>
  <c r="D20" i="19"/>
  <c r="E20" i="19"/>
  <c r="I20" i="19"/>
  <c r="J20" i="19" s="1"/>
  <c r="AG20" i="19" s="1"/>
  <c r="K20" i="19" a="1"/>
  <c r="K20" i="19" s="1"/>
  <c r="L20" i="19" s="1"/>
  <c r="N20" i="19"/>
  <c r="O20" i="19"/>
  <c r="P20" i="19"/>
  <c r="T20" i="19"/>
  <c r="W20" i="19"/>
  <c r="X20" i="19"/>
  <c r="Z20" i="19"/>
  <c r="AA20" i="19"/>
  <c r="AB20" i="19" s="1"/>
  <c r="A21" i="19"/>
  <c r="C21" i="19"/>
  <c r="D21" i="19"/>
  <c r="E21" i="19"/>
  <c r="I21" i="19"/>
  <c r="J21" i="19" s="1"/>
  <c r="AG21" i="19" s="1"/>
  <c r="K21" i="19" a="1"/>
  <c r="K21" i="19" s="1"/>
  <c r="L21" i="19" s="1"/>
  <c r="N21" i="19"/>
  <c r="O21" i="19"/>
  <c r="P21" i="19"/>
  <c r="T21" i="19"/>
  <c r="W21" i="19"/>
  <c r="X21" i="19"/>
  <c r="Z21" i="19"/>
  <c r="AA21" i="19"/>
  <c r="AB21" i="19" s="1"/>
  <c r="A22" i="19"/>
  <c r="C22" i="19"/>
  <c r="D22" i="19"/>
  <c r="E22" i="19"/>
  <c r="I22" i="19"/>
  <c r="J22" i="19" s="1"/>
  <c r="AG22" i="19" s="1"/>
  <c r="K22" i="19" a="1"/>
  <c r="K22" i="19" s="1"/>
  <c r="L22" i="19" s="1"/>
  <c r="N22" i="19"/>
  <c r="O22" i="19"/>
  <c r="P22" i="19"/>
  <c r="U22" i="19"/>
  <c r="T22" i="19"/>
  <c r="W22" i="19"/>
  <c r="X22" i="19"/>
  <c r="Z22" i="19"/>
  <c r="AA22" i="19"/>
  <c r="AB22" i="19" s="1"/>
  <c r="A23" i="19"/>
  <c r="C23" i="19"/>
  <c r="D23" i="19"/>
  <c r="E23" i="19"/>
  <c r="I23" i="19"/>
  <c r="J23" i="19" s="1"/>
  <c r="AG23" i="19" s="1"/>
  <c r="K23" i="19" a="1"/>
  <c r="K23" i="19" s="1"/>
  <c r="L23" i="19" s="1"/>
  <c r="N23" i="19"/>
  <c r="O23" i="19"/>
  <c r="P23" i="19"/>
  <c r="U23" i="19"/>
  <c r="T23" i="19"/>
  <c r="W23" i="19"/>
  <c r="X23" i="19"/>
  <c r="Z23" i="19"/>
  <c r="AA23" i="19"/>
  <c r="AB23" i="19" s="1"/>
  <c r="A24" i="19"/>
  <c r="C24" i="19"/>
  <c r="D24" i="19"/>
  <c r="E24" i="19"/>
  <c r="I24" i="19"/>
  <c r="J24" i="19" s="1"/>
  <c r="AG24" i="19" s="1"/>
  <c r="K24" i="19" a="1"/>
  <c r="K24" i="19" s="1"/>
  <c r="L24" i="19" s="1"/>
  <c r="N24" i="19"/>
  <c r="O24" i="19"/>
  <c r="P24" i="19"/>
  <c r="T24" i="19"/>
  <c r="W24" i="19"/>
  <c r="X24" i="19"/>
  <c r="Z24" i="19" s="1"/>
  <c r="AA24" i="19"/>
  <c r="AB24" i="19" s="1"/>
  <c r="A25" i="19"/>
  <c r="C25" i="19"/>
  <c r="D25" i="19"/>
  <c r="E25" i="19"/>
  <c r="I25" i="19"/>
  <c r="J25" i="19"/>
  <c r="AG25" i="19" s="1"/>
  <c r="K25" i="19" a="1"/>
  <c r="K25" i="19" s="1"/>
  <c r="L25" i="19" s="1"/>
  <c r="N25" i="19"/>
  <c r="O25" i="19"/>
  <c r="P25" i="19"/>
  <c r="U25" i="19"/>
  <c r="T25" i="19"/>
  <c r="W25" i="19"/>
  <c r="X25" i="19"/>
  <c r="Z25" i="19" s="1"/>
  <c r="AA25" i="19"/>
  <c r="AB25" i="19" s="1"/>
  <c r="A26" i="19"/>
  <c r="C26" i="19"/>
  <c r="D26" i="19"/>
  <c r="E26" i="19"/>
  <c r="I26" i="19"/>
  <c r="J26" i="19" s="1"/>
  <c r="K26" i="19" a="1"/>
  <c r="K26" i="19" s="1"/>
  <c r="L26" i="19" s="1"/>
  <c r="N26" i="19"/>
  <c r="O26" i="19"/>
  <c r="P26" i="19"/>
  <c r="T26" i="19"/>
  <c r="W26" i="19"/>
  <c r="X26" i="19"/>
  <c r="Z26" i="19" s="1"/>
  <c r="AA26" i="19"/>
  <c r="AB26" i="19" s="1"/>
  <c r="A27" i="19"/>
  <c r="C27" i="19"/>
  <c r="D27" i="19"/>
  <c r="E27" i="19"/>
  <c r="I27" i="19"/>
  <c r="J27" i="19" s="1"/>
  <c r="AG27" i="19" s="1"/>
  <c r="K27" i="19" a="1"/>
  <c r="K27" i="19" s="1"/>
  <c r="L27" i="19" s="1"/>
  <c r="N27" i="19"/>
  <c r="O27" i="19"/>
  <c r="P27" i="19"/>
  <c r="U27" i="19"/>
  <c r="T27" i="19"/>
  <c r="W27" i="19"/>
  <c r="X27" i="19"/>
  <c r="Z27" i="19" s="1"/>
  <c r="AA27" i="19"/>
  <c r="AB27" i="19" s="1"/>
  <c r="A28" i="19"/>
  <c r="C28" i="19"/>
  <c r="D28" i="19"/>
  <c r="E28" i="19"/>
  <c r="I28" i="19"/>
  <c r="J28" i="19" s="1"/>
  <c r="AG28" i="19" s="1"/>
  <c r="K28" i="19" a="1"/>
  <c r="K28" i="19" s="1"/>
  <c r="L28" i="19" s="1"/>
  <c r="N28" i="19"/>
  <c r="O28" i="19"/>
  <c r="P28" i="19"/>
  <c r="U28" i="19"/>
  <c r="T28" i="19"/>
  <c r="W28" i="19"/>
  <c r="X28" i="19"/>
  <c r="Z28" i="19" s="1"/>
  <c r="AA28" i="19"/>
  <c r="AB28" i="19" s="1"/>
  <c r="A29" i="19"/>
  <c r="C29" i="19"/>
  <c r="D29" i="19"/>
  <c r="E29" i="19"/>
  <c r="I29" i="19"/>
  <c r="J29" i="19" s="1"/>
  <c r="AG29" i="19" s="1"/>
  <c r="K29" i="19" a="1"/>
  <c r="K29" i="19" s="1"/>
  <c r="L29" i="19" s="1"/>
  <c r="N29" i="19"/>
  <c r="O29" i="19"/>
  <c r="P29" i="19"/>
  <c r="U29" i="19"/>
  <c r="T29" i="19"/>
  <c r="W29" i="19"/>
  <c r="X29" i="19"/>
  <c r="Z29" i="19" s="1"/>
  <c r="AA29" i="19"/>
  <c r="AB29" i="19" s="1"/>
  <c r="A30" i="19"/>
  <c r="C30" i="19"/>
  <c r="D30" i="19"/>
  <c r="E30" i="19"/>
  <c r="I30" i="19"/>
  <c r="J30" i="19" s="1"/>
  <c r="K30" i="19" a="1"/>
  <c r="K30" i="19" s="1"/>
  <c r="L30" i="19" s="1"/>
  <c r="N30" i="19"/>
  <c r="O30" i="19"/>
  <c r="P30" i="19"/>
  <c r="T30" i="19"/>
  <c r="W30" i="19"/>
  <c r="X30" i="19"/>
  <c r="Z30" i="19" s="1"/>
  <c r="AA30" i="19"/>
  <c r="AB30" i="19" s="1"/>
  <c r="A31" i="19"/>
  <c r="C31" i="19"/>
  <c r="D31" i="19"/>
  <c r="E31" i="19"/>
  <c r="I31" i="19"/>
  <c r="J31" i="19" s="1"/>
  <c r="AG31" i="19" s="1"/>
  <c r="K31" i="19" a="1"/>
  <c r="K31" i="19" s="1"/>
  <c r="L31" i="19" s="1"/>
  <c r="N31" i="19"/>
  <c r="O31" i="19"/>
  <c r="P31" i="19"/>
  <c r="U31" i="19"/>
  <c r="T31" i="19"/>
  <c r="W31" i="19"/>
  <c r="X31" i="19"/>
  <c r="Z31" i="19"/>
  <c r="AA31" i="19"/>
  <c r="AB31" i="19" s="1"/>
  <c r="A32" i="19"/>
  <c r="C32" i="19"/>
  <c r="D32" i="19"/>
  <c r="E32" i="19"/>
  <c r="I32" i="19"/>
  <c r="J32" i="19" s="1"/>
  <c r="AG32" i="19" s="1"/>
  <c r="K32" i="19" a="1"/>
  <c r="K32" i="19" s="1"/>
  <c r="L32" i="19" s="1"/>
  <c r="N32" i="19"/>
  <c r="O32" i="19"/>
  <c r="P32" i="19"/>
  <c r="U32" i="19"/>
  <c r="T32" i="19"/>
  <c r="W32" i="19"/>
  <c r="X32" i="19"/>
  <c r="Z32" i="19"/>
  <c r="AA32" i="19"/>
  <c r="AB32" i="19" s="1"/>
  <c r="A33" i="19"/>
  <c r="C33" i="19"/>
  <c r="D33" i="19"/>
  <c r="E33" i="19"/>
  <c r="I33" i="19"/>
  <c r="J33" i="19" s="1"/>
  <c r="K33" i="19" a="1"/>
  <c r="K33" i="19" s="1"/>
  <c r="L33" i="19" s="1"/>
  <c r="N33" i="19"/>
  <c r="O33" i="19"/>
  <c r="P33" i="19"/>
  <c r="U33" i="19"/>
  <c r="T33" i="19"/>
  <c r="W33" i="19"/>
  <c r="X33" i="19"/>
  <c r="Z33" i="19" s="1"/>
  <c r="AA33" i="19"/>
  <c r="AB33" i="19" s="1"/>
  <c r="A34" i="19"/>
  <c r="C34" i="19"/>
  <c r="D34" i="19"/>
  <c r="E34" i="19"/>
  <c r="I34" i="19"/>
  <c r="J34" i="19" s="1"/>
  <c r="AG34" i="19" s="1"/>
  <c r="K34" i="19" a="1"/>
  <c r="K34" i="19" s="1"/>
  <c r="L34" i="19" s="1"/>
  <c r="N34" i="19"/>
  <c r="O34" i="19"/>
  <c r="P34" i="19"/>
  <c r="U34" i="19"/>
  <c r="T34" i="19"/>
  <c r="W34" i="19"/>
  <c r="X34" i="19"/>
  <c r="Z34" i="19" s="1"/>
  <c r="AA34" i="19"/>
  <c r="AB34" i="19" s="1"/>
  <c r="A35" i="19"/>
  <c r="C35" i="19"/>
  <c r="D35" i="19"/>
  <c r="E35" i="19"/>
  <c r="I35" i="19"/>
  <c r="J35" i="19" s="1"/>
  <c r="AG35" i="19" s="1"/>
  <c r="K35" i="19" a="1"/>
  <c r="K35" i="19" s="1"/>
  <c r="L35" i="19" s="1"/>
  <c r="N35" i="19"/>
  <c r="O35" i="19"/>
  <c r="P35" i="19"/>
  <c r="U35" i="19"/>
  <c r="T35" i="19"/>
  <c r="W35" i="19"/>
  <c r="X35" i="19"/>
  <c r="Z35" i="19" s="1"/>
  <c r="AA35" i="19"/>
  <c r="AB35" i="19" s="1"/>
  <c r="A36" i="19"/>
  <c r="C36" i="19"/>
  <c r="D36" i="19"/>
  <c r="E36" i="19"/>
  <c r="I36" i="19"/>
  <c r="J36" i="19" s="1"/>
  <c r="K36" i="19" a="1"/>
  <c r="K36" i="19" s="1"/>
  <c r="L36" i="19" s="1"/>
  <c r="N36" i="19"/>
  <c r="O36" i="19"/>
  <c r="P36" i="19"/>
  <c r="T36" i="19"/>
  <c r="W36" i="19"/>
  <c r="X36" i="19"/>
  <c r="Z36" i="19"/>
  <c r="AA36" i="19"/>
  <c r="AB36" i="19" s="1"/>
  <c r="A37" i="19"/>
  <c r="C37" i="19"/>
  <c r="D37" i="19"/>
  <c r="E37" i="19"/>
  <c r="I37" i="19"/>
  <c r="J37" i="19" s="1"/>
  <c r="AG37" i="19" s="1"/>
  <c r="K37" i="19" a="1"/>
  <c r="K37" i="19" s="1"/>
  <c r="L37" i="19" s="1"/>
  <c r="N37" i="19"/>
  <c r="O37" i="19"/>
  <c r="P37" i="19"/>
  <c r="U37" i="19"/>
  <c r="T37" i="19"/>
  <c r="W37" i="19"/>
  <c r="X37" i="19"/>
  <c r="Z37" i="19" s="1"/>
  <c r="AA37" i="19"/>
  <c r="AB37" i="19" s="1"/>
  <c r="A38" i="19"/>
  <c r="C38" i="19"/>
  <c r="D38" i="19"/>
  <c r="E38" i="19"/>
  <c r="I38" i="19"/>
  <c r="J38" i="19" s="1"/>
  <c r="K38" i="19" a="1"/>
  <c r="K38" i="19" s="1"/>
  <c r="L38" i="19" s="1"/>
  <c r="N38" i="19"/>
  <c r="O38" i="19"/>
  <c r="P38" i="19"/>
  <c r="T38" i="19"/>
  <c r="W38" i="19"/>
  <c r="X38" i="19"/>
  <c r="Z38" i="19" s="1"/>
  <c r="AA38" i="19"/>
  <c r="AB38" i="19" s="1"/>
  <c r="A39" i="19"/>
  <c r="C39" i="19"/>
  <c r="D39" i="19"/>
  <c r="E39" i="19"/>
  <c r="I39" i="19"/>
  <c r="J39" i="19" s="1"/>
  <c r="AG39" i="19" s="1"/>
  <c r="K39" i="19" a="1"/>
  <c r="K39" i="19" s="1"/>
  <c r="L39" i="19" s="1"/>
  <c r="N39" i="19"/>
  <c r="O39" i="19"/>
  <c r="P39" i="19"/>
  <c r="U39" i="19"/>
  <c r="T39" i="19"/>
  <c r="W39" i="19"/>
  <c r="X39" i="19"/>
  <c r="Z39" i="19"/>
  <c r="AA39" i="19"/>
  <c r="AB39" i="19" s="1"/>
  <c r="A40" i="19"/>
  <c r="C40" i="19"/>
  <c r="D40" i="19"/>
  <c r="E40" i="19"/>
  <c r="I40" i="19"/>
  <c r="J40" i="19" s="1"/>
  <c r="K40" i="19" a="1"/>
  <c r="K40" i="19" s="1"/>
  <c r="L40" i="19" s="1"/>
  <c r="N40" i="19"/>
  <c r="O40" i="19"/>
  <c r="P40" i="19"/>
  <c r="U40" i="19"/>
  <c r="T40" i="19"/>
  <c r="W40" i="19"/>
  <c r="X40" i="19"/>
  <c r="Z40" i="19"/>
  <c r="AA40" i="19"/>
  <c r="AB40" i="19" s="1"/>
  <c r="A41" i="19"/>
  <c r="C41" i="19"/>
  <c r="D41" i="19"/>
  <c r="E41" i="19"/>
  <c r="I41" i="19"/>
  <c r="J41" i="19" s="1"/>
  <c r="AG41" i="19" s="1"/>
  <c r="K41" i="19" a="1"/>
  <c r="K41" i="19" s="1"/>
  <c r="L41" i="19" s="1"/>
  <c r="N41" i="19"/>
  <c r="O41" i="19"/>
  <c r="P41" i="19"/>
  <c r="U41" i="19"/>
  <c r="T41" i="19"/>
  <c r="W41" i="19"/>
  <c r="X41" i="19"/>
  <c r="Z41" i="19" s="1"/>
  <c r="AA41" i="19"/>
  <c r="AB41" i="19" s="1"/>
  <c r="A42" i="19"/>
  <c r="C42" i="19"/>
  <c r="D42" i="19"/>
  <c r="E42" i="19"/>
  <c r="I42" i="19"/>
  <c r="J42" i="19" s="1"/>
  <c r="K42" i="19" a="1"/>
  <c r="K42" i="19" s="1"/>
  <c r="L42" i="19" s="1"/>
  <c r="N42" i="19"/>
  <c r="O42" i="19"/>
  <c r="P42" i="19"/>
  <c r="U42" i="19"/>
  <c r="T42" i="19"/>
  <c r="W42" i="19"/>
  <c r="X42" i="19"/>
  <c r="Z42" i="19" s="1"/>
  <c r="AA42" i="19"/>
  <c r="AB42" i="19" s="1"/>
  <c r="A43" i="19"/>
  <c r="C43" i="19"/>
  <c r="D43" i="19"/>
  <c r="E43" i="19"/>
  <c r="I43" i="19"/>
  <c r="J43" i="19" s="1"/>
  <c r="AG43" i="19" s="1"/>
  <c r="K43" i="19" a="1"/>
  <c r="K43" i="19" s="1"/>
  <c r="L43" i="19" s="1"/>
  <c r="N43" i="19"/>
  <c r="O43" i="19"/>
  <c r="P43" i="19"/>
  <c r="T43" i="19"/>
  <c r="W43" i="19"/>
  <c r="X43" i="19"/>
  <c r="Z43" i="19" s="1"/>
  <c r="AA43" i="19"/>
  <c r="AB43" i="19" s="1"/>
  <c r="A44" i="19"/>
  <c r="C44" i="19"/>
  <c r="D44" i="19"/>
  <c r="E44" i="19"/>
  <c r="I44" i="19"/>
  <c r="J44" i="19" s="1"/>
  <c r="K44" i="19" a="1"/>
  <c r="K44" i="19" s="1"/>
  <c r="L44" i="19" s="1"/>
  <c r="N44" i="19"/>
  <c r="O44" i="19"/>
  <c r="P44" i="19"/>
  <c r="T44" i="19"/>
  <c r="W44" i="19"/>
  <c r="X44" i="19"/>
  <c r="Z44" i="19" s="1"/>
  <c r="AA44" i="19"/>
  <c r="AB44" i="19" s="1"/>
  <c r="A45" i="19"/>
  <c r="C45" i="19"/>
  <c r="D45" i="19"/>
  <c r="E45" i="19"/>
  <c r="I45" i="19"/>
  <c r="J45" i="19" s="1"/>
  <c r="K45" i="19" a="1"/>
  <c r="K45" i="19" s="1"/>
  <c r="L45" i="19" s="1"/>
  <c r="N45" i="19"/>
  <c r="O45" i="19"/>
  <c r="P45" i="19"/>
  <c r="U45" i="19"/>
  <c r="T45" i="19"/>
  <c r="W45" i="19"/>
  <c r="X45" i="19"/>
  <c r="Z45" i="19" s="1"/>
  <c r="AA45" i="19"/>
  <c r="AB45" i="19" s="1"/>
  <c r="A46" i="19"/>
  <c r="C46" i="19"/>
  <c r="D46" i="19"/>
  <c r="E46" i="19"/>
  <c r="I46" i="19"/>
  <c r="J46" i="19" s="1"/>
  <c r="K46" i="19" a="1"/>
  <c r="K46" i="19" s="1"/>
  <c r="L46" i="19" s="1"/>
  <c r="N46" i="19"/>
  <c r="O46" i="19"/>
  <c r="P46" i="19"/>
  <c r="U46" i="19"/>
  <c r="T46" i="19"/>
  <c r="W46" i="19"/>
  <c r="X46" i="19"/>
  <c r="Z46" i="19"/>
  <c r="AA46" i="19"/>
  <c r="AB46" i="19" s="1"/>
  <c r="A47" i="19"/>
  <c r="C47" i="19"/>
  <c r="D47" i="19"/>
  <c r="E47" i="19"/>
  <c r="I47" i="19"/>
  <c r="J47" i="19" s="1"/>
  <c r="AG47" i="19" s="1"/>
  <c r="K47" i="19" a="1"/>
  <c r="K47" i="19" s="1"/>
  <c r="L47" i="19" s="1"/>
  <c r="N47" i="19"/>
  <c r="O47" i="19"/>
  <c r="P47" i="19"/>
  <c r="U47" i="19"/>
  <c r="T47" i="19"/>
  <c r="W47" i="19"/>
  <c r="X47" i="19"/>
  <c r="Z47" i="19"/>
  <c r="AA47" i="19"/>
  <c r="AB47" i="19" s="1"/>
  <c r="A48" i="19"/>
  <c r="C48" i="19"/>
  <c r="D48" i="19"/>
  <c r="E48" i="19"/>
  <c r="I48" i="19"/>
  <c r="J48" i="19" s="1"/>
  <c r="K48" i="19" a="1"/>
  <c r="K48" i="19" s="1"/>
  <c r="N48" i="19"/>
  <c r="O48" i="19"/>
  <c r="P48" i="19"/>
  <c r="U48" i="19"/>
  <c r="T48" i="19"/>
  <c r="W48" i="19"/>
  <c r="X48" i="19"/>
  <c r="Z48" i="19"/>
  <c r="AA48" i="19"/>
  <c r="AB48" i="19" s="1"/>
  <c r="A49" i="19"/>
  <c r="C49" i="19"/>
  <c r="D49" i="19"/>
  <c r="E49" i="19"/>
  <c r="I49" i="19"/>
  <c r="J49" i="19" s="1"/>
  <c r="K49" i="19" a="1"/>
  <c r="K49" i="19" s="1"/>
  <c r="L49" i="19" s="1"/>
  <c r="N49" i="19"/>
  <c r="O49" i="19"/>
  <c r="P49" i="19"/>
  <c r="U49" i="19"/>
  <c r="T49" i="19"/>
  <c r="W49" i="19"/>
  <c r="X49" i="19"/>
  <c r="Z49" i="19"/>
  <c r="AA49" i="19"/>
  <c r="AB49" i="19" s="1"/>
  <c r="A50" i="19"/>
  <c r="C50" i="19"/>
  <c r="D50" i="19"/>
  <c r="E50" i="19"/>
  <c r="I50" i="19"/>
  <c r="J50" i="19" s="1"/>
  <c r="K50" i="19" a="1"/>
  <c r="K50" i="19" s="1"/>
  <c r="L50" i="19" s="1"/>
  <c r="N50" i="19"/>
  <c r="O50" i="19"/>
  <c r="P50" i="19"/>
  <c r="V50" i="19"/>
  <c r="T50" i="19"/>
  <c r="W50" i="19"/>
  <c r="X50" i="19"/>
  <c r="Z50" i="19"/>
  <c r="AA50" i="19"/>
  <c r="AB50" i="19" s="1"/>
  <c r="A51" i="19"/>
  <c r="C51" i="19"/>
  <c r="D51" i="19"/>
  <c r="E51" i="19"/>
  <c r="I51" i="19"/>
  <c r="J51" i="19" s="1"/>
  <c r="K51" i="19" a="1"/>
  <c r="K51" i="19" s="1"/>
  <c r="L51" i="19" s="1"/>
  <c r="N51" i="19"/>
  <c r="O51" i="19"/>
  <c r="P51" i="19"/>
  <c r="U51" i="19"/>
  <c r="T51" i="19"/>
  <c r="W51" i="19"/>
  <c r="X51" i="19"/>
  <c r="Z51" i="19"/>
  <c r="AA51" i="19"/>
  <c r="AB51" i="19" s="1"/>
  <c r="A52" i="19"/>
  <c r="C52" i="19"/>
  <c r="D52" i="19"/>
  <c r="E52" i="19"/>
  <c r="I52" i="19"/>
  <c r="J52" i="19" s="1"/>
  <c r="K52" i="19" a="1"/>
  <c r="K52" i="19" s="1"/>
  <c r="L52" i="19" s="1"/>
  <c r="N52" i="19"/>
  <c r="O52" i="19"/>
  <c r="P52" i="19"/>
  <c r="U52" i="19"/>
  <c r="T52" i="19"/>
  <c r="W52" i="19"/>
  <c r="X52" i="19"/>
  <c r="Z52" i="19"/>
  <c r="AA52" i="19"/>
  <c r="AB52" i="19" s="1"/>
  <c r="A53" i="19"/>
  <c r="C53" i="19"/>
  <c r="D53" i="19"/>
  <c r="E53" i="19"/>
  <c r="I53" i="19"/>
  <c r="J53" i="19" s="1"/>
  <c r="AG53" i="19" s="1"/>
  <c r="K53" i="19" a="1"/>
  <c r="K53" i="19" s="1"/>
  <c r="L53" i="19" s="1"/>
  <c r="N53" i="19"/>
  <c r="O53" i="19"/>
  <c r="P53" i="19"/>
  <c r="T53" i="19"/>
  <c r="W53" i="19"/>
  <c r="X53" i="19"/>
  <c r="Z53" i="19"/>
  <c r="AA53" i="19"/>
  <c r="AB53" i="19" s="1"/>
  <c r="A54" i="19"/>
  <c r="C54" i="19"/>
  <c r="D54" i="19"/>
  <c r="E54" i="19"/>
  <c r="I54" i="19"/>
  <c r="J54" i="19" s="1"/>
  <c r="AG54" i="19" s="1"/>
  <c r="K54" i="19" a="1"/>
  <c r="K54" i="19" s="1"/>
  <c r="L54" i="19" s="1"/>
  <c r="N54" i="19"/>
  <c r="O54" i="19"/>
  <c r="P54" i="19"/>
  <c r="T54" i="19"/>
  <c r="W54" i="19"/>
  <c r="X54" i="19"/>
  <c r="Z54" i="19" s="1"/>
  <c r="AA54" i="19"/>
  <c r="AB54" i="19" s="1"/>
  <c r="A55" i="19"/>
  <c r="C55" i="19"/>
  <c r="D55" i="19"/>
  <c r="E55" i="19"/>
  <c r="I55" i="19"/>
  <c r="J55" i="19" s="1"/>
  <c r="K55" i="19" a="1"/>
  <c r="K55" i="19" s="1"/>
  <c r="L55" i="19" s="1"/>
  <c r="N55" i="19"/>
  <c r="O55" i="19"/>
  <c r="P55" i="19"/>
  <c r="U55" i="19"/>
  <c r="T55" i="19"/>
  <c r="W55" i="19"/>
  <c r="X55" i="19"/>
  <c r="Z55" i="19" s="1"/>
  <c r="AA55" i="19"/>
  <c r="AB55" i="19" s="1"/>
  <c r="A56" i="19"/>
  <c r="C56" i="19"/>
  <c r="D56" i="19"/>
  <c r="E56" i="19"/>
  <c r="I56" i="19"/>
  <c r="J56" i="19" s="1"/>
  <c r="K56" i="19" a="1"/>
  <c r="K56" i="19" s="1"/>
  <c r="L56" i="19" s="1"/>
  <c r="N56" i="19"/>
  <c r="O56" i="19"/>
  <c r="P56" i="19"/>
  <c r="U56" i="19"/>
  <c r="T56" i="19"/>
  <c r="W56" i="19"/>
  <c r="X56" i="19"/>
  <c r="Z56" i="19"/>
  <c r="AA56" i="19"/>
  <c r="AB56" i="19" s="1"/>
  <c r="A57" i="19"/>
  <c r="C57" i="19"/>
  <c r="D57" i="19"/>
  <c r="E57" i="19"/>
  <c r="I57" i="19"/>
  <c r="J57" i="19" s="1"/>
  <c r="AG57" i="19" s="1"/>
  <c r="K57" i="19" a="1"/>
  <c r="K57" i="19" s="1"/>
  <c r="L57" i="19" s="1"/>
  <c r="N57" i="19"/>
  <c r="O57" i="19"/>
  <c r="P57" i="19"/>
  <c r="U57" i="19"/>
  <c r="T57" i="19"/>
  <c r="W57" i="19"/>
  <c r="X57" i="19"/>
  <c r="Z57" i="19"/>
  <c r="AA57" i="19"/>
  <c r="AB57" i="19" s="1"/>
  <c r="A58" i="19"/>
  <c r="C58" i="19"/>
  <c r="D58" i="19"/>
  <c r="E58" i="19"/>
  <c r="I58" i="19"/>
  <c r="J58" i="19" s="1"/>
  <c r="K58" i="19" a="1"/>
  <c r="K58" i="19" s="1"/>
  <c r="L58" i="19" s="1"/>
  <c r="N58" i="19"/>
  <c r="O58" i="19"/>
  <c r="P58" i="19"/>
  <c r="T58" i="19"/>
  <c r="W58" i="19"/>
  <c r="X58" i="19"/>
  <c r="Z58" i="19" s="1"/>
  <c r="AA58" i="19"/>
  <c r="AB58" i="19" s="1"/>
  <c r="A59" i="19"/>
  <c r="C59" i="19"/>
  <c r="D59" i="19"/>
  <c r="E59" i="19"/>
  <c r="I59" i="19"/>
  <c r="J59" i="19" s="1"/>
  <c r="AG59" i="19" s="1"/>
  <c r="K59" i="19" a="1"/>
  <c r="K59" i="19" s="1"/>
  <c r="L59" i="19" s="1"/>
  <c r="N59" i="19"/>
  <c r="O59" i="19"/>
  <c r="P59" i="19"/>
  <c r="U59" i="19"/>
  <c r="T59" i="19"/>
  <c r="W59" i="19"/>
  <c r="X59" i="19"/>
  <c r="Z59" i="19" s="1"/>
  <c r="AA59" i="19"/>
  <c r="AB59" i="19" s="1"/>
  <c r="A60" i="19"/>
  <c r="C60" i="19"/>
  <c r="D60" i="19"/>
  <c r="E60" i="19"/>
  <c r="I60" i="19"/>
  <c r="J60" i="19" s="1"/>
  <c r="K60" i="19" a="1"/>
  <c r="K60" i="19" s="1"/>
  <c r="L60" i="19" s="1"/>
  <c r="N60" i="19"/>
  <c r="O60" i="19"/>
  <c r="P60" i="19"/>
  <c r="T60" i="19"/>
  <c r="W60" i="19"/>
  <c r="X60" i="19"/>
  <c r="Z60" i="19"/>
  <c r="AA60" i="19"/>
  <c r="AB60" i="19" s="1"/>
  <c r="A61" i="19"/>
  <c r="C61" i="19"/>
  <c r="D61" i="19"/>
  <c r="E61" i="19"/>
  <c r="I61" i="19"/>
  <c r="J61" i="19" s="1"/>
  <c r="AG61" i="19" s="1"/>
  <c r="K61" i="19" a="1"/>
  <c r="K61" i="19" s="1"/>
  <c r="L61" i="19" s="1"/>
  <c r="N61" i="19"/>
  <c r="O61" i="19"/>
  <c r="P61" i="19"/>
  <c r="U61" i="19"/>
  <c r="T61" i="19"/>
  <c r="W61" i="19"/>
  <c r="X61" i="19"/>
  <c r="Z61" i="19"/>
  <c r="AA61" i="19"/>
  <c r="AB61" i="19" s="1"/>
  <c r="A62" i="19"/>
  <c r="C62" i="19"/>
  <c r="D62" i="19"/>
  <c r="E62" i="19"/>
  <c r="I62" i="19"/>
  <c r="J62" i="19" s="1"/>
  <c r="K62" i="19" a="1"/>
  <c r="K62" i="19" s="1"/>
  <c r="L62" i="19" s="1"/>
  <c r="N62" i="19"/>
  <c r="O62" i="19"/>
  <c r="P62" i="19"/>
  <c r="U62" i="19"/>
  <c r="T62" i="19"/>
  <c r="W62" i="19"/>
  <c r="X62" i="19"/>
  <c r="Z62" i="19" s="1"/>
  <c r="AA62" i="19"/>
  <c r="AB62" i="19" s="1"/>
  <c r="A63" i="19"/>
  <c r="C63" i="19"/>
  <c r="D63" i="19"/>
  <c r="E63" i="19"/>
  <c r="I63" i="19"/>
  <c r="J63" i="19" s="1"/>
  <c r="AG63" i="19" s="1"/>
  <c r="K63" i="19" a="1"/>
  <c r="K63" i="19" s="1"/>
  <c r="L63" i="19" s="1"/>
  <c r="N63" i="19"/>
  <c r="O63" i="19"/>
  <c r="P63" i="19"/>
  <c r="T63" i="19"/>
  <c r="W63" i="19"/>
  <c r="X63" i="19"/>
  <c r="Z63" i="19" s="1"/>
  <c r="AA63" i="19"/>
  <c r="AB63" i="19" s="1"/>
  <c r="A64" i="19"/>
  <c r="C64" i="19"/>
  <c r="D64" i="19"/>
  <c r="E64" i="19"/>
  <c r="I64" i="19"/>
  <c r="J64" i="19" s="1"/>
  <c r="K64" i="19" a="1"/>
  <c r="K64" i="19" s="1"/>
  <c r="L64" i="19" s="1"/>
  <c r="N64" i="19"/>
  <c r="O64" i="19"/>
  <c r="P64" i="19"/>
  <c r="T64" i="19"/>
  <c r="W64" i="19"/>
  <c r="X64" i="19"/>
  <c r="Z64" i="19" s="1"/>
  <c r="AA64" i="19"/>
  <c r="AB64" i="19" s="1"/>
  <c r="A65" i="19"/>
  <c r="C65" i="19"/>
  <c r="D65" i="19"/>
  <c r="E65" i="19"/>
  <c r="I65" i="19"/>
  <c r="J65" i="19" s="1"/>
  <c r="AG65" i="19" s="1"/>
  <c r="K65" i="19" a="1"/>
  <c r="K65" i="19" s="1"/>
  <c r="L65" i="19" s="1"/>
  <c r="N65" i="19"/>
  <c r="O65" i="19"/>
  <c r="P65" i="19"/>
  <c r="U65" i="19"/>
  <c r="T65" i="19"/>
  <c r="W65" i="19"/>
  <c r="X65" i="19"/>
  <c r="Z65" i="19"/>
  <c r="AA65" i="19"/>
  <c r="AB65" i="19" s="1"/>
  <c r="A66" i="19"/>
  <c r="C66" i="19"/>
  <c r="D66" i="19"/>
  <c r="E66" i="19"/>
  <c r="I66" i="19"/>
  <c r="J66" i="19" s="1"/>
  <c r="AG66" i="19" s="1"/>
  <c r="K66" i="19" a="1"/>
  <c r="K66" i="19" s="1"/>
  <c r="L66" i="19" s="1"/>
  <c r="N66" i="19"/>
  <c r="O66" i="19"/>
  <c r="P66" i="19"/>
  <c r="U66" i="19"/>
  <c r="T66" i="19"/>
  <c r="W66" i="19"/>
  <c r="X66" i="19"/>
  <c r="Z66" i="19"/>
  <c r="AA66" i="19"/>
  <c r="AB66" i="19" s="1"/>
  <c r="A67" i="19"/>
  <c r="C67" i="19"/>
  <c r="D67" i="19"/>
  <c r="E67" i="19"/>
  <c r="I67" i="19"/>
  <c r="J67" i="19" s="1"/>
  <c r="K67" i="19" a="1"/>
  <c r="K67" i="19" s="1"/>
  <c r="L67" i="19" s="1"/>
  <c r="N67" i="19"/>
  <c r="O67" i="19"/>
  <c r="P67" i="19"/>
  <c r="U67" i="19"/>
  <c r="T67" i="19"/>
  <c r="W67" i="19"/>
  <c r="X67" i="19"/>
  <c r="Z67" i="19" s="1"/>
  <c r="AA67" i="19"/>
  <c r="AB67" i="19" s="1"/>
  <c r="A68" i="19"/>
  <c r="C68" i="19"/>
  <c r="D68" i="19"/>
  <c r="E68" i="19"/>
  <c r="I68" i="19"/>
  <c r="J68" i="19" s="1"/>
  <c r="K68" i="19" a="1"/>
  <c r="K68" i="19" s="1"/>
  <c r="L68" i="19" s="1"/>
  <c r="N68" i="19"/>
  <c r="O68" i="19"/>
  <c r="P68" i="19"/>
  <c r="U68" i="19"/>
  <c r="T68" i="19"/>
  <c r="W68" i="19"/>
  <c r="X68" i="19"/>
  <c r="Z68" i="19" s="1"/>
  <c r="AA68" i="19"/>
  <c r="AB68" i="19" s="1"/>
  <c r="A69" i="19"/>
  <c r="C69" i="19"/>
  <c r="D69" i="19"/>
  <c r="E69" i="19"/>
  <c r="I69" i="19"/>
  <c r="J69" i="19" s="1"/>
  <c r="K69" i="19" a="1"/>
  <c r="K69" i="19" s="1"/>
  <c r="L69" i="19" s="1"/>
  <c r="N69" i="19"/>
  <c r="O69" i="19"/>
  <c r="P69" i="19"/>
  <c r="T69" i="19"/>
  <c r="W69" i="19"/>
  <c r="X69" i="19"/>
  <c r="Z69" i="19"/>
  <c r="AA69" i="19"/>
  <c r="AB69" i="19" s="1"/>
  <c r="A70" i="19"/>
  <c r="C70" i="19"/>
  <c r="D70" i="19"/>
  <c r="E70" i="19"/>
  <c r="I70" i="19"/>
  <c r="J70" i="19" s="1"/>
  <c r="K70" i="19" a="1"/>
  <c r="K70" i="19" s="1"/>
  <c r="L70" i="19" s="1"/>
  <c r="N70" i="19"/>
  <c r="O70" i="19"/>
  <c r="P70" i="19"/>
  <c r="T70" i="19"/>
  <c r="W70" i="19"/>
  <c r="X70" i="19"/>
  <c r="Z70" i="19"/>
  <c r="AA70" i="19"/>
  <c r="AB70" i="19" s="1"/>
  <c r="A71" i="19"/>
  <c r="C71" i="19"/>
  <c r="D71" i="19"/>
  <c r="E71" i="19"/>
  <c r="I71" i="19"/>
  <c r="J71" i="19" s="1"/>
  <c r="K71" i="19" a="1"/>
  <c r="K71" i="19" s="1"/>
  <c r="L71" i="19" s="1"/>
  <c r="N71" i="19"/>
  <c r="O71" i="19"/>
  <c r="P71" i="19"/>
  <c r="U71" i="19"/>
  <c r="T71" i="19"/>
  <c r="W71" i="19"/>
  <c r="X71" i="19"/>
  <c r="Z71" i="19"/>
  <c r="AA71" i="19"/>
  <c r="AB71" i="19" s="1"/>
  <c r="A72" i="19"/>
  <c r="C72" i="19"/>
  <c r="D72" i="19"/>
  <c r="E72" i="19"/>
  <c r="I72" i="19"/>
  <c r="J72" i="19" s="1"/>
  <c r="AG72" i="19" s="1"/>
  <c r="K72" i="19" a="1"/>
  <c r="K72" i="19" s="1"/>
  <c r="L72" i="19" s="1"/>
  <c r="N72" i="19"/>
  <c r="O72" i="19"/>
  <c r="P72" i="19"/>
  <c r="T72" i="19"/>
  <c r="W72" i="19"/>
  <c r="X72" i="19"/>
  <c r="Z72" i="19" s="1"/>
  <c r="AA72" i="19"/>
  <c r="AB72" i="19" s="1"/>
  <c r="A73" i="19"/>
  <c r="C73" i="19"/>
  <c r="D73" i="19"/>
  <c r="E73" i="19"/>
  <c r="I73" i="19"/>
  <c r="J73" i="19" s="1"/>
  <c r="K73" i="19" a="1"/>
  <c r="K73" i="19" s="1"/>
  <c r="L73" i="19" s="1"/>
  <c r="N73" i="19"/>
  <c r="O73" i="19"/>
  <c r="P73" i="19"/>
  <c r="U73" i="19"/>
  <c r="T73" i="19"/>
  <c r="W73" i="19"/>
  <c r="X73" i="19"/>
  <c r="Z73" i="19" s="1"/>
  <c r="AA73" i="19"/>
  <c r="AB73" i="19" s="1"/>
  <c r="A74" i="19"/>
  <c r="C74" i="19"/>
  <c r="D74" i="19"/>
  <c r="E74" i="19"/>
  <c r="I74" i="19"/>
  <c r="J74" i="19" s="1"/>
  <c r="K74" i="19" a="1"/>
  <c r="K74" i="19" s="1"/>
  <c r="L74" i="19" s="1"/>
  <c r="N74" i="19"/>
  <c r="O74" i="19"/>
  <c r="P74" i="19"/>
  <c r="T74" i="19"/>
  <c r="W74" i="19"/>
  <c r="X74" i="19"/>
  <c r="Z74" i="19" s="1"/>
  <c r="AA74" i="19"/>
  <c r="AB74" i="19" s="1"/>
  <c r="A75" i="19"/>
  <c r="C75" i="19"/>
  <c r="D75" i="19"/>
  <c r="E75" i="19"/>
  <c r="I75" i="19"/>
  <c r="J75" i="19" s="1"/>
  <c r="AG75" i="19" s="1"/>
  <c r="K75" i="19" a="1"/>
  <c r="K75" i="19" s="1"/>
  <c r="L75" i="19" s="1"/>
  <c r="N75" i="19"/>
  <c r="O75" i="19"/>
  <c r="P75" i="19"/>
  <c r="U75" i="19"/>
  <c r="T75" i="19"/>
  <c r="W75" i="19"/>
  <c r="X75" i="19"/>
  <c r="Z75" i="19"/>
  <c r="AA75" i="19"/>
  <c r="AB75" i="19" s="1"/>
  <c r="A76" i="19"/>
  <c r="C76" i="19"/>
  <c r="D76" i="19"/>
  <c r="E76" i="19"/>
  <c r="I76" i="19"/>
  <c r="J76" i="19" s="1"/>
  <c r="K76" i="19" a="1"/>
  <c r="K76" i="19" s="1"/>
  <c r="L76" i="19" s="1"/>
  <c r="N76" i="19"/>
  <c r="O76" i="19"/>
  <c r="P76" i="19"/>
  <c r="T76" i="19"/>
  <c r="W76" i="19"/>
  <c r="X76" i="19"/>
  <c r="Z76" i="19"/>
  <c r="AA76" i="19"/>
  <c r="AB76" i="19" s="1"/>
  <c r="A77" i="19"/>
  <c r="C77" i="19"/>
  <c r="D77" i="19"/>
  <c r="E77" i="19"/>
  <c r="I77" i="19"/>
  <c r="J77" i="19" s="1"/>
  <c r="AG77" i="19" s="1"/>
  <c r="K77" i="19" a="1"/>
  <c r="K77" i="19" s="1"/>
  <c r="L77" i="19" s="1"/>
  <c r="N77" i="19"/>
  <c r="O77" i="19"/>
  <c r="P77" i="19"/>
  <c r="T77" i="19"/>
  <c r="W77" i="19"/>
  <c r="X77" i="19"/>
  <c r="Z77" i="19"/>
  <c r="AA77" i="19"/>
  <c r="AB77" i="19" s="1"/>
  <c r="A78" i="19"/>
  <c r="C78" i="19"/>
  <c r="D78" i="19"/>
  <c r="E78" i="19"/>
  <c r="I78" i="19"/>
  <c r="J78" i="19" s="1"/>
  <c r="K78" i="19" a="1"/>
  <c r="K78" i="19" s="1"/>
  <c r="L78" i="19" s="1"/>
  <c r="N78" i="19"/>
  <c r="O78" i="19"/>
  <c r="P78" i="19"/>
  <c r="T78" i="19"/>
  <c r="W78" i="19"/>
  <c r="X78" i="19"/>
  <c r="Z78" i="19" s="1"/>
  <c r="AA78" i="19"/>
  <c r="AB78" i="19" s="1"/>
  <c r="A79" i="19"/>
  <c r="C79" i="19"/>
  <c r="D79" i="19"/>
  <c r="E79" i="19"/>
  <c r="I79" i="19"/>
  <c r="J79" i="19" s="1"/>
  <c r="K79" i="19" a="1"/>
  <c r="K79" i="19" s="1"/>
  <c r="L79" i="19" s="1"/>
  <c r="N79" i="19"/>
  <c r="O79" i="19"/>
  <c r="P79" i="19"/>
  <c r="U79" i="19"/>
  <c r="T79" i="19"/>
  <c r="W79" i="19"/>
  <c r="X79" i="19"/>
  <c r="Z79" i="19" s="1"/>
  <c r="AA79" i="19"/>
  <c r="AB79" i="19" s="1"/>
  <c r="A80" i="19"/>
  <c r="C80" i="19"/>
  <c r="D80" i="19"/>
  <c r="E80" i="19"/>
  <c r="I80" i="19"/>
  <c r="J80" i="19" s="1"/>
  <c r="K80" i="19" a="1"/>
  <c r="K80" i="19" s="1"/>
  <c r="L80" i="19" s="1"/>
  <c r="N80" i="19"/>
  <c r="O80" i="19"/>
  <c r="P80" i="19"/>
  <c r="U80" i="19"/>
  <c r="T80" i="19"/>
  <c r="W80" i="19"/>
  <c r="X80" i="19"/>
  <c r="Z80" i="19" s="1"/>
  <c r="AA80" i="19"/>
  <c r="AB80" i="19" s="1"/>
  <c r="A81" i="19"/>
  <c r="C81" i="19"/>
  <c r="D81" i="19"/>
  <c r="E81" i="19"/>
  <c r="I81" i="19"/>
  <c r="J81" i="19" s="1"/>
  <c r="K81" i="19" a="1"/>
  <c r="K81" i="19" s="1"/>
  <c r="L81" i="19" s="1"/>
  <c r="N81" i="19"/>
  <c r="O81" i="19"/>
  <c r="P81" i="19"/>
  <c r="U81" i="19"/>
  <c r="T81" i="19"/>
  <c r="W81" i="19"/>
  <c r="X81" i="19"/>
  <c r="Z81" i="19" s="1"/>
  <c r="AA81" i="19"/>
  <c r="AB81" i="19" s="1"/>
  <c r="A82" i="19"/>
  <c r="C82" i="19"/>
  <c r="D82" i="19"/>
  <c r="E82" i="19"/>
  <c r="I82" i="19"/>
  <c r="J82" i="19" s="1"/>
  <c r="AG82" i="19" s="1"/>
  <c r="K82" i="19" a="1"/>
  <c r="K82" i="19" s="1"/>
  <c r="L82" i="19" s="1"/>
  <c r="N82" i="19"/>
  <c r="O82" i="19"/>
  <c r="P82" i="19"/>
  <c r="T82" i="19"/>
  <c r="W82" i="19"/>
  <c r="X82" i="19"/>
  <c r="Z82" i="19" s="1"/>
  <c r="AA82" i="19"/>
  <c r="AB82" i="19" s="1"/>
  <c r="A83" i="19"/>
  <c r="C83" i="19"/>
  <c r="D83" i="19"/>
  <c r="E83" i="19"/>
  <c r="I83" i="19"/>
  <c r="J83" i="19" s="1"/>
  <c r="K83" i="19" a="1"/>
  <c r="K83" i="19" s="1"/>
  <c r="L83" i="19" s="1"/>
  <c r="N83" i="19"/>
  <c r="O83" i="19"/>
  <c r="P83" i="19"/>
  <c r="U83" i="19"/>
  <c r="T83" i="19"/>
  <c r="W83" i="19"/>
  <c r="X83" i="19"/>
  <c r="Z83" i="19" s="1"/>
  <c r="AA83" i="19"/>
  <c r="AB83" i="19" s="1"/>
  <c r="A84" i="19"/>
  <c r="C84" i="19"/>
  <c r="D84" i="19"/>
  <c r="E84" i="19"/>
  <c r="I84" i="19"/>
  <c r="J84" i="19" s="1"/>
  <c r="K84" i="19" a="1"/>
  <c r="K84" i="19" s="1"/>
  <c r="N84" i="19"/>
  <c r="O84" i="19"/>
  <c r="P84" i="19"/>
  <c r="U84" i="19"/>
  <c r="T84" i="19"/>
  <c r="W84" i="19"/>
  <c r="X84" i="19"/>
  <c r="Z84" i="19" s="1"/>
  <c r="AA84" i="19"/>
  <c r="AB84" i="19" s="1"/>
  <c r="A85" i="19"/>
  <c r="C85" i="19"/>
  <c r="D85" i="19"/>
  <c r="E85" i="19"/>
  <c r="I85" i="19"/>
  <c r="J85" i="19" s="1"/>
  <c r="K85" i="19" a="1"/>
  <c r="K85" i="19" s="1"/>
  <c r="L85" i="19" s="1"/>
  <c r="N85" i="19"/>
  <c r="O85" i="19"/>
  <c r="P85" i="19"/>
  <c r="U85" i="19"/>
  <c r="T85" i="19"/>
  <c r="W85" i="19"/>
  <c r="X85" i="19"/>
  <c r="Z85" i="19"/>
  <c r="AA85" i="19"/>
  <c r="AB85" i="19" s="1"/>
  <c r="A86" i="19"/>
  <c r="C86" i="19"/>
  <c r="D86" i="19"/>
  <c r="E86" i="19"/>
  <c r="I86" i="19"/>
  <c r="J86" i="19" s="1"/>
  <c r="K86" i="19" a="1"/>
  <c r="K86" i="19" s="1"/>
  <c r="L86" i="19" s="1"/>
  <c r="N86" i="19"/>
  <c r="O86" i="19"/>
  <c r="P86" i="19"/>
  <c r="U86" i="19"/>
  <c r="T86" i="19"/>
  <c r="W86" i="19"/>
  <c r="X86" i="19"/>
  <c r="Z86" i="19"/>
  <c r="AA86" i="19"/>
  <c r="AB86" i="19" s="1"/>
  <c r="A87" i="19"/>
  <c r="C87" i="19"/>
  <c r="D87" i="19"/>
  <c r="E87" i="19"/>
  <c r="I87" i="19"/>
  <c r="J87" i="19" s="1"/>
  <c r="AG87" i="19" s="1"/>
  <c r="K87" i="19" a="1"/>
  <c r="K87" i="19" s="1"/>
  <c r="L87" i="19" s="1"/>
  <c r="N87" i="19"/>
  <c r="O87" i="19"/>
  <c r="P87" i="19"/>
  <c r="U87" i="19"/>
  <c r="T87" i="19"/>
  <c r="W87" i="19"/>
  <c r="X87" i="19"/>
  <c r="Z87" i="19"/>
  <c r="AA87" i="19"/>
  <c r="AB87" i="19" s="1"/>
  <c r="A88" i="19"/>
  <c r="C88" i="19"/>
  <c r="D88" i="19"/>
  <c r="E88" i="19"/>
  <c r="I88" i="19"/>
  <c r="J88" i="19" s="1"/>
  <c r="AG88" i="19" s="1"/>
  <c r="K88" i="19" a="1"/>
  <c r="K88" i="19" s="1"/>
  <c r="L88" i="19" s="1"/>
  <c r="N88" i="19"/>
  <c r="O88" i="19"/>
  <c r="P88" i="19"/>
  <c r="U88" i="19"/>
  <c r="T88" i="19"/>
  <c r="W88" i="19"/>
  <c r="X88" i="19"/>
  <c r="Z88" i="19" s="1"/>
  <c r="AA88" i="19"/>
  <c r="AB88" i="19" s="1"/>
  <c r="A89" i="19"/>
  <c r="C89" i="19"/>
  <c r="D89" i="19"/>
  <c r="E89" i="19"/>
  <c r="I89" i="19"/>
  <c r="J89" i="19" s="1"/>
  <c r="K89" i="19" a="1"/>
  <c r="K89" i="19" s="1"/>
  <c r="L89" i="19" s="1"/>
  <c r="N89" i="19"/>
  <c r="O89" i="19"/>
  <c r="P89" i="19"/>
  <c r="U89" i="19"/>
  <c r="T89" i="19"/>
  <c r="W89" i="19"/>
  <c r="X89" i="19"/>
  <c r="Z89" i="19" s="1"/>
  <c r="AA89" i="19"/>
  <c r="AB89" i="19" s="1"/>
  <c r="A90" i="19"/>
  <c r="C90" i="19"/>
  <c r="D90" i="19"/>
  <c r="E90" i="19"/>
  <c r="I90" i="19"/>
  <c r="J90" i="19" s="1"/>
  <c r="K90" i="19" a="1"/>
  <c r="K90" i="19" s="1"/>
  <c r="L90" i="19" s="1"/>
  <c r="N90" i="19"/>
  <c r="O90" i="19"/>
  <c r="P90" i="19"/>
  <c r="U90" i="19"/>
  <c r="T90" i="19"/>
  <c r="W90" i="19"/>
  <c r="X90" i="19"/>
  <c r="Z90" i="19" s="1"/>
  <c r="AA90" i="19"/>
  <c r="AB90" i="19" s="1"/>
  <c r="A91" i="19"/>
  <c r="C91" i="19"/>
  <c r="D91" i="19"/>
  <c r="E91" i="19"/>
  <c r="I91" i="19"/>
  <c r="J91" i="19" s="1"/>
  <c r="K91" i="19" a="1"/>
  <c r="K91" i="19" s="1"/>
  <c r="L91" i="19" s="1"/>
  <c r="N91" i="19"/>
  <c r="O91" i="19"/>
  <c r="P91" i="19"/>
  <c r="U91" i="19"/>
  <c r="T91" i="19"/>
  <c r="W91" i="19"/>
  <c r="X91" i="19"/>
  <c r="Z91" i="19"/>
  <c r="AA91" i="19"/>
  <c r="AB91" i="19" s="1"/>
  <c r="A92" i="19"/>
  <c r="C92" i="19"/>
  <c r="D92" i="19"/>
  <c r="E92" i="19"/>
  <c r="I92" i="19"/>
  <c r="J92" i="19" s="1"/>
  <c r="K92" i="19" a="1"/>
  <c r="K92" i="19" s="1"/>
  <c r="L92" i="19" s="1"/>
  <c r="N92" i="19"/>
  <c r="O92" i="19"/>
  <c r="P92" i="19"/>
  <c r="T92" i="19"/>
  <c r="W92" i="19"/>
  <c r="X92" i="19"/>
  <c r="Z92" i="19"/>
  <c r="AA92" i="19"/>
  <c r="AB92" i="19" s="1"/>
  <c r="A93" i="19"/>
  <c r="C93" i="19"/>
  <c r="D93" i="19"/>
  <c r="E93" i="19"/>
  <c r="I93" i="19"/>
  <c r="J93" i="19" s="1"/>
  <c r="K93" i="19" a="1"/>
  <c r="K93" i="19" s="1"/>
  <c r="L93" i="19" s="1"/>
  <c r="N93" i="19"/>
  <c r="O93" i="19"/>
  <c r="P93" i="19"/>
  <c r="T93" i="19"/>
  <c r="W93" i="19"/>
  <c r="X93" i="19"/>
  <c r="Z93" i="19"/>
  <c r="AA93" i="19"/>
  <c r="AB93" i="19" s="1"/>
  <c r="A94" i="19"/>
  <c r="C94" i="19"/>
  <c r="D94" i="19"/>
  <c r="E94" i="19"/>
  <c r="I94" i="19"/>
  <c r="J94" i="19" s="1"/>
  <c r="AG94" i="19" s="1"/>
  <c r="K94" i="19" a="1"/>
  <c r="K94" i="19" s="1"/>
  <c r="L94" i="19" s="1"/>
  <c r="N94" i="19"/>
  <c r="O94" i="19"/>
  <c r="P94" i="19"/>
  <c r="U94" i="19"/>
  <c r="T94" i="19"/>
  <c r="W94" i="19"/>
  <c r="X94" i="19"/>
  <c r="Z94" i="19" s="1"/>
  <c r="AA94" i="19"/>
  <c r="AB94" i="19" s="1"/>
  <c r="A95" i="19"/>
  <c r="C95" i="19"/>
  <c r="D95" i="19"/>
  <c r="E95" i="19"/>
  <c r="I95" i="19"/>
  <c r="J95" i="19" s="1"/>
  <c r="K95" i="19" a="1"/>
  <c r="K95" i="19" s="1"/>
  <c r="L95" i="19" s="1"/>
  <c r="N95" i="19"/>
  <c r="O95" i="19"/>
  <c r="P95" i="19"/>
  <c r="T95" i="19"/>
  <c r="W95" i="19"/>
  <c r="X95" i="19"/>
  <c r="Z95" i="19"/>
  <c r="AA95" i="19"/>
  <c r="AB95" i="19" s="1"/>
  <c r="A96" i="19"/>
  <c r="C96" i="19"/>
  <c r="D96" i="19"/>
  <c r="E96" i="19"/>
  <c r="I96" i="19"/>
  <c r="J96" i="19" s="1"/>
  <c r="AG96" i="19" s="1"/>
  <c r="K96" i="19" a="1"/>
  <c r="K96" i="19" s="1"/>
  <c r="L96" i="19" s="1"/>
  <c r="N96" i="19"/>
  <c r="O96" i="19"/>
  <c r="P96" i="19"/>
  <c r="U96" i="19"/>
  <c r="T96" i="19"/>
  <c r="W96" i="19"/>
  <c r="X96" i="19"/>
  <c r="Z96" i="19"/>
  <c r="AA96" i="19"/>
  <c r="AB96" i="19" s="1"/>
  <c r="A97" i="19"/>
  <c r="C97" i="19"/>
  <c r="D97" i="19"/>
  <c r="E97" i="19"/>
  <c r="I97" i="19"/>
  <c r="J97" i="19" s="1"/>
  <c r="K97" i="19" a="1"/>
  <c r="K97" i="19" s="1"/>
  <c r="L97" i="19" s="1"/>
  <c r="N97" i="19"/>
  <c r="O97" i="19"/>
  <c r="P97" i="19"/>
  <c r="U97" i="19"/>
  <c r="T97" i="19"/>
  <c r="W97" i="19"/>
  <c r="X97" i="19"/>
  <c r="Z97" i="19"/>
  <c r="AA97" i="19"/>
  <c r="AB97" i="19" s="1"/>
  <c r="A98" i="19"/>
  <c r="C98" i="19"/>
  <c r="D98" i="19"/>
  <c r="E98" i="19"/>
  <c r="I98" i="19"/>
  <c r="J98" i="19" s="1"/>
  <c r="K98" i="19" a="1"/>
  <c r="K98" i="19" s="1"/>
  <c r="L98" i="19" s="1"/>
  <c r="N98" i="19"/>
  <c r="O98" i="19"/>
  <c r="P98" i="19"/>
  <c r="U98" i="19"/>
  <c r="T98" i="19"/>
  <c r="W98" i="19"/>
  <c r="X98" i="19"/>
  <c r="Z98" i="19" s="1"/>
  <c r="AA98" i="19"/>
  <c r="AB98" i="19" s="1"/>
  <c r="A99" i="19"/>
  <c r="C99" i="19"/>
  <c r="D99" i="19"/>
  <c r="E99" i="19"/>
  <c r="I99" i="19"/>
  <c r="J99" i="19" s="1"/>
  <c r="K99" i="19" a="1"/>
  <c r="K99" i="19" s="1"/>
  <c r="L99" i="19" s="1"/>
  <c r="N99" i="19"/>
  <c r="O99" i="19"/>
  <c r="P99" i="19"/>
  <c r="U99" i="19"/>
  <c r="T99" i="19"/>
  <c r="W99" i="19"/>
  <c r="X99" i="19"/>
  <c r="Z99" i="19"/>
  <c r="AA99" i="19"/>
  <c r="AB99" i="19" s="1"/>
  <c r="A100" i="19"/>
  <c r="C100" i="19"/>
  <c r="D100" i="19"/>
  <c r="E100" i="19"/>
  <c r="I100" i="19"/>
  <c r="J100" i="19" s="1"/>
  <c r="K100" i="19" a="1"/>
  <c r="K100" i="19" s="1"/>
  <c r="L100" i="19" s="1"/>
  <c r="N100" i="19"/>
  <c r="O100" i="19"/>
  <c r="P100" i="19"/>
  <c r="U100" i="19"/>
  <c r="T100" i="19"/>
  <c r="W100" i="19"/>
  <c r="X100" i="19"/>
  <c r="Z100" i="19" s="1"/>
  <c r="AA100" i="19"/>
  <c r="AB100" i="19" s="1"/>
  <c r="A101" i="19"/>
  <c r="C101" i="19"/>
  <c r="D101" i="19"/>
  <c r="E101" i="19"/>
  <c r="I101" i="19"/>
  <c r="J101" i="19" s="1"/>
  <c r="AG101" i="19" s="1"/>
  <c r="K101" i="19" a="1"/>
  <c r="K101" i="19" s="1"/>
  <c r="L101" i="19" s="1"/>
  <c r="N101" i="19"/>
  <c r="O101" i="19"/>
  <c r="P101" i="19"/>
  <c r="U101" i="19"/>
  <c r="T101" i="19"/>
  <c r="W101" i="19"/>
  <c r="X101" i="19"/>
  <c r="Z101" i="19" s="1"/>
  <c r="AA101" i="19"/>
  <c r="AB101" i="19" s="1"/>
  <c r="A102" i="19"/>
  <c r="C102" i="19"/>
  <c r="D102" i="19"/>
  <c r="E102" i="19"/>
  <c r="I102" i="19"/>
  <c r="J102" i="19" s="1"/>
  <c r="K102" i="19" a="1"/>
  <c r="K102" i="19" s="1"/>
  <c r="L102" i="19" s="1"/>
  <c r="N102" i="19"/>
  <c r="O102" i="19"/>
  <c r="P102" i="19"/>
  <c r="U102" i="19"/>
  <c r="T102" i="19"/>
  <c r="W102" i="19"/>
  <c r="X102" i="19"/>
  <c r="Z102" i="19" s="1"/>
  <c r="AA102" i="19"/>
  <c r="AB102" i="19" s="1"/>
  <c r="A103" i="19"/>
  <c r="C103" i="19"/>
  <c r="D103" i="19"/>
  <c r="E103" i="19"/>
  <c r="I103" i="19"/>
  <c r="J103" i="19" s="1"/>
  <c r="K103" i="19" a="1"/>
  <c r="K103" i="19" s="1"/>
  <c r="L103" i="19" s="1"/>
  <c r="N103" i="19"/>
  <c r="O103" i="19"/>
  <c r="P103" i="19"/>
  <c r="U103" i="19"/>
  <c r="T103" i="19"/>
  <c r="W103" i="19"/>
  <c r="X103" i="19"/>
  <c r="Z103" i="19" s="1"/>
  <c r="AA103" i="19"/>
  <c r="AB103" i="19" s="1"/>
  <c r="A104" i="19"/>
  <c r="C104" i="19"/>
  <c r="D104" i="19"/>
  <c r="E104" i="19"/>
  <c r="I104" i="19"/>
  <c r="J104" i="19" s="1"/>
  <c r="K104" i="19" a="1"/>
  <c r="K104" i="19" s="1"/>
  <c r="L104" i="19" s="1"/>
  <c r="N104" i="19"/>
  <c r="O104" i="19"/>
  <c r="P104" i="19"/>
  <c r="U104" i="19"/>
  <c r="T104" i="19"/>
  <c r="W104" i="19"/>
  <c r="X104" i="19"/>
  <c r="Z104" i="19"/>
  <c r="AA104" i="19"/>
  <c r="AB104" i="19" s="1"/>
  <c r="A105" i="19"/>
  <c r="C105" i="19"/>
  <c r="D105" i="19"/>
  <c r="E105" i="19"/>
  <c r="I105" i="19"/>
  <c r="J105" i="19" s="1"/>
  <c r="K105" i="19" a="1"/>
  <c r="K105" i="19" s="1"/>
  <c r="L105" i="19" s="1"/>
  <c r="N105" i="19"/>
  <c r="O105" i="19"/>
  <c r="P105" i="19"/>
  <c r="T105" i="19"/>
  <c r="W105" i="19"/>
  <c r="X105" i="19"/>
  <c r="Z105" i="19" s="1"/>
  <c r="AA105" i="19"/>
  <c r="AB105" i="19" s="1"/>
  <c r="A106" i="19"/>
  <c r="C106" i="19"/>
  <c r="D106" i="19"/>
  <c r="E106" i="19"/>
  <c r="I106" i="19"/>
  <c r="J106" i="19" s="1"/>
  <c r="K106" i="19" a="1"/>
  <c r="K106" i="19" s="1"/>
  <c r="L106" i="19" s="1"/>
  <c r="N106" i="19"/>
  <c r="O106" i="19"/>
  <c r="P106" i="19"/>
  <c r="U106" i="19"/>
  <c r="T106" i="19"/>
  <c r="W106" i="19"/>
  <c r="X106" i="19"/>
  <c r="Z106" i="19"/>
  <c r="AA106" i="19"/>
  <c r="AB106" i="19" s="1"/>
  <c r="A107" i="19"/>
  <c r="C107" i="19"/>
  <c r="D107" i="19"/>
  <c r="E107" i="19"/>
  <c r="I107" i="19"/>
  <c r="J107" i="19" s="1"/>
  <c r="K107" i="19" a="1"/>
  <c r="K107" i="19" s="1"/>
  <c r="L107" i="19" s="1"/>
  <c r="N107" i="19"/>
  <c r="O107" i="19"/>
  <c r="P107" i="19"/>
  <c r="U107" i="19"/>
  <c r="T107" i="19"/>
  <c r="W107" i="19"/>
  <c r="X107" i="19"/>
  <c r="Z107" i="19" s="1"/>
  <c r="AA107" i="19"/>
  <c r="AB107" i="19" s="1"/>
  <c r="A108" i="19"/>
  <c r="C108" i="19"/>
  <c r="D108" i="19"/>
  <c r="E108" i="19"/>
  <c r="I108" i="19"/>
  <c r="J108" i="19" s="1"/>
  <c r="K108" i="19" a="1"/>
  <c r="K108" i="19" s="1"/>
  <c r="L108" i="19" s="1"/>
  <c r="N108" i="19"/>
  <c r="O108" i="19"/>
  <c r="P108" i="19"/>
  <c r="U108" i="19"/>
  <c r="T108" i="19"/>
  <c r="W108" i="19"/>
  <c r="X108" i="19"/>
  <c r="Z108" i="19" s="1"/>
  <c r="AA108" i="19"/>
  <c r="AB108" i="19" s="1"/>
  <c r="A109" i="19"/>
  <c r="C109" i="19"/>
  <c r="D109" i="19"/>
  <c r="E109" i="19"/>
  <c r="I109" i="19"/>
  <c r="J109" i="19" s="1"/>
  <c r="K109" i="19" a="1"/>
  <c r="K109" i="19" s="1"/>
  <c r="L109" i="19" s="1"/>
  <c r="N109" i="19"/>
  <c r="O109" i="19"/>
  <c r="P109" i="19"/>
  <c r="U109" i="19"/>
  <c r="T109" i="19"/>
  <c r="W109" i="19"/>
  <c r="X109" i="19"/>
  <c r="Z109" i="19" s="1"/>
  <c r="AA109" i="19"/>
  <c r="AB109" i="19" s="1"/>
  <c r="A110" i="19"/>
  <c r="C110" i="19"/>
  <c r="D110" i="19"/>
  <c r="E110" i="19"/>
  <c r="I110" i="19"/>
  <c r="J110" i="19" s="1"/>
  <c r="K110" i="19" a="1"/>
  <c r="K110" i="19" s="1"/>
  <c r="L110" i="19" s="1"/>
  <c r="N110" i="19"/>
  <c r="O110" i="19"/>
  <c r="P110" i="19"/>
  <c r="U110" i="19"/>
  <c r="T110" i="19"/>
  <c r="W110" i="19"/>
  <c r="X110" i="19"/>
  <c r="Z110" i="19" s="1"/>
  <c r="AA110" i="19"/>
  <c r="AB110" i="19" s="1"/>
  <c r="A111" i="19"/>
  <c r="C111" i="19"/>
  <c r="D111" i="19"/>
  <c r="E111" i="19"/>
  <c r="I111" i="19"/>
  <c r="J111" i="19" s="1"/>
  <c r="K111" i="19" a="1"/>
  <c r="K111" i="19" s="1"/>
  <c r="L111" i="19" s="1"/>
  <c r="N111" i="19"/>
  <c r="O111" i="19"/>
  <c r="P111" i="19"/>
  <c r="T111" i="19"/>
  <c r="W111" i="19"/>
  <c r="X111" i="19"/>
  <c r="Z111" i="19"/>
  <c r="AA111" i="19"/>
  <c r="AB111" i="19" s="1"/>
  <c r="A112" i="19"/>
  <c r="C112" i="19"/>
  <c r="D112" i="19"/>
  <c r="E112" i="19"/>
  <c r="I112" i="19"/>
  <c r="J112" i="19" s="1"/>
  <c r="K112" i="19" a="1"/>
  <c r="K112" i="19" s="1"/>
  <c r="N112" i="19"/>
  <c r="O112" i="19"/>
  <c r="P112" i="19"/>
  <c r="U112" i="19"/>
  <c r="T112" i="19"/>
  <c r="W112" i="19"/>
  <c r="X112" i="19"/>
  <c r="Z112" i="19"/>
  <c r="AA112" i="19"/>
  <c r="AB112" i="19" s="1"/>
  <c r="A113" i="19"/>
  <c r="C113" i="19"/>
  <c r="D113" i="19"/>
  <c r="E113" i="19"/>
  <c r="I113" i="19"/>
  <c r="J113" i="19" s="1"/>
  <c r="K113" i="19" a="1"/>
  <c r="K113" i="19" s="1"/>
  <c r="N113" i="19"/>
  <c r="O113" i="19"/>
  <c r="P113" i="19"/>
  <c r="T113" i="19"/>
  <c r="W113" i="19"/>
  <c r="X113" i="19"/>
  <c r="Z113" i="19"/>
  <c r="AA113" i="19"/>
  <c r="AB113" i="19" s="1"/>
  <c r="A114" i="19"/>
  <c r="C114" i="19"/>
  <c r="D114" i="19"/>
  <c r="E114" i="19"/>
  <c r="I114" i="19"/>
  <c r="J114" i="19" s="1"/>
  <c r="K114" i="19" a="1"/>
  <c r="K114" i="19" s="1"/>
  <c r="N114" i="19"/>
  <c r="O114" i="19"/>
  <c r="P114" i="19"/>
  <c r="U114" i="19"/>
  <c r="T114" i="19"/>
  <c r="W114" i="19"/>
  <c r="X114" i="19"/>
  <c r="Z114" i="19"/>
  <c r="AA114" i="19"/>
  <c r="AB114" i="19" s="1"/>
  <c r="A115" i="19"/>
  <c r="C115" i="19"/>
  <c r="D115" i="19"/>
  <c r="E115" i="19"/>
  <c r="I115" i="19"/>
  <c r="J115" i="19" s="1"/>
  <c r="K115" i="19" a="1"/>
  <c r="K115" i="19" s="1"/>
  <c r="L115" i="19" s="1"/>
  <c r="N115" i="19"/>
  <c r="O115" i="19"/>
  <c r="P115" i="19"/>
  <c r="T115" i="19"/>
  <c r="W115" i="19"/>
  <c r="X115" i="19"/>
  <c r="Z115" i="19" s="1"/>
  <c r="AA115" i="19"/>
  <c r="AB115" i="19" s="1"/>
  <c r="A116" i="19"/>
  <c r="C116" i="19"/>
  <c r="D116" i="19"/>
  <c r="E116" i="19"/>
  <c r="I116" i="19"/>
  <c r="J116" i="19" s="1"/>
  <c r="K116" i="19" a="1"/>
  <c r="K116" i="19" s="1"/>
  <c r="L116" i="19" s="1"/>
  <c r="N116" i="19"/>
  <c r="O116" i="19"/>
  <c r="P116" i="19"/>
  <c r="U116" i="19"/>
  <c r="T116" i="19"/>
  <c r="W116" i="19"/>
  <c r="X116" i="19"/>
  <c r="Z116" i="19"/>
  <c r="AA116" i="19"/>
  <c r="AB116" i="19" s="1"/>
  <c r="A117" i="19"/>
  <c r="C117" i="19"/>
  <c r="D117" i="19"/>
  <c r="E117" i="19"/>
  <c r="I117" i="19"/>
  <c r="J117" i="19" s="1"/>
  <c r="K117" i="19" a="1"/>
  <c r="K117" i="19" s="1"/>
  <c r="L117" i="19" s="1"/>
  <c r="N117" i="19"/>
  <c r="O117" i="19"/>
  <c r="P117" i="19"/>
  <c r="T117" i="19"/>
  <c r="W117" i="19"/>
  <c r="X117" i="19"/>
  <c r="Z117" i="19"/>
  <c r="AA117" i="19"/>
  <c r="AB117" i="19" s="1"/>
  <c r="A118" i="19"/>
  <c r="C118" i="19"/>
  <c r="D118" i="19"/>
  <c r="E118" i="19"/>
  <c r="I118" i="19"/>
  <c r="J118" i="19" s="1"/>
  <c r="AG118" i="19" s="1"/>
  <c r="K118" i="19" a="1"/>
  <c r="K118" i="19" s="1"/>
  <c r="L118" i="19" s="1"/>
  <c r="N118" i="19"/>
  <c r="O118" i="19"/>
  <c r="P118" i="19"/>
  <c r="U118" i="19"/>
  <c r="T118" i="19"/>
  <c r="W118" i="19"/>
  <c r="X118" i="19"/>
  <c r="Z118" i="19"/>
  <c r="AA118" i="19"/>
  <c r="AB118" i="19" s="1"/>
  <c r="A119" i="19"/>
  <c r="C119" i="19"/>
  <c r="D119" i="19"/>
  <c r="E119" i="19"/>
  <c r="I119" i="19"/>
  <c r="J119" i="19" s="1"/>
  <c r="K119" i="19" a="1"/>
  <c r="K119" i="19" s="1"/>
  <c r="L119" i="19" s="1"/>
  <c r="N119" i="19"/>
  <c r="O119" i="19"/>
  <c r="P119" i="19"/>
  <c r="U119" i="19"/>
  <c r="T119" i="19"/>
  <c r="W119" i="19"/>
  <c r="X119" i="19"/>
  <c r="Z119" i="19"/>
  <c r="AA119" i="19"/>
  <c r="AB119" i="19" s="1"/>
  <c r="A120" i="19"/>
  <c r="C120" i="19"/>
  <c r="D120" i="19"/>
  <c r="E120" i="19"/>
  <c r="I120" i="19"/>
  <c r="J120" i="19" s="1"/>
  <c r="K120" i="19" a="1"/>
  <c r="K120" i="19" s="1"/>
  <c r="L120" i="19" s="1"/>
  <c r="N120" i="19"/>
  <c r="O120" i="19"/>
  <c r="P120" i="19"/>
  <c r="T120" i="19"/>
  <c r="W120" i="19"/>
  <c r="X120" i="19"/>
  <c r="Z120" i="19" s="1"/>
  <c r="AA120" i="19"/>
  <c r="AB120" i="19" s="1"/>
  <c r="A121" i="19"/>
  <c r="C121" i="19"/>
  <c r="D121" i="19"/>
  <c r="E121" i="19"/>
  <c r="I121" i="19"/>
  <c r="J121" i="19" s="1"/>
  <c r="K121" i="19" a="1"/>
  <c r="K121" i="19" s="1"/>
  <c r="L121" i="19" s="1"/>
  <c r="N121" i="19"/>
  <c r="O121" i="19"/>
  <c r="P121" i="19"/>
  <c r="U121" i="19"/>
  <c r="T121" i="19"/>
  <c r="W121" i="19"/>
  <c r="X121" i="19"/>
  <c r="Z121" i="19" s="1"/>
  <c r="AA121" i="19"/>
  <c r="AB121" i="19" s="1"/>
  <c r="A122" i="19"/>
  <c r="C122" i="19"/>
  <c r="D122" i="19"/>
  <c r="E122" i="19"/>
  <c r="I122" i="19"/>
  <c r="J122" i="19" s="1"/>
  <c r="AG122" i="19" s="1"/>
  <c r="K122" i="19" a="1"/>
  <c r="K122" i="19" s="1"/>
  <c r="L122" i="19" s="1"/>
  <c r="N122" i="19"/>
  <c r="O122" i="19"/>
  <c r="P122" i="19"/>
  <c r="U122" i="19"/>
  <c r="T122" i="19"/>
  <c r="W122" i="19"/>
  <c r="X122" i="19"/>
  <c r="Z122" i="19"/>
  <c r="AA122" i="19"/>
  <c r="AB122" i="19" s="1"/>
  <c r="A123" i="19"/>
  <c r="C123" i="19"/>
  <c r="D123" i="19"/>
  <c r="E123" i="19"/>
  <c r="I123" i="19"/>
  <c r="J123" i="19" s="1"/>
  <c r="AG123" i="19" s="1"/>
  <c r="K123" i="19" a="1"/>
  <c r="K123" i="19" s="1"/>
  <c r="L123" i="19" s="1"/>
  <c r="N123" i="19"/>
  <c r="O123" i="19"/>
  <c r="P123" i="19"/>
  <c r="U123" i="19"/>
  <c r="T123" i="19"/>
  <c r="W123" i="19"/>
  <c r="X123" i="19"/>
  <c r="Z123" i="19" s="1"/>
  <c r="AA123" i="19"/>
  <c r="AB123" i="19" s="1"/>
  <c r="A124" i="19"/>
  <c r="C124" i="19"/>
  <c r="D124" i="19"/>
  <c r="E124" i="19"/>
  <c r="I124" i="19"/>
  <c r="J124" i="19" s="1"/>
  <c r="AG124" i="19" s="1"/>
  <c r="K124" i="19" a="1"/>
  <c r="K124" i="19" s="1"/>
  <c r="L124" i="19" s="1"/>
  <c r="N124" i="19"/>
  <c r="O124" i="19"/>
  <c r="P124" i="19"/>
  <c r="U124" i="19"/>
  <c r="T124" i="19"/>
  <c r="W124" i="19"/>
  <c r="X124" i="19"/>
  <c r="Z124" i="19" s="1"/>
  <c r="AA124" i="19"/>
  <c r="AB124" i="19" s="1"/>
  <c r="A125" i="19"/>
  <c r="C125" i="19"/>
  <c r="D125" i="19"/>
  <c r="E125" i="19"/>
  <c r="I125" i="19"/>
  <c r="J125" i="19" s="1"/>
  <c r="K125" i="19" a="1"/>
  <c r="K125" i="19" s="1"/>
  <c r="L125" i="19" s="1"/>
  <c r="N125" i="19"/>
  <c r="O125" i="19"/>
  <c r="P125" i="19"/>
  <c r="T125" i="19"/>
  <c r="W125" i="19"/>
  <c r="X125" i="19"/>
  <c r="Z125" i="19" s="1"/>
  <c r="AA125" i="19"/>
  <c r="AB125" i="19" s="1"/>
  <c r="A126" i="19"/>
  <c r="C126" i="19"/>
  <c r="D126" i="19"/>
  <c r="E126" i="19"/>
  <c r="I126" i="19"/>
  <c r="J126" i="19" s="1"/>
  <c r="AG126" i="19" s="1"/>
  <c r="K126" i="19" a="1"/>
  <c r="K126" i="19" s="1"/>
  <c r="L126" i="19" s="1"/>
  <c r="N126" i="19"/>
  <c r="O126" i="19"/>
  <c r="P126" i="19"/>
  <c r="T126" i="19"/>
  <c r="W126" i="19"/>
  <c r="X126" i="19"/>
  <c r="Z126" i="19" s="1"/>
  <c r="AA126" i="19"/>
  <c r="AB126" i="19" s="1"/>
  <c r="A127" i="19"/>
  <c r="C127" i="19"/>
  <c r="D127" i="19"/>
  <c r="E127" i="19"/>
  <c r="I127" i="19"/>
  <c r="J127" i="19" s="1"/>
  <c r="K127" i="19" a="1"/>
  <c r="K127" i="19" s="1"/>
  <c r="L127" i="19" s="1"/>
  <c r="N127" i="19"/>
  <c r="O127" i="19"/>
  <c r="P127" i="19"/>
  <c r="U127" i="19"/>
  <c r="T127" i="19"/>
  <c r="W127" i="19"/>
  <c r="X127" i="19"/>
  <c r="Z127" i="19"/>
  <c r="AA127" i="19"/>
  <c r="AB127" i="19" s="1"/>
  <c r="A128" i="19"/>
  <c r="C128" i="19"/>
  <c r="D128" i="19"/>
  <c r="E128" i="19"/>
  <c r="I128" i="19"/>
  <c r="J128" i="19" s="1"/>
  <c r="AG128" i="19" s="1"/>
  <c r="K128" i="19" a="1"/>
  <c r="K128" i="19" s="1"/>
  <c r="L128" i="19" s="1"/>
  <c r="N128" i="19"/>
  <c r="O128" i="19"/>
  <c r="P128" i="19"/>
  <c r="T128" i="19"/>
  <c r="W128" i="19"/>
  <c r="X128" i="19"/>
  <c r="Z128" i="19" s="1"/>
  <c r="AA128" i="19"/>
  <c r="AB128" i="19" s="1"/>
  <c r="A129" i="19"/>
  <c r="C129" i="19"/>
  <c r="D129" i="19"/>
  <c r="E129" i="19"/>
  <c r="I129" i="19"/>
  <c r="J129" i="19" s="1"/>
  <c r="AG129" i="19" s="1"/>
  <c r="K129" i="19" a="1"/>
  <c r="K129" i="19" s="1"/>
  <c r="L129" i="19" s="1"/>
  <c r="N129" i="19"/>
  <c r="O129" i="19"/>
  <c r="P129" i="19"/>
  <c r="T129" i="19"/>
  <c r="W129" i="19"/>
  <c r="X129" i="19"/>
  <c r="Z129" i="19"/>
  <c r="AA129" i="19"/>
  <c r="AB129" i="19" s="1"/>
  <c r="A130" i="19"/>
  <c r="C130" i="19"/>
  <c r="D130" i="19"/>
  <c r="E130" i="19"/>
  <c r="I130" i="19"/>
  <c r="J130" i="19"/>
  <c r="AG130" i="19" s="1"/>
  <c r="K130" i="19" a="1"/>
  <c r="K130" i="19" s="1"/>
  <c r="L130" i="19" s="1"/>
  <c r="N130" i="19"/>
  <c r="O130" i="19"/>
  <c r="P130" i="19"/>
  <c r="T130" i="19"/>
  <c r="W130" i="19"/>
  <c r="X130" i="19"/>
  <c r="Z130" i="19" s="1"/>
  <c r="AA130" i="19"/>
  <c r="AB130" i="19" s="1"/>
  <c r="A131" i="19"/>
  <c r="C131" i="19"/>
  <c r="D131" i="19"/>
  <c r="E131" i="19"/>
  <c r="I131" i="19"/>
  <c r="J131" i="19" s="1"/>
  <c r="AG131" i="19" s="1"/>
  <c r="K131" i="19" a="1"/>
  <c r="K131" i="19" s="1"/>
  <c r="L131" i="19" s="1"/>
  <c r="N131" i="19"/>
  <c r="O131" i="19"/>
  <c r="P131" i="19"/>
  <c r="T131" i="19"/>
  <c r="W131" i="19"/>
  <c r="X131" i="19"/>
  <c r="Z131" i="19" s="1"/>
  <c r="AA131" i="19"/>
  <c r="AB131" i="19" s="1"/>
  <c r="A132" i="19"/>
  <c r="C132" i="19"/>
  <c r="D132" i="19"/>
  <c r="E132" i="19"/>
  <c r="I132" i="19"/>
  <c r="J132" i="19"/>
  <c r="AG132" i="19" s="1"/>
  <c r="K132" i="19" a="1"/>
  <c r="K132" i="19" s="1"/>
  <c r="L132" i="19" s="1"/>
  <c r="N132" i="19"/>
  <c r="O132" i="19"/>
  <c r="P132" i="19"/>
  <c r="T132" i="19"/>
  <c r="W132" i="19"/>
  <c r="X132" i="19"/>
  <c r="Z132" i="19" s="1"/>
  <c r="AA132" i="19"/>
  <c r="AB132" i="19" s="1"/>
  <c r="A133" i="19"/>
  <c r="C133" i="19"/>
  <c r="D133" i="19"/>
  <c r="E133" i="19"/>
  <c r="I133" i="19"/>
  <c r="J133" i="19" s="1"/>
  <c r="AG133" i="19" s="1"/>
  <c r="K133" i="19" a="1"/>
  <c r="K133" i="19" s="1"/>
  <c r="L133" i="19" s="1"/>
  <c r="N133" i="19"/>
  <c r="O133" i="19"/>
  <c r="P133" i="19"/>
  <c r="T133" i="19"/>
  <c r="W133" i="19"/>
  <c r="X133" i="19"/>
  <c r="Z133" i="19" s="1"/>
  <c r="AA133" i="19"/>
  <c r="AB133" i="19" s="1"/>
  <c r="A134" i="19"/>
  <c r="C134" i="19"/>
  <c r="D134" i="19"/>
  <c r="E134" i="19"/>
  <c r="I134" i="19"/>
  <c r="J134" i="19" s="1"/>
  <c r="AG134" i="19" s="1"/>
  <c r="K134" i="19" a="1"/>
  <c r="K134" i="19" s="1"/>
  <c r="L134" i="19" s="1"/>
  <c r="N134" i="19"/>
  <c r="O134" i="19"/>
  <c r="P134" i="19"/>
  <c r="T134" i="19"/>
  <c r="W134" i="19"/>
  <c r="X134" i="19"/>
  <c r="Z134" i="19"/>
  <c r="AA134" i="19"/>
  <c r="AB134" i="19" s="1"/>
  <c r="A135" i="19"/>
  <c r="C135" i="19"/>
  <c r="D135" i="19"/>
  <c r="E135" i="19"/>
  <c r="I135" i="19"/>
  <c r="J135" i="19" s="1"/>
  <c r="AG135" i="19" s="1"/>
  <c r="K135" i="19" a="1"/>
  <c r="K135" i="19" s="1"/>
  <c r="L135" i="19" s="1"/>
  <c r="N135" i="19"/>
  <c r="O135" i="19"/>
  <c r="P135" i="19"/>
  <c r="U135" i="19"/>
  <c r="T135" i="19"/>
  <c r="W135" i="19"/>
  <c r="X135" i="19"/>
  <c r="Z135" i="19" s="1"/>
  <c r="AA135" i="19"/>
  <c r="AB135" i="19" s="1"/>
  <c r="A136" i="19"/>
  <c r="C136" i="19"/>
  <c r="D136" i="19"/>
  <c r="E136" i="19"/>
  <c r="I136" i="19"/>
  <c r="J136" i="19" s="1"/>
  <c r="AG136" i="19" s="1"/>
  <c r="K136" i="19" a="1"/>
  <c r="K136" i="19" s="1"/>
  <c r="L136" i="19" s="1"/>
  <c r="N136" i="19"/>
  <c r="O136" i="19"/>
  <c r="P136" i="19"/>
  <c r="U136" i="19"/>
  <c r="T136" i="19"/>
  <c r="W136" i="19"/>
  <c r="X136" i="19"/>
  <c r="Z136" i="19"/>
  <c r="AA136" i="19"/>
  <c r="AB136" i="19" s="1"/>
  <c r="A137" i="19"/>
  <c r="C137" i="19"/>
  <c r="D137" i="19"/>
  <c r="E137" i="19"/>
  <c r="I137" i="19"/>
  <c r="J137" i="19" s="1"/>
  <c r="AG137" i="19" s="1"/>
  <c r="K137" i="19" a="1"/>
  <c r="K137" i="19" s="1"/>
  <c r="L137" i="19" s="1"/>
  <c r="N137" i="19"/>
  <c r="O137" i="19"/>
  <c r="P137" i="19"/>
  <c r="T137" i="19"/>
  <c r="W137" i="19"/>
  <c r="X137" i="19"/>
  <c r="Z137" i="19"/>
  <c r="AA137" i="19"/>
  <c r="AB137" i="19" s="1"/>
  <c r="A138" i="19"/>
  <c r="C138" i="19"/>
  <c r="D138" i="19"/>
  <c r="E138" i="19"/>
  <c r="I138" i="19"/>
  <c r="J138" i="19" s="1"/>
  <c r="AG138" i="19" s="1"/>
  <c r="K138" i="19" a="1"/>
  <c r="K138" i="19" s="1"/>
  <c r="L138" i="19" s="1"/>
  <c r="N138" i="19"/>
  <c r="O138" i="19"/>
  <c r="P138" i="19"/>
  <c r="T138" i="19"/>
  <c r="W138" i="19"/>
  <c r="X138" i="19"/>
  <c r="Z138" i="19"/>
  <c r="AA138" i="19"/>
  <c r="AB138" i="19" s="1"/>
  <c r="A139" i="19"/>
  <c r="C139" i="19"/>
  <c r="D139" i="19"/>
  <c r="E139" i="19"/>
  <c r="I139" i="19"/>
  <c r="J139" i="19" s="1"/>
  <c r="K139" i="19" a="1"/>
  <c r="K139" i="19" s="1"/>
  <c r="L139" i="19" s="1"/>
  <c r="N139" i="19"/>
  <c r="O139" i="19"/>
  <c r="P139" i="19"/>
  <c r="U139" i="19"/>
  <c r="T139" i="19"/>
  <c r="W139" i="19"/>
  <c r="X139" i="19"/>
  <c r="Z139" i="19" s="1"/>
  <c r="AA139" i="19"/>
  <c r="AB139" i="19" s="1"/>
  <c r="A140" i="19"/>
  <c r="C140" i="19"/>
  <c r="D140" i="19"/>
  <c r="E140" i="19"/>
  <c r="I140" i="19"/>
  <c r="J140" i="19" s="1"/>
  <c r="AG140" i="19" s="1"/>
  <c r="K140" i="19" a="1"/>
  <c r="K140" i="19" s="1"/>
  <c r="L140" i="19" s="1"/>
  <c r="N140" i="19"/>
  <c r="O140" i="19"/>
  <c r="P140" i="19"/>
  <c r="U140" i="19"/>
  <c r="T140" i="19"/>
  <c r="W140" i="19"/>
  <c r="X140" i="19"/>
  <c r="Z140" i="19"/>
  <c r="AA140" i="19"/>
  <c r="AB140" i="19" s="1"/>
  <c r="A141" i="19"/>
  <c r="C141" i="19"/>
  <c r="D141" i="19"/>
  <c r="E141" i="19"/>
  <c r="I141" i="19"/>
  <c r="J141" i="19" s="1"/>
  <c r="K141" i="19" a="1"/>
  <c r="K141" i="19" s="1"/>
  <c r="L141" i="19" s="1"/>
  <c r="N141" i="19"/>
  <c r="O141" i="19"/>
  <c r="P141" i="19"/>
  <c r="T141" i="19"/>
  <c r="W141" i="19"/>
  <c r="X141" i="19"/>
  <c r="Z141" i="19" s="1"/>
  <c r="AA141" i="19"/>
  <c r="AB141" i="19" s="1"/>
  <c r="A142" i="19"/>
  <c r="C142" i="19"/>
  <c r="D142" i="19"/>
  <c r="E142" i="19"/>
  <c r="I142" i="19"/>
  <c r="J142" i="19" s="1"/>
  <c r="AG142" i="19" s="1"/>
  <c r="K142" i="19" a="1"/>
  <c r="K142" i="19" s="1"/>
  <c r="L142" i="19" s="1"/>
  <c r="N142" i="19"/>
  <c r="O142" i="19"/>
  <c r="P142" i="19"/>
  <c r="U142" i="19"/>
  <c r="T142" i="19"/>
  <c r="W142" i="19"/>
  <c r="X142" i="19"/>
  <c r="Z142" i="19"/>
  <c r="AA142" i="19"/>
  <c r="AB142" i="19" s="1"/>
  <c r="A143" i="19"/>
  <c r="C143" i="19"/>
  <c r="D143" i="19"/>
  <c r="E143" i="19"/>
  <c r="I143" i="19"/>
  <c r="J143" i="19" s="1"/>
  <c r="K143" i="19" a="1"/>
  <c r="K143" i="19" s="1"/>
  <c r="L143" i="19" s="1"/>
  <c r="N143" i="19"/>
  <c r="O143" i="19"/>
  <c r="P143" i="19"/>
  <c r="U143" i="19"/>
  <c r="T143" i="19"/>
  <c r="W143" i="19"/>
  <c r="X143" i="19"/>
  <c r="Z143" i="19" s="1"/>
  <c r="AA143" i="19"/>
  <c r="AB143" i="19" s="1"/>
  <c r="A144" i="19"/>
  <c r="C144" i="19"/>
  <c r="D144" i="19"/>
  <c r="E144" i="19"/>
  <c r="I144" i="19"/>
  <c r="J144" i="19" s="1"/>
  <c r="AG144" i="19" s="1"/>
  <c r="K144" i="19" a="1"/>
  <c r="K144" i="19" s="1"/>
  <c r="L144" i="19" s="1"/>
  <c r="N144" i="19"/>
  <c r="O144" i="19"/>
  <c r="P144" i="19"/>
  <c r="T144" i="19"/>
  <c r="W144" i="19"/>
  <c r="X144" i="19"/>
  <c r="Z144" i="19"/>
  <c r="AA144" i="19"/>
  <c r="AB144" i="19" s="1"/>
  <c r="A145" i="19"/>
  <c r="C145" i="19"/>
  <c r="D145" i="19"/>
  <c r="E145" i="19"/>
  <c r="I145" i="19"/>
  <c r="J145" i="19" s="1"/>
  <c r="K145" i="19" a="1"/>
  <c r="K145" i="19" s="1"/>
  <c r="L145" i="19" s="1"/>
  <c r="N145" i="19"/>
  <c r="O145" i="19"/>
  <c r="P145" i="19"/>
  <c r="T145" i="19"/>
  <c r="W145" i="19"/>
  <c r="X145" i="19"/>
  <c r="Z145" i="19" s="1"/>
  <c r="AA145" i="19"/>
  <c r="AB145" i="19" s="1"/>
  <c r="A146" i="19"/>
  <c r="C146" i="19"/>
  <c r="D146" i="19"/>
  <c r="E146" i="19"/>
  <c r="I146" i="19"/>
  <c r="J146" i="19" s="1"/>
  <c r="K146" i="19" a="1"/>
  <c r="K146" i="19" s="1"/>
  <c r="L146" i="19" s="1"/>
  <c r="N146" i="19"/>
  <c r="O146" i="19"/>
  <c r="P146" i="19"/>
  <c r="U146" i="19"/>
  <c r="T146" i="19"/>
  <c r="W146" i="19"/>
  <c r="X146" i="19"/>
  <c r="Z146" i="19" s="1"/>
  <c r="AA146" i="19"/>
  <c r="AB146" i="19" s="1"/>
  <c r="A147" i="19"/>
  <c r="C147" i="19"/>
  <c r="D147" i="19"/>
  <c r="E147" i="19"/>
  <c r="I147" i="19"/>
  <c r="J147" i="19" s="1"/>
  <c r="AG147" i="19" s="1"/>
  <c r="K147" i="19" a="1"/>
  <c r="K147" i="19" s="1"/>
  <c r="L147" i="19" s="1"/>
  <c r="N147" i="19"/>
  <c r="O147" i="19"/>
  <c r="P147" i="19"/>
  <c r="U147" i="19"/>
  <c r="T147" i="19"/>
  <c r="W147" i="19"/>
  <c r="X147" i="19"/>
  <c r="Z147" i="19" s="1"/>
  <c r="AA147" i="19"/>
  <c r="AB147" i="19" s="1"/>
  <c r="A148" i="19"/>
  <c r="C148" i="19"/>
  <c r="D148" i="19"/>
  <c r="E148" i="19"/>
  <c r="I148" i="19"/>
  <c r="J148" i="19" s="1"/>
  <c r="K148" i="19" a="1"/>
  <c r="K148" i="19" s="1"/>
  <c r="L148" i="19" s="1"/>
  <c r="N148" i="19"/>
  <c r="O148" i="19"/>
  <c r="P148" i="19"/>
  <c r="T148" i="19"/>
  <c r="W148" i="19"/>
  <c r="X148" i="19"/>
  <c r="Z148" i="19" s="1"/>
  <c r="AA148" i="19"/>
  <c r="AB148" i="19" s="1"/>
  <c r="A149" i="19"/>
  <c r="C149" i="19"/>
  <c r="D149" i="19"/>
  <c r="E149" i="19"/>
  <c r="I149" i="19"/>
  <c r="J149" i="19" s="1"/>
  <c r="AG149" i="19" s="1"/>
  <c r="K149" i="19" a="1"/>
  <c r="K149" i="19" s="1"/>
  <c r="L149" i="19" s="1"/>
  <c r="N149" i="19"/>
  <c r="O149" i="19"/>
  <c r="P149" i="19"/>
  <c r="U149" i="19"/>
  <c r="T149" i="19"/>
  <c r="W149" i="19"/>
  <c r="X149" i="19"/>
  <c r="Z149" i="19" s="1"/>
  <c r="AA149" i="19"/>
  <c r="AB149" i="19" s="1"/>
  <c r="A150" i="19"/>
  <c r="C150" i="19"/>
  <c r="D150" i="19"/>
  <c r="E150" i="19"/>
  <c r="I150" i="19"/>
  <c r="J150" i="19" s="1"/>
  <c r="AG150" i="19" s="1"/>
  <c r="K150" i="19" a="1"/>
  <c r="K150" i="19" s="1"/>
  <c r="L150" i="19" s="1"/>
  <c r="N150" i="19"/>
  <c r="O150" i="19"/>
  <c r="P150" i="19"/>
  <c r="U150" i="19"/>
  <c r="T150" i="19"/>
  <c r="W150" i="19"/>
  <c r="X150" i="19"/>
  <c r="Z150" i="19"/>
  <c r="AA150" i="19"/>
  <c r="AB150" i="19" s="1"/>
  <c r="A151" i="19"/>
  <c r="C151" i="19"/>
  <c r="D151" i="19"/>
  <c r="E151" i="19"/>
  <c r="I151" i="19"/>
  <c r="J151" i="19" s="1"/>
  <c r="AG151" i="19" s="1"/>
  <c r="K151" i="19" a="1"/>
  <c r="K151" i="19" s="1"/>
  <c r="L151" i="19" s="1"/>
  <c r="N151" i="19"/>
  <c r="O151" i="19"/>
  <c r="P151" i="19"/>
  <c r="T151" i="19"/>
  <c r="W151" i="19"/>
  <c r="X151" i="19"/>
  <c r="Z151" i="19" s="1"/>
  <c r="AA151" i="19"/>
  <c r="AB151" i="19" s="1"/>
  <c r="A152" i="19"/>
  <c r="C152" i="19"/>
  <c r="D152" i="19"/>
  <c r="E152" i="19"/>
  <c r="I152" i="19"/>
  <c r="J152" i="19" s="1"/>
  <c r="AG152" i="19" s="1"/>
  <c r="K152" i="19" a="1"/>
  <c r="K152" i="19" s="1"/>
  <c r="L152" i="19" s="1"/>
  <c r="N152" i="19"/>
  <c r="O152" i="19"/>
  <c r="P152" i="19"/>
  <c r="U152" i="19"/>
  <c r="T152" i="19"/>
  <c r="W152" i="19"/>
  <c r="X152" i="19"/>
  <c r="Z152" i="19"/>
  <c r="AA152" i="19"/>
  <c r="AB152" i="19" s="1"/>
  <c r="A153" i="19"/>
  <c r="C153" i="19"/>
  <c r="D153" i="19"/>
  <c r="E153" i="19"/>
  <c r="I153" i="19"/>
  <c r="J153" i="19" s="1"/>
  <c r="AG153" i="19" s="1"/>
  <c r="K153" i="19" a="1"/>
  <c r="K153" i="19" s="1"/>
  <c r="L153" i="19" s="1"/>
  <c r="N153" i="19"/>
  <c r="O153" i="19"/>
  <c r="P153" i="19"/>
  <c r="U153" i="19"/>
  <c r="T153" i="19"/>
  <c r="W153" i="19"/>
  <c r="X153" i="19"/>
  <c r="Z153" i="19"/>
  <c r="AA153" i="19"/>
  <c r="AB153" i="19" s="1"/>
  <c r="A154" i="19"/>
  <c r="C154" i="19"/>
  <c r="D154" i="19"/>
  <c r="E154" i="19"/>
  <c r="I154" i="19"/>
  <c r="J154" i="19" s="1"/>
  <c r="AG154" i="19" s="1"/>
  <c r="K154" i="19" a="1"/>
  <c r="K154" i="19" s="1"/>
  <c r="L154" i="19" s="1"/>
  <c r="N154" i="19"/>
  <c r="O154" i="19"/>
  <c r="P154" i="19"/>
  <c r="U154" i="19"/>
  <c r="T154" i="19"/>
  <c r="W154" i="19"/>
  <c r="X154" i="19"/>
  <c r="Z154" i="19"/>
  <c r="AA154" i="19"/>
  <c r="AB154" i="19" s="1"/>
  <c r="A155" i="19"/>
  <c r="C155" i="19"/>
  <c r="D155" i="19"/>
  <c r="E155" i="19"/>
  <c r="I155" i="19"/>
  <c r="J155" i="19" s="1"/>
  <c r="K155" i="19" a="1"/>
  <c r="K155" i="19" s="1"/>
  <c r="L155" i="19" s="1"/>
  <c r="N155" i="19"/>
  <c r="O155" i="19"/>
  <c r="P155" i="19"/>
  <c r="T155" i="19"/>
  <c r="W155" i="19"/>
  <c r="X155" i="19"/>
  <c r="Z155" i="19"/>
  <c r="AA155" i="19"/>
  <c r="AB155" i="19" s="1"/>
  <c r="A156" i="19"/>
  <c r="C156" i="19"/>
  <c r="D156" i="19"/>
  <c r="E156" i="19"/>
  <c r="I156" i="19"/>
  <c r="J156" i="19" s="1"/>
  <c r="AG156" i="19" s="1"/>
  <c r="K156" i="19" a="1"/>
  <c r="K156" i="19" s="1"/>
  <c r="L156" i="19" s="1"/>
  <c r="N156" i="19"/>
  <c r="O156" i="19"/>
  <c r="P156" i="19"/>
  <c r="U156" i="19"/>
  <c r="T156" i="19"/>
  <c r="W156" i="19"/>
  <c r="X156" i="19"/>
  <c r="Z156" i="19"/>
  <c r="AA156" i="19"/>
  <c r="AB156" i="19" s="1"/>
  <c r="A157" i="19"/>
  <c r="C157" i="19"/>
  <c r="D157" i="19"/>
  <c r="E157" i="19"/>
  <c r="I157" i="19"/>
  <c r="J157" i="19" s="1"/>
  <c r="AG157" i="19" s="1"/>
  <c r="K157" i="19" a="1"/>
  <c r="K157" i="19" s="1"/>
  <c r="L157" i="19" s="1"/>
  <c r="N157" i="19"/>
  <c r="O157" i="19"/>
  <c r="P157" i="19"/>
  <c r="T157" i="19"/>
  <c r="W157" i="19"/>
  <c r="X157" i="19"/>
  <c r="Z157" i="19"/>
  <c r="AA157" i="19"/>
  <c r="AB157" i="19" s="1"/>
  <c r="A158" i="19"/>
  <c r="C158" i="19"/>
  <c r="D158" i="19"/>
  <c r="E158" i="19"/>
  <c r="I158" i="19"/>
  <c r="J158" i="19" s="1"/>
  <c r="AG158" i="19" s="1"/>
  <c r="K158" i="19" a="1"/>
  <c r="K158" i="19" s="1"/>
  <c r="L158" i="19" s="1"/>
  <c r="N158" i="19"/>
  <c r="O158" i="19"/>
  <c r="P158" i="19"/>
  <c r="U158" i="19"/>
  <c r="T158" i="19"/>
  <c r="W158" i="19"/>
  <c r="X158" i="19"/>
  <c r="Z158" i="19"/>
  <c r="AA158" i="19"/>
  <c r="AB158" i="19" s="1"/>
  <c r="A159" i="19"/>
  <c r="C159" i="19"/>
  <c r="D159" i="19"/>
  <c r="E159" i="19"/>
  <c r="I159" i="19"/>
  <c r="J159" i="19" s="1"/>
  <c r="K159" i="19" a="1"/>
  <c r="K159" i="19" s="1"/>
  <c r="L159" i="19" s="1"/>
  <c r="N159" i="19"/>
  <c r="O159" i="19"/>
  <c r="P159" i="19"/>
  <c r="U159" i="19"/>
  <c r="T159" i="19"/>
  <c r="W159" i="19"/>
  <c r="X159" i="19"/>
  <c r="Z159" i="19"/>
  <c r="AA159" i="19"/>
  <c r="AB159" i="19" s="1"/>
  <c r="A160" i="19"/>
  <c r="C160" i="19"/>
  <c r="D160" i="19"/>
  <c r="E160" i="19"/>
  <c r="I160" i="19"/>
  <c r="J160" i="19" s="1"/>
  <c r="AG160" i="19" s="1"/>
  <c r="K160" i="19" a="1"/>
  <c r="K160" i="19" s="1"/>
  <c r="L160" i="19" s="1"/>
  <c r="N160" i="19"/>
  <c r="O160" i="19"/>
  <c r="P160" i="19"/>
  <c r="U160" i="19"/>
  <c r="T160" i="19"/>
  <c r="W160" i="19"/>
  <c r="X160" i="19"/>
  <c r="Z160" i="19"/>
  <c r="AA160" i="19"/>
  <c r="AB160" i="19" s="1"/>
  <c r="A161" i="19"/>
  <c r="C161" i="19"/>
  <c r="D161" i="19"/>
  <c r="E161" i="19"/>
  <c r="I161" i="19"/>
  <c r="J161" i="19" s="1"/>
  <c r="AG161" i="19" s="1"/>
  <c r="K161" i="19" a="1"/>
  <c r="K161" i="19" s="1"/>
  <c r="L161" i="19" s="1"/>
  <c r="N161" i="19"/>
  <c r="O161" i="19"/>
  <c r="P161" i="19"/>
  <c r="U161" i="19"/>
  <c r="T161" i="19"/>
  <c r="W161" i="19"/>
  <c r="X161" i="19"/>
  <c r="Z161" i="19"/>
  <c r="AA161" i="19"/>
  <c r="AB161" i="19" s="1"/>
  <c r="A162" i="19"/>
  <c r="C162" i="19"/>
  <c r="D162" i="19"/>
  <c r="E162" i="19"/>
  <c r="I162" i="19"/>
  <c r="J162" i="19" s="1"/>
  <c r="AG162" i="19" s="1"/>
  <c r="K162" i="19" a="1"/>
  <c r="K162" i="19" s="1"/>
  <c r="L162" i="19" s="1"/>
  <c r="N162" i="19"/>
  <c r="O162" i="19"/>
  <c r="P162" i="19"/>
  <c r="U162" i="19"/>
  <c r="T162" i="19"/>
  <c r="W162" i="19"/>
  <c r="X162" i="19"/>
  <c r="Z162" i="19"/>
  <c r="AA162" i="19"/>
  <c r="AB162" i="19" s="1"/>
  <c r="A163" i="19"/>
  <c r="C163" i="19"/>
  <c r="D163" i="19"/>
  <c r="E163" i="19"/>
  <c r="I163" i="19"/>
  <c r="J163" i="19" s="1"/>
  <c r="K163" i="19" a="1"/>
  <c r="K163" i="19" s="1"/>
  <c r="L163" i="19" s="1"/>
  <c r="N163" i="19"/>
  <c r="O163" i="19"/>
  <c r="P163" i="19"/>
  <c r="T163" i="19"/>
  <c r="W163" i="19"/>
  <c r="X163" i="19"/>
  <c r="Z163" i="19" s="1"/>
  <c r="AA163" i="19"/>
  <c r="AB163" i="19" s="1"/>
  <c r="A164" i="19"/>
  <c r="C164" i="19"/>
  <c r="D164" i="19"/>
  <c r="E164" i="19"/>
  <c r="I164" i="19"/>
  <c r="J164" i="19" s="1"/>
  <c r="K164" i="19" a="1"/>
  <c r="K164" i="19" s="1"/>
  <c r="L164" i="19" s="1"/>
  <c r="N164" i="19"/>
  <c r="O164" i="19"/>
  <c r="P164" i="19"/>
  <c r="V164" i="19"/>
  <c r="T164" i="19"/>
  <c r="W164" i="19"/>
  <c r="X164" i="19"/>
  <c r="Z164" i="19"/>
  <c r="AA164" i="19"/>
  <c r="AB164" i="19" s="1"/>
  <c r="A165" i="19"/>
  <c r="C165" i="19"/>
  <c r="D165" i="19"/>
  <c r="E165" i="19"/>
  <c r="I165" i="19"/>
  <c r="J165" i="19" s="1"/>
  <c r="AG165" i="19" s="1"/>
  <c r="K165" i="19" a="1"/>
  <c r="K165" i="19" s="1"/>
  <c r="L165" i="19" s="1"/>
  <c r="N165" i="19"/>
  <c r="O165" i="19"/>
  <c r="P165" i="19"/>
  <c r="T165" i="19"/>
  <c r="W165" i="19"/>
  <c r="X165" i="19"/>
  <c r="Z165" i="19"/>
  <c r="AA165" i="19"/>
  <c r="AB165" i="19" s="1"/>
  <c r="A166" i="19"/>
  <c r="C166" i="19"/>
  <c r="D166" i="19"/>
  <c r="E166" i="19"/>
  <c r="I166" i="19"/>
  <c r="J166" i="19" s="1"/>
  <c r="AG166" i="19" s="1"/>
  <c r="K166" i="19" a="1"/>
  <c r="K166" i="19" s="1"/>
  <c r="L166" i="19" s="1"/>
  <c r="N166" i="19"/>
  <c r="O166" i="19"/>
  <c r="P166" i="19"/>
  <c r="U166" i="19"/>
  <c r="T166" i="19"/>
  <c r="W166" i="19"/>
  <c r="X166" i="19"/>
  <c r="Z166" i="19"/>
  <c r="AA166" i="19"/>
  <c r="AB166" i="19" s="1"/>
  <c r="A167" i="19"/>
  <c r="C167" i="19"/>
  <c r="D167" i="19"/>
  <c r="E167" i="19"/>
  <c r="I167" i="19"/>
  <c r="J167" i="19" s="1"/>
  <c r="K167" i="19" a="1"/>
  <c r="K167" i="19" s="1"/>
  <c r="L167" i="19" s="1"/>
  <c r="N167" i="19"/>
  <c r="O167" i="19"/>
  <c r="P167" i="19"/>
  <c r="T167" i="19"/>
  <c r="W167" i="19"/>
  <c r="X167" i="19"/>
  <c r="Z167" i="19"/>
  <c r="AA167" i="19"/>
  <c r="AB167" i="19" s="1"/>
  <c r="A168" i="19"/>
  <c r="C168" i="19"/>
  <c r="D168" i="19"/>
  <c r="E168" i="19"/>
  <c r="I168" i="19"/>
  <c r="J168" i="19" s="1"/>
  <c r="AG168" i="19" s="1"/>
  <c r="K168" i="19" a="1"/>
  <c r="K168" i="19" s="1"/>
  <c r="L168" i="19" s="1"/>
  <c r="N168" i="19"/>
  <c r="O168" i="19"/>
  <c r="P168" i="19"/>
  <c r="U168" i="19"/>
  <c r="T168" i="19"/>
  <c r="W168" i="19"/>
  <c r="X168" i="19"/>
  <c r="Z168" i="19"/>
  <c r="AA168" i="19"/>
  <c r="AB168" i="19" s="1"/>
  <c r="A169" i="19"/>
  <c r="C169" i="19"/>
  <c r="D169" i="19"/>
  <c r="E169" i="19"/>
  <c r="I169" i="19"/>
  <c r="J169" i="19" s="1"/>
  <c r="AG169" i="19" s="1"/>
  <c r="K169" i="19" a="1"/>
  <c r="K169" i="19" s="1"/>
  <c r="L169" i="19" s="1"/>
  <c r="N169" i="19"/>
  <c r="O169" i="19"/>
  <c r="P169" i="19"/>
  <c r="T169" i="19"/>
  <c r="W169" i="19"/>
  <c r="X169" i="19"/>
  <c r="Z169" i="19"/>
  <c r="AA169" i="19"/>
  <c r="AB169" i="19" s="1"/>
  <c r="A170" i="19"/>
  <c r="C170" i="19"/>
  <c r="D170" i="19"/>
  <c r="E170" i="19"/>
  <c r="I170" i="19"/>
  <c r="J170" i="19" s="1"/>
  <c r="AG170" i="19" s="1"/>
  <c r="K170" i="19" a="1"/>
  <c r="K170" i="19" s="1"/>
  <c r="L170" i="19" s="1"/>
  <c r="N170" i="19"/>
  <c r="O170" i="19"/>
  <c r="P170" i="19"/>
  <c r="U170" i="19"/>
  <c r="T170" i="19"/>
  <c r="W170" i="19"/>
  <c r="X170" i="19"/>
  <c r="Z170" i="19"/>
  <c r="AA170" i="19"/>
  <c r="AB170" i="19" s="1"/>
  <c r="A171" i="19"/>
  <c r="C171" i="19"/>
  <c r="D171" i="19"/>
  <c r="E171" i="19"/>
  <c r="I171" i="19"/>
  <c r="J171" i="19" s="1"/>
  <c r="AG171" i="19" s="1"/>
  <c r="K171" i="19" a="1"/>
  <c r="K171" i="19" s="1"/>
  <c r="L171" i="19" s="1"/>
  <c r="N171" i="19"/>
  <c r="O171" i="19"/>
  <c r="P171" i="19"/>
  <c r="U171" i="19"/>
  <c r="T171" i="19"/>
  <c r="W171" i="19"/>
  <c r="X171" i="19"/>
  <c r="Z171" i="19"/>
  <c r="AA171" i="19"/>
  <c r="AB171" i="19" s="1"/>
  <c r="A172" i="19"/>
  <c r="C172" i="19"/>
  <c r="D172" i="19"/>
  <c r="E172" i="19"/>
  <c r="I172" i="19"/>
  <c r="J172" i="19" s="1"/>
  <c r="K172" i="19" a="1"/>
  <c r="K172" i="19" s="1"/>
  <c r="L172" i="19" s="1"/>
  <c r="N172" i="19"/>
  <c r="O172" i="19"/>
  <c r="P172" i="19"/>
  <c r="U172" i="19"/>
  <c r="T172" i="19"/>
  <c r="W172" i="19"/>
  <c r="X172" i="19"/>
  <c r="Z172" i="19"/>
  <c r="AA172" i="19"/>
  <c r="AB172" i="19" s="1"/>
  <c r="A173" i="19"/>
  <c r="C173" i="19"/>
  <c r="D173" i="19"/>
  <c r="E173" i="19"/>
  <c r="I173" i="19"/>
  <c r="J173" i="19" s="1"/>
  <c r="K173" i="19" a="1"/>
  <c r="K173" i="19" s="1"/>
  <c r="L173" i="19" s="1"/>
  <c r="N173" i="19"/>
  <c r="O173" i="19"/>
  <c r="P173" i="19"/>
  <c r="T173" i="19"/>
  <c r="W173" i="19"/>
  <c r="X173" i="19"/>
  <c r="Z173" i="19"/>
  <c r="AA173" i="19"/>
  <c r="AB173" i="19" s="1"/>
  <c r="A174" i="19"/>
  <c r="C174" i="19"/>
  <c r="D174" i="19"/>
  <c r="E174" i="19"/>
  <c r="I174" i="19"/>
  <c r="J174" i="19" s="1"/>
  <c r="AG174" i="19" s="1"/>
  <c r="K174" i="19" a="1"/>
  <c r="K174" i="19" s="1"/>
  <c r="L174" i="19" s="1"/>
  <c r="N174" i="19"/>
  <c r="O174" i="19"/>
  <c r="P174" i="19"/>
  <c r="T174" i="19"/>
  <c r="W174" i="19"/>
  <c r="X174" i="19"/>
  <c r="Z174" i="19"/>
  <c r="AA174" i="19"/>
  <c r="AB174" i="19" s="1"/>
  <c r="A175" i="19"/>
  <c r="C175" i="19"/>
  <c r="D175" i="19"/>
  <c r="E175" i="19"/>
  <c r="I175" i="19"/>
  <c r="J175" i="19" s="1"/>
  <c r="AG175" i="19" s="1"/>
  <c r="K175" i="19" a="1"/>
  <c r="K175" i="19" s="1"/>
  <c r="L175" i="19" s="1"/>
  <c r="N175" i="19"/>
  <c r="O175" i="19"/>
  <c r="P175" i="19"/>
  <c r="U175" i="19"/>
  <c r="T175" i="19"/>
  <c r="W175" i="19"/>
  <c r="X175" i="19"/>
  <c r="Z175" i="19"/>
  <c r="AA175" i="19"/>
  <c r="AB175" i="19" s="1"/>
  <c r="A176" i="19"/>
  <c r="C176" i="19"/>
  <c r="D176" i="19"/>
  <c r="E176" i="19"/>
  <c r="I176" i="19"/>
  <c r="J176" i="19" s="1"/>
  <c r="AG176" i="19" s="1"/>
  <c r="K176" i="19" a="1"/>
  <c r="K176" i="19" s="1"/>
  <c r="L176" i="19" s="1"/>
  <c r="N176" i="19"/>
  <c r="O176" i="19"/>
  <c r="P176" i="19"/>
  <c r="T176" i="19"/>
  <c r="W176" i="19"/>
  <c r="X176" i="19"/>
  <c r="Z176" i="19"/>
  <c r="AA176" i="19"/>
  <c r="AB176" i="19" s="1"/>
  <c r="A177" i="19"/>
  <c r="C177" i="19"/>
  <c r="D177" i="19"/>
  <c r="E177" i="19"/>
  <c r="I177" i="19"/>
  <c r="J177" i="19" s="1"/>
  <c r="AG177" i="19" s="1"/>
  <c r="K177" i="19" a="1"/>
  <c r="K177" i="19" s="1"/>
  <c r="L177" i="19" s="1"/>
  <c r="N177" i="19"/>
  <c r="O177" i="19"/>
  <c r="P177" i="19"/>
  <c r="T177" i="19"/>
  <c r="W177" i="19"/>
  <c r="X177" i="19"/>
  <c r="Z177" i="19"/>
  <c r="AA177" i="19"/>
  <c r="AB177" i="19" s="1"/>
  <c r="A178" i="19"/>
  <c r="C178" i="19"/>
  <c r="D178" i="19"/>
  <c r="E178" i="19"/>
  <c r="I178" i="19"/>
  <c r="J178" i="19" s="1"/>
  <c r="K178" i="19" a="1"/>
  <c r="K178" i="19" s="1"/>
  <c r="L178" i="19" s="1"/>
  <c r="N178" i="19"/>
  <c r="O178" i="19"/>
  <c r="P178" i="19"/>
  <c r="U178" i="19"/>
  <c r="T178" i="19"/>
  <c r="W178" i="19"/>
  <c r="X178" i="19"/>
  <c r="Z178" i="19"/>
  <c r="AA178" i="19"/>
  <c r="AB178" i="19" s="1"/>
  <c r="A179" i="19"/>
  <c r="C179" i="19"/>
  <c r="D179" i="19"/>
  <c r="E179" i="19"/>
  <c r="I179" i="19"/>
  <c r="J179" i="19" s="1"/>
  <c r="AG179" i="19" s="1"/>
  <c r="K179" i="19" a="1"/>
  <c r="K179" i="19" s="1"/>
  <c r="L179" i="19" s="1"/>
  <c r="N179" i="19"/>
  <c r="O179" i="19"/>
  <c r="P179" i="19"/>
  <c r="T179" i="19"/>
  <c r="W179" i="19"/>
  <c r="X179" i="19"/>
  <c r="Z179" i="19"/>
  <c r="AA179" i="19"/>
  <c r="AB179" i="19" s="1"/>
  <c r="A180" i="19"/>
  <c r="C180" i="19"/>
  <c r="D180" i="19"/>
  <c r="E180" i="19"/>
  <c r="I180" i="19"/>
  <c r="J180" i="19" s="1"/>
  <c r="AG180" i="19" s="1"/>
  <c r="K180" i="19" a="1"/>
  <c r="K180" i="19" s="1"/>
  <c r="L180" i="19" s="1"/>
  <c r="N180" i="19"/>
  <c r="O180" i="19"/>
  <c r="P180" i="19"/>
  <c r="U180" i="19"/>
  <c r="T180" i="19"/>
  <c r="W180" i="19"/>
  <c r="X180" i="19"/>
  <c r="Z180" i="19"/>
  <c r="AA180" i="19"/>
  <c r="AB180" i="19" s="1"/>
  <c r="A181" i="19"/>
  <c r="C181" i="19"/>
  <c r="D181" i="19"/>
  <c r="E181" i="19"/>
  <c r="I181" i="19"/>
  <c r="J181" i="19" s="1"/>
  <c r="K181" i="19" a="1"/>
  <c r="K181" i="19" s="1"/>
  <c r="L181" i="19" s="1"/>
  <c r="N181" i="19"/>
  <c r="O181" i="19"/>
  <c r="P181" i="19"/>
  <c r="U181" i="19"/>
  <c r="T181" i="19"/>
  <c r="W181" i="19"/>
  <c r="X181" i="19"/>
  <c r="Z181" i="19"/>
  <c r="AA181" i="19"/>
  <c r="AB181" i="19" s="1"/>
  <c r="A182" i="19"/>
  <c r="C182" i="19"/>
  <c r="D182" i="19"/>
  <c r="E182" i="19"/>
  <c r="I182" i="19"/>
  <c r="J182" i="19" s="1"/>
  <c r="K182" i="19" a="1"/>
  <c r="K182" i="19" s="1"/>
  <c r="L182" i="19" s="1"/>
  <c r="N182" i="19"/>
  <c r="O182" i="19"/>
  <c r="P182" i="19"/>
  <c r="T182" i="19"/>
  <c r="W182" i="19"/>
  <c r="X182" i="19"/>
  <c r="Z182" i="19" s="1"/>
  <c r="AA182" i="19"/>
  <c r="AB182" i="19" s="1"/>
  <c r="A183" i="19"/>
  <c r="C183" i="19"/>
  <c r="D183" i="19"/>
  <c r="E183" i="19"/>
  <c r="I183" i="19"/>
  <c r="J183" i="19" s="1"/>
  <c r="AG183" i="19" s="1"/>
  <c r="K183" i="19" a="1"/>
  <c r="K183" i="19" s="1"/>
  <c r="L183" i="19" s="1"/>
  <c r="N183" i="19"/>
  <c r="O183" i="19"/>
  <c r="P183" i="19"/>
  <c r="T183" i="19"/>
  <c r="W183" i="19"/>
  <c r="X183" i="19"/>
  <c r="Z183" i="19"/>
  <c r="AA183" i="19"/>
  <c r="AB183" i="19" s="1"/>
  <c r="A184" i="19"/>
  <c r="C184" i="19"/>
  <c r="D184" i="19"/>
  <c r="E184" i="19"/>
  <c r="I184" i="19"/>
  <c r="J184" i="19" s="1"/>
  <c r="AG184" i="19" s="1"/>
  <c r="K184" i="19" a="1"/>
  <c r="K184" i="19" s="1"/>
  <c r="N184" i="19"/>
  <c r="O184" i="19"/>
  <c r="P184" i="19"/>
  <c r="T184" i="19"/>
  <c r="W184" i="19"/>
  <c r="X184" i="19"/>
  <c r="Z184" i="19"/>
  <c r="AA184" i="19"/>
  <c r="AB184" i="19" s="1"/>
  <c r="A185" i="19"/>
  <c r="C185" i="19"/>
  <c r="D185" i="19"/>
  <c r="E185" i="19"/>
  <c r="I185" i="19"/>
  <c r="J185" i="19" s="1"/>
  <c r="AG185" i="19" s="1"/>
  <c r="K185" i="19" a="1"/>
  <c r="K185" i="19" s="1"/>
  <c r="L185" i="19" s="1"/>
  <c r="N185" i="19"/>
  <c r="O185" i="19"/>
  <c r="P185" i="19"/>
  <c r="U185" i="19"/>
  <c r="T185" i="19"/>
  <c r="W185" i="19"/>
  <c r="X185" i="19"/>
  <c r="Z185" i="19"/>
  <c r="AA185" i="19"/>
  <c r="AB185" i="19" s="1"/>
  <c r="A186" i="19"/>
  <c r="C186" i="19"/>
  <c r="D186" i="19"/>
  <c r="E186" i="19"/>
  <c r="I186" i="19"/>
  <c r="J186" i="19" s="1"/>
  <c r="K186" i="19" a="1"/>
  <c r="K186" i="19" s="1"/>
  <c r="L186" i="19" s="1"/>
  <c r="N186" i="19"/>
  <c r="O186" i="19"/>
  <c r="P186" i="19"/>
  <c r="U186" i="19"/>
  <c r="T186" i="19"/>
  <c r="W186" i="19"/>
  <c r="X186" i="19"/>
  <c r="Z186" i="19"/>
  <c r="AA186" i="19"/>
  <c r="AB186" i="19" s="1"/>
  <c r="A187" i="19"/>
  <c r="C187" i="19"/>
  <c r="D187" i="19"/>
  <c r="E187" i="19"/>
  <c r="I187" i="19"/>
  <c r="J187" i="19" s="1"/>
  <c r="AG187" i="19" s="1"/>
  <c r="K187" i="19" a="1"/>
  <c r="K187" i="19" s="1"/>
  <c r="L187" i="19" s="1"/>
  <c r="N187" i="19"/>
  <c r="O187" i="19"/>
  <c r="P187" i="19"/>
  <c r="U187" i="19"/>
  <c r="T187" i="19"/>
  <c r="W187" i="19"/>
  <c r="X187" i="19"/>
  <c r="Z187" i="19"/>
  <c r="AA187" i="19"/>
  <c r="AB187" i="19" s="1"/>
  <c r="A188" i="19"/>
  <c r="C188" i="19"/>
  <c r="D188" i="19"/>
  <c r="E188" i="19"/>
  <c r="I188" i="19"/>
  <c r="J188" i="19" s="1"/>
  <c r="AG188" i="19" s="1"/>
  <c r="K188" i="19" a="1"/>
  <c r="K188" i="19" s="1"/>
  <c r="L188" i="19" s="1"/>
  <c r="N188" i="19"/>
  <c r="O188" i="19"/>
  <c r="P188" i="19"/>
  <c r="U188" i="19"/>
  <c r="T188" i="19"/>
  <c r="W188" i="19"/>
  <c r="X188" i="19"/>
  <c r="Z188" i="19"/>
  <c r="AA188" i="19"/>
  <c r="AB188" i="19" s="1"/>
  <c r="A189" i="19"/>
  <c r="C189" i="19"/>
  <c r="D189" i="19"/>
  <c r="E189" i="19"/>
  <c r="I189" i="19"/>
  <c r="J189" i="19" s="1"/>
  <c r="K189" i="19" a="1"/>
  <c r="K189" i="19" s="1"/>
  <c r="L189" i="19" s="1"/>
  <c r="N189" i="19"/>
  <c r="O189" i="19"/>
  <c r="P189" i="19"/>
  <c r="U189" i="19"/>
  <c r="T189" i="19"/>
  <c r="W189" i="19"/>
  <c r="X189" i="19"/>
  <c r="Z189" i="19"/>
  <c r="AA189" i="19"/>
  <c r="AB189" i="19" s="1"/>
  <c r="A190" i="19"/>
  <c r="C190" i="19"/>
  <c r="D190" i="19"/>
  <c r="E190" i="19"/>
  <c r="I190" i="19"/>
  <c r="J190" i="19" s="1"/>
  <c r="K190" i="19" a="1"/>
  <c r="K190" i="19" s="1"/>
  <c r="L190" i="19" s="1"/>
  <c r="N190" i="19"/>
  <c r="O190" i="19"/>
  <c r="P190" i="19"/>
  <c r="T190" i="19"/>
  <c r="W190" i="19"/>
  <c r="X190" i="19"/>
  <c r="Z190" i="19" s="1"/>
  <c r="AA190" i="19"/>
  <c r="AB190" i="19" s="1"/>
  <c r="A191" i="19"/>
  <c r="C191" i="19"/>
  <c r="D191" i="19"/>
  <c r="E191" i="19"/>
  <c r="I191" i="19"/>
  <c r="J191" i="19" s="1"/>
  <c r="AG191" i="19" s="1"/>
  <c r="K191" i="19" a="1"/>
  <c r="K191" i="19" s="1"/>
  <c r="L191" i="19" s="1"/>
  <c r="N191" i="19"/>
  <c r="O191" i="19"/>
  <c r="P191" i="19"/>
  <c r="U191" i="19"/>
  <c r="T191" i="19"/>
  <c r="W191" i="19"/>
  <c r="X191" i="19"/>
  <c r="Z191" i="19"/>
  <c r="AA191" i="19"/>
  <c r="AB191" i="19" s="1"/>
  <c r="A192" i="19"/>
  <c r="C192" i="19"/>
  <c r="D192" i="19"/>
  <c r="E192" i="19"/>
  <c r="I192" i="19"/>
  <c r="J192" i="19" s="1"/>
  <c r="AG192" i="19" s="1"/>
  <c r="K192" i="19" a="1"/>
  <c r="K192" i="19" s="1"/>
  <c r="L192" i="19" s="1"/>
  <c r="N192" i="19"/>
  <c r="O192" i="19"/>
  <c r="P192" i="19"/>
  <c r="T192" i="19"/>
  <c r="W192" i="19"/>
  <c r="X192" i="19"/>
  <c r="Z192" i="19"/>
  <c r="AA192" i="19"/>
  <c r="AB192" i="19" s="1"/>
  <c r="A193" i="19"/>
  <c r="C193" i="19"/>
  <c r="D193" i="19"/>
  <c r="E193" i="19"/>
  <c r="I193" i="19"/>
  <c r="J193" i="19" s="1"/>
  <c r="K193" i="19" a="1"/>
  <c r="K193" i="19" s="1"/>
  <c r="L193" i="19" s="1"/>
  <c r="N193" i="19"/>
  <c r="O193" i="19"/>
  <c r="P193" i="19"/>
  <c r="U193" i="19"/>
  <c r="T193" i="19"/>
  <c r="W193" i="19"/>
  <c r="X193" i="19"/>
  <c r="Z193" i="19"/>
  <c r="AA193" i="19"/>
  <c r="AB193" i="19" s="1"/>
  <c r="A194" i="19"/>
  <c r="C194" i="19"/>
  <c r="D194" i="19"/>
  <c r="E194" i="19"/>
  <c r="I194" i="19"/>
  <c r="J194" i="19" s="1"/>
  <c r="K194" i="19" a="1"/>
  <c r="K194" i="19" s="1"/>
  <c r="L194" i="19" s="1"/>
  <c r="N194" i="19"/>
  <c r="O194" i="19"/>
  <c r="P194" i="19"/>
  <c r="U194" i="19"/>
  <c r="T194" i="19"/>
  <c r="W194" i="19"/>
  <c r="X194" i="19"/>
  <c r="Z194" i="19"/>
  <c r="AA194" i="19"/>
  <c r="AB194" i="19" s="1"/>
  <c r="A195" i="19"/>
  <c r="C195" i="19"/>
  <c r="D195" i="19"/>
  <c r="E195" i="19"/>
  <c r="I195" i="19"/>
  <c r="J195" i="19" s="1"/>
  <c r="AG195" i="19" s="1"/>
  <c r="K195" i="19" a="1"/>
  <c r="K195" i="19" s="1"/>
  <c r="L195" i="19" s="1"/>
  <c r="N195" i="19"/>
  <c r="O195" i="19"/>
  <c r="P195" i="19"/>
  <c r="U195" i="19"/>
  <c r="T195" i="19"/>
  <c r="W195" i="19"/>
  <c r="X195" i="19"/>
  <c r="Z195" i="19"/>
  <c r="AA195" i="19"/>
  <c r="AB195" i="19" s="1"/>
  <c r="A196" i="19"/>
  <c r="C196" i="19"/>
  <c r="D196" i="19"/>
  <c r="E196" i="19"/>
  <c r="I196" i="19"/>
  <c r="J196" i="19" s="1"/>
  <c r="AG196" i="19" s="1"/>
  <c r="K196" i="19" a="1"/>
  <c r="K196" i="19" s="1"/>
  <c r="L196" i="19" s="1"/>
  <c r="N196" i="19"/>
  <c r="O196" i="19"/>
  <c r="P196" i="19"/>
  <c r="T196" i="19"/>
  <c r="W196" i="19"/>
  <c r="X196" i="19"/>
  <c r="Z196" i="19"/>
  <c r="AA196" i="19"/>
  <c r="AB196" i="19" s="1"/>
  <c r="A197" i="19"/>
  <c r="C197" i="19"/>
  <c r="D197" i="19"/>
  <c r="E197" i="19"/>
  <c r="I197" i="19"/>
  <c r="J197" i="19" s="1"/>
  <c r="K197" i="19" a="1"/>
  <c r="K197" i="19" s="1"/>
  <c r="L197" i="19" s="1"/>
  <c r="N197" i="19"/>
  <c r="O197" i="19"/>
  <c r="P197" i="19"/>
  <c r="U197" i="19"/>
  <c r="T197" i="19"/>
  <c r="W197" i="19"/>
  <c r="X197" i="19"/>
  <c r="Z197" i="19"/>
  <c r="AA197" i="19"/>
  <c r="AB197" i="19" s="1"/>
  <c r="A198" i="19"/>
  <c r="C198" i="19"/>
  <c r="D198" i="19"/>
  <c r="E198" i="19"/>
  <c r="I198" i="19"/>
  <c r="J198" i="19" s="1"/>
  <c r="AG198" i="19" s="1"/>
  <c r="K198" i="19" a="1"/>
  <c r="K198" i="19" s="1"/>
  <c r="L198" i="19" s="1"/>
  <c r="N198" i="19"/>
  <c r="O198" i="19"/>
  <c r="P198" i="19"/>
  <c r="U198" i="19"/>
  <c r="T198" i="19"/>
  <c r="W198" i="19"/>
  <c r="X198" i="19"/>
  <c r="Z198" i="19" s="1"/>
  <c r="AA198" i="19"/>
  <c r="AB198" i="19" s="1"/>
  <c r="A199" i="19"/>
  <c r="C199" i="19"/>
  <c r="D199" i="19"/>
  <c r="E199" i="19"/>
  <c r="I199" i="19"/>
  <c r="J199" i="19" s="1"/>
  <c r="AG199" i="19" s="1"/>
  <c r="K199" i="19" a="1"/>
  <c r="K199" i="19" s="1"/>
  <c r="L199" i="19" s="1"/>
  <c r="N199" i="19"/>
  <c r="O199" i="19"/>
  <c r="P199" i="19"/>
  <c r="T199" i="19"/>
  <c r="W199" i="19"/>
  <c r="X199" i="19"/>
  <c r="Z199" i="19"/>
  <c r="AA199" i="19"/>
  <c r="AB199" i="19" s="1"/>
  <c r="A200" i="19"/>
  <c r="C200" i="19"/>
  <c r="D200" i="19"/>
  <c r="E200" i="19"/>
  <c r="I200" i="19"/>
  <c r="J200" i="19" s="1"/>
  <c r="AG200" i="19" s="1"/>
  <c r="K200" i="19" a="1"/>
  <c r="K200" i="19" s="1"/>
  <c r="L200" i="19" s="1"/>
  <c r="N200" i="19"/>
  <c r="O200" i="19"/>
  <c r="P200" i="19"/>
  <c r="U200" i="19"/>
  <c r="T200" i="19"/>
  <c r="W200" i="19"/>
  <c r="X200" i="19"/>
  <c r="Z200" i="19"/>
  <c r="AA200" i="19"/>
  <c r="AB200" i="19" s="1"/>
  <c r="A201" i="19"/>
  <c r="C201" i="19"/>
  <c r="D201" i="19"/>
  <c r="E201" i="19"/>
  <c r="I201" i="19"/>
  <c r="J201" i="19" s="1"/>
  <c r="K201" i="19" a="1"/>
  <c r="K201" i="19" s="1"/>
  <c r="L201" i="19" s="1"/>
  <c r="N201" i="19"/>
  <c r="O201" i="19"/>
  <c r="P201" i="19"/>
  <c r="T201" i="19"/>
  <c r="W201" i="19"/>
  <c r="X201" i="19"/>
  <c r="Z201" i="19"/>
  <c r="AA201" i="19"/>
  <c r="AB201" i="19" s="1"/>
  <c r="A202" i="19"/>
  <c r="C202" i="19"/>
  <c r="D202" i="19"/>
  <c r="E202" i="19"/>
  <c r="I202" i="19"/>
  <c r="J202" i="19" s="1"/>
  <c r="AG202" i="19" s="1"/>
  <c r="K202" i="19" a="1"/>
  <c r="K202" i="19" s="1"/>
  <c r="L202" i="19" s="1"/>
  <c r="N202" i="19"/>
  <c r="O202" i="19"/>
  <c r="P202" i="19"/>
  <c r="U202" i="19"/>
  <c r="T202" i="19"/>
  <c r="W202" i="19"/>
  <c r="X202" i="19"/>
  <c r="Z202" i="19"/>
  <c r="AA202" i="19"/>
  <c r="AB202" i="19" s="1"/>
  <c r="A203" i="19"/>
  <c r="C203" i="19"/>
  <c r="D203" i="19"/>
  <c r="E203" i="19"/>
  <c r="I203" i="19"/>
  <c r="J203" i="19" s="1"/>
  <c r="K203" i="19" a="1"/>
  <c r="K203" i="19" s="1"/>
  <c r="L203" i="19" s="1"/>
  <c r="N203" i="19"/>
  <c r="O203" i="19"/>
  <c r="P203" i="19"/>
  <c r="T203" i="19"/>
  <c r="W203" i="19"/>
  <c r="X203" i="19"/>
  <c r="Z203" i="19"/>
  <c r="AA203" i="19"/>
  <c r="AB203" i="19" s="1"/>
  <c r="A204" i="19"/>
  <c r="C204" i="19"/>
  <c r="D204" i="19"/>
  <c r="E204" i="19"/>
  <c r="I204" i="19"/>
  <c r="J204" i="19" s="1"/>
  <c r="AG204" i="19" s="1"/>
  <c r="K204" i="19" a="1"/>
  <c r="K204" i="19" s="1"/>
  <c r="L204" i="19" s="1"/>
  <c r="N204" i="19"/>
  <c r="O204" i="19"/>
  <c r="P204" i="19"/>
  <c r="T204" i="19"/>
  <c r="W204" i="19"/>
  <c r="X204" i="19"/>
  <c r="Z204" i="19"/>
  <c r="AA204" i="19"/>
  <c r="AB204" i="19" s="1"/>
  <c r="A205" i="19"/>
  <c r="C205" i="19"/>
  <c r="D205" i="19"/>
  <c r="E205" i="19"/>
  <c r="I205" i="19"/>
  <c r="J205" i="19" s="1"/>
  <c r="AG205" i="19" s="1"/>
  <c r="K205" i="19" a="1"/>
  <c r="K205" i="19" s="1"/>
  <c r="L205" i="19" s="1"/>
  <c r="N205" i="19"/>
  <c r="O205" i="19"/>
  <c r="P205" i="19"/>
  <c r="U205" i="19"/>
  <c r="T205" i="19"/>
  <c r="W205" i="19"/>
  <c r="X205" i="19"/>
  <c r="Z205" i="19"/>
  <c r="AA205" i="19"/>
  <c r="AB205" i="19" s="1"/>
  <c r="A206" i="19"/>
  <c r="C206" i="19"/>
  <c r="D206" i="19"/>
  <c r="E206" i="19"/>
  <c r="I206" i="19"/>
  <c r="J206" i="19" s="1"/>
  <c r="AG206" i="19" s="1"/>
  <c r="K206" i="19" a="1"/>
  <c r="K206" i="19" s="1"/>
  <c r="L206" i="19" s="1"/>
  <c r="N206" i="19"/>
  <c r="O206" i="19"/>
  <c r="P206" i="19"/>
  <c r="T206" i="19"/>
  <c r="W206" i="19"/>
  <c r="X206" i="19"/>
  <c r="Z206" i="19"/>
  <c r="AA206" i="19"/>
  <c r="AB206" i="19" s="1"/>
  <c r="A207" i="19"/>
  <c r="C207" i="19"/>
  <c r="D207" i="19"/>
  <c r="E207" i="19"/>
  <c r="I207" i="19"/>
  <c r="J207" i="19" s="1"/>
  <c r="AG207" i="19" s="1"/>
  <c r="K207" i="19" a="1"/>
  <c r="K207" i="19" s="1"/>
  <c r="L207" i="19" s="1"/>
  <c r="N207" i="19"/>
  <c r="O207" i="19"/>
  <c r="P207" i="19"/>
  <c r="U207" i="19"/>
  <c r="T207" i="19"/>
  <c r="W207" i="19"/>
  <c r="X207" i="19"/>
  <c r="Z207" i="19"/>
  <c r="AA207" i="19"/>
  <c r="AB207" i="19" s="1"/>
  <c r="A208" i="19"/>
  <c r="C208" i="19"/>
  <c r="D208" i="19"/>
  <c r="E208" i="19"/>
  <c r="I208" i="19"/>
  <c r="J208" i="19" s="1"/>
  <c r="AG208" i="19" s="1"/>
  <c r="K208" i="19" a="1"/>
  <c r="K208" i="19" s="1"/>
  <c r="L208" i="19" s="1"/>
  <c r="N208" i="19"/>
  <c r="O208" i="19"/>
  <c r="P208" i="19"/>
  <c r="U208" i="19"/>
  <c r="T208" i="19"/>
  <c r="W208" i="19"/>
  <c r="X208" i="19"/>
  <c r="Z208" i="19"/>
  <c r="AA208" i="19"/>
  <c r="AB208" i="19" s="1"/>
  <c r="A209" i="19"/>
  <c r="C209" i="19"/>
  <c r="D209" i="19"/>
  <c r="E209" i="19"/>
  <c r="I209" i="19"/>
  <c r="J209" i="19" s="1"/>
  <c r="AG209" i="19" s="1"/>
  <c r="K209" i="19" a="1"/>
  <c r="K209" i="19" s="1"/>
  <c r="L209" i="19" s="1"/>
  <c r="N209" i="19"/>
  <c r="O209" i="19"/>
  <c r="P209" i="19"/>
  <c r="U209" i="19"/>
  <c r="T209" i="19"/>
  <c r="W209" i="19"/>
  <c r="X209" i="19"/>
  <c r="Z209" i="19" s="1"/>
  <c r="AA209" i="19"/>
  <c r="AB209" i="19" s="1"/>
  <c r="A210" i="19"/>
  <c r="C210" i="19"/>
  <c r="D210" i="19"/>
  <c r="E210" i="19"/>
  <c r="I210" i="19"/>
  <c r="J210" i="19" s="1"/>
  <c r="AG210" i="19" s="1"/>
  <c r="K210" i="19" a="1"/>
  <c r="K210" i="19" s="1"/>
  <c r="L210" i="19" s="1"/>
  <c r="N210" i="19"/>
  <c r="O210" i="19"/>
  <c r="P210" i="19"/>
  <c r="T210" i="19"/>
  <c r="W210" i="19"/>
  <c r="X210" i="19"/>
  <c r="Z210" i="19" s="1"/>
  <c r="AA210" i="19"/>
  <c r="AB210" i="19" s="1"/>
  <c r="A211" i="19"/>
  <c r="C211" i="19"/>
  <c r="D211" i="19"/>
  <c r="E211" i="19"/>
  <c r="I211" i="19"/>
  <c r="J211" i="19" s="1"/>
  <c r="K211" i="19" a="1"/>
  <c r="K211" i="19" s="1"/>
  <c r="L211" i="19" s="1"/>
  <c r="N211" i="19"/>
  <c r="O211" i="19"/>
  <c r="P211" i="19"/>
  <c r="T211" i="19"/>
  <c r="W211" i="19"/>
  <c r="X211" i="19"/>
  <c r="Z211" i="19"/>
  <c r="AA211" i="19"/>
  <c r="AB211" i="19" s="1"/>
  <c r="A212" i="19"/>
  <c r="C212" i="19"/>
  <c r="D212" i="19"/>
  <c r="E212" i="19"/>
  <c r="I212" i="19"/>
  <c r="J212" i="19" s="1"/>
  <c r="K212" i="19" a="1"/>
  <c r="K212" i="19" s="1"/>
  <c r="L212" i="19" s="1"/>
  <c r="N212" i="19"/>
  <c r="O212" i="19"/>
  <c r="P212" i="19"/>
  <c r="U212" i="19"/>
  <c r="T212" i="19"/>
  <c r="W212" i="19"/>
  <c r="X212" i="19"/>
  <c r="Z212" i="19"/>
  <c r="AA212" i="19"/>
  <c r="AB212" i="19" s="1"/>
  <c r="A213" i="19"/>
  <c r="C213" i="19"/>
  <c r="D213" i="19"/>
  <c r="E213" i="19"/>
  <c r="I213" i="19"/>
  <c r="J213" i="19" s="1"/>
  <c r="AG213" i="19" s="1"/>
  <c r="K213" i="19" a="1"/>
  <c r="K213" i="19" s="1"/>
  <c r="N213" i="19"/>
  <c r="O213" i="19"/>
  <c r="P213" i="19"/>
  <c r="T213" i="19"/>
  <c r="W213" i="19"/>
  <c r="X213" i="19"/>
  <c r="Z213" i="19"/>
  <c r="AA213" i="19"/>
  <c r="AB213" i="19" s="1"/>
  <c r="A214" i="19"/>
  <c r="C214" i="19"/>
  <c r="D214" i="19"/>
  <c r="E214" i="19"/>
  <c r="I214" i="19"/>
  <c r="J214" i="19" s="1"/>
  <c r="AG214" i="19" s="1"/>
  <c r="K214" i="19" a="1"/>
  <c r="K214" i="19" s="1"/>
  <c r="L214" i="19" s="1"/>
  <c r="N214" i="19"/>
  <c r="O214" i="19"/>
  <c r="P214" i="19"/>
  <c r="U214" i="19"/>
  <c r="T214" i="19"/>
  <c r="W214" i="19"/>
  <c r="X214" i="19"/>
  <c r="Z214" i="19"/>
  <c r="AA214" i="19"/>
  <c r="AB214" i="19" s="1"/>
  <c r="A215" i="19"/>
  <c r="C215" i="19"/>
  <c r="D215" i="19"/>
  <c r="E215" i="19"/>
  <c r="I215" i="19"/>
  <c r="J215" i="19" s="1"/>
  <c r="AG215" i="19" s="1"/>
  <c r="K215" i="19" a="1"/>
  <c r="K215" i="19" s="1"/>
  <c r="L215" i="19" s="1"/>
  <c r="N215" i="19"/>
  <c r="O215" i="19"/>
  <c r="P215" i="19"/>
  <c r="T215" i="19"/>
  <c r="W215" i="19"/>
  <c r="X215" i="19"/>
  <c r="Z215" i="19"/>
  <c r="AA215" i="19"/>
  <c r="AB215" i="19" s="1"/>
  <c r="A216" i="19"/>
  <c r="C216" i="19"/>
  <c r="D216" i="19"/>
  <c r="E216" i="19"/>
  <c r="I216" i="19"/>
  <c r="J216" i="19" s="1"/>
  <c r="AG216" i="19" s="1"/>
  <c r="K216" i="19" a="1"/>
  <c r="K216" i="19" s="1"/>
  <c r="L216" i="19" s="1"/>
  <c r="N216" i="19"/>
  <c r="O216" i="19"/>
  <c r="P216" i="19"/>
  <c r="T216" i="19"/>
  <c r="W216" i="19"/>
  <c r="X216" i="19"/>
  <c r="Z216" i="19"/>
  <c r="AA216" i="19"/>
  <c r="AB216" i="19" s="1"/>
  <c r="A217" i="19"/>
  <c r="C217" i="19"/>
  <c r="D217" i="19"/>
  <c r="E217" i="19"/>
  <c r="I217" i="19"/>
  <c r="J217" i="19" s="1"/>
  <c r="AG217" i="19" s="1"/>
  <c r="K217" i="19" a="1"/>
  <c r="K217" i="19" s="1"/>
  <c r="L217" i="19" s="1"/>
  <c r="N217" i="19"/>
  <c r="O217" i="19"/>
  <c r="P217" i="19"/>
  <c r="V217" i="19"/>
  <c r="T217" i="19"/>
  <c r="W217" i="19"/>
  <c r="X217" i="19"/>
  <c r="Z217" i="19"/>
  <c r="AA217" i="19"/>
  <c r="AB217" i="19" s="1"/>
  <c r="A218" i="19"/>
  <c r="C218" i="19"/>
  <c r="D218" i="19"/>
  <c r="E218" i="19"/>
  <c r="I218" i="19"/>
  <c r="J218" i="19" s="1"/>
  <c r="K218" i="19" a="1"/>
  <c r="K218" i="19" s="1"/>
  <c r="L218" i="19" s="1"/>
  <c r="N218" i="19"/>
  <c r="O218" i="19"/>
  <c r="P218" i="19"/>
  <c r="U218" i="19"/>
  <c r="T218" i="19"/>
  <c r="W218" i="19"/>
  <c r="X218" i="19"/>
  <c r="Z218" i="19"/>
  <c r="AA218" i="19"/>
  <c r="AB218" i="19" s="1"/>
  <c r="A219" i="19"/>
  <c r="C219" i="19"/>
  <c r="D219" i="19"/>
  <c r="E219" i="19"/>
  <c r="I219" i="19"/>
  <c r="J219" i="19" s="1"/>
  <c r="AG219" i="19" s="1"/>
  <c r="K219" i="19" a="1"/>
  <c r="K219" i="19" s="1"/>
  <c r="L219" i="19" s="1"/>
  <c r="N219" i="19"/>
  <c r="O219" i="19"/>
  <c r="P219" i="19"/>
  <c r="U219" i="19"/>
  <c r="T219" i="19"/>
  <c r="W219" i="19"/>
  <c r="X219" i="19"/>
  <c r="Z219" i="19"/>
  <c r="AA219" i="19"/>
  <c r="AB219" i="19" s="1"/>
  <c r="A220" i="19"/>
  <c r="C220" i="19"/>
  <c r="D220" i="19"/>
  <c r="E220" i="19"/>
  <c r="I220" i="19"/>
  <c r="J220" i="19" s="1"/>
  <c r="AG220" i="19" s="1"/>
  <c r="K220" i="19" a="1"/>
  <c r="K220" i="19" s="1"/>
  <c r="L220" i="19" s="1"/>
  <c r="N220" i="19"/>
  <c r="O220" i="19"/>
  <c r="P220" i="19"/>
  <c r="U220" i="19"/>
  <c r="T220" i="19"/>
  <c r="W220" i="19"/>
  <c r="X220" i="19"/>
  <c r="Z220" i="19" s="1"/>
  <c r="AA220" i="19"/>
  <c r="AB220" i="19" s="1"/>
  <c r="A221" i="19"/>
  <c r="C221" i="19"/>
  <c r="D221" i="19"/>
  <c r="E221" i="19"/>
  <c r="I221" i="19"/>
  <c r="J221" i="19" s="1"/>
  <c r="K221" i="19" a="1"/>
  <c r="K221" i="19" s="1"/>
  <c r="L221" i="19" s="1"/>
  <c r="N221" i="19"/>
  <c r="O221" i="19"/>
  <c r="P221" i="19"/>
  <c r="U221" i="19"/>
  <c r="T221" i="19"/>
  <c r="W221" i="19"/>
  <c r="X221" i="19"/>
  <c r="Z221" i="19"/>
  <c r="AA221" i="19"/>
  <c r="AB221" i="19" s="1"/>
  <c r="A222" i="19"/>
  <c r="C222" i="19"/>
  <c r="D222" i="19"/>
  <c r="E222" i="19"/>
  <c r="I222" i="19"/>
  <c r="J222" i="19" s="1"/>
  <c r="AG222" i="19" s="1"/>
  <c r="K222" i="19" a="1"/>
  <c r="K222" i="19" s="1"/>
  <c r="L222" i="19" s="1"/>
  <c r="N222" i="19"/>
  <c r="O222" i="19"/>
  <c r="P222" i="19"/>
  <c r="U222" i="19"/>
  <c r="T222" i="19"/>
  <c r="W222" i="19"/>
  <c r="X222" i="19"/>
  <c r="Z222" i="19"/>
  <c r="AA222" i="19"/>
  <c r="AB222" i="19" s="1"/>
  <c r="A223" i="19"/>
  <c r="C223" i="19"/>
  <c r="D223" i="19"/>
  <c r="E223" i="19"/>
  <c r="I223" i="19"/>
  <c r="J223" i="19" s="1"/>
  <c r="AG223" i="19" s="1"/>
  <c r="K223" i="19" a="1"/>
  <c r="K223" i="19" s="1"/>
  <c r="L223" i="19" s="1"/>
  <c r="N223" i="19"/>
  <c r="O223" i="19"/>
  <c r="P223" i="19"/>
  <c r="U223" i="19"/>
  <c r="T223" i="19"/>
  <c r="W223" i="19"/>
  <c r="X223" i="19"/>
  <c r="Z223" i="19"/>
  <c r="AA223" i="19"/>
  <c r="AB223" i="19" s="1"/>
  <c r="A224" i="19"/>
  <c r="C224" i="19"/>
  <c r="D224" i="19"/>
  <c r="E224" i="19"/>
  <c r="I224" i="19"/>
  <c r="J224" i="19" s="1"/>
  <c r="K224" i="19" a="1"/>
  <c r="K224" i="19" s="1"/>
  <c r="L224" i="19" s="1"/>
  <c r="N224" i="19"/>
  <c r="O224" i="19"/>
  <c r="P224" i="19"/>
  <c r="T224" i="19"/>
  <c r="W224" i="19"/>
  <c r="X224" i="19"/>
  <c r="Z224" i="19" s="1"/>
  <c r="AA224" i="19"/>
  <c r="AB224" i="19" s="1"/>
  <c r="I3" i="19"/>
  <c r="J3" i="19" s="1"/>
  <c r="AR56" i="19" l="1"/>
  <c r="AR165" i="19"/>
  <c r="AR147" i="19"/>
  <c r="AR97" i="19"/>
  <c r="AR209" i="19"/>
  <c r="AQ187" i="19"/>
  <c r="AR187" i="19"/>
  <c r="AQ169" i="19"/>
  <c r="AR169" i="19"/>
  <c r="AQ57" i="19"/>
  <c r="AR57" i="19"/>
  <c r="AR36" i="19"/>
  <c r="AR26" i="19"/>
  <c r="AQ12" i="19"/>
  <c r="AR12" i="19"/>
  <c r="AR224" i="19"/>
  <c r="AQ195" i="19"/>
  <c r="AR195" i="19"/>
  <c r="AQ129" i="19"/>
  <c r="AR129" i="19"/>
  <c r="AR105" i="19"/>
  <c r="AR98" i="19"/>
  <c r="AR74" i="19"/>
  <c r="AR50" i="19"/>
  <c r="AR46" i="19"/>
  <c r="AQ43" i="19"/>
  <c r="AR43" i="19"/>
  <c r="AR9" i="19"/>
  <c r="AR60" i="19"/>
  <c r="AQ216" i="19"/>
  <c r="AR216" i="19"/>
  <c r="AS216" i="19"/>
  <c r="AQ180" i="19"/>
  <c r="AR180" i="19"/>
  <c r="AR64" i="19"/>
  <c r="AR33" i="19"/>
  <c r="AQ16" i="19"/>
  <c r="AR16" i="19"/>
  <c r="AQ199" i="19"/>
  <c r="AR199" i="19"/>
  <c r="AQ188" i="19"/>
  <c r="AR188" i="19"/>
  <c r="AR145" i="19"/>
  <c r="AS145" i="19"/>
  <c r="AQ118" i="19"/>
  <c r="AR118" i="19"/>
  <c r="AS118" i="19"/>
  <c r="AR112" i="19"/>
  <c r="AR84" i="19"/>
  <c r="AR71" i="19"/>
  <c r="AR23" i="19"/>
  <c r="AQ23" i="19"/>
  <c r="AQ5" i="19"/>
  <c r="AR5" i="19"/>
  <c r="AR219" i="19"/>
  <c r="AR73" i="19"/>
  <c r="AR63" i="19"/>
  <c r="AQ63" i="19"/>
  <c r="AQ11" i="19"/>
  <c r="AR11" i="19"/>
  <c r="AR194" i="19"/>
  <c r="AQ53" i="19"/>
  <c r="AR53" i="19"/>
  <c r="AR49" i="19"/>
  <c r="AQ4" i="19"/>
  <c r="AR4" i="19"/>
  <c r="AR212" i="19"/>
  <c r="AS212" i="19"/>
  <c r="AR117" i="19"/>
  <c r="AQ32" i="19"/>
  <c r="AR32" i="19"/>
  <c r="AQ101" i="19"/>
  <c r="AR101" i="19"/>
  <c r="AR22" i="19"/>
  <c r="AQ22" i="19"/>
  <c r="AR134" i="19"/>
  <c r="AQ134" i="19"/>
  <c r="AR131" i="19"/>
  <c r="AQ131" i="19"/>
  <c r="AQ39" i="19"/>
  <c r="AR39" i="19"/>
  <c r="AR19" i="19"/>
  <c r="AR181" i="19"/>
  <c r="AQ88" i="19"/>
  <c r="AR88" i="19"/>
  <c r="AQ27" i="19"/>
  <c r="AR27" i="19"/>
  <c r="AR17" i="19"/>
  <c r="AQ214" i="19"/>
  <c r="AR214" i="19"/>
  <c r="AQ207" i="19"/>
  <c r="AR207" i="19"/>
  <c r="AS207" i="19"/>
  <c r="AR189" i="19"/>
  <c r="AS189" i="19"/>
  <c r="AQ185" i="19"/>
  <c r="AR185" i="19"/>
  <c r="AR178" i="19"/>
  <c r="AQ156" i="19"/>
  <c r="AR156" i="19"/>
  <c r="AR139" i="19"/>
  <c r="AR119" i="19"/>
  <c r="AR113" i="19"/>
  <c r="AR106" i="19"/>
  <c r="AS106" i="19"/>
  <c r="AQ75" i="19"/>
  <c r="AR75" i="19"/>
  <c r="AQ72" i="19"/>
  <c r="AR72" i="19"/>
  <c r="AR44" i="19"/>
  <c r="AQ34" i="19"/>
  <c r="AR34" i="19"/>
  <c r="AQ24" i="19"/>
  <c r="AR24" i="19"/>
  <c r="AR10" i="19"/>
  <c r="AQ6" i="19"/>
  <c r="AR6" i="19"/>
  <c r="AR42" i="19"/>
  <c r="AR173" i="19"/>
  <c r="AS173" i="19"/>
  <c r="AR141" i="19"/>
  <c r="AQ77" i="19"/>
  <c r="AR77" i="19"/>
  <c r="AR138" i="19"/>
  <c r="AQ138" i="19"/>
  <c r="AR40" i="19"/>
  <c r="AQ37" i="19"/>
  <c r="AR37" i="19"/>
  <c r="AQ160" i="19"/>
  <c r="AR160" i="19"/>
  <c r="AS160" i="19"/>
  <c r="AR127" i="19"/>
  <c r="AR125" i="19"/>
  <c r="AR85" i="19"/>
  <c r="AR65" i="19"/>
  <c r="AR62" i="19"/>
  <c r="AR55" i="19"/>
  <c r="AQ41" i="19"/>
  <c r="AR41" i="19"/>
  <c r="AR25" i="19"/>
  <c r="AQ25" i="19"/>
  <c r="AQ137" i="19"/>
  <c r="AR137" i="19"/>
  <c r="AS137" i="19"/>
  <c r="AR15" i="19"/>
  <c r="AR108" i="19"/>
  <c r="AR67" i="19"/>
  <c r="AR166" i="19"/>
  <c r="AQ166" i="19"/>
  <c r="AS166" i="19"/>
  <c r="AR170" i="19"/>
  <c r="AQ170" i="19"/>
  <c r="AR102" i="19"/>
  <c r="AR81" i="19"/>
  <c r="AS81" i="19"/>
  <c r="AR174" i="19"/>
  <c r="AQ174" i="19"/>
  <c r="AR58" i="19"/>
  <c r="AQ132" i="19"/>
  <c r="AR132" i="19"/>
  <c r="AS132" i="19"/>
  <c r="AR99" i="19"/>
  <c r="AR182" i="19"/>
  <c r="AS182" i="19"/>
  <c r="AR171" i="19"/>
  <c r="AQ171" i="19"/>
  <c r="AQ149" i="19"/>
  <c r="AR149" i="19"/>
  <c r="AR218" i="19"/>
  <c r="AS218" i="19"/>
  <c r="AR146" i="19"/>
  <c r="AR103" i="19"/>
  <c r="AR89" i="19"/>
  <c r="AR82" i="19"/>
  <c r="AQ82" i="19"/>
  <c r="AQ14" i="19"/>
  <c r="AR14" i="19"/>
  <c r="AQ177" i="19"/>
  <c r="AR177" i="19"/>
  <c r="AR148" i="19"/>
  <c r="AS148" i="19"/>
  <c r="AQ210" i="19"/>
  <c r="AR210" i="19"/>
  <c r="AR159" i="19"/>
  <c r="AR203" i="19"/>
  <c r="AQ192" i="19"/>
  <c r="AR192" i="19"/>
  <c r="AQ135" i="19"/>
  <c r="AR135" i="19"/>
  <c r="AR115" i="19"/>
  <c r="AR109" i="19"/>
  <c r="AR78" i="19"/>
  <c r="AQ13" i="19"/>
  <c r="AR13" i="19"/>
  <c r="AR221" i="19"/>
  <c r="AQ196" i="19"/>
  <c r="AR196" i="19"/>
  <c r="AQ142" i="19"/>
  <c r="AR142" i="19"/>
  <c r="AR51" i="19"/>
  <c r="AQ47" i="19"/>
  <c r="AR47" i="19"/>
  <c r="AQ200" i="19"/>
  <c r="AR200" i="19"/>
  <c r="AQ175" i="19"/>
  <c r="AR175" i="19"/>
  <c r="AR164" i="19"/>
  <c r="AR143" i="19"/>
  <c r="AQ136" i="19"/>
  <c r="AR136" i="19"/>
  <c r="AS136" i="19"/>
  <c r="AQ123" i="19"/>
  <c r="AR123" i="19"/>
  <c r="AR110" i="19"/>
  <c r="AQ96" i="19"/>
  <c r="AR96" i="19"/>
  <c r="AR69" i="19"/>
  <c r="AR52" i="19"/>
  <c r="AR48" i="19"/>
  <c r="AQ205" i="19"/>
  <c r="AR205" i="19"/>
  <c r="AQ198" i="19"/>
  <c r="AR198" i="19"/>
  <c r="AQ144" i="19"/>
  <c r="AR144" i="19"/>
  <c r="AS144" i="19"/>
  <c r="AR124" i="19"/>
  <c r="AQ124" i="19"/>
  <c r="AQ202" i="19"/>
  <c r="AR202" i="19"/>
  <c r="AQ191" i="19"/>
  <c r="AR191" i="19"/>
  <c r="AR121" i="19"/>
  <c r="AR155" i="19"/>
  <c r="AR61" i="19"/>
  <c r="AQ61" i="19"/>
  <c r="AS61" i="19"/>
  <c r="AQ217" i="19"/>
  <c r="AR217" i="19"/>
  <c r="AR68" i="19"/>
  <c r="AQ152" i="19"/>
  <c r="AR152" i="19"/>
  <c r="AR193" i="19"/>
  <c r="AQ165" i="19"/>
  <c r="AQ153" i="19"/>
  <c r="AR153" i="19"/>
  <c r="AQ133" i="19"/>
  <c r="AR133" i="19"/>
  <c r="AR116" i="19"/>
  <c r="AR100" i="19"/>
  <c r="AR79" i="19"/>
  <c r="AQ59" i="19"/>
  <c r="AR59" i="19"/>
  <c r="AR38" i="19"/>
  <c r="AQ31" i="19"/>
  <c r="AR31" i="19"/>
  <c r="AQ21" i="19"/>
  <c r="AR21" i="19"/>
  <c r="AR7" i="19"/>
  <c r="AR45" i="19"/>
  <c r="AR111" i="19"/>
  <c r="AR83" i="19"/>
  <c r="AR70" i="19"/>
  <c r="AR80" i="19"/>
  <c r="AQ162" i="19"/>
  <c r="AR162" i="19"/>
  <c r="AR87" i="19"/>
  <c r="AQ87" i="19"/>
  <c r="AQ29" i="19"/>
  <c r="AR29" i="19"/>
  <c r="AQ220" i="19"/>
  <c r="AR220" i="19"/>
  <c r="AS220" i="19"/>
  <c r="AQ151" i="19"/>
  <c r="AR151" i="19"/>
  <c r="AQ213" i="19"/>
  <c r="AR213" i="19"/>
  <c r="AR184" i="19"/>
  <c r="AQ184" i="19"/>
  <c r="AR91" i="19"/>
  <c r="AR54" i="19"/>
  <c r="AQ54" i="19"/>
  <c r="AR30" i="19"/>
  <c r="AR167" i="19"/>
  <c r="AR92" i="19"/>
  <c r="AQ222" i="19"/>
  <c r="AR222" i="19"/>
  <c r="AR211" i="19"/>
  <c r="AR197" i="19"/>
  <c r="AQ215" i="19"/>
  <c r="AR215" i="19"/>
  <c r="AQ208" i="19"/>
  <c r="AR208" i="19"/>
  <c r="AR190" i="19"/>
  <c r="AR186" i="19"/>
  <c r="AQ179" i="19"/>
  <c r="AR179" i="19"/>
  <c r="AS179" i="19"/>
  <c r="AQ168" i="19"/>
  <c r="AR168" i="19"/>
  <c r="AQ157" i="19"/>
  <c r="AR157" i="19"/>
  <c r="AS157" i="19"/>
  <c r="AR130" i="19"/>
  <c r="AQ130" i="19"/>
  <c r="AR120" i="19"/>
  <c r="AR107" i="19"/>
  <c r="AR93" i="19"/>
  <c r="AR76" i="19"/>
  <c r="AQ28" i="19"/>
  <c r="AR28" i="19"/>
  <c r="AR18" i="19"/>
  <c r="AQ150" i="19"/>
  <c r="AR150" i="19"/>
  <c r="AS150" i="19"/>
  <c r="AR223" i="19"/>
  <c r="AQ223" i="19"/>
  <c r="AQ183" i="19"/>
  <c r="AR183" i="19"/>
  <c r="AS183" i="19"/>
  <c r="AQ176" i="19"/>
  <c r="AR176" i="19"/>
  <c r="AR104" i="19"/>
  <c r="AR90" i="19"/>
  <c r="AR8" i="19"/>
  <c r="AQ154" i="19"/>
  <c r="AR154" i="19"/>
  <c r="AQ158" i="19"/>
  <c r="AR158" i="19"/>
  <c r="AQ94" i="19"/>
  <c r="AR94" i="19"/>
  <c r="AS94" i="19"/>
  <c r="AR206" i="19"/>
  <c r="AQ206" i="19"/>
  <c r="AQ126" i="19"/>
  <c r="AR126" i="19"/>
  <c r="AR163" i="19"/>
  <c r="AR95" i="19"/>
  <c r="AQ122" i="19"/>
  <c r="AR122" i="19"/>
  <c r="AQ20" i="19"/>
  <c r="AR20" i="19"/>
  <c r="AQ204" i="19"/>
  <c r="AR204" i="19"/>
  <c r="AQ209" i="19"/>
  <c r="AR201" i="19"/>
  <c r="AR172" i="19"/>
  <c r="AR161" i="19"/>
  <c r="AQ161" i="19"/>
  <c r="AS161" i="19"/>
  <c r="AQ140" i="19"/>
  <c r="AR140" i="19"/>
  <c r="AQ128" i="19"/>
  <c r="AR128" i="19"/>
  <c r="AS128" i="19"/>
  <c r="AR114" i="19"/>
  <c r="AR86" i="19"/>
  <c r="AQ66" i="19"/>
  <c r="AR66" i="19"/>
  <c r="AQ35" i="19"/>
  <c r="AR35" i="19"/>
  <c r="AS254" i="19"/>
  <c r="AS245" i="19"/>
  <c r="AS260" i="19"/>
  <c r="AS239" i="19"/>
  <c r="AS259" i="19"/>
  <c r="AS291" i="19"/>
  <c r="AS248" i="19"/>
  <c r="AS242" i="19"/>
  <c r="AQ219" i="19"/>
  <c r="AQ147" i="19"/>
  <c r="AQ65" i="19"/>
  <c r="Y147" i="19"/>
  <c r="Y90" i="19"/>
  <c r="Y63" i="19"/>
  <c r="Y83" i="19"/>
  <c r="Y101" i="19"/>
  <c r="Y94" i="19"/>
  <c r="Y29" i="19"/>
  <c r="Y121" i="19"/>
  <c r="Y19" i="19"/>
  <c r="Y91" i="19"/>
  <c r="Y26" i="19"/>
  <c r="Y105" i="19"/>
  <c r="Y84" i="19"/>
  <c r="Y111" i="19"/>
  <c r="Y4" i="19"/>
  <c r="Y224" i="19"/>
  <c r="Y98" i="19"/>
  <c r="Y217" i="19"/>
  <c r="Y54" i="19"/>
  <c r="Y145" i="19"/>
  <c r="Y81" i="19"/>
  <c r="Y78" i="19"/>
  <c r="Y34" i="19"/>
  <c r="Y55" i="19"/>
  <c r="Y125" i="19"/>
  <c r="Y89" i="19"/>
  <c r="Y143" i="19"/>
  <c r="Y110" i="19"/>
  <c r="Y69" i="19"/>
  <c r="Y38" i="19"/>
  <c r="Y28" i="19"/>
  <c r="Y18" i="19"/>
  <c r="Y120" i="19"/>
  <c r="Y35" i="19"/>
  <c r="Y124" i="19"/>
  <c r="Y80" i="19"/>
  <c r="Y108" i="19"/>
  <c r="Y141" i="19"/>
  <c r="Y151" i="19"/>
  <c r="Y74" i="19"/>
  <c r="Y148" i="19"/>
  <c r="Y64" i="19"/>
  <c r="Y102" i="19"/>
  <c r="Y163" i="19"/>
  <c r="Y68" i="19"/>
  <c r="Y115" i="19"/>
  <c r="Y30" i="19"/>
  <c r="Y17" i="19"/>
  <c r="Y139" i="19"/>
  <c r="Y149" i="19"/>
  <c r="Y44" i="19"/>
  <c r="Y24" i="19"/>
  <c r="Y10" i="19"/>
  <c r="Y146" i="19"/>
  <c r="Y103" i="19"/>
  <c r="Y59" i="19"/>
  <c r="Y157" i="19"/>
  <c r="Y73" i="19"/>
  <c r="Y45" i="19"/>
  <c r="Y42" i="19"/>
  <c r="AG79" i="19"/>
  <c r="AG212" i="19"/>
  <c r="AQ212" i="19" s="1"/>
  <c r="AG80" i="19"/>
  <c r="AG67" i="19"/>
  <c r="V203" i="19"/>
  <c r="U203" i="19"/>
  <c r="V204" i="19"/>
  <c r="U204" i="19"/>
  <c r="V177" i="19"/>
  <c r="U177" i="19"/>
  <c r="V20" i="19"/>
  <c r="U20" i="19"/>
  <c r="V92" i="19"/>
  <c r="U92" i="19"/>
  <c r="V206" i="19"/>
  <c r="U206" i="19"/>
  <c r="V148" i="19"/>
  <c r="U148" i="19"/>
  <c r="V216" i="19"/>
  <c r="U216" i="19"/>
  <c r="V174" i="19"/>
  <c r="U174" i="19"/>
  <c r="U30" i="19"/>
  <c r="V30" i="19" s="1"/>
  <c r="V14" i="19"/>
  <c r="U14" i="19"/>
  <c r="V179" i="19"/>
  <c r="U179" i="19"/>
  <c r="V105" i="19"/>
  <c r="U105" i="19"/>
  <c r="V215" i="19"/>
  <c r="U215" i="19"/>
  <c r="V120" i="19"/>
  <c r="U120" i="19"/>
  <c r="V165" i="19"/>
  <c r="U165" i="19"/>
  <c r="AG112" i="19"/>
  <c r="V82" i="19"/>
  <c r="U82" i="19"/>
  <c r="V76" i="19"/>
  <c r="U76" i="19"/>
  <c r="V69" i="19"/>
  <c r="U69" i="19"/>
  <c r="V63" i="19"/>
  <c r="U63" i="19"/>
  <c r="AG9" i="19"/>
  <c r="V130" i="19"/>
  <c r="U130" i="19"/>
  <c r="V77" i="19"/>
  <c r="U77" i="19"/>
  <c r="V70" i="19"/>
  <c r="U70" i="19"/>
  <c r="V72" i="19"/>
  <c r="U72" i="19"/>
  <c r="V213" i="19"/>
  <c r="U213" i="19"/>
  <c r="V144" i="19"/>
  <c r="U144" i="19"/>
  <c r="V60" i="19"/>
  <c r="U60" i="19"/>
  <c r="V93" i="19"/>
  <c r="U93" i="19"/>
  <c r="V74" i="19"/>
  <c r="U74" i="19"/>
  <c r="V192" i="19"/>
  <c r="U192" i="19"/>
  <c r="V201" i="19"/>
  <c r="U201" i="19"/>
  <c r="V176" i="19"/>
  <c r="U176" i="19"/>
  <c r="V167" i="19"/>
  <c r="U167" i="19"/>
  <c r="V64" i="19"/>
  <c r="U64" i="19"/>
  <c r="V58" i="19"/>
  <c r="U58" i="19"/>
  <c r="V196" i="19"/>
  <c r="U196" i="19"/>
  <c r="V111" i="19"/>
  <c r="U111" i="19"/>
  <c r="V9" i="19"/>
  <c r="U9" i="19"/>
  <c r="U183" i="19"/>
  <c r="V183" i="19" s="1"/>
  <c r="V184" i="19"/>
  <c r="U184" i="19"/>
  <c r="V131" i="19"/>
  <c r="U131" i="19"/>
  <c r="V78" i="19"/>
  <c r="U78" i="19"/>
  <c r="V38" i="19"/>
  <c r="U38" i="19"/>
  <c r="AG193" i="19"/>
  <c r="AG106" i="19"/>
  <c r="AG55" i="19"/>
  <c r="AG114" i="19"/>
  <c r="AG36" i="19"/>
  <c r="AQ36" i="19" s="1"/>
  <c r="AG49" i="19"/>
  <c r="AG10" i="19"/>
  <c r="AG211" i="19"/>
  <c r="AG107" i="19"/>
  <c r="AG146" i="19"/>
  <c r="AG50" i="19"/>
  <c r="AG7" i="19"/>
  <c r="AG197" i="19"/>
  <c r="AG8" i="19"/>
  <c r="AG48" i="19"/>
  <c r="AG224" i="19"/>
  <c r="AG190" i="19"/>
  <c r="AG115" i="19"/>
  <c r="AG19" i="19"/>
  <c r="AG116" i="19"/>
  <c r="AG91" i="19"/>
  <c r="AG74" i="19"/>
  <c r="AG15" i="19"/>
  <c r="AG113" i="19"/>
  <c r="AG64" i="19"/>
  <c r="AG17" i="19"/>
  <c r="AG182" i="19"/>
  <c r="AG76" i="19"/>
  <c r="AG167" i="19"/>
  <c r="AG97" i="19"/>
  <c r="AG95" i="19"/>
  <c r="AG78" i="19"/>
  <c r="AG56" i="19"/>
  <c r="AQ56" i="19" s="1"/>
  <c r="AG141" i="19"/>
  <c r="AG62" i="19"/>
  <c r="AG60" i="19"/>
  <c r="AG121" i="19"/>
  <c r="AG40" i="19"/>
  <c r="AG189" i="19"/>
  <c r="AG42" i="19"/>
  <c r="AG26" i="19"/>
  <c r="AG83" i="19"/>
  <c r="AG105" i="19"/>
  <c r="AG84" i="19"/>
  <c r="AQ84" i="19" s="1"/>
  <c r="AG44" i="19"/>
  <c r="AG108" i="19"/>
  <c r="AG69" i="19"/>
  <c r="AG102" i="19"/>
  <c r="AG81" i="19"/>
  <c r="AG38" i="19"/>
  <c r="AG125" i="19"/>
  <c r="AG45" i="19"/>
  <c r="AG73" i="19"/>
  <c r="AG172" i="19"/>
  <c r="AG155" i="19"/>
  <c r="AG93" i="19"/>
  <c r="AG92" i="19"/>
  <c r="AG52" i="19"/>
  <c r="AG51" i="19"/>
  <c r="AG145" i="19"/>
  <c r="AG120" i="19"/>
  <c r="AG100" i="19"/>
  <c r="AG99" i="19"/>
  <c r="AG58" i="19"/>
  <c r="AG33" i="19"/>
  <c r="AG103" i="19"/>
  <c r="AG148" i="19"/>
  <c r="AQ148" i="19" s="1"/>
  <c r="AG104" i="19"/>
  <c r="AG201" i="19"/>
  <c r="AG194" i="19"/>
  <c r="AQ194" i="19" s="1"/>
  <c r="AG186" i="19"/>
  <c r="AG181" i="19"/>
  <c r="AG178" i="19"/>
  <c r="AG173" i="19"/>
  <c r="AG163" i="19"/>
  <c r="AG159" i="19"/>
  <c r="AG203" i="19"/>
  <c r="AG127" i="19"/>
  <c r="AG109" i="19"/>
  <c r="AG89" i="19"/>
  <c r="AG86" i="19"/>
  <c r="AG85" i="19"/>
  <c r="AG68" i="19"/>
  <c r="AG164" i="19"/>
  <c r="AG139" i="19"/>
  <c r="AG110" i="19"/>
  <c r="AG90" i="19"/>
  <c r="AG71" i="19"/>
  <c r="AG70" i="19"/>
  <c r="AG218" i="19"/>
  <c r="AG221" i="19"/>
  <c r="AG143" i="19"/>
  <c r="AG111" i="19"/>
  <c r="AG46" i="19"/>
  <c r="AG18" i="19"/>
  <c r="AG119" i="19"/>
  <c r="AQ119" i="19" s="1"/>
  <c r="AG117" i="19"/>
  <c r="AG98" i="19"/>
  <c r="AG30" i="19"/>
  <c r="V32" i="19"/>
  <c r="AS209" i="19"/>
  <c r="V150" i="19"/>
  <c r="V55" i="19"/>
  <c r="V109" i="19"/>
  <c r="Q221" i="19"/>
  <c r="R221" i="19" s="1" a="1"/>
  <c r="R221" i="19" s="1"/>
  <c r="AF221" i="19" s="1"/>
  <c r="Q219" i="19"/>
  <c r="R219" i="19" s="1" a="1"/>
  <c r="R219" i="19" s="1"/>
  <c r="Q177" i="19"/>
  <c r="R177" i="19" s="1" a="1"/>
  <c r="R177" i="19" s="1"/>
  <c r="AF177" i="19" s="1"/>
  <c r="Q218" i="19"/>
  <c r="R218" i="19" s="1" a="1"/>
  <c r="R218" i="19" s="1"/>
  <c r="Q23" i="19"/>
  <c r="R23" i="19" s="1" a="1"/>
  <c r="R23" i="19" s="1"/>
  <c r="Q17" i="19"/>
  <c r="R17" i="19" s="1" a="1"/>
  <c r="R17" i="19" s="1"/>
  <c r="Q194" i="19"/>
  <c r="R194" i="19" s="1" a="1"/>
  <c r="R194" i="19" s="1"/>
  <c r="Q193" i="19"/>
  <c r="R193" i="19" s="1" a="1"/>
  <c r="R193" i="19" s="1"/>
  <c r="Q176" i="19"/>
  <c r="R176" i="19" s="1" a="1"/>
  <c r="R176" i="19" s="1"/>
  <c r="Q158" i="19"/>
  <c r="R158" i="19" s="1" a="1"/>
  <c r="R158" i="19" s="1"/>
  <c r="Q157" i="19"/>
  <c r="R157" i="19" s="1" a="1"/>
  <c r="R157" i="19" s="1"/>
  <c r="Q26" i="19"/>
  <c r="R26" i="19" s="1" a="1"/>
  <c r="R26" i="19" s="1"/>
  <c r="Q24" i="19"/>
  <c r="R24" i="19" s="1" a="1"/>
  <c r="R24" i="19" s="1"/>
  <c r="Q18" i="19"/>
  <c r="R18" i="19" s="1" a="1"/>
  <c r="R18" i="19" s="1"/>
  <c r="Q21" i="19"/>
  <c r="R21" i="19" s="1" a="1"/>
  <c r="R21" i="19" s="1"/>
  <c r="Q19" i="19"/>
  <c r="R19" i="19" s="1" a="1"/>
  <c r="R19" i="19" s="1"/>
  <c r="Q14" i="19"/>
  <c r="R14" i="19" s="1" a="1"/>
  <c r="R14" i="19" s="1"/>
  <c r="Q13" i="19"/>
  <c r="R13" i="19" s="1" a="1"/>
  <c r="R13" i="19" s="1"/>
  <c r="Q12" i="19"/>
  <c r="R12" i="19" s="1" a="1"/>
  <c r="R12" i="19" s="1"/>
  <c r="Q119" i="19"/>
  <c r="R119" i="19" s="1" a="1"/>
  <c r="R119" i="19" s="1"/>
  <c r="Q118" i="19"/>
  <c r="R118" i="19" s="1" a="1"/>
  <c r="R118" i="19" s="1"/>
  <c r="AF118" i="19" s="1"/>
  <c r="Q27" i="19"/>
  <c r="R27" i="19" s="1" a="1"/>
  <c r="R27" i="19" s="1"/>
  <c r="Q20" i="19"/>
  <c r="R20" i="19" s="1" a="1"/>
  <c r="R20" i="19" s="1"/>
  <c r="Q11" i="19"/>
  <c r="R11" i="19" s="1" a="1"/>
  <c r="R11" i="19" s="1"/>
  <c r="Q9" i="19"/>
  <c r="R9" i="19" s="1" a="1"/>
  <c r="R9" i="19" s="1"/>
  <c r="Q215" i="19"/>
  <c r="R215" i="19" s="1" a="1"/>
  <c r="R215" i="19" s="1"/>
  <c r="AF215" i="19" s="1"/>
  <c r="Q214" i="19"/>
  <c r="R214" i="19" s="1" a="1"/>
  <c r="R214" i="19" s="1"/>
  <c r="AF214" i="19" s="1"/>
  <c r="AP214" i="19" s="1"/>
  <c r="Q213" i="19"/>
  <c r="R213" i="19" s="1" a="1"/>
  <c r="R213" i="19" s="1"/>
  <c r="Q212" i="19"/>
  <c r="R212" i="19" s="1" a="1"/>
  <c r="R212" i="19" s="1"/>
  <c r="AF212" i="19" s="1"/>
  <c r="Q211" i="19"/>
  <c r="R211" i="19" s="1" a="1"/>
  <c r="R211" i="19" s="1"/>
  <c r="Q172" i="19"/>
  <c r="R172" i="19" s="1" a="1"/>
  <c r="R172" i="19" s="1"/>
  <c r="Q155" i="19"/>
  <c r="R155" i="19" s="1" a="1"/>
  <c r="R155" i="19" s="1"/>
  <c r="Q120" i="19"/>
  <c r="R120" i="19" s="1" a="1"/>
  <c r="R120" i="19" s="1"/>
  <c r="Q28" i="19"/>
  <c r="R28" i="19" s="1" a="1"/>
  <c r="R28" i="19" s="1"/>
  <c r="Q171" i="19"/>
  <c r="R171" i="19" s="1" a="1"/>
  <c r="R171" i="19" s="1"/>
  <c r="Q170" i="19"/>
  <c r="R170" i="19" s="1" a="1"/>
  <c r="R170" i="19" s="1"/>
  <c r="AF170" i="19" s="1"/>
  <c r="Q147" i="19"/>
  <c r="R147" i="19" s="1" a="1"/>
  <c r="R147" i="19" s="1"/>
  <c r="Q146" i="19"/>
  <c r="R146" i="19" s="1" a="1"/>
  <c r="R146" i="19" s="1"/>
  <c r="Q89" i="19"/>
  <c r="R89" i="19" s="1" a="1"/>
  <c r="R89" i="19" s="1"/>
  <c r="AF89" i="19" s="1"/>
  <c r="Q208" i="19"/>
  <c r="R208" i="19" s="1" a="1"/>
  <c r="R208" i="19" s="1"/>
  <c r="Q148" i="19"/>
  <c r="R148" i="19" s="1" a="1"/>
  <c r="R148" i="19" s="1"/>
  <c r="Q145" i="19"/>
  <c r="R145" i="19" s="1" a="1"/>
  <c r="R145" i="19" s="1"/>
  <c r="V129" i="19"/>
  <c r="Q123" i="19"/>
  <c r="R123" i="19" s="1" a="1"/>
  <c r="R123" i="19" s="1"/>
  <c r="Q116" i="19"/>
  <c r="R116" i="19" s="1" a="1"/>
  <c r="R116" i="19" s="1"/>
  <c r="AF116" i="19" s="1"/>
  <c r="Q90" i="19"/>
  <c r="R90" i="19" s="1" a="1"/>
  <c r="R90" i="19" s="1"/>
  <c r="AF90" i="19" s="1"/>
  <c r="Q88" i="19"/>
  <c r="R88" i="19" s="1" a="1"/>
  <c r="R88" i="19" s="1"/>
  <c r="Q78" i="19"/>
  <c r="R78" i="19" s="1" a="1"/>
  <c r="R78" i="19" s="1"/>
  <c r="Q152" i="19"/>
  <c r="R152" i="19" s="1" a="1"/>
  <c r="R152" i="19" s="1"/>
  <c r="AF152" i="19" s="1"/>
  <c r="Q149" i="19"/>
  <c r="R149" i="19" s="1" a="1"/>
  <c r="R149" i="19" s="1"/>
  <c r="Q134" i="19"/>
  <c r="R134" i="19" s="1" a="1"/>
  <c r="R134" i="19" s="1"/>
  <c r="Q129" i="19"/>
  <c r="R129" i="19" s="1" a="1"/>
  <c r="R129" i="19" s="1"/>
  <c r="Q128" i="19"/>
  <c r="R128" i="19" s="1" a="1"/>
  <c r="R128" i="19" s="1"/>
  <c r="Q126" i="19"/>
  <c r="R126" i="19" s="1" a="1"/>
  <c r="R126" i="19" s="1"/>
  <c r="Q124" i="19"/>
  <c r="R124" i="19" s="1" a="1"/>
  <c r="R124" i="19" s="1"/>
  <c r="AF124" i="19" s="1"/>
  <c r="Q96" i="19"/>
  <c r="R96" i="19" s="1" a="1"/>
  <c r="R96" i="19" s="1"/>
  <c r="Q95" i="19"/>
  <c r="R95" i="19" s="1" a="1"/>
  <c r="R95" i="19" s="1"/>
  <c r="Q92" i="19"/>
  <c r="R92" i="19" s="1" a="1"/>
  <c r="R92" i="19" s="1"/>
  <c r="Q91" i="19"/>
  <c r="R91" i="19" s="1" a="1"/>
  <c r="R91" i="19" s="1"/>
  <c r="Q77" i="19"/>
  <c r="R77" i="19" s="1" a="1"/>
  <c r="R77" i="19" s="1"/>
  <c r="Q37" i="19"/>
  <c r="R37" i="19" s="1" a="1"/>
  <c r="R37" i="19" s="1"/>
  <c r="Q186" i="19"/>
  <c r="R186" i="19" s="1" a="1"/>
  <c r="R186" i="19" s="1"/>
  <c r="Q185" i="19"/>
  <c r="R185" i="19" s="1" a="1"/>
  <c r="R185" i="19" s="1"/>
  <c r="Q169" i="19"/>
  <c r="R169" i="19" s="1" a="1"/>
  <c r="R169" i="19" s="1"/>
  <c r="AF169" i="19" s="1"/>
  <c r="Q168" i="19"/>
  <c r="R168" i="19" s="1" a="1"/>
  <c r="R168" i="19" s="1"/>
  <c r="Q167" i="19"/>
  <c r="R167" i="19" s="1" a="1"/>
  <c r="R167" i="19" s="1"/>
  <c r="Q166" i="19"/>
  <c r="R166" i="19" s="1" a="1"/>
  <c r="R166" i="19" s="1"/>
  <c r="AF166" i="19" s="1"/>
  <c r="Q141" i="19"/>
  <c r="R141" i="19" s="1" a="1"/>
  <c r="R141" i="19" s="1"/>
  <c r="Q140" i="19"/>
  <c r="R140" i="19" s="1" a="1"/>
  <c r="R140" i="19" s="1"/>
  <c r="Q136" i="19"/>
  <c r="R136" i="19" s="1" a="1"/>
  <c r="R136" i="19" s="1"/>
  <c r="Q80" i="19"/>
  <c r="R80" i="19" s="1" a="1"/>
  <c r="R80" i="19" s="1"/>
  <c r="Q76" i="19"/>
  <c r="R76" i="19" s="1" a="1"/>
  <c r="R76" i="19" s="1"/>
  <c r="AF76" i="19" s="1"/>
  <c r="Q73" i="19"/>
  <c r="R73" i="19" s="1" a="1"/>
  <c r="R73" i="19" s="1"/>
  <c r="AF73" i="19" s="1"/>
  <c r="Q62" i="19"/>
  <c r="R62" i="19" s="1" a="1"/>
  <c r="R62" i="19" s="1"/>
  <c r="Q49" i="19"/>
  <c r="R49" i="19" s="1" a="1"/>
  <c r="R49" i="19" s="1"/>
  <c r="Q125" i="19"/>
  <c r="R125" i="19" s="1" a="1"/>
  <c r="R125" i="19" s="1"/>
  <c r="Q87" i="19"/>
  <c r="R87" i="19" s="1" a="1"/>
  <c r="R87" i="19" s="1"/>
  <c r="Q83" i="19"/>
  <c r="R83" i="19" s="1" a="1"/>
  <c r="R83" i="19" s="1"/>
  <c r="AF83" i="19" s="1"/>
  <c r="Q82" i="19"/>
  <c r="R82" i="19" s="1" a="1"/>
  <c r="R82" i="19" s="1"/>
  <c r="Q81" i="19"/>
  <c r="R81" i="19" s="1" a="1"/>
  <c r="R81" i="19" s="1"/>
  <c r="AF81" i="19" s="1"/>
  <c r="Q74" i="19"/>
  <c r="R74" i="19" s="1" a="1"/>
  <c r="R74" i="19" s="1"/>
  <c r="Q72" i="19"/>
  <c r="R72" i="19" s="1" a="1"/>
  <c r="R72" i="19" s="1"/>
  <c r="AF72" i="19" s="1"/>
  <c r="Q67" i="19"/>
  <c r="R67" i="19" s="1" a="1"/>
  <c r="R67" i="19" s="1"/>
  <c r="Q41" i="19"/>
  <c r="R41" i="19" s="1" a="1"/>
  <c r="R41" i="19" s="1"/>
  <c r="Q40" i="19"/>
  <c r="R40" i="19" s="1" a="1"/>
  <c r="R40" i="19" s="1"/>
  <c r="Q183" i="19"/>
  <c r="R183" i="19" s="1" a="1"/>
  <c r="R183" i="19" s="1"/>
  <c r="Q84" i="19"/>
  <c r="R84" i="19" s="1" a="1"/>
  <c r="R84" i="19" s="1"/>
  <c r="AF84" i="19" s="1"/>
  <c r="AP84" i="19" s="1"/>
  <c r="Q65" i="19"/>
  <c r="R65" i="19" s="1" a="1"/>
  <c r="R65" i="19" s="1"/>
  <c r="AF65" i="19" s="1"/>
  <c r="Q48" i="19"/>
  <c r="R48" i="19" s="1" a="1"/>
  <c r="R48" i="19" s="1"/>
  <c r="Q43" i="19"/>
  <c r="R43" i="19" s="1" a="1"/>
  <c r="R43" i="19" s="1"/>
  <c r="Q42" i="19"/>
  <c r="R42" i="19" s="1" a="1"/>
  <c r="R42" i="19" s="1"/>
  <c r="Q39" i="19"/>
  <c r="R39" i="19" s="1" a="1"/>
  <c r="R39" i="19" s="1"/>
  <c r="Q203" i="19"/>
  <c r="R203" i="19" s="1" a="1"/>
  <c r="R203" i="19" s="1"/>
  <c r="Q85" i="19"/>
  <c r="R85" i="19" s="1" a="1"/>
  <c r="R85" i="19" s="1"/>
  <c r="Q46" i="19"/>
  <c r="R46" i="19" s="1" a="1"/>
  <c r="R46" i="19" s="1"/>
  <c r="Q201" i="19"/>
  <c r="R201" i="19" s="1" a="1"/>
  <c r="R201" i="19" s="1"/>
  <c r="Q163" i="19"/>
  <c r="R163" i="19" s="1" a="1"/>
  <c r="R163" i="19" s="1"/>
  <c r="Q164" i="19"/>
  <c r="R164" i="19" s="1" a="1"/>
  <c r="R164" i="19" s="1"/>
  <c r="AF164" i="19" s="1"/>
  <c r="Q162" i="19"/>
  <c r="R162" i="19" s="1" a="1"/>
  <c r="R162" i="19" s="1"/>
  <c r="AF162" i="19" s="1"/>
  <c r="Q180" i="19"/>
  <c r="R180" i="19" s="1" a="1"/>
  <c r="R180" i="19" s="1"/>
  <c r="Q196" i="19"/>
  <c r="R196" i="19" s="1" a="1"/>
  <c r="R196" i="19" s="1"/>
  <c r="Q160" i="19"/>
  <c r="R160" i="19" s="1" a="1"/>
  <c r="R160" i="19" s="1"/>
  <c r="Q224" i="19"/>
  <c r="R224" i="19" s="1" a="1"/>
  <c r="R224" i="19" s="1"/>
  <c r="Q223" i="19"/>
  <c r="R223" i="19" s="1" a="1"/>
  <c r="R223" i="19" s="1"/>
  <c r="Q195" i="19"/>
  <c r="R195" i="19" s="1" a="1"/>
  <c r="R195" i="19" s="1"/>
  <c r="AF195" i="19" s="1"/>
  <c r="AP195" i="19" s="1"/>
  <c r="V194" i="19"/>
  <c r="Q179" i="19"/>
  <c r="R179" i="19" s="1" a="1"/>
  <c r="R179" i="19" s="1"/>
  <c r="Q159" i="19"/>
  <c r="R159" i="19" s="1" a="1"/>
  <c r="R159" i="19" s="1"/>
  <c r="AF159" i="19" s="1"/>
  <c r="V158" i="19"/>
  <c r="Q25" i="19"/>
  <c r="R25" i="19" s="1" a="1"/>
  <c r="R25" i="19" s="1"/>
  <c r="Q217" i="19"/>
  <c r="R217" i="19" s="1" a="1"/>
  <c r="R217" i="19" s="1"/>
  <c r="AF217" i="19" s="1"/>
  <c r="Q22" i="19"/>
  <c r="R22" i="19" s="1" a="1"/>
  <c r="R22" i="19" s="1"/>
  <c r="Q16" i="19"/>
  <c r="R16" i="19" s="1" a="1"/>
  <c r="R16" i="19" s="1"/>
  <c r="Q15" i="19"/>
  <c r="R15" i="19" s="1" a="1"/>
  <c r="R15" i="19" s="1"/>
  <c r="Q216" i="19"/>
  <c r="R216" i="19" s="1" a="1"/>
  <c r="R216" i="19" s="1"/>
  <c r="Q175" i="19"/>
  <c r="R175" i="19" s="1" a="1"/>
  <c r="R175" i="19" s="1"/>
  <c r="Q210" i="19"/>
  <c r="R210" i="19" s="1" a="1"/>
  <c r="R210" i="19" s="1"/>
  <c r="AF210" i="19" s="1"/>
  <c r="Q209" i="19"/>
  <c r="R209" i="19" s="1" a="1"/>
  <c r="R209" i="19" s="1"/>
  <c r="AF209" i="19" s="1"/>
  <c r="AP209" i="19" s="1"/>
  <c r="Q192" i="19"/>
  <c r="R192" i="19" s="1" a="1"/>
  <c r="R192" i="19" s="1"/>
  <c r="Q190" i="19"/>
  <c r="R190" i="19" s="1" a="1"/>
  <c r="R190" i="19" s="1"/>
  <c r="Q174" i="19"/>
  <c r="R174" i="19" s="1" a="1"/>
  <c r="R174" i="19" s="1"/>
  <c r="Q156" i="19"/>
  <c r="R156" i="19" s="1" a="1"/>
  <c r="R156" i="19" s="1"/>
  <c r="AF156" i="19" s="1"/>
  <c r="Q98" i="19"/>
  <c r="R98" i="19" s="1" a="1"/>
  <c r="R98" i="19" s="1"/>
  <c r="AF98" i="19" s="1"/>
  <c r="Q10" i="19"/>
  <c r="R10" i="19" s="1" a="1"/>
  <c r="R10" i="19" s="1"/>
  <c r="Q173" i="19"/>
  <c r="R173" i="19" s="1" a="1"/>
  <c r="R173" i="19" s="1"/>
  <c r="Q130" i="19"/>
  <c r="R130" i="19" s="1" a="1"/>
  <c r="R130" i="19" s="1"/>
  <c r="AF130" i="19" s="1"/>
  <c r="Q100" i="19"/>
  <c r="R100" i="19" s="1" a="1"/>
  <c r="R100" i="19" s="1"/>
  <c r="Q33" i="19"/>
  <c r="R33" i="19" s="1" a="1"/>
  <c r="R33" i="19" s="1"/>
  <c r="Q8" i="19"/>
  <c r="R8" i="19" s="1" a="1"/>
  <c r="R8" i="19" s="1"/>
  <c r="Q7" i="19"/>
  <c r="R7" i="19" s="1" a="1"/>
  <c r="R7" i="19" s="1"/>
  <c r="Q191" i="19"/>
  <c r="R191" i="19" s="1" a="1"/>
  <c r="R191" i="19" s="1"/>
  <c r="Q189" i="19"/>
  <c r="R189" i="19" s="1" a="1"/>
  <c r="R189" i="19" s="1"/>
  <c r="Q154" i="19"/>
  <c r="R154" i="19" s="1" a="1"/>
  <c r="R154" i="19" s="1"/>
  <c r="Q153" i="19"/>
  <c r="R153" i="19" s="1" a="1"/>
  <c r="R153" i="19" s="1"/>
  <c r="Q132" i="19"/>
  <c r="R132" i="19" s="1" a="1"/>
  <c r="R132" i="19" s="1"/>
  <c r="Q131" i="19"/>
  <c r="R131" i="19" s="1" a="1"/>
  <c r="R131" i="19" s="1"/>
  <c r="Q122" i="19"/>
  <c r="R122" i="19" s="1" a="1"/>
  <c r="R122" i="19" s="1"/>
  <c r="AF122" i="19" s="1"/>
  <c r="Q121" i="19"/>
  <c r="R121" i="19" s="1" a="1"/>
  <c r="R121" i="19" s="1"/>
  <c r="AF121" i="19" s="1"/>
  <c r="Q117" i="19"/>
  <c r="R117" i="19" s="1" a="1"/>
  <c r="R117" i="19" s="1"/>
  <c r="AF117" i="19" s="1"/>
  <c r="Q101" i="19"/>
  <c r="R101" i="19" s="1" a="1"/>
  <c r="R101" i="19" s="1"/>
  <c r="Q99" i="19"/>
  <c r="R99" i="19" s="1" a="1"/>
  <c r="R99" i="19" s="1"/>
  <c r="AF99" i="19" s="1"/>
  <c r="Q97" i="19"/>
  <c r="R97" i="19" s="1" a="1"/>
  <c r="R97" i="19" s="1"/>
  <c r="Q94" i="19"/>
  <c r="R94" i="19" s="1" a="1"/>
  <c r="R94" i="19" s="1"/>
  <c r="Q93" i="19"/>
  <c r="R93" i="19" s="1" a="1"/>
  <c r="R93" i="19" s="1"/>
  <c r="Q53" i="19"/>
  <c r="R53" i="19" s="1" a="1"/>
  <c r="R53" i="19" s="1"/>
  <c r="Q6" i="19"/>
  <c r="R6" i="19" s="1" a="1"/>
  <c r="R6" i="19" s="1"/>
  <c r="Q4" i="19"/>
  <c r="R4" i="19" s="1" a="1"/>
  <c r="R4" i="19" s="1"/>
  <c r="Q188" i="19"/>
  <c r="R188" i="19" s="1" a="1"/>
  <c r="R188" i="19" s="1"/>
  <c r="AF188" i="19" s="1"/>
  <c r="Q151" i="19"/>
  <c r="R151" i="19" s="1" a="1"/>
  <c r="R151" i="19" s="1"/>
  <c r="AF151" i="19" s="1"/>
  <c r="Q133" i="19"/>
  <c r="R133" i="19" s="1" a="1"/>
  <c r="R133" i="19" s="1"/>
  <c r="Q54" i="19"/>
  <c r="R54" i="19" s="1" a="1"/>
  <c r="R54" i="19" s="1"/>
  <c r="Q52" i="19"/>
  <c r="R52" i="19" s="1" a="1"/>
  <c r="R52" i="19" s="1"/>
  <c r="Q51" i="19"/>
  <c r="R51" i="19" s="1" a="1"/>
  <c r="R51" i="19" s="1"/>
  <c r="Q35" i="19"/>
  <c r="R35" i="19" s="1" a="1"/>
  <c r="R35" i="19" s="1"/>
  <c r="Q34" i="19"/>
  <c r="R34" i="19" s="1" a="1"/>
  <c r="R34" i="19" s="1"/>
  <c r="Q32" i="19"/>
  <c r="R32" i="19" s="1" a="1"/>
  <c r="R32" i="19" s="1"/>
  <c r="Q30" i="19"/>
  <c r="R30" i="19" s="1" a="1"/>
  <c r="R30" i="19" s="1"/>
  <c r="Q29" i="19"/>
  <c r="R29" i="19" s="1" a="1"/>
  <c r="R29" i="19" s="1"/>
  <c r="Q5" i="19"/>
  <c r="R5" i="19" s="1" a="1"/>
  <c r="R5" i="19" s="1"/>
  <c r="Q207" i="19"/>
  <c r="R207" i="19" s="1" a="1"/>
  <c r="R207" i="19" s="1"/>
  <c r="Q206" i="19"/>
  <c r="R206" i="19" s="1" a="1"/>
  <c r="R206" i="19" s="1"/>
  <c r="AF206" i="19" s="1"/>
  <c r="Q205" i="19"/>
  <c r="R205" i="19" s="1" a="1"/>
  <c r="R205" i="19" s="1"/>
  <c r="Q187" i="19"/>
  <c r="R187" i="19" s="1" a="1"/>
  <c r="R187" i="19" s="1"/>
  <c r="Q143" i="19"/>
  <c r="R143" i="19" s="1" a="1"/>
  <c r="R143" i="19" s="1"/>
  <c r="AF143" i="19" s="1"/>
  <c r="Q139" i="19"/>
  <c r="R139" i="19" s="1" a="1"/>
  <c r="R139" i="19" s="1"/>
  <c r="Q138" i="19"/>
  <c r="R138" i="19" s="1" a="1"/>
  <c r="R138" i="19" s="1"/>
  <c r="AF138" i="19" s="1"/>
  <c r="Q137" i="19"/>
  <c r="R137" i="19" s="1" a="1"/>
  <c r="R137" i="19" s="1"/>
  <c r="Q135" i="19"/>
  <c r="R135" i="19" s="1" a="1"/>
  <c r="R135" i="19" s="1"/>
  <c r="Q127" i="19"/>
  <c r="R127" i="19" s="1" a="1"/>
  <c r="R127" i="19" s="1"/>
  <c r="Q114" i="19"/>
  <c r="R114" i="19" s="1" a="1"/>
  <c r="R114" i="19" s="1"/>
  <c r="Q103" i="19"/>
  <c r="R103" i="19" s="1" a="1"/>
  <c r="R103" i="19" s="1"/>
  <c r="Q102" i="19"/>
  <c r="R102" i="19" s="1" a="1"/>
  <c r="R102" i="19" s="1"/>
  <c r="Q58" i="19"/>
  <c r="R58" i="19" s="1" a="1"/>
  <c r="R58" i="19" s="1"/>
  <c r="Q55" i="19"/>
  <c r="R55" i="19" s="1" a="1"/>
  <c r="R55" i="19" s="1"/>
  <c r="AF55" i="19" s="1"/>
  <c r="Q31" i="19"/>
  <c r="R31" i="19" s="1" a="1"/>
  <c r="R31" i="19" s="1"/>
  <c r="Q204" i="19"/>
  <c r="R204" i="19" s="1" a="1"/>
  <c r="R204" i="19" s="1"/>
  <c r="Q150" i="19"/>
  <c r="R150" i="19" s="1" a="1"/>
  <c r="R150" i="19" s="1"/>
  <c r="Q115" i="19"/>
  <c r="R115" i="19" s="1" a="1"/>
  <c r="R115" i="19" s="1"/>
  <c r="Q79" i="19"/>
  <c r="R79" i="19" s="1" a="1"/>
  <c r="R79" i="19" s="1"/>
  <c r="AF79" i="19" s="1"/>
  <c r="Q63" i="19"/>
  <c r="R63" i="19" s="1" a="1"/>
  <c r="R63" i="19" s="1"/>
  <c r="Q61" i="19"/>
  <c r="R61" i="19" s="1" a="1"/>
  <c r="R61" i="19" s="1"/>
  <c r="Q57" i="19"/>
  <c r="R57" i="19" s="1" a="1"/>
  <c r="R57" i="19" s="1"/>
  <c r="Q56" i="19"/>
  <c r="R56" i="19" s="1" a="1"/>
  <c r="R56" i="19" s="1"/>
  <c r="Q50" i="19"/>
  <c r="R50" i="19" s="1" a="1"/>
  <c r="R50" i="19" s="1"/>
  <c r="Q36" i="19"/>
  <c r="R36" i="19" s="1" a="1"/>
  <c r="R36" i="19" s="1"/>
  <c r="Q184" i="19"/>
  <c r="R184" i="19" s="1" a="1"/>
  <c r="R184" i="19" s="1"/>
  <c r="Q182" i="19"/>
  <c r="R182" i="19" s="1" a="1"/>
  <c r="R182" i="19" s="1"/>
  <c r="AF182" i="19" s="1"/>
  <c r="Q144" i="19"/>
  <c r="R144" i="19" s="1" a="1"/>
  <c r="R144" i="19" s="1"/>
  <c r="Q142" i="19"/>
  <c r="R142" i="19" s="1" a="1"/>
  <c r="R142" i="19" s="1"/>
  <c r="AF142" i="19" s="1"/>
  <c r="AP142" i="19" s="1"/>
  <c r="Q113" i="19"/>
  <c r="R113" i="19" s="1" a="1"/>
  <c r="R113" i="19" s="1"/>
  <c r="AF113" i="19" s="1"/>
  <c r="Q104" i="19"/>
  <c r="R104" i="19" s="1" a="1"/>
  <c r="R104" i="19" s="1"/>
  <c r="AF104" i="19" s="1"/>
  <c r="Q60" i="19"/>
  <c r="R60" i="19" s="1" a="1"/>
  <c r="R60" i="19" s="1"/>
  <c r="Q59" i="19"/>
  <c r="R59" i="19" s="1" a="1"/>
  <c r="R59" i="19" s="1"/>
  <c r="Q38" i="19"/>
  <c r="R38" i="19" s="1" a="1"/>
  <c r="R38" i="19" s="1"/>
  <c r="Q165" i="19"/>
  <c r="R165" i="19" s="1" a="1"/>
  <c r="R165" i="19" s="1"/>
  <c r="AF165" i="19" s="1"/>
  <c r="Q112" i="19"/>
  <c r="R112" i="19" s="1" a="1"/>
  <c r="R112" i="19" s="1"/>
  <c r="Q107" i="19"/>
  <c r="R107" i="19" s="1" a="1"/>
  <c r="R107" i="19" s="1"/>
  <c r="Q105" i="19"/>
  <c r="R105" i="19" s="1" a="1"/>
  <c r="R105" i="19" s="1"/>
  <c r="Q75" i="19"/>
  <c r="R75" i="19" s="1" a="1"/>
  <c r="R75" i="19" s="1"/>
  <c r="Q68" i="19"/>
  <c r="R68" i="19" s="1" a="1"/>
  <c r="R68" i="19" s="1"/>
  <c r="Q66" i="19"/>
  <c r="R66" i="19" s="1" a="1"/>
  <c r="R66" i="19" s="1"/>
  <c r="Q64" i="19"/>
  <c r="R64" i="19" s="1" a="1"/>
  <c r="R64" i="19" s="1"/>
  <c r="Q110" i="19"/>
  <c r="R110" i="19" s="1" a="1"/>
  <c r="R110" i="19" s="1"/>
  <c r="AF110" i="19" s="1"/>
  <c r="Q108" i="19"/>
  <c r="R108" i="19" s="1" a="1"/>
  <c r="R108" i="19" s="1"/>
  <c r="Q106" i="19"/>
  <c r="R106" i="19" s="1" a="1"/>
  <c r="R106" i="19" s="1"/>
  <c r="Q86" i="19"/>
  <c r="R86" i="19" s="1" a="1"/>
  <c r="R86" i="19" s="1"/>
  <c r="AF86" i="19" s="1"/>
  <c r="AP86" i="19" s="1"/>
  <c r="Q71" i="19"/>
  <c r="R71" i="19" s="1" a="1"/>
  <c r="R71" i="19" s="1"/>
  <c r="AF71" i="19" s="1"/>
  <c r="Q70" i="19"/>
  <c r="R70" i="19" s="1" a="1"/>
  <c r="R70" i="19" s="1"/>
  <c r="AF70" i="19" s="1"/>
  <c r="Q69" i="19"/>
  <c r="R69" i="19" s="1" a="1"/>
  <c r="R69" i="19" s="1"/>
  <c r="Q47" i="19"/>
  <c r="R47" i="19" s="1" a="1"/>
  <c r="R47" i="19" s="1"/>
  <c r="Q45" i="19"/>
  <c r="R45" i="19" s="1" a="1"/>
  <c r="R45" i="19" s="1"/>
  <c r="Q202" i="19"/>
  <c r="R202" i="19" s="1" a="1"/>
  <c r="R202" i="19" s="1"/>
  <c r="Q200" i="19"/>
  <c r="R200" i="19" s="1" a="1"/>
  <c r="R200" i="19" s="1"/>
  <c r="Q111" i="19"/>
  <c r="R111" i="19" s="1" a="1"/>
  <c r="R111" i="19" s="1"/>
  <c r="AF111" i="19" s="1"/>
  <c r="Q109" i="19"/>
  <c r="R109" i="19" s="1" a="1"/>
  <c r="R109" i="19" s="1"/>
  <c r="Q44" i="19"/>
  <c r="R44" i="19" s="1" a="1"/>
  <c r="R44" i="19" s="1"/>
  <c r="Q199" i="19"/>
  <c r="R199" i="19" s="1" a="1"/>
  <c r="R199" i="19" s="1"/>
  <c r="Q198" i="19"/>
  <c r="R198" i="19" s="1" a="1"/>
  <c r="R198" i="19" s="1"/>
  <c r="Q197" i="19"/>
  <c r="R197" i="19" s="1" a="1"/>
  <c r="R197" i="19" s="1"/>
  <c r="AF197" i="19" s="1"/>
  <c r="Q181" i="19"/>
  <c r="R181" i="19" s="1" a="1"/>
  <c r="R181" i="19" s="1"/>
  <c r="Q161" i="19"/>
  <c r="R161" i="19" s="1" a="1"/>
  <c r="R161" i="19" s="1"/>
  <c r="AF161" i="19" s="1"/>
  <c r="Q222" i="19"/>
  <c r="R222" i="19" s="1" a="1"/>
  <c r="R222" i="19" s="1"/>
  <c r="Q220" i="19"/>
  <c r="R220" i="19" s="1" a="1"/>
  <c r="R220" i="19" s="1"/>
  <c r="Q178" i="19"/>
  <c r="R178" i="19" s="1" a="1"/>
  <c r="R178" i="19" s="1"/>
  <c r="V157" i="19"/>
  <c r="L184" i="19"/>
  <c r="M184" i="19" s="1" a="1"/>
  <c r="M184" i="19" s="1"/>
  <c r="V4" i="19"/>
  <c r="L84" i="19"/>
  <c r="M84" i="19" s="1" a="1"/>
  <c r="M84" i="19" s="1"/>
  <c r="F84" i="19" s="1"/>
  <c r="V149" i="19"/>
  <c r="L114" i="19"/>
  <c r="M114" i="19" s="1" a="1"/>
  <c r="M114" i="19" s="1"/>
  <c r="F114" i="19" s="1"/>
  <c r="L113" i="19"/>
  <c r="M113" i="19" s="1" a="1"/>
  <c r="M113" i="19" s="1"/>
  <c r="F113" i="19" s="1"/>
  <c r="L112" i="19"/>
  <c r="M112" i="19" s="1" a="1"/>
  <c r="M112" i="19" s="1"/>
  <c r="F112" i="19" s="1"/>
  <c r="L48" i="19"/>
  <c r="M48" i="19" s="1" a="1"/>
  <c r="M48" i="19" s="1"/>
  <c r="F48" i="19" s="1"/>
  <c r="L213" i="19"/>
  <c r="M213" i="19" s="1" a="1"/>
  <c r="M213" i="19" s="1"/>
  <c r="V5" i="19"/>
  <c r="V189" i="19"/>
  <c r="V140" i="19"/>
  <c r="V39" i="19"/>
  <c r="V154" i="19"/>
  <c r="V211" i="19"/>
  <c r="V168" i="19"/>
  <c r="V10" i="19"/>
  <c r="V223" i="19"/>
  <c r="AS117"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V163" i="19"/>
  <c r="V214" i="19"/>
  <c r="V49" i="19"/>
  <c r="V115" i="19"/>
  <c r="V198" i="19"/>
  <c r="V13" i="19"/>
  <c r="V195" i="19"/>
  <c r="V90" i="19"/>
  <c r="V103" i="19"/>
  <c r="V182" i="19"/>
  <c r="V33" i="19"/>
  <c r="V34" i="19"/>
  <c r="V125" i="19"/>
  <c r="V147" i="19"/>
  <c r="V43" i="19"/>
  <c r="V219" i="19"/>
  <c r="V155" i="19"/>
  <c r="V145" i="19"/>
  <c r="V132" i="19"/>
  <c r="V44" i="19"/>
  <c r="V187" i="19"/>
  <c r="V79" i="19"/>
  <c r="V151" i="19"/>
  <c r="V212" i="19"/>
  <c r="V146" i="19"/>
  <c r="V73" i="19"/>
  <c r="V80" i="19"/>
  <c r="M161" i="19" a="1"/>
  <c r="M161" i="19" s="1"/>
  <c r="F161" i="19" s="1"/>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V143" i="19"/>
  <c r="V135" i="19"/>
  <c r="AS102"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V114" i="19"/>
  <c r="V173" i="19"/>
  <c r="V96" i="19"/>
  <c r="V205" i="19"/>
  <c r="AS188" i="19"/>
  <c r="V175" i="19"/>
  <c r="V133" i="19"/>
  <c r="V117" i="19"/>
  <c r="V207" i="19"/>
  <c r="V170" i="19"/>
  <c r="V160" i="19"/>
  <c r="V99" i="19"/>
  <c r="V210" i="19"/>
  <c r="V181" i="19"/>
  <c r="V119" i="19"/>
  <c r="V188" i="19"/>
  <c r="V141" i="19"/>
  <c r="V116" i="19"/>
  <c r="V209" i="19"/>
  <c r="V190" i="19"/>
  <c r="V29" i="19"/>
  <c r="V118" i="19"/>
  <c r="V113" i="19"/>
  <c r="V138" i="19"/>
  <c r="V94" i="19"/>
  <c r="V197" i="19"/>
  <c r="V191" i="19"/>
  <c r="V162" i="19"/>
  <c r="V222" i="19"/>
  <c r="AS149"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F145" i="19"/>
  <c r="AP145" i="19" s="1"/>
  <c r="AP118" i="19" l="1"/>
  <c r="AP55" i="19"/>
  <c r="AP124" i="19"/>
  <c r="AQ211" i="19"/>
  <c r="AP104" i="19"/>
  <c r="AP217" i="19"/>
  <c r="AQ78" i="19"/>
  <c r="AQ93" i="19"/>
  <c r="AQ52" i="19"/>
  <c r="AQ40" i="19"/>
  <c r="AQ201" i="19"/>
  <c r="AQ55" i="19"/>
  <c r="AP165" i="19"/>
  <c r="AP111" i="19"/>
  <c r="AQ86" i="19"/>
  <c r="AQ125" i="19"/>
  <c r="AP70" i="19"/>
  <c r="AP159" i="19"/>
  <c r="AP65" i="19"/>
  <c r="AQ181" i="19"/>
  <c r="AP182" i="19"/>
  <c r="AQ146" i="19"/>
  <c r="AP116" i="19"/>
  <c r="AQ81" i="19"/>
  <c r="AQ107" i="19"/>
  <c r="AQ139" i="19"/>
  <c r="AP143" i="19"/>
  <c r="AQ18" i="19"/>
  <c r="AQ163" i="19"/>
  <c r="AP113" i="19"/>
  <c r="AQ172" i="19"/>
  <c r="AP152" i="19"/>
  <c r="AQ178" i="19"/>
  <c r="AQ38" i="19"/>
  <c r="AP130" i="19"/>
  <c r="AQ167" i="19"/>
  <c r="AP156" i="19"/>
  <c r="AP72" i="19"/>
  <c r="AQ103" i="19"/>
  <c r="AQ69" i="19"/>
  <c r="AP166" i="19"/>
  <c r="AQ79" i="19"/>
  <c r="AP89" i="19"/>
  <c r="AQ99" i="19"/>
  <c r="AQ221" i="19"/>
  <c r="AQ141" i="19"/>
  <c r="AQ80" i="19"/>
  <c r="AQ7" i="19"/>
  <c r="AP177" i="19"/>
  <c r="AQ71" i="19"/>
  <c r="AQ95" i="19"/>
  <c r="AQ90" i="19"/>
  <c r="AQ97" i="19"/>
  <c r="AE195" i="19" a="1"/>
  <c r="AE195" i="19" s="1"/>
  <c r="AQ33" i="19"/>
  <c r="AQ76" i="19"/>
  <c r="AQ182" i="19"/>
  <c r="AQ68" i="19"/>
  <c r="AQ49" i="19"/>
  <c r="AP170" i="19"/>
  <c r="AQ145" i="19"/>
  <c r="AQ15" i="19"/>
  <c r="AQ30" i="19"/>
  <c r="AQ109" i="19"/>
  <c r="AP73" i="19"/>
  <c r="AQ127" i="19"/>
  <c r="AQ26" i="19"/>
  <c r="AQ193" i="19"/>
  <c r="AP76" i="19"/>
  <c r="AQ117" i="19"/>
  <c r="AQ116" i="19"/>
  <c r="AQ110" i="19"/>
  <c r="AP151" i="19"/>
  <c r="AQ44" i="19"/>
  <c r="AQ17" i="19"/>
  <c r="AQ112" i="19"/>
  <c r="AP188" i="19"/>
  <c r="AQ51" i="19"/>
  <c r="AQ64" i="19"/>
  <c r="AQ42" i="19"/>
  <c r="AQ91" i="19"/>
  <c r="AQ92" i="19"/>
  <c r="AE112" i="19" a="1"/>
  <c r="AE112" i="19" s="1"/>
  <c r="AP161" i="19"/>
  <c r="AP206" i="19"/>
  <c r="AP98" i="19"/>
  <c r="AQ73" i="19"/>
  <c r="AQ19" i="19"/>
  <c r="AP90" i="19"/>
  <c r="AP99" i="19"/>
  <c r="AQ121" i="19"/>
  <c r="AP138" i="19"/>
  <c r="AQ159" i="19"/>
  <c r="AQ106" i="19"/>
  <c r="AQ173" i="19"/>
  <c r="AQ189" i="19"/>
  <c r="AP197" i="19"/>
  <c r="AP79" i="19"/>
  <c r="AQ186" i="19"/>
  <c r="AQ45" i="19"/>
  <c r="AQ102" i="19"/>
  <c r="AP117" i="19"/>
  <c r="AP81" i="19"/>
  <c r="AQ218" i="19"/>
  <c r="AQ62" i="19"/>
  <c r="AQ224" i="19"/>
  <c r="AP110" i="19"/>
  <c r="AE207" i="19" a="1"/>
  <c r="AE207" i="19" s="1"/>
  <c r="AE65" i="19" a="1"/>
  <c r="AE65" i="19" s="1"/>
  <c r="AP121" i="19"/>
  <c r="AP162" i="19"/>
  <c r="AQ70" i="19"/>
  <c r="AQ9" i="19"/>
  <c r="AQ105" i="19"/>
  <c r="AP212" i="19"/>
  <c r="AQ46" i="19"/>
  <c r="AE174" i="19" a="1"/>
  <c r="AE174" i="19" s="1"/>
  <c r="AO174" i="19" s="1"/>
  <c r="AP164" i="19"/>
  <c r="AP83" i="19"/>
  <c r="AP221" i="19"/>
  <c r="AQ104" i="19"/>
  <c r="AQ8" i="19"/>
  <c r="AQ67" i="19"/>
  <c r="AE114" i="19" a="1"/>
  <c r="AE114" i="19" s="1"/>
  <c r="AO114" i="19" s="1"/>
  <c r="AE159" i="19" a="1"/>
  <c r="AE159" i="19" s="1"/>
  <c r="AO159" i="19" s="1"/>
  <c r="AE209" i="19" a="1"/>
  <c r="AE209" i="19" s="1"/>
  <c r="AE127" i="19" a="1"/>
  <c r="AE127" i="19" s="1"/>
  <c r="AE133" i="19" a="1"/>
  <c r="AE133" i="19" s="1"/>
  <c r="AO133" i="19" s="1"/>
  <c r="AI170" i="19"/>
  <c r="AE74" i="19" a="1"/>
  <c r="AE74" i="19" s="1"/>
  <c r="AO74" i="19" s="1"/>
  <c r="AE57" i="19" a="1"/>
  <c r="AE57" i="19" s="1"/>
  <c r="AE157" i="19" a="1"/>
  <c r="AE157" i="19" s="1"/>
  <c r="AO157" i="19" s="1"/>
  <c r="AE100" i="19" a="1"/>
  <c r="AE100" i="19" s="1"/>
  <c r="AP71" i="19"/>
  <c r="AI71" i="19"/>
  <c r="AE185" i="19" a="1"/>
  <c r="AE185" i="19" s="1"/>
  <c r="AP215" i="19"/>
  <c r="AI215" i="19"/>
  <c r="AI65" i="19"/>
  <c r="AP169" i="19"/>
  <c r="AI169" i="19"/>
  <c r="AI72" i="19"/>
  <c r="AI156" i="19"/>
  <c r="AI151" i="19"/>
  <c r="AI124" i="19"/>
  <c r="AI217" i="19"/>
  <c r="AI162" i="19"/>
  <c r="AP122" i="19"/>
  <c r="AI122" i="19"/>
  <c r="AP210" i="19"/>
  <c r="AI210" i="19"/>
  <c r="AQ50" i="19"/>
  <c r="AQ85" i="19"/>
  <c r="AQ108" i="19"/>
  <c r="AQ143" i="19"/>
  <c r="AI143" i="19"/>
  <c r="AQ48" i="19"/>
  <c r="AQ58" i="19"/>
  <c r="AQ89" i="19"/>
  <c r="AI89" i="19"/>
  <c r="AQ98" i="19"/>
  <c r="AI98" i="19"/>
  <c r="AQ113" i="19"/>
  <c r="AI113" i="19"/>
  <c r="AQ114" i="19"/>
  <c r="AQ203" i="19"/>
  <c r="AQ83" i="19"/>
  <c r="AI83" i="19"/>
  <c r="AQ74" i="19"/>
  <c r="AQ155" i="19"/>
  <c r="AQ111" i="19"/>
  <c r="AI111" i="19"/>
  <c r="AQ60" i="19"/>
  <c r="AQ197" i="19"/>
  <c r="AI197" i="19"/>
  <c r="AQ164" i="19"/>
  <c r="AI164" i="19"/>
  <c r="AQ100" i="19"/>
  <c r="AQ120" i="19"/>
  <c r="AQ10" i="19"/>
  <c r="AQ115" i="19"/>
  <c r="AQ190" i="19"/>
  <c r="AE212" i="19" a="1"/>
  <c r="AE212" i="19" s="1"/>
  <c r="AO212" i="19" s="1"/>
  <c r="AE118" i="19" a="1"/>
  <c r="AE118" i="19" s="1"/>
  <c r="AE85" i="19" a="1"/>
  <c r="AE85" i="19" s="1"/>
  <c r="AE156" i="19" a="1"/>
  <c r="AE156" i="19" s="1"/>
  <c r="AE131" i="19" a="1"/>
  <c r="AE131" i="19" s="1"/>
  <c r="AE161" i="19" a="1"/>
  <c r="AE161" i="19" s="1"/>
  <c r="AE99" i="19" a="1"/>
  <c r="AE99" i="19" s="1"/>
  <c r="AE75" i="19" a="1"/>
  <c r="AE75" i="19" s="1"/>
  <c r="AE145" i="19" a="1"/>
  <c r="AE145" i="19" s="1"/>
  <c r="AO145" i="19" s="1"/>
  <c r="AE104" i="19" a="1"/>
  <c r="AE104" i="19" s="1"/>
  <c r="AE108" i="19" a="1"/>
  <c r="AE108" i="19" s="1"/>
  <c r="AE67" i="19" a="1"/>
  <c r="AE67" i="19" s="1"/>
  <c r="AE221" i="19" a="1"/>
  <c r="AE221" i="19" s="1"/>
  <c r="AE123" i="19" a="1"/>
  <c r="AE123" i="19" s="1"/>
  <c r="AE203" i="19" a="1"/>
  <c r="AE203" i="19" s="1"/>
  <c r="AO203" i="19" s="1"/>
  <c r="AE136" i="19" a="1"/>
  <c r="AE136" i="19" s="1"/>
  <c r="AE184" i="19" a="1"/>
  <c r="AE184" i="19" s="1"/>
  <c r="AE193" i="19" a="1"/>
  <c r="AE193" i="19" s="1"/>
  <c r="AE101" i="19" a="1"/>
  <c r="AE101" i="19" s="1"/>
  <c r="AO101" i="19" s="1"/>
  <c r="AE222" i="19" a="1"/>
  <c r="AE222" i="19" s="1"/>
  <c r="AE55" i="19" a="1"/>
  <c r="AE55" i="19" s="1"/>
  <c r="AO55" i="19" s="1"/>
  <c r="AE116" i="19" a="1"/>
  <c r="AE116" i="19" s="1"/>
  <c r="AO116" i="19" s="1"/>
  <c r="AE192" i="19" a="1"/>
  <c r="AE192" i="19" s="1"/>
  <c r="AE90" i="19" a="1"/>
  <c r="AE90" i="19" s="1"/>
  <c r="AE182" i="19" a="1"/>
  <c r="AE182" i="19" s="1"/>
  <c r="AE79" i="19" a="1"/>
  <c r="AE79" i="19" s="1"/>
  <c r="AE210" i="19" a="1"/>
  <c r="AE210" i="19" s="1"/>
  <c r="AE214" i="19" a="1"/>
  <c r="AE214" i="19" s="1"/>
  <c r="AE68" i="19" a="1"/>
  <c r="AE68" i="19" s="1"/>
  <c r="AE172" i="19" a="1"/>
  <c r="AE172" i="19" s="1"/>
  <c r="AE205" i="19" a="1"/>
  <c r="AE205" i="19" s="1"/>
  <c r="AE103" i="19" a="1"/>
  <c r="AE103" i="19" s="1"/>
  <c r="AO103" i="19" s="1"/>
  <c r="AE95" i="19" a="1"/>
  <c r="AE95" i="19" s="1"/>
  <c r="AE61" i="19" a="1"/>
  <c r="AE61" i="19" s="1"/>
  <c r="AE91" i="19" a="1"/>
  <c r="AE91" i="19" s="1"/>
  <c r="AE93" i="19" a="1"/>
  <c r="AE93" i="19" s="1"/>
  <c r="AE150" i="19" a="1"/>
  <c r="AE150" i="19" s="1"/>
  <c r="AE111" i="19" a="1"/>
  <c r="AE111" i="19" s="1"/>
  <c r="AE60" i="19" a="1"/>
  <c r="AE60" i="19" s="1"/>
  <c r="AE197" i="19" a="1"/>
  <c r="AE197" i="19" s="1"/>
  <c r="AE110" i="19" a="1"/>
  <c r="AE110" i="19" s="1"/>
  <c r="AE94" i="19" a="1"/>
  <c r="AE94" i="19" s="1"/>
  <c r="AO94" i="19" s="1"/>
  <c r="AE175" i="19" a="1"/>
  <c r="AE175" i="19" s="1"/>
  <c r="AE149" i="19" a="1"/>
  <c r="AE149" i="19" s="1"/>
  <c r="AE82" i="19" a="1"/>
  <c r="AE82" i="19" s="1"/>
  <c r="AE140" i="19" a="1"/>
  <c r="AE140" i="19" s="1"/>
  <c r="AE117" i="19" a="1"/>
  <c r="AE117" i="19" s="1"/>
  <c r="AE98" i="19" a="1"/>
  <c r="AE98" i="19" s="1"/>
  <c r="AE54" i="19" a="1"/>
  <c r="AE54" i="19" s="1"/>
  <c r="AE171" i="19" a="1"/>
  <c r="AE171" i="19" s="1"/>
  <c r="AE180" i="19" a="1"/>
  <c r="AE180" i="19" s="1"/>
  <c r="AE83" i="19" a="1"/>
  <c r="AE83" i="19" s="1"/>
  <c r="AE196" i="19" a="1"/>
  <c r="AE196" i="19" s="1"/>
  <c r="AE144" i="19" a="1"/>
  <c r="AE144" i="19" s="1"/>
  <c r="AE148" i="19" a="1"/>
  <c r="AE148" i="19" s="1"/>
  <c r="AE206" i="19" a="1"/>
  <c r="AE206" i="19" s="1"/>
  <c r="AE169" i="19" a="1"/>
  <c r="AE169" i="19" s="1"/>
  <c r="AE56" i="19" a="1"/>
  <c r="AE56" i="19" s="1"/>
  <c r="AE58" i="19" a="1"/>
  <c r="AE58" i="19" s="1"/>
  <c r="AE213" i="19" a="1"/>
  <c r="AE213" i="19" s="1"/>
  <c r="AE59" i="19" a="1"/>
  <c r="AE59" i="19" s="1"/>
  <c r="AO59" i="19" s="1"/>
  <c r="AE121" i="19" a="1"/>
  <c r="AE121" i="19" s="1"/>
  <c r="AE71" i="19" a="1"/>
  <c r="AE71" i="19" s="1"/>
  <c r="AE190" i="19" a="1"/>
  <c r="AE190" i="19" s="1"/>
  <c r="AO190" i="19" s="1"/>
  <c r="AE173" i="19" a="1"/>
  <c r="AE173" i="19" s="1"/>
  <c r="AO173" i="19" s="1"/>
  <c r="AE220" i="19" a="1"/>
  <c r="AE220" i="19" s="1"/>
  <c r="AE194" i="19" a="1"/>
  <c r="AE194" i="19" s="1"/>
  <c r="AE64" i="19" a="1"/>
  <c r="AE64" i="19" s="1"/>
  <c r="AO64" i="19" s="1"/>
  <c r="AE72" i="19" a="1"/>
  <c r="AE72" i="19" s="1"/>
  <c r="AO72" i="19" s="1"/>
  <c r="AE120" i="19" a="1"/>
  <c r="AE120" i="19" s="1"/>
  <c r="AE202" i="19" a="1"/>
  <c r="AE202" i="19" s="1"/>
  <c r="AE135" i="19" a="1"/>
  <c r="AE135" i="19" s="1"/>
  <c r="AO135" i="19" s="1"/>
  <c r="AE62" i="19" a="1"/>
  <c r="AE62" i="19" s="1"/>
  <c r="AE223" i="19" a="1"/>
  <c r="AE223" i="19" s="1"/>
  <c r="AE146" i="19" a="1"/>
  <c r="AE146" i="19" s="1"/>
  <c r="AE96" i="19" a="1"/>
  <c r="AE96" i="19" s="1"/>
  <c r="AE151" i="19" a="1"/>
  <c r="AE151" i="19" s="1"/>
  <c r="AE70" i="19" a="1"/>
  <c r="AE70" i="19" s="1"/>
  <c r="AE166" i="19" a="1"/>
  <c r="AE166" i="19" s="1"/>
  <c r="AE152" i="19" a="1"/>
  <c r="AE152" i="19" s="1"/>
  <c r="AE86" i="19" a="1"/>
  <c r="AE86" i="19" s="1"/>
  <c r="AE208" i="19" a="1"/>
  <c r="AE208" i="19" s="1"/>
  <c r="AE199" i="19" a="1"/>
  <c r="AE199" i="19" s="1"/>
  <c r="AE198" i="19" a="1"/>
  <c r="AE198" i="19" s="1"/>
  <c r="AE153" i="19" a="1"/>
  <c r="AE153" i="19" s="1"/>
  <c r="AE66" i="19" a="1"/>
  <c r="AE66" i="19" s="1"/>
  <c r="AE73" i="19" a="1"/>
  <c r="AE73" i="19" s="1"/>
  <c r="AE88" i="19" a="1"/>
  <c r="AE88" i="19" s="1"/>
  <c r="AE177" i="19" a="1"/>
  <c r="AE177" i="19" s="1"/>
  <c r="AE102" i="19" a="1"/>
  <c r="AE102" i="19" s="1"/>
  <c r="AE188" i="19" a="1"/>
  <c r="AE188" i="19" s="1"/>
  <c r="AE187" i="19" a="1"/>
  <c r="AE187" i="19" s="1"/>
  <c r="AE137" i="19" a="1"/>
  <c r="AE137" i="19" s="1"/>
  <c r="AO137" i="19" s="1"/>
  <c r="AE211" i="19" a="1"/>
  <c r="AE211" i="19" s="1"/>
  <c r="AE176" i="19" a="1"/>
  <c r="AE176" i="19" s="1"/>
  <c r="AE77" i="19" a="1"/>
  <c r="AE77" i="19" s="1"/>
  <c r="AE105" i="19" a="1"/>
  <c r="AE105" i="19" s="1"/>
  <c r="AE53" i="19" a="1"/>
  <c r="AE53" i="19" s="1"/>
  <c r="AE119" i="19" a="1"/>
  <c r="AE119" i="19" s="1"/>
  <c r="AE92" i="19" a="1"/>
  <c r="AE92" i="19" s="1"/>
  <c r="AO92" i="19" s="1"/>
  <c r="AE178" i="19" a="1"/>
  <c r="AE178" i="19" s="1"/>
  <c r="AE84" i="19" a="1"/>
  <c r="AE84" i="19" s="1"/>
  <c r="AE115" i="19" a="1"/>
  <c r="AE115" i="19" s="1"/>
  <c r="AE139" i="19" a="1"/>
  <c r="AE139" i="19" s="1"/>
  <c r="AE154" i="19" a="1"/>
  <c r="AE154" i="19" s="1"/>
  <c r="AE204" i="19" a="1"/>
  <c r="AE204" i="19" s="1"/>
  <c r="AE81" i="19" a="1"/>
  <c r="AE81" i="19" s="1"/>
  <c r="AE181" i="19" a="1"/>
  <c r="AE181" i="19" s="1"/>
  <c r="AE218" i="19" a="1"/>
  <c r="AE218" i="19" s="1"/>
  <c r="AE142" i="19" a="1"/>
  <c r="AE142" i="19" s="1"/>
  <c r="AE215" i="19" a="1"/>
  <c r="AE215" i="19" s="1"/>
  <c r="AE129" i="19" a="1"/>
  <c r="AE129" i="19" s="1"/>
  <c r="AO129" i="19" s="1"/>
  <c r="AE201" i="19" a="1"/>
  <c r="AE201" i="19" s="1"/>
  <c r="AE130" i="19" a="1"/>
  <c r="AE130" i="19" s="1"/>
  <c r="AO130" i="19" s="1"/>
  <c r="AE179" i="19" a="1"/>
  <c r="AE179" i="19" s="1"/>
  <c r="AO179" i="19" s="1"/>
  <c r="AE155" i="19" a="1"/>
  <c r="AE155" i="19" s="1"/>
  <c r="AE224" i="19" a="1"/>
  <c r="AE224" i="19" s="1"/>
  <c r="AO224" i="19" s="1"/>
  <c r="AE160" i="19" a="1"/>
  <c r="AE160" i="19" s="1"/>
  <c r="AE69" i="19" a="1"/>
  <c r="AE69" i="19" s="1"/>
  <c r="AO69" i="19" s="1"/>
  <c r="AE219" i="19" a="1"/>
  <c r="AE219" i="19" s="1"/>
  <c r="AE170" i="19" a="1"/>
  <c r="AE170" i="19" s="1"/>
  <c r="AE143" i="19" a="1"/>
  <c r="AE143" i="19" s="1"/>
  <c r="AE200" i="19" a="1"/>
  <c r="AE200" i="19" s="1"/>
  <c r="AE97" i="19" a="1"/>
  <c r="AE97" i="19" s="1"/>
  <c r="AE147" i="19" a="1"/>
  <c r="AE147" i="19" s="1"/>
  <c r="AE141" i="19" a="1"/>
  <c r="AE141" i="19" s="1"/>
  <c r="AE89" i="19" a="1"/>
  <c r="AE89" i="19" s="1"/>
  <c r="AE124" i="19" a="1"/>
  <c r="AE124" i="19" s="1"/>
  <c r="AO124" i="19" s="1"/>
  <c r="AE162" i="19" a="1"/>
  <c r="AE162" i="19" s="1"/>
  <c r="AE134" i="19" a="1"/>
  <c r="AE134" i="19" s="1"/>
  <c r="AO134" i="19" s="1"/>
  <c r="AE158" i="19" a="1"/>
  <c r="AE158" i="19" s="1"/>
  <c r="AO158" i="19" s="1"/>
  <c r="AE125" i="19" a="1"/>
  <c r="AE125" i="19" s="1"/>
  <c r="AE87" i="19" a="1"/>
  <c r="AE87" i="19" s="1"/>
  <c r="AE167" i="19" a="1"/>
  <c r="AE167" i="19" s="1"/>
  <c r="AE191" i="19" a="1"/>
  <c r="AE191" i="19" s="1"/>
  <c r="AE106" i="19" a="1"/>
  <c r="AE106" i="19" s="1"/>
  <c r="AE76" i="19" a="1"/>
  <c r="AE76" i="19" s="1"/>
  <c r="AE216" i="19" a="1"/>
  <c r="AE216" i="19" s="1"/>
  <c r="AE168" i="19" a="1"/>
  <c r="AE168" i="19" s="1"/>
  <c r="AE80" i="19" a="1"/>
  <c r="AE80" i="19" s="1"/>
  <c r="AO80" i="19" s="1"/>
  <c r="AE165" i="19" a="1"/>
  <c r="AE165" i="19" s="1"/>
  <c r="AE122" i="19" a="1"/>
  <c r="AE122" i="19" s="1"/>
  <c r="AE128" i="19" a="1"/>
  <c r="AE128" i="19" s="1"/>
  <c r="AO128" i="19" s="1"/>
  <c r="AE217" i="19" a="1"/>
  <c r="AE217" i="19" s="1"/>
  <c r="AO217" i="19" s="1"/>
  <c r="AE132" i="19" a="1"/>
  <c r="AE132" i="19" s="1"/>
  <c r="AO132" i="19" s="1"/>
  <c r="AE183" i="19" a="1"/>
  <c r="AE183" i="19" s="1"/>
  <c r="AE126" i="19" a="1"/>
  <c r="AE126" i="19" s="1"/>
  <c r="AO126" i="19" s="1"/>
  <c r="AE107" i="19" a="1"/>
  <c r="AE107" i="19" s="1"/>
  <c r="AE109" i="19" a="1"/>
  <c r="AE109" i="19" s="1"/>
  <c r="AE63" i="19" a="1"/>
  <c r="AE63" i="19" s="1"/>
  <c r="AO63" i="19" s="1"/>
  <c r="AE164" i="19" a="1"/>
  <c r="AE164" i="19" s="1"/>
  <c r="AO164" i="19" s="1"/>
  <c r="AE189" i="19" a="1"/>
  <c r="AE189" i="19" s="1"/>
  <c r="AO189" i="19" s="1"/>
  <c r="AE138" i="19" a="1"/>
  <c r="AE138" i="19" s="1"/>
  <c r="AO138" i="19" s="1"/>
  <c r="AE78" i="19" a="1"/>
  <c r="AE78" i="19" s="1"/>
  <c r="AO78" i="19" s="1"/>
  <c r="AE186" i="19" a="1"/>
  <c r="AE186" i="19" s="1"/>
  <c r="AO186" i="19" s="1"/>
  <c r="AE113" i="19" a="1"/>
  <c r="AE113" i="19" s="1"/>
  <c r="AE163" i="19" a="1"/>
  <c r="AE163" i="19" s="1"/>
  <c r="AO163" i="19" s="1"/>
  <c r="AF141" i="19"/>
  <c r="AP141" i="19" s="1"/>
  <c r="AF96" i="19"/>
  <c r="AP96" i="19" s="1"/>
  <c r="AF139" i="19"/>
  <c r="AP139" i="19" s="1"/>
  <c r="F213" i="19"/>
  <c r="F184" i="19"/>
  <c r="AF148" i="19"/>
  <c r="AP148" i="19" s="1"/>
  <c r="AF203" i="19"/>
  <c r="AP203" i="19" s="1"/>
  <c r="AF101" i="19"/>
  <c r="AF222" i="19"/>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F93" i="19"/>
  <c r="F211" i="19"/>
  <c r="F192" i="19"/>
  <c r="AF103" i="19"/>
  <c r="AP103" i="19" s="1"/>
  <c r="F148" i="19"/>
  <c r="AF105" i="19"/>
  <c r="AP105" i="19" s="1"/>
  <c r="F144" i="19"/>
  <c r="F215" i="19"/>
  <c r="AF213" i="19"/>
  <c r="AP213" i="19" s="1"/>
  <c r="AF189" i="19"/>
  <c r="AP189" i="19" s="1"/>
  <c r="AF66" i="19"/>
  <c r="AP66" i="19" s="1"/>
  <c r="AF178" i="19"/>
  <c r="AP178" i="19" s="1"/>
  <c r="AF192" i="19"/>
  <c r="AF97" i="19"/>
  <c r="AP97" i="19" s="1"/>
  <c r="AF198" i="19"/>
  <c r="AP198" i="19" s="1"/>
  <c r="AF175" i="19"/>
  <c r="AP175" i="19" s="1"/>
  <c r="AF154" i="19"/>
  <c r="AP154" i="19" s="1"/>
  <c r="AF155" i="19"/>
  <c r="AP155" i="19" s="1"/>
  <c r="AF201" i="19"/>
  <c r="AP201" i="19" s="1"/>
  <c r="AF204" i="19"/>
  <c r="AP204" i="19" s="1"/>
  <c r="AF173" i="19"/>
  <c r="AP173" i="19" s="1"/>
  <c r="AF183" i="19"/>
  <c r="AP183" i="19" s="1"/>
  <c r="AF120" i="19"/>
  <c r="AP120" i="19" s="1"/>
  <c r="AF171" i="19"/>
  <c r="AP171" i="19" s="1"/>
  <c r="AF85" i="19"/>
  <c r="AP85" i="19" s="1"/>
  <c r="AF168" i="19"/>
  <c r="AP168" i="19" s="1"/>
  <c r="AF158" i="19"/>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F214" i="19"/>
  <c r="AF193" i="19"/>
  <c r="AP193" i="19" s="1"/>
  <c r="AF172" i="19"/>
  <c r="AP172" i="19" s="1"/>
  <c r="AF95" i="19"/>
  <c r="AP95" i="19" s="1"/>
  <c r="AF59" i="19"/>
  <c r="AF57" i="19"/>
  <c r="AP57" i="19" s="1"/>
  <c r="AF87" i="19"/>
  <c r="AP87" i="19" s="1"/>
  <c r="AF54" i="19"/>
  <c r="AF74" i="19"/>
  <c r="AP74" i="19" s="1"/>
  <c r="AF53" i="19"/>
  <c r="AP53" i="19" s="1"/>
  <c r="AF63" i="19"/>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F160" i="19"/>
  <c r="AP160" i="19" s="1"/>
  <c r="AF167" i="19"/>
  <c r="AP167" i="19" s="1"/>
  <c r="AF91" i="19"/>
  <c r="AP91" i="19" s="1"/>
  <c r="AF149" i="19"/>
  <c r="AP149" i="19" s="1"/>
  <c r="AF114" i="19"/>
  <c r="AP114" i="19" s="1"/>
  <c r="AF163" i="19"/>
  <c r="AF64" i="19"/>
  <c r="AP64" i="19" s="1"/>
  <c r="AF123" i="19"/>
  <c r="AP123" i="19" s="1"/>
  <c r="AF179" i="19"/>
  <c r="AP179" i="19" s="1"/>
  <c r="AF219" i="19"/>
  <c r="AF185" i="19"/>
  <c r="AF146" i="19"/>
  <c r="AF147" i="19"/>
  <c r="AF180" i="19"/>
  <c r="AF200" i="19"/>
  <c r="AF220" i="19"/>
  <c r="AP220" i="19" s="1"/>
  <c r="AF126" i="19"/>
  <c r="AP126" i="19" s="1"/>
  <c r="AF67" i="19"/>
  <c r="AP67" i="19" s="1"/>
  <c r="AF136" i="19"/>
  <c r="AP136" i="19" s="1"/>
  <c r="AF135" i="19"/>
  <c r="AF100" i="19"/>
  <c r="AP100" i="19" s="1"/>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G3" i="19"/>
  <c r="AI203" i="19" l="1"/>
  <c r="AS203" i="19" s="1"/>
  <c r="AI120" i="19"/>
  <c r="AS120" i="19" s="1"/>
  <c r="AI100" i="19"/>
  <c r="AS100" i="19" s="1"/>
  <c r="AI114" i="19"/>
  <c r="AS114" i="19" s="1"/>
  <c r="AP59" i="19"/>
  <c r="AI59" i="19"/>
  <c r="AP131" i="19"/>
  <c r="AI131" i="19"/>
  <c r="AP208" i="19"/>
  <c r="AI208" i="19"/>
  <c r="AI60" i="19"/>
  <c r="AI58" i="19"/>
  <c r="AP146" i="19"/>
  <c r="AI146" i="19"/>
  <c r="AP185" i="19"/>
  <c r="AI185" i="19"/>
  <c r="AP219" i="19"/>
  <c r="AI219" i="19"/>
  <c r="AS219" i="19" s="1"/>
  <c r="AP192" i="19"/>
  <c r="AI192" i="19"/>
  <c r="AS192" i="19" s="1"/>
  <c r="AP196" i="19"/>
  <c r="AI196" i="19"/>
  <c r="AP200" i="19"/>
  <c r="AI200" i="19"/>
  <c r="AP147" i="19"/>
  <c r="AI147" i="19"/>
  <c r="AP75" i="19"/>
  <c r="AI75" i="19"/>
  <c r="AP77" i="19"/>
  <c r="AI77" i="19"/>
  <c r="AP133" i="19"/>
  <c r="AI133" i="19"/>
  <c r="AP222" i="19"/>
  <c r="AI222" i="19"/>
  <c r="AI155" i="19"/>
  <c r="AP202" i="19"/>
  <c r="AI202" i="19"/>
  <c r="AP176" i="19"/>
  <c r="AI176" i="19"/>
  <c r="AP63" i="19"/>
  <c r="AI63" i="19"/>
  <c r="AS63" i="19" s="1"/>
  <c r="AP158" i="19"/>
  <c r="AI158" i="19"/>
  <c r="AS158" i="19" s="1"/>
  <c r="AP101" i="19"/>
  <c r="AI101" i="19"/>
  <c r="AS101" i="19" s="1"/>
  <c r="AP135" i="19"/>
  <c r="AI135" i="19"/>
  <c r="AP140" i="19"/>
  <c r="AI140" i="19"/>
  <c r="AP163" i="19"/>
  <c r="AI163" i="19"/>
  <c r="AI190" i="19"/>
  <c r="AI74" i="19"/>
  <c r="AI108" i="19"/>
  <c r="AP187" i="19"/>
  <c r="AI187" i="19"/>
  <c r="AP180" i="19"/>
  <c r="AI180" i="19"/>
  <c r="AP78" i="19"/>
  <c r="AI78" i="19"/>
  <c r="AP54" i="19"/>
  <c r="AI54" i="19"/>
  <c r="AI115" i="19"/>
  <c r="AI85" i="19"/>
  <c r="AS71" i="19"/>
  <c r="AS70" i="19"/>
  <c r="AS97" i="19"/>
  <c r="AS80" i="19"/>
  <c r="AS199" i="19"/>
  <c r="AS159" i="19"/>
  <c r="AS162" i="19"/>
  <c r="AS109" i="19"/>
  <c r="AS174" i="19"/>
  <c r="AS110" i="19"/>
  <c r="AS72" i="19"/>
  <c r="AS116" i="19"/>
  <c r="AS181" i="19"/>
  <c r="AS178" i="19"/>
  <c r="AS74" i="19"/>
  <c r="AS84" i="19"/>
  <c r="AS172" i="19"/>
  <c r="AS83" i="19"/>
  <c r="AS167" i="19"/>
  <c r="AS57" i="19"/>
  <c r="AS124" i="19"/>
  <c r="AS87" i="19"/>
  <c r="AS69" i="19"/>
  <c r="AS125" i="19"/>
  <c r="AS104" i="19"/>
  <c r="AS169" i="19"/>
  <c r="AS191" i="19"/>
  <c r="AS67" i="19"/>
  <c r="AS205" i="19"/>
  <c r="AS119" i="19"/>
  <c r="AS76" i="19"/>
  <c r="AS82" i="19"/>
  <c r="AS193" i="19"/>
  <c r="AS170" i="19"/>
  <c r="AS91" i="19"/>
  <c r="AS141" i="19"/>
  <c r="AS105" i="19"/>
  <c r="AS122" i="19"/>
  <c r="AS123" i="19"/>
  <c r="AS142" i="19"/>
  <c r="AS215" i="19"/>
  <c r="AS210" i="19"/>
  <c r="AS89" i="19"/>
  <c r="AS99" i="19"/>
  <c r="AS171" i="19"/>
  <c r="AS206" i="19"/>
  <c r="AS156" i="19"/>
  <c r="AS96" i="19"/>
  <c r="AS138" i="19"/>
  <c r="AS139" i="19"/>
  <c r="AS90" i="19"/>
  <c r="AS129" i="19"/>
  <c r="AS73" i="19"/>
  <c r="AS68" i="19"/>
  <c r="AS127" i="19"/>
  <c r="AS214" i="19"/>
  <c r="AS151" i="19"/>
  <c r="AS177" i="19"/>
  <c r="AS168" i="19"/>
  <c r="AS186" i="19"/>
  <c r="AS62" i="19"/>
  <c r="AS113" i="19"/>
  <c r="AS92" i="19"/>
  <c r="AS213" i="19"/>
  <c r="AS164" i="19"/>
  <c r="AS194" i="19"/>
  <c r="AS65" i="19"/>
  <c r="AS103" i="19"/>
  <c r="AS165" i="19"/>
  <c r="AS107" i="19"/>
  <c r="AS154" i="19"/>
  <c r="AS66" i="19"/>
  <c r="AS175" i="19"/>
  <c r="AS111" i="19"/>
  <c r="AS223" i="19"/>
  <c r="AS56" i="19"/>
  <c r="AS98" i="19"/>
  <c r="AS217" i="19"/>
  <c r="AS134" i="19"/>
  <c r="AS126" i="19"/>
  <c r="AS143" i="19"/>
  <c r="AS152" i="19"/>
  <c r="AS204" i="19"/>
  <c r="AS224" i="19"/>
  <c r="AS197" i="19"/>
  <c r="AS55" i="19"/>
  <c r="AS93" i="19"/>
  <c r="AS195" i="19"/>
  <c r="AS221" i="19"/>
  <c r="AS198" i="19"/>
  <c r="AS121" i="19"/>
  <c r="AS201" i="19"/>
  <c r="AS184" i="19"/>
  <c r="AS86" i="19"/>
  <c r="AS79" i="19"/>
  <c r="AS95" i="19"/>
  <c r="AS130" i="19"/>
  <c r="AS211" i="19"/>
  <c r="AO109" i="19"/>
  <c r="AO144" i="19"/>
  <c r="AO146" i="19"/>
  <c r="AO214" i="19"/>
  <c r="AO112" i="19"/>
  <c r="AO111" i="19"/>
  <c r="AO88" i="19"/>
  <c r="AO185" i="19"/>
  <c r="AO102" i="19"/>
  <c r="AO97" i="19"/>
  <c r="AO121" i="19"/>
  <c r="AO162" i="19"/>
  <c r="AO171" i="19"/>
  <c r="AO60" i="19"/>
  <c r="AO176" i="19"/>
  <c r="AO198" i="19"/>
  <c r="AO184" i="19"/>
  <c r="AO107" i="19"/>
  <c r="AO151" i="19"/>
  <c r="AO75" i="19"/>
  <c r="AO105" i="19"/>
  <c r="AO96" i="19"/>
  <c r="AO85" i="19"/>
  <c r="AO148" i="19"/>
  <c r="AO209" i="19"/>
  <c r="AO98" i="19"/>
  <c r="AO125" i="19"/>
  <c r="AO154" i="19"/>
  <c r="AO206" i="19"/>
  <c r="AO119" i="19"/>
  <c r="AO117" i="19"/>
  <c r="AO65" i="19"/>
  <c r="AO204" i="19"/>
  <c r="AO199" i="19"/>
  <c r="AO213" i="19"/>
  <c r="AO196" i="19"/>
  <c r="AO191" i="19"/>
  <c r="AO104" i="19"/>
  <c r="AO161" i="19"/>
  <c r="AO142" i="19"/>
  <c r="AO172" i="19"/>
  <c r="AO192" i="19"/>
  <c r="AO82" i="19"/>
  <c r="AO182" i="19"/>
  <c r="AO120" i="19"/>
  <c r="AO61" i="19"/>
  <c r="AO140" i="19"/>
  <c r="AO201" i="19"/>
  <c r="AO106" i="19"/>
  <c r="AO216" i="19"/>
  <c r="AO83" i="19"/>
  <c r="AO136" i="19"/>
  <c r="AO220" i="19"/>
  <c r="AO68" i="19"/>
  <c r="AO166" i="19"/>
  <c r="AO187" i="19"/>
  <c r="AO160" i="19"/>
  <c r="AO141" i="19"/>
  <c r="AO89" i="19"/>
  <c r="AO122" i="19"/>
  <c r="AO167" i="19"/>
  <c r="AO152" i="19"/>
  <c r="AO81" i="19"/>
  <c r="AO180" i="19"/>
  <c r="AO84" i="19"/>
  <c r="AO193" i="19"/>
  <c r="AO115" i="19"/>
  <c r="AO175" i="19"/>
  <c r="AO127" i="19"/>
  <c r="AO71" i="19"/>
  <c r="AO87" i="19"/>
  <c r="AO221" i="19"/>
  <c r="AO139" i="19"/>
  <c r="AO178" i="19"/>
  <c r="AO123" i="19"/>
  <c r="AO113" i="19"/>
  <c r="AO110" i="19"/>
  <c r="AO153" i="19"/>
  <c r="AO177" i="19"/>
  <c r="AO118" i="19"/>
  <c r="AO222" i="19"/>
  <c r="AO131" i="19"/>
  <c r="AO56" i="19"/>
  <c r="AO200" i="19"/>
  <c r="AO95" i="19"/>
  <c r="AO211" i="19"/>
  <c r="AO219" i="19"/>
  <c r="AO57" i="19"/>
  <c r="AO62" i="19"/>
  <c r="AO147" i="19"/>
  <c r="AO93" i="19"/>
  <c r="AO170" i="19"/>
  <c r="AO181" i="19"/>
  <c r="AO67" i="19"/>
  <c r="AO66" i="19"/>
  <c r="AO54" i="19"/>
  <c r="AO194" i="19"/>
  <c r="AO73" i="19"/>
  <c r="AO165" i="19"/>
  <c r="AO91" i="19"/>
  <c r="AO207" i="19"/>
  <c r="AO208" i="19"/>
  <c r="AO150" i="19"/>
  <c r="AO70" i="19"/>
  <c r="AO108" i="19"/>
  <c r="AO156" i="19"/>
  <c r="AO168" i="19"/>
  <c r="AO77" i="19"/>
  <c r="AO155" i="19"/>
  <c r="AO195" i="19"/>
  <c r="AO169" i="19"/>
  <c r="AO188" i="19"/>
  <c r="AO223" i="19"/>
  <c r="AO86" i="19"/>
  <c r="AO90" i="19"/>
  <c r="AO100" i="19"/>
  <c r="AO210" i="19"/>
  <c r="AO76" i="19"/>
  <c r="AO183" i="19"/>
  <c r="AO58" i="19"/>
  <c r="AO218" i="19"/>
  <c r="AO79" i="19"/>
  <c r="AO197" i="19"/>
  <c r="AO53" i="19"/>
  <c r="AO99" i="19"/>
  <c r="AO143" i="19"/>
  <c r="AO205" i="19"/>
  <c r="AO202" i="19"/>
  <c r="AO149" i="19"/>
  <c r="AO215" i="19"/>
  <c r="E3" i="19"/>
  <c r="D3" i="19"/>
  <c r="C3" i="19"/>
  <c r="AE4" i="19" a="1"/>
  <c r="AE4" i="19" s="1"/>
  <c r="AO4" i="19" s="1"/>
  <c r="AE5" i="19" a="1"/>
  <c r="AE5" i="19" s="1"/>
  <c r="AE6" i="19" a="1"/>
  <c r="AE6" i="19" s="1"/>
  <c r="AE7" i="19" a="1"/>
  <c r="AE7" i="19" s="1"/>
  <c r="AE8" i="19" a="1"/>
  <c r="AE8" i="19" s="1"/>
  <c r="AO8" i="19" s="1"/>
  <c r="AE9" i="19" a="1"/>
  <c r="AE9" i="19" s="1"/>
  <c r="AE10" i="19" a="1"/>
  <c r="AE10" i="19" s="1"/>
  <c r="AO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O19" i="19" s="1"/>
  <c r="AE20" i="19" a="1"/>
  <c r="AE20" i="19" s="1"/>
  <c r="AE21" i="19" a="1"/>
  <c r="AE21" i="19" s="1"/>
  <c r="AE22" i="19" a="1"/>
  <c r="AE22" i="19" s="1"/>
  <c r="AE23" i="19" a="1"/>
  <c r="AE23" i="19" s="1"/>
  <c r="AE24" i="19" a="1"/>
  <c r="AE24" i="19" s="1"/>
  <c r="AO24" i="19" s="1"/>
  <c r="AE25" i="19" a="1"/>
  <c r="AE25" i="19" s="1"/>
  <c r="AE26" i="19" a="1"/>
  <c r="AE26" i="19" s="1"/>
  <c r="AO26" i="19" s="1"/>
  <c r="AE27" i="19" a="1"/>
  <c r="AE27" i="19" s="1"/>
  <c r="AE28" i="19" a="1"/>
  <c r="AE28" i="19" s="1"/>
  <c r="AO28" i="19" s="1"/>
  <c r="AE29" i="19" a="1"/>
  <c r="AE29" i="19" s="1"/>
  <c r="AO29" i="19" s="1"/>
  <c r="AE30" i="19" a="1"/>
  <c r="AE30" i="19" s="1"/>
  <c r="AO30" i="19" s="1"/>
  <c r="AE31" i="19" a="1"/>
  <c r="AE31" i="19" s="1"/>
  <c r="AE32" i="19" a="1"/>
  <c r="AE32" i="19" s="1"/>
  <c r="AE33" i="19" a="1"/>
  <c r="AE33" i="19" s="1"/>
  <c r="AE34" i="19" a="1"/>
  <c r="AE34" i="19" s="1"/>
  <c r="AO34" i="19" s="1"/>
  <c r="AE35" i="19" a="1"/>
  <c r="AE35" i="19" s="1"/>
  <c r="AO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O46" i="19" s="1"/>
  <c r="AE47" i="19" a="1"/>
  <c r="AE47" i="19" s="1"/>
  <c r="AE48" i="19" a="1"/>
  <c r="AE48" i="19" s="1"/>
  <c r="AE49" i="19" a="1"/>
  <c r="AE49" i="19" s="1"/>
  <c r="AE50" i="19" a="1"/>
  <c r="AE50" i="19" s="1"/>
  <c r="AE51" i="19" a="1"/>
  <c r="AE51" i="19" s="1"/>
  <c r="AE52" i="19" a="1"/>
  <c r="AE52" i="19" s="1"/>
  <c r="AS77" i="19" l="1"/>
  <c r="AS155" i="19"/>
  <c r="AS185" i="19"/>
  <c r="AS60" i="19"/>
  <c r="AS208" i="19"/>
  <c r="AS163" i="19"/>
  <c r="AS133" i="19"/>
  <c r="AS58" i="19"/>
  <c r="AS85" i="19"/>
  <c r="AS108" i="19"/>
  <c r="AS140" i="19"/>
  <c r="AS187" i="19"/>
  <c r="AS75" i="19"/>
  <c r="AS131" i="19"/>
  <c r="AS147" i="19"/>
  <c r="AS59" i="19"/>
  <c r="AS115" i="19"/>
  <c r="AS135" i="19"/>
  <c r="AS176" i="19"/>
  <c r="AS180" i="19"/>
  <c r="AS78" i="19"/>
  <c r="AS54" i="19"/>
  <c r="AS202" i="19"/>
  <c r="AS200" i="19"/>
  <c r="AS196" i="19"/>
  <c r="AS222" i="19"/>
  <c r="AS190" i="19"/>
  <c r="AS88" i="19"/>
  <c r="AS53" i="19"/>
  <c r="AS153" i="19"/>
  <c r="AS112" i="19"/>
  <c r="AS146" i="19"/>
  <c r="AS64" i="19"/>
  <c r="X3" i="19"/>
  <c r="Z3" i="19" s="1"/>
  <c r="AA3" i="19"/>
  <c r="AB3" i="19" s="1"/>
  <c r="W3" i="19"/>
  <c r="U3" i="19"/>
  <c r="T3" i="19"/>
  <c r="O3" i="19"/>
  <c r="P3" i="19"/>
  <c r="Q3" i="19" s="1"/>
  <c r="K3" i="19" a="1"/>
  <c r="K3" i="19" s="1"/>
  <c r="L3" i="19" s="1"/>
  <c r="N3" i="19"/>
  <c r="A3" i="19"/>
  <c r="AQ3" i="19" l="1"/>
  <c r="AR3" i="19"/>
  <c r="Y3" i="19"/>
  <c r="AF28" i="19"/>
  <c r="AF26" i="19"/>
  <c r="AP26" i="19" s="1"/>
  <c r="AF25" i="19"/>
  <c r="AP25" i="19" s="1"/>
  <c r="AF34" i="19"/>
  <c r="AP34" i="19" s="1"/>
  <c r="AF24" i="19"/>
  <c r="AF39" i="19"/>
  <c r="AP39" i="19" s="1"/>
  <c r="AF17" i="19"/>
  <c r="AP17" i="19" s="1"/>
  <c r="AF43" i="19"/>
  <c r="AP43" i="19" s="1"/>
  <c r="AF42" i="19"/>
  <c r="AP42" i="19" s="1"/>
  <c r="AF22" i="19"/>
  <c r="AP22" i="19" s="1"/>
  <c r="AF41" i="19"/>
  <c r="AP41" i="19" s="1"/>
  <c r="AF21" i="19"/>
  <c r="AP21" i="19" s="1"/>
  <c r="AF30" i="19"/>
  <c r="AP30" i="19" s="1"/>
  <c r="M3" i="19" a="1"/>
  <c r="M3" i="19" s="1"/>
  <c r="F3" i="19" s="1"/>
  <c r="AF45" i="19"/>
  <c r="AP45" i="19" s="1"/>
  <c r="AF5" i="19"/>
  <c r="AF4" i="19"/>
  <c r="AF51" i="19"/>
  <c r="AP51" i="19" s="1"/>
  <c r="AF11" i="19"/>
  <c r="AP11" i="19" s="1"/>
  <c r="AF46" i="19"/>
  <c r="AF48" i="19"/>
  <c r="AF8" i="19"/>
  <c r="AP8" i="19" s="1"/>
  <c r="AF47" i="19"/>
  <c r="AP47" i="19" s="1"/>
  <c r="AF7" i="19"/>
  <c r="AP7" i="19" s="1"/>
  <c r="R3" i="19" a="1"/>
  <c r="R3" i="19" s="1"/>
  <c r="AF52" i="19"/>
  <c r="AP52" i="19" s="1"/>
  <c r="AF12" i="19"/>
  <c r="AP12" i="19" s="1"/>
  <c r="AF10" i="19"/>
  <c r="AF49" i="19"/>
  <c r="AP49" i="19" s="1"/>
  <c r="AF9" i="19"/>
  <c r="AP9" i="19" s="1"/>
  <c r="AF13" i="19"/>
  <c r="AP13" i="19" s="1"/>
  <c r="AS22" i="19"/>
  <c r="V3" i="19"/>
  <c r="AP4" i="19" l="1"/>
  <c r="AI4" i="19"/>
  <c r="AP10" i="19"/>
  <c r="AI10" i="19"/>
  <c r="AS10" i="19" s="1"/>
  <c r="AP24" i="19"/>
  <c r="AI24" i="19"/>
  <c r="AP48" i="19"/>
  <c r="AI48" i="19"/>
  <c r="AS48" i="19" s="1"/>
  <c r="AP28" i="19"/>
  <c r="AI28" i="19"/>
  <c r="AS28" i="19" s="1"/>
  <c r="AP5" i="19"/>
  <c r="AI5" i="19"/>
  <c r="AS5" i="19" s="1"/>
  <c r="AP46" i="19"/>
  <c r="AI46" i="19"/>
  <c r="AS46" i="19" s="1"/>
  <c r="AE3" i="19" a="1"/>
  <c r="AE3" i="19" s="1"/>
  <c r="AO3" i="19" s="1"/>
  <c r="AF44" i="19"/>
  <c r="AP44" i="19" s="1"/>
  <c r="AF23" i="19"/>
  <c r="AF29" i="19"/>
  <c r="AP29" i="19" s="1"/>
  <c r="AF31" i="19"/>
  <c r="AP31" i="19" s="1"/>
  <c r="AF36" i="19"/>
  <c r="AP36" i="19" s="1"/>
  <c r="AF3" i="19"/>
  <c r="AF32" i="19"/>
  <c r="AP32" i="19" s="1"/>
  <c r="AF20" i="19"/>
  <c r="AF40" i="19"/>
  <c r="AP40" i="19" s="1"/>
  <c r="AF37" i="19"/>
  <c r="AP37" i="19" s="1"/>
  <c r="AF27" i="19"/>
  <c r="AF6" i="19"/>
  <c r="AF18" i="19"/>
  <c r="AP18" i="19" s="1"/>
  <c r="AF38" i="19"/>
  <c r="AP38" i="19" s="1"/>
  <c r="AF50" i="19"/>
  <c r="AF33" i="19"/>
  <c r="AP33" i="19" s="1"/>
  <c r="AF15" i="19"/>
  <c r="AP15" i="19" s="1"/>
  <c r="AF35" i="19"/>
  <c r="AP35" i="19" s="1"/>
  <c r="AF19" i="19"/>
  <c r="AF16" i="19"/>
  <c r="AF14" i="19"/>
  <c r="AS32" i="19"/>
  <c r="AS24" i="19"/>
  <c r="AS45" i="19"/>
  <c r="AS35" i="19"/>
  <c r="AS34" i="19"/>
  <c r="AS38" i="19"/>
  <c r="AS21" i="19"/>
  <c r="AS30" i="19"/>
  <c r="AS51" i="19"/>
  <c r="AS42" i="19"/>
  <c r="AS52" i="19"/>
  <c r="AS39" i="19"/>
  <c r="AS7" i="19"/>
  <c r="AS11" i="19"/>
  <c r="AS33" i="19"/>
  <c r="AS49" i="19"/>
  <c r="AS26" i="19"/>
  <c r="AS29" i="19"/>
  <c r="AS43" i="19"/>
  <c r="AS13" i="19"/>
  <c r="AS31" i="19"/>
  <c r="AS40" i="19"/>
  <c r="AS23" i="19" l="1"/>
  <c r="AP23" i="19"/>
  <c r="AP50" i="19"/>
  <c r="AI50" i="19"/>
  <c r="AP3" i="19"/>
  <c r="AI3" i="19"/>
  <c r="AS3" i="19" s="1"/>
  <c r="AP16" i="19"/>
  <c r="AI16" i="19"/>
  <c r="AP6" i="19"/>
  <c r="AI6" i="19"/>
  <c r="AS6" i="19" s="1"/>
  <c r="AP20" i="19"/>
  <c r="AI20" i="19"/>
  <c r="AS20" i="19" s="1"/>
  <c r="AP14" i="19"/>
  <c r="AI14" i="19"/>
  <c r="AS14" i="19" s="1"/>
  <c r="AP19" i="19"/>
  <c r="AI19" i="19"/>
  <c r="AS19" i="19" s="1"/>
  <c r="AP27" i="19"/>
  <c r="AI27" i="19"/>
  <c r="AS27" i="19" s="1"/>
  <c r="AS9" i="19"/>
  <c r="AS41" i="19"/>
  <c r="AO32" i="19"/>
  <c r="AO27" i="19"/>
  <c r="AO50" i="19"/>
  <c r="AO20" i="19"/>
  <c r="AO41" i="19"/>
  <c r="AO17" i="19"/>
  <c r="AO7" i="19"/>
  <c r="AO14" i="19"/>
  <c r="AO40" i="19"/>
  <c r="AO45" i="19"/>
  <c r="AO39" i="19"/>
  <c r="AO12" i="19"/>
  <c r="AO31" i="19"/>
  <c r="AO44" i="19"/>
  <c r="AO25" i="19"/>
  <c r="AO6" i="19"/>
  <c r="AO15" i="19"/>
  <c r="AO42" i="19"/>
  <c r="AO22" i="19"/>
  <c r="AO18" i="19"/>
  <c r="AO21" i="19"/>
  <c r="AO49" i="19"/>
  <c r="AO13" i="19"/>
  <c r="AO5" i="19"/>
  <c r="AO37" i="19"/>
  <c r="AO36" i="19"/>
  <c r="AO33" i="19"/>
  <c r="AO16" i="19"/>
  <c r="AO23" i="19"/>
  <c r="AO38" i="19"/>
  <c r="AO47" i="19"/>
  <c r="AO48" i="19"/>
  <c r="AO9" i="19"/>
  <c r="AO51" i="19"/>
  <c r="AO11" i="19"/>
  <c r="AO52" i="19"/>
  <c r="AO43" i="19"/>
  <c r="AS37" i="19"/>
  <c r="AS18" i="19"/>
  <c r="AS12" i="19"/>
  <c r="AS47" i="19"/>
  <c r="AS8" i="19"/>
  <c r="AS15" i="19"/>
  <c r="AS4" i="19"/>
  <c r="AS25" i="19"/>
  <c r="AS50" i="19" l="1"/>
  <c r="AS17" i="19"/>
  <c r="AS44" i="19"/>
  <c r="AS16" i="19"/>
  <c r="AS3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<sst xmlns="http://schemas.openxmlformats.org/spreadsheetml/2006/main" count="5225" uniqueCount="1092">
  <si>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</si>
  <si>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</si>
  <si>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</si>
  <si>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</si>
  <si>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</si>
  <si>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</si>
  <si>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</si>
  <si>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</si>
  <si>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</si>
  <si>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</si>
  <si>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</si>
  <si>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</si>
  <si>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</si>
  <si>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</si>
  <si>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</si>
  <si>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</si>
  <si>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</si>
  <si>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</si>
  <si>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</si>
  <si>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</si>
  <si>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</si>
  <si>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</si>
  <si>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</si>
  <si>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</si>
  <si>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</si>
  <si>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</si>
  <si>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negative</t>
  </si>
  <si>
    <t>Margins uninvolved by carcinoma</t>
  </si>
  <si>
    <t>M1</t>
  </si>
  <si>
    <t>Follicular</t>
  </si>
  <si>
    <t>2.8cm</t>
  </si>
  <si>
    <t>Present</t>
  </si>
  <si>
    <t>Margin(s) involved by carcinoma</t>
  </si>
  <si>
    <t>follicular variant</t>
  </si>
  <si>
    <t>1.3cm</t>
  </si>
  <si>
    <t>N1a</t>
  </si>
  <si>
    <t>T3</t>
  </si>
  <si>
    <t>tall cell variant</t>
  </si>
  <si>
    <t>2.4cm</t>
  </si>
  <si>
    <t>2.5cm</t>
  </si>
  <si>
    <t>Not identified</t>
  </si>
  <si>
    <t>positive</t>
  </si>
  <si>
    <t>T1</t>
  </si>
  <si>
    <t>Nx</t>
  </si>
  <si>
    <t>Papillary carcinoma, follicular variant</t>
  </si>
  <si>
    <t>Negative</t>
  </si>
  <si>
    <t>T1b</t>
  </si>
  <si>
    <t>1.5cm</t>
  </si>
  <si>
    <t>Not Identified</t>
  </si>
  <si>
    <t>classical type</t>
  </si>
  <si>
    <t>2.2cm</t>
  </si>
  <si>
    <t>present</t>
  </si>
  <si>
    <t>Free of tumor</t>
  </si>
  <si>
    <t>T1a</t>
  </si>
  <si>
    <t>papillary</t>
  </si>
  <si>
    <t>2.1cm</t>
  </si>
  <si>
    <t>Tumor is present at inked anterior margin</t>
  </si>
  <si>
    <t>Focal</t>
  </si>
  <si>
    <t>1.2cm</t>
  </si>
  <si>
    <t>Focal Invasion</t>
  </si>
  <si>
    <t>1.8cm</t>
  </si>
  <si>
    <t>multifocal</t>
  </si>
  <si>
    <t>TCGA-EM-A22O</t>
  </si>
  <si>
    <t>focal extent (less than 4 vessels)</t>
  </si>
  <si>
    <t>2.6cm</t>
  </si>
  <si>
    <t>Margins are uninvolved</t>
  </si>
  <si>
    <t>TCGA-FY-A40N</t>
  </si>
  <si>
    <t>1.7cm</t>
  </si>
  <si>
    <t>Extensive (4 or more vessels)</t>
  </si>
  <si>
    <t>Classical (usual)</t>
  </si>
  <si>
    <t>classical (usual)</t>
  </si>
  <si>
    <t>Present, minimal</t>
  </si>
  <si>
    <t>3.2cm</t>
  </si>
  <si>
    <t>I</t>
  </si>
  <si>
    <t>not identified</t>
  </si>
  <si>
    <t>Focal invasion</t>
  </si>
  <si>
    <t>Present, extent widely invasive</t>
  </si>
  <si>
    <t>classical variant</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</si>
  <si>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</si>
  <si>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</si>
  <si>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</si>
  <si>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</si>
  <si>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</si>
  <si>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</si>
  <si>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</si>
  <si>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</si>
  <si>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</si>
  <si>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</si>
  <si>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</si>
  <si>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</si>
  <si>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</si>
  <si>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</si>
  <si>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</si>
  <si>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</si>
  <si>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</si>
  <si>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</si>
  <si>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</si>
  <si>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</si>
  <si>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</si>
  <si>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</si>
  <si>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</si>
  <si>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</si>
  <si>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</si>
  <si>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</si>
  <si>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</si>
  <si>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</si>
  <si>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</si>
  <si>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</si>
  <si>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</si>
  <si>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</si>
  <si>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</si>
  <si>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</si>
  <si>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</si>
  <si>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</si>
  <si>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</si>
  <si>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</si>
  <si>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</si>
  <si>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</si>
  <si>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</si>
  <si>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</si>
  <si>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</si>
  <si>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</si>
  <si>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</si>
  <si>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</si>
  <si>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</si>
  <si>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</si>
  <si>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</si>
  <si>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</si>
  <si>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</si>
  <si>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</si>
  <si>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</si>
  <si>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not applicable</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</si>
  <si>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</si>
  <si>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</si>
  <si>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</si>
  <si>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</si>
  <si>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</si>
  <si>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</si>
  <si>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</si>
  <si>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</si>
  <si>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</si>
  <si>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</si>
  <si>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</si>
  <si>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</si>
  <si>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</si>
  <si>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</si>
  <si>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</si>
  <si>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</si>
  <si>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</si>
  <si>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</si>
  <si>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</si>
  <si>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</si>
  <si>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</si>
  <si>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pN1 b</t>
  </si>
  <si>
    <t>Papillary carcinoma, classical (usual)</t>
  </si>
  <si>
    <t>Left paratracheal</t>
  </si>
  <si>
    <t>Present, extent minimal</t>
  </si>
  <si>
    <t>Minimal</t>
  </si>
  <si>
    <t>4.0 cm</t>
  </si>
  <si>
    <t>pN1b</t>
  </si>
  <si>
    <t>1.7 cm</t>
  </si>
  <si>
    <t>Multifocal</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</si>
  <si>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</si>
  <si>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</si>
  <si>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</si>
  <si>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</si>
  <si>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</si>
  <si>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</si>
  <si>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</si>
  <si>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</si>
  <si>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</si>
  <si>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</si>
  <si>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</si>
  <si>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</si>
  <si>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</si>
  <si>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</si>
  <si>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</si>
  <si>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</si>
  <si>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</si>
  <si>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</si>
  <si>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</si>
  <si>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</si>
  <si>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</si>
  <si>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</si>
  <si>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</si>
  <si>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</si>
  <si>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</si>
  <si>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</si>
  <si>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</si>
  <si>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</si>
  <si>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</si>
  <si>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</si>
  <si>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2.6 cm</t>
  </si>
  <si>
    <t>3.6 cm</t>
  </si>
  <si>
    <t>0.3 cm</t>
  </si>
  <si>
    <t>4.4cm</t>
  </si>
  <si>
    <t>Margins involved by carcinoma</t>
  </si>
  <si>
    <t>4.4 cm</t>
  </si>
  <si>
    <t>Not answered</t>
  </si>
  <si>
    <t>No capsular invasion is seen</t>
  </si>
  <si>
    <t>Identified</t>
  </si>
  <si>
    <t>Central Compartment</t>
  </si>
  <si>
    <t>Follicular Variant</t>
  </si>
  <si>
    <t>N1</t>
  </si>
  <si>
    <t>Left Lobe</t>
  </si>
  <si>
    <t>Uninvolved</t>
  </si>
  <si>
    <t>1 mm</t>
  </si>
  <si>
    <t>Positive</t>
  </si>
  <si>
    <t>extensive</t>
  </si>
  <si>
    <t>Margins(s) involved by carcinoma</t>
  </si>
  <si>
    <t>1.4 cm</t>
  </si>
  <si>
    <t>Not mentioned in the provided clinical note</t>
  </si>
  <si>
    <t>T4</t>
  </si>
  <si>
    <t>Level VI (pretracheal, paratracheal, and prelaryngeal/Delphian)</t>
  </si>
  <si>
    <t>pMx</t>
  </si>
  <si>
    <t>Two foci</t>
  </si>
  <si>
    <t>5.5 cm</t>
  </si>
  <si>
    <t>Uninvolved by carcinoma</t>
  </si>
  <si>
    <t>Conventional Type</t>
  </si>
  <si>
    <t>Classical</t>
  </si>
  <si>
    <t>Right lobe</t>
  </si>
  <si>
    <t>Encapsulated follicular variant</t>
  </si>
  <si>
    <t>Partial encapsulated</t>
  </si>
  <si>
    <t>Classical type</t>
  </si>
  <si>
    <t>left paratracheal</t>
  </si>
  <si>
    <t>BRAFV600E mutation</t>
  </si>
  <si>
    <t>3.2 CM</t>
  </si>
  <si>
    <t>5.0 CM</t>
  </si>
  <si>
    <t>3.4 cm</t>
  </si>
  <si>
    <t>4.5 cm</t>
  </si>
  <si>
    <t>RET/PTC1 rearrangement</t>
  </si>
  <si>
    <t>With Tall Cell Features</t>
  </si>
  <si>
    <t>5.0 cm</t>
  </si>
  <si>
    <t>Extensive</t>
  </si>
  <si>
    <t>Multiple foci</t>
  </si>
  <si>
    <t>NRAS codon 61 mutation</t>
  </si>
  <si>
    <t>3.3 cm</t>
  </si>
  <si>
    <t>Three</t>
  </si>
  <si>
    <t>Isthmus</t>
  </si>
  <si>
    <t>2.3 cm</t>
  </si>
  <si>
    <t>No capsular invasion</t>
  </si>
  <si>
    <t>BRAF p.V600E</t>
  </si>
  <si>
    <t>3.8 cm</t>
  </si>
  <si>
    <t>5 mm</t>
  </si>
  <si>
    <t>2.9 cm</t>
  </si>
  <si>
    <t>focal</t>
  </si>
  <si>
    <t>Focally positive anterior margin (A9, 10); &lt;1mm to posterior margin (A18)</t>
  </si>
  <si>
    <t>left peritracheal</t>
  </si>
  <si>
    <t>4.2 cm</t>
  </si>
  <si>
    <t>Present, multifocal</t>
  </si>
  <si>
    <t>Focus suspicious for extra thyroidal involvement of adipose tissue</t>
  </si>
  <si>
    <t>Negative but close to black inked posterior (&lt;1 mm)</t>
  </si>
  <si>
    <t>right neck level 3</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</si>
  <si>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</si>
  <si>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</si>
  <si>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</si>
  <si>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</si>
  <si>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</si>
  <si>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</si>
  <si>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</si>
  <si>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</si>
  <si>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</si>
  <si>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</si>
  <si>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</si>
  <si>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For the largest tumor focus</t>
  </si>
  <si>
    <t>Tumor is present at the inked anterior margin</t>
  </si>
  <si>
    <t>Extensive Invasion</t>
  </si>
  <si>
    <t>0.2cm</t>
  </si>
  <si>
    <t>0.3cm</t>
  </si>
  <si>
    <t>No definite vascular invasion Is noted</t>
  </si>
  <si>
    <t>Invades:perithyroidal soft tissue</t>
  </si>
  <si>
    <t>No identified</t>
  </si>
  <si>
    <t>No definite capsular invasion is noted</t>
  </si>
  <si>
    <t>4.9 cm</t>
  </si>
  <si>
    <t>0.55 cm</t>
  </si>
  <si>
    <t>4 cm</t>
  </si>
  <si>
    <t>1.1cm</t>
  </si>
  <si>
    <t>invades : fibroadipose tissue</t>
  </si>
  <si>
    <t>Left neck level six and seven</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</si>
  <si>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</si>
  <si>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</si>
  <si>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</si>
  <si>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</si>
  <si>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</si>
  <si>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</si>
  <si>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</si>
  <si>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</si>
  <si>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</si>
  <si>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</si>
  <si>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</si>
  <si>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</si>
  <si>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Tumor is present at the anterior margin.</t>
  </si>
  <si>
    <t>5.2 cm</t>
  </si>
  <si>
    <t>Invades:peri-thyroid fibroadipose tissue</t>
  </si>
  <si>
    <t>Invades:perithyroidal fibroadipose tissue</t>
  </si>
  <si>
    <t>Delphian nodes, Right para-tracheal lymph node, Pre-tracheal tissue midline</t>
  </si>
  <si>
    <t>Invades:fibroadipose tissue</t>
  </si>
  <si>
    <t>Focal extrathyroidal extension into the fibroadipose tissue of papillary microcarcinoma (left lobe, 0.8 cm)</t>
  </si>
  <si>
    <t>Tumor is present at the inked and cauterized margin.</t>
  </si>
  <si>
    <t>Invades:Perithyroidal adipose tissue</t>
  </si>
  <si>
    <t>Invades:peithyroidal tissue</t>
  </si>
  <si>
    <t>Tumor is present focally at the inked posterior margin</t>
  </si>
  <si>
    <t>1.8 x 1.2 cm</t>
  </si>
  <si>
    <t>2.1 x 1.9 cm</t>
  </si>
  <si>
    <t>2.5x2x1cm</t>
  </si>
  <si>
    <t>Bilateral, level VI</t>
  </si>
  <si>
    <t>Tumor abut resection margin</t>
  </si>
  <si>
    <t>Periglandular and peritracheal</t>
  </si>
  <si>
    <t>Present, extending into skeletal muscle</t>
  </si>
  <si>
    <t>Present, extending into fibroadipose tissue</t>
  </si>
  <si>
    <t>Focally present</t>
  </si>
  <si>
    <t>PRESENT</t>
  </si>
  <si>
    <t>favor into fibrous tissue</t>
  </si>
  <si>
    <t>3.7 cm</t>
  </si>
  <si>
    <t>oncocytic or oxyphilic variant</t>
  </si>
  <si>
    <t>2.7cm</t>
  </si>
  <si>
    <t>pNO</t>
  </si>
  <si>
    <t>Present- extent minimal</t>
  </si>
  <si>
    <t>PN0</t>
  </si>
  <si>
    <t>2.0cm</t>
  </si>
  <si>
    <t>5.4cm</t>
  </si>
  <si>
    <t>2.3cm</t>
  </si>
  <si>
    <t>9.6cm</t>
  </si>
  <si>
    <t>2.9cm</t>
  </si>
  <si>
    <t>4.0cm</t>
  </si>
  <si>
    <t>5.0cm</t>
  </si>
  <si>
    <t>1.4cm</t>
  </si>
  <si>
    <t>4.1cm</t>
  </si>
  <si>
    <t>1.9cm</t>
  </si>
  <si>
    <t>pNx</t>
  </si>
  <si>
    <t>with tall cell features</t>
  </si>
  <si>
    <t>N1A</t>
  </si>
  <si>
    <t>with focal solid areas</t>
  </si>
  <si>
    <t>9.4 cm</t>
  </si>
  <si>
    <t>Right paratracheal level 6</t>
  </si>
  <si>
    <t>Right paratracheal nodes, level 6</t>
  </si>
  <si>
    <t>Partially encapsulated</t>
  </si>
  <si>
    <t>Negative (R0)</t>
  </si>
  <si>
    <t>Focal capsular invasion</t>
  </si>
  <si>
    <t>Negative for neoplasm</t>
  </si>
  <si>
    <t>Present, widely invaded</t>
  </si>
  <si>
    <t>Left side</t>
  </si>
  <si>
    <t>Less than 4 vessels</t>
  </si>
  <si>
    <t>Central cervical lymph nodes</t>
  </si>
  <si>
    <t>3.5 mm</t>
  </si>
  <si>
    <t>papillary and follicular variant</t>
  </si>
  <si>
    <t>Extremely close, less than 0.5 mm</t>
  </si>
  <si>
    <t>2.7 cm</t>
  </si>
  <si>
    <t>Pretracheal</t>
  </si>
  <si>
    <t>Not definitively identified</t>
  </si>
  <si>
    <t>Focally present at the inked resection margins</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</si>
  <si>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</si>
  <si>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</si>
  <si>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</si>
  <si>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</si>
  <si>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</si>
  <si>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</si>
  <si>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</si>
  <si>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</si>
  <si>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</si>
  <si>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</si>
  <si>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</si>
  <si>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</si>
  <si>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</si>
  <si>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</si>
  <si>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</si>
  <si>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</si>
  <si>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</si>
  <si>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</si>
  <si>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</si>
  <si>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</si>
  <si>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</si>
  <si>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</si>
  <si>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</si>
  <si>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</si>
  <si>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</si>
  <si>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</si>
  <si>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</si>
  <si>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</si>
  <si>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</si>
  <si>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</si>
  <si>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</si>
  <si>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</si>
  <si>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</si>
  <si>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</si>
  <si>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</si>
  <si>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</si>
  <si>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</si>
  <si>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</si>
  <si>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</si>
  <si>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</si>
  <si>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</si>
  <si>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</si>
  <si>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</si>
  <si>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</si>
  <si>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</si>
  <si>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</si>
  <si>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</si>
  <si>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</si>
  <si>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</si>
  <si>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</si>
  <si>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</si>
  <si>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</si>
  <si>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</si>
  <si>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</si>
  <si>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</si>
  <si>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</si>
  <si>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</si>
  <si>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</si>
  <si>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</si>
  <si>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</si>
  <si>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</si>
  <si>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</si>
  <si>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</si>
  <si>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</si>
  <si>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</si>
  <si>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</si>
  <si>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</si>
  <si>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</si>
  <si>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</si>
  <si>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</si>
  <si>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</si>
  <si>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</si>
  <si>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</si>
  <si>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</si>
  <si>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</si>
  <si>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</si>
  <si>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</si>
  <si>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</si>
  <si>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</si>
  <si>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</si>
  <si>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</si>
  <si>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</si>
  <si>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</si>
  <si>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</si>
  <si>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</si>
  <si>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</si>
  <si>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</si>
  <si>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</si>
  <si>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</si>
  <si>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</si>
  <si>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</si>
  <si>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</si>
  <si>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</si>
  <si>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</si>
  <si>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</si>
  <si>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</si>
  <si>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</si>
  <si>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</si>
  <si>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</si>
  <si>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</si>
  <si>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</si>
  <si>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</si>
  <si>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</si>
  <si>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</si>
  <si>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</si>
  <si>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</si>
  <si>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</si>
  <si>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</si>
  <si>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</si>
  <si>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</si>
  <si>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</si>
  <si>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</si>
  <si>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</si>
  <si>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</si>
  <si>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</si>
  <si>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</si>
  <si>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</si>
  <si>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</si>
  <si>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</si>
  <si>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</si>
  <si>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</si>
  <si>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</si>
  <si>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</si>
  <si>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</si>
  <si>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</si>
  <si>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</si>
  <si>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</si>
  <si>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</si>
  <si>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</si>
  <si>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</si>
  <si>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</si>
  <si>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</si>
  <si>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</si>
  <si>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</si>
  <si>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</si>
  <si>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</si>
  <si>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</si>
  <si>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</si>
  <si>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</si>
  <si>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</si>
  <si>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</si>
  <si>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</si>
  <si>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</si>
  <si>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</si>
  <si>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</si>
  <si>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</si>
  <si>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</si>
  <si>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</si>
  <si>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</si>
  <si>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</si>
  <si>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</si>
  <si>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</si>
  <si>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</si>
  <si>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</si>
  <si>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</si>
  <si>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</si>
  <si>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</si>
  <si>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</si>
  <si>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</si>
  <si>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</si>
  <si>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</si>
  <si>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</si>
  <si>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</si>
  <si>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</si>
  <si>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</si>
  <si>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</si>
  <si>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</si>
  <si>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</si>
  <si>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</si>
  <si>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</si>
  <si>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</si>
  <si>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</si>
  <si>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</si>
  <si>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</si>
  <si>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</si>
  <si>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</si>
  <si>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</si>
  <si>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</si>
  <si>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</si>
  <si>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</si>
  <si>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</si>
  <si>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</si>
  <si>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</si>
  <si>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</si>
  <si>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</si>
  <si>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</si>
  <si>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</si>
  <si>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</si>
  <si>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</si>
  <si>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</si>
  <si>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</si>
  <si>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</si>
  <si>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</si>
  <si>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</si>
  <si>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</si>
  <si>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</si>
  <si>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</si>
  <si>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</si>
  <si>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</si>
  <si>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</si>
  <si>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</si>
  <si>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</si>
  <si>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</si>
  <si>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</si>
  <si>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</si>
  <si>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</si>
  <si>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</si>
  <si>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</si>
  <si>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</si>
  <si>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</si>
  <si>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</si>
  <si>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</si>
  <si>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</si>
  <si>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</si>
  <si>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</si>
  <si>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</si>
  <si>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</si>
  <si>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</si>
  <si>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</si>
  <si>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</si>
  <si>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</si>
  <si>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</si>
  <si>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</si>
  <si>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</si>
  <si>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</si>
  <si>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</si>
  <si>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</si>
  <si>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</si>
  <si>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</si>
  <si>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</si>
  <si>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</si>
  <si>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</si>
  <si>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</si>
  <si>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</si>
  <si>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</si>
  <si>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</si>
  <si>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</si>
  <si>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</si>
  <si>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</si>
  <si>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</si>
  <si>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</si>
  <si>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</si>
  <si>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</si>
  <si>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</si>
  <si>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</si>
  <si>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</si>
  <si>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</si>
  <si>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</si>
  <si>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</si>
  <si>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</si>
  <si>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</si>
  <si>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</si>
  <si>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</si>
  <si>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</si>
  <si>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</si>
  <si>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</si>
  <si>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</si>
  <si>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</si>
  <si>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</si>
  <si>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</si>
  <si>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</si>
  <si>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</si>
  <si>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</si>
  <si>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</si>
  <si>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</si>
  <si>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</si>
  <si>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</si>
  <si>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</si>
  <si>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</si>
  <si>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</si>
  <si>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</si>
  <si>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</si>
  <si>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</si>
  <si>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</si>
  <si>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</si>
  <si>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</si>
  <si>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</si>
  <si>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</si>
  <si>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</si>
  <si>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</si>
  <si>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</si>
  <si>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</si>
  <si>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</si>
  <si>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</si>
  <si>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</si>
  <si>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</si>
  <si>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</si>
  <si>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</si>
  <si>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</si>
  <si>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</si>
  <si>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</si>
  <si>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</si>
  <si>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0.28 cm</t>
  </si>
  <si>
    <t>Papillary Carcinoma</t>
  </si>
  <si>
    <t>DRAF mutation</t>
  </si>
  <si>
    <t>Left cervical, level 6</t>
  </si>
  <si>
    <t>papillary carcinoma</t>
  </si>
  <si>
    <t>present, focal extension into perithyroidal soft tissues (C4)</t>
  </si>
  <si>
    <t>Left para tracheal lymph nodes</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</si>
  <si>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</si>
  <si>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</si>
  <si>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</si>
  <si>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</si>
  <si>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</si>
  <si>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</si>
  <si>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Right neck level two, Right neck level three, Right neck level four and five-B</t>
  </si>
  <si>
    <t>Invades:extrathyroidal fibrous tissue, Focal</t>
  </si>
  <si>
    <t>Tumor is noted focally at the inked anterior margin</t>
  </si>
  <si>
    <t>Invades: focally into peril-thyroid fibroadipose tissue</t>
  </si>
  <si>
    <t>Partially surrounded for the largest tumor focus</t>
  </si>
  <si>
    <t>Tumor is present at inked and cauterized posterior margin</t>
  </si>
  <si>
    <t>Present, Minimal</t>
  </si>
  <si>
    <t>Oncocytic or oxyphilic variant</t>
  </si>
  <si>
    <t>Follicular variant, microcarcinoma (occult, small or microscopic) variant</t>
  </si>
  <si>
    <t>Poorly differentiated thyroid carcinomas, including insular carcinoma</t>
  </si>
  <si>
    <t>Papillary carcinoma; classical (usual)</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</si>
  <si>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</si>
  <si>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</si>
  <si>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</si>
  <si>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</si>
  <si>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</si>
  <si>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3 of 15 lymph nodes</t>
  </si>
  <si>
    <t>Papillary carcinoma, classical</t>
  </si>
  <si>
    <t>Present, minimal extent</t>
  </si>
  <si>
    <t>Minimal, extending into perithyroidal adipose tissue</t>
  </si>
  <si>
    <t>pNb</t>
  </si>
  <si>
    <t>Focally Present</t>
  </si>
  <si>
    <t>Pretracheal lymph nodes</t>
  </si>
  <si>
    <t>perithyroidal, left paratracheal, right neck contents</t>
  </si>
  <si>
    <t>BRAF, NRAS61, HRAS61, KRAS12/13 NOT identified. FISH test results are negative for RET/PTC rearrangement.</t>
  </si>
  <si>
    <t>Level 6</t>
  </si>
  <si>
    <t>Papillary carcinoma, columnar cell variant</t>
  </si>
  <si>
    <t>Not answered.</t>
  </si>
  <si>
    <t>Multiple foci of capsular invasion are identified</t>
  </si>
  <si>
    <t>Carcinoma is &lt;0.1 CM from the margin</t>
  </si>
  <si>
    <t>Not specified</t>
  </si>
  <si>
    <t>Oncocytic/Warthin-Like Variant</t>
  </si>
  <si>
    <t>BRAF codon 600 mutation</t>
  </si>
  <si>
    <t>Papillary carcinoma tall cell variant</t>
  </si>
  <si>
    <t>2.4 x 2.2 x 1.3 cm</t>
  </si>
  <si>
    <t>papillary carcinoma of thyroid</t>
  </si>
  <si>
    <t>mixed follicular and papillary variants</t>
  </si>
  <si>
    <t>carcinoma focally abuts the black inked posterior margin (C5), remaining margins negative for definite tumor</t>
  </si>
  <si>
    <t>A6, 12, 18</t>
  </si>
  <si>
    <t>1a</t>
  </si>
  <si>
    <t>focally to 1 mm of the anterior and posterior margins of the right superior pole</t>
  </si>
  <si>
    <t>negative but close</t>
  </si>
  <si>
    <t>Papillary carcinoma, classical type with tall cell features</t>
  </si>
  <si>
    <t>Papillary carcinoma, follicular variant with oncocytic features</t>
  </si>
  <si>
    <t>Para tracheal, Peri thyroidal</t>
  </si>
  <si>
    <t>Delphian</t>
  </si>
  <si>
    <t>Classical type, Follicular variant, Microcarcinomas</t>
  </si>
  <si>
    <t>1.8 cm (right lobe)</t>
  </si>
  <si>
    <t>There is extensive extension into peri-thyroidal fibroadipose tissue and skeletal muscle</t>
  </si>
  <si>
    <t>Papillary microcarcinoma</t>
  </si>
  <si>
    <t>Very focal extra-thyroid extension Into adipose tissue by the Isthmic microcarcinoma</t>
  </si>
  <si>
    <t>Right lobe: 4.6 cm, isthmus: 3.5 cm</t>
  </si>
  <si>
    <t>Delphian node, Right paratracheal lymph node</t>
  </si>
  <si>
    <t>Invades: extrathyroidal adipose tissue, Focal</t>
  </si>
  <si>
    <t>Papillary carcinoma, classical type with oncocytic features</t>
  </si>
  <si>
    <t>Not identified (for classical type carcinomas)</t>
  </si>
  <si>
    <t>Partially surrounded, For the largest focus</t>
  </si>
  <si>
    <t>Identified, at 3 foci of vascular invasion including a focus in the extrathyroidal tissue</t>
  </si>
  <si>
    <t>Pretracheal and superior mediastinal, Right paratracheal</t>
  </si>
  <si>
    <t>No capsular invasion in the encapsulated nodule.</t>
  </si>
  <si>
    <t>One of the microcarcinoma invades extra-thyroid fibroadipose tissue.</t>
  </si>
  <si>
    <t>One focus</t>
  </si>
  <si>
    <t>Right neck level two, Right neck level three, Right neck level four, Central compartment neck</t>
  </si>
  <si>
    <t>Right paratracheal, Left paratracheal</t>
  </si>
  <si>
    <t>diffuse sclerosing variant</t>
  </si>
  <si>
    <t>Margins: Margins uninvolved by carcinoma</t>
  </si>
  <si>
    <t>2.5 x 3 x 2 cm</t>
  </si>
  <si>
    <t>With Oncocytic and Follicular Components</t>
  </si>
  <si>
    <t>Papillary Thyroid Carcinoma, Follicular Variant</t>
  </si>
  <si>
    <t>Papillary Thyroid Carcinoma, Conventional Type</t>
  </si>
  <si>
    <t>extending into fibroadipose tissue and abutting skeletal muscle</t>
  </si>
  <si>
    <t>Right central neck</t>
  </si>
  <si>
    <t>With higher-grade insular areas and necrosis</t>
  </si>
  <si>
    <t>Not mentioned in the provided data</t>
  </si>
  <si>
    <t>Encapsulated, Locally invasive</t>
  </si>
  <si>
    <t>Papillary carcinoma, oncocytic or oxyphilic variant</t>
  </si>
  <si>
    <t>The dominant tumor is positive for HBME-1 (membranous and apical), cytokeratin 19 (membranous) and galectin-3 (cytoplasmic and focal nuclear)</t>
  </si>
  <si>
    <t>Margins: Margin(s) involved by carcinoma</t>
  </si>
  <si>
    <t>Papilla carcinoma</t>
  </si>
  <si>
    <t>Ancillary Studies: Type: IHC</t>
  </si>
  <si>
    <t>Papillary carcinoma, follicular variant, Papillary carcinoma, macrofollicular variant, Papillary carcinoma, oncocytic or oxyphilic variant</t>
  </si>
  <si>
    <t>Right and central paratracheal nodes</t>
  </si>
  <si>
    <t>focal tall cell change (&lt;5%)</t>
  </si>
  <si>
    <t>Both the dominant 1.8 cm and the second dominant 0.6 cm lesions come within 0.1 mm of the painted resection margin.</t>
  </si>
  <si>
    <t>with focal follicular growth</t>
  </si>
  <si>
    <t>Papillary carcinoma with focal tall cell features</t>
  </si>
  <si>
    <t>Papillary carcinoma with tall cell features</t>
  </si>
  <si>
    <t>2.5 cm (left lobe)</t>
  </si>
  <si>
    <t>Papillary carcinoma, conventional type</t>
  </si>
  <si>
    <t>Tumor extends close to resections margins. Distance of invasive carcinoma from nearest margin: less than 1.0 mm. Specify margin: Anterior and posterior.</t>
  </si>
  <si>
    <t>Left level 6</t>
  </si>
  <si>
    <t>Papillary Carcinoma, Follicular Variant</t>
  </si>
  <si>
    <t>Lateral neck</t>
  </si>
  <si>
    <t>No definitive lymphovascular invasion identified</t>
  </si>
  <si>
    <t>Focal invasion of tumor into the capsule is noted</t>
  </si>
  <si>
    <t>Negative resection margins</t>
  </si>
  <si>
    <t>Negative for carcinoma</t>
  </si>
  <si>
    <t>Margins uninvolved by invasive carcinoma</t>
  </si>
  <si>
    <t>Papillary Thyroid Carcinoma, Classical Variant</t>
  </si>
  <si>
    <t>Classical (usual) (60%), Follicular variant (40%)</t>
  </si>
  <si>
    <t>Margin uninvolved by carcinoma (within 1 mm)</t>
  </si>
  <si>
    <t>Follicular variant of papillary thyroid microcarcinoma</t>
  </si>
  <si>
    <t>Level 2-4, Level 4</t>
  </si>
  <si>
    <t>Minimal extrathyroidal extension in the right lobe</t>
  </si>
  <si>
    <t>Positive in the right lobe</t>
  </si>
  <si>
    <t>3 CM</t>
  </si>
  <si>
    <t>Negative for tumor</t>
  </si>
  <si>
    <t>Diffuse sclerosing variant</t>
  </si>
  <si>
    <t>Immunohistochemistry</t>
  </si>
  <si>
    <t>1.5 x 2.2 x 5.0 cm</t>
  </si>
  <si>
    <t>IHC</t>
  </si>
  <si>
    <t>Level VI</t>
  </si>
  <si>
    <t>Extensive invasion of tumor capsule by the classical type.</t>
  </si>
  <si>
    <t>Involved by tumor</t>
  </si>
  <si>
    <t>5x3x3 cm</t>
  </si>
  <si>
    <t>1x0.7x0.7 cm</t>
  </si>
  <si>
    <t>1.5x1x 1 cm</t>
  </si>
  <si>
    <t>2 x 1.5 x 1.5 cm</t>
  </si>
  <si>
    <t>6.2 cm</t>
  </si>
  <si>
    <t>Present, extent widely Invasive</t>
  </si>
  <si>
    <t>3.6cm</t>
  </si>
  <si>
    <t>Unencapsulated</t>
  </si>
  <si>
    <t>4.2cm</t>
  </si>
  <si>
    <t>Present, extent widely invasive.</t>
  </si>
  <si>
    <t>4.5cm</t>
  </si>
  <si>
    <t>Present extent minimal</t>
  </si>
  <si>
    <t>4.7cm</t>
  </si>
  <si>
    <t>5.1cm</t>
  </si>
  <si>
    <t>Papillary thyroid carcinoma focally approaches to within &lt;1 mm of the cauterized soft tissue margin.</t>
  </si>
  <si>
    <t>Uninvolved by carcinoma(the tumor is &lt;1 mm from resected surgical margin)</t>
  </si>
  <si>
    <t>N/A(unencapsulated)</t>
  </si>
  <si>
    <t>1.1 x 1.1 x 1.0 cm</t>
  </si>
  <si>
    <t>Present: Multiple foci</t>
  </si>
  <si>
    <t>Margins uninvolved by carcinoma (tumor closely approaches but is not present at inked margin)</t>
  </si>
  <si>
    <t>Posterior resection margin (inked red) involved by tumor.</t>
  </si>
  <si>
    <t>Right and pyramidal lobes</t>
  </si>
  <si>
    <t>BRAF, NRAS61, HRAS61, KRAS12/13, RET/PTC rearrangement</t>
  </si>
  <si>
    <t>&lt;0.1 cm</t>
  </si>
  <si>
    <t>Angiolymphatic Invasion Present</t>
  </si>
  <si>
    <t>superior thyroid pole</t>
  </si>
  <si>
    <t>Right and central, neck</t>
  </si>
  <si>
    <t>left paratracheal node</t>
  </si>
  <si>
    <t>Right Paratracheal, Left paratracheal and upper mediastinal</t>
  </si>
  <si>
    <t>BRCA1 mutation</t>
  </si>
  <si>
    <t>2.5 CM</t>
  </si>
  <si>
    <t>R1 (tumor focally extends to the inked margin)</t>
  </si>
  <si>
    <t>Diffuse sclerosing variant, Tall cell variant</t>
  </si>
  <si>
    <t>Central Neck Contents, Isthmus</t>
  </si>
  <si>
    <t>Delphan lymph node</t>
  </si>
  <si>
    <t>0.7 x 0.7 x 0.7</t>
  </si>
  <si>
    <t>2.5 cm (right upper pole)</t>
  </si>
  <si>
    <t>invades :the perithyroidal adipose tissue, Focal</t>
  </si>
  <si>
    <t>Lymphocyte invasion - present</t>
  </si>
  <si>
    <t>2.5x2x1cm (right) and 1.5x1x1cm (left)</t>
  </si>
  <si>
    <t>6.6 cm</t>
  </si>
  <si>
    <t>Papillary carcinoma, classical.(usual)</t>
  </si>
  <si>
    <t>Papillary carcinoma, other variant with focal Warthin-like and hobnail cell change, and cribriform-morular architecture</t>
  </si>
  <si>
    <t>Neoplasm is focally present at the inked margin in part B (slide B3)</t>
  </si>
  <si>
    <t>Superior midline, Additional superior midline, Suspicious lymph node at midline, Right central compartment</t>
  </si>
  <si>
    <t>Positive (Right Lobe)</t>
  </si>
  <si>
    <t>T1.7</t>
  </si>
  <si>
    <t>3.5cm, left lobe</t>
  </si>
  <si>
    <t>at least 6cm</t>
  </si>
  <si>
    <t>Not Applicable</t>
  </si>
  <si>
    <t>0.1 cm from margin</t>
  </si>
  <si>
    <t>18 mm</t>
  </si>
  <si>
    <t>BRAF V600E mutation</t>
  </si>
  <si>
    <t>Greatest Dimension: 2.5 cm</t>
  </si>
  <si>
    <t>No capsular invasion present</t>
  </si>
  <si>
    <t>No (tumoral-) capsular invasion</t>
  </si>
  <si>
    <t>No Tumor Capsule Invasion</t>
  </si>
  <si>
    <t>follicular variant, encapsulated</t>
  </si>
  <si>
    <t>not involved (closest approach is to &lt;1 mm in block B3)</t>
  </si>
  <si>
    <t>Tumor given to tumor procurement foundation</t>
  </si>
  <si>
    <t>Delphian node</t>
  </si>
  <si>
    <t>delphian, right paratracheal, central compartment, left paratracheal</t>
  </si>
  <si>
    <t>1 (left lobe)</t>
  </si>
  <si>
    <t>classical type, microcarcinoma</t>
  </si>
  <si>
    <t>1 (main) + 1 (microcarcinoma)</t>
  </si>
  <si>
    <t>Right lobe, Isthmus</t>
  </si>
  <si>
    <t>Jugular, Right paratracheal</t>
  </si>
  <si>
    <t>paratracheal, right, superior mediastinal, lateral to the right RLN, right levels 3 and 4</t>
  </si>
  <si>
    <t>T1.1</t>
  </si>
  <si>
    <t>Delphian, Total thyroidectomy central compartment, Right para-esophageal</t>
  </si>
  <si>
    <t>Papillary carcinoma, Follicular variant</t>
  </si>
  <si>
    <t>Papillary thyroid carcinoma, no special type.</t>
  </si>
  <si>
    <t>Level II, Level III, Level IV, Right Paratracheal Dissection</t>
  </si>
  <si>
    <t>Left paratracheal node, Central neck</t>
  </si>
  <si>
    <t>Unencapsulated, Non-invasive (right lobe), Unencapsulated, Locally invasive, Non-invasive (isthmus)</t>
  </si>
  <si>
    <t>Metastatic papillary thyroid carcinoma</t>
  </si>
  <si>
    <t>Ancillary Studies: Type: Immunohistochemestry</t>
  </si>
  <si>
    <t>CK-19 positive, HBME-1 focally positive, Galectin negative</t>
  </si>
  <si>
    <t>Margins : Margins uninvolved by carcinoma</t>
  </si>
  <si>
    <t>Two microscopic deposits of tumor which stain positive for TTF1 and CK</t>
  </si>
  <si>
    <t>6.3 cm</t>
  </si>
  <si>
    <t>Left tracheal esophageal gutter</t>
  </si>
  <si>
    <t>Papillary carcinoma, follicular variant
Papillary carcinoma, solid variant
Papillary carcinoma, other variant: trabecular Pet</t>
  </si>
  <si>
    <t>Papillary carcinoma, classical (usual)
Papillary carcinoma, follicular variant</t>
  </si>
  <si>
    <t>Present, extent widely invasive (dominant tumor), Present, extent minimal (second tumor)</t>
  </si>
  <si>
    <t>Papillary carcinoma, classical (usual), Papillary carcinoma, follicular variant</t>
  </si>
  <si>
    <t>The 1.5 cm focus (slide no 2E) Is negative for Galectin-3 and is focally positive for cytokeratin 19. Few cells are positive for HBME-1 with an apical and membranous pattern.</t>
  </si>
  <si>
    <t>Metastatic classical variant papillary thyroid carcinoma, Metastatic follicular variant papillary thyroid carcinoma</t>
  </si>
  <si>
    <t>cytokeratin 19 shows regional membranous positivity. Stains for HBME-1 and galectin-3 are negative.</t>
  </si>
  <si>
    <t>4.8 cm</t>
  </si>
  <si>
    <t>Calcitonin stains foci of mild reactive C-cell hyperplasia. The dominant nodule is positive for thyroglobulin and negative for calcitonin, monoclonal CEA and chromogranin.</t>
  </si>
  <si>
    <t>Calcitonin stains focal mild reactive Cell hyperplasia.</t>
  </si>
  <si>
    <t>with focal Warthin-like areas (10%) and tall cell change (&lt;5%)</t>
  </si>
  <si>
    <t>Left lateral central compartment, Left medial central compartment</t>
  </si>
  <si>
    <t>Papillary carcinoma, classical (usual)
Papillary carcinoma, Warthin-like variant
Papillary carcinoma, other variant: with focal tall cell (&lt;10%) and hobnail cell change (&lt;20%)</t>
  </si>
  <si>
    <t>Right para-tracheal nodes, Right perithyroidal, Left perithyroidal, Isthmic</t>
  </si>
  <si>
    <t>Right posterior triangle, Right jugular nodes, Right paratracheal nodes, Central neck</t>
  </si>
  <si>
    <t>Margins are uninvolved.</t>
  </si>
  <si>
    <t>For partial or subtotal resection: uninvolved</t>
  </si>
  <si>
    <t>All surgical margins are free of tumor</t>
  </si>
  <si>
    <t>No lymphovascular space invasion identified</t>
  </si>
  <si>
    <t>Ancillary Studies: None performed</t>
  </si>
  <si>
    <t>N/A</t>
  </si>
  <si>
    <t>R0, negative</t>
  </si>
  <si>
    <t>3.4 cm (Level 2)</t>
  </si>
  <si>
    <t>The tumor is multifocal, largest focus is 2.8 cm, located in the right lobe</t>
  </si>
  <si>
    <t>Positive as described below, pN1</t>
  </si>
  <si>
    <t>Cannot be evaluated by the specimen, pMX</t>
  </si>
  <si>
    <t>Galectin 3, CK19, Cyclin D1 (Positive), HBME1 (Negative)</t>
  </si>
  <si>
    <t>Central</t>
  </si>
  <si>
    <t>Intracystic papillary thyroid carcinoma</t>
  </si>
  <si>
    <t>AP Supplemental Report</t>
  </si>
  <si>
    <t>Papillary thyroid carcinoma, conventional type</t>
  </si>
  <si>
    <t>Negative for tumor (see comment)</t>
  </si>
  <si>
    <t>not mentioned</t>
  </si>
  <si>
    <t>2.5x2x2 cm</t>
  </si>
  <si>
    <t>Microcarcinoma (occult, small or microscopic) variant</t>
  </si>
  <si>
    <t>Classical (usual), Follicular variant, with focal tall cell change</t>
  </si>
  <si>
    <t>PNX</t>
  </si>
  <si>
    <t>single focus of extrathyroid vascular invasion in small vessel</t>
  </si>
  <si>
    <t>tall cell features</t>
  </si>
  <si>
    <t>multifocal intrathyroidal psammoma bodies</t>
  </si>
  <si>
    <t>Classical, tall cell, microcarcinoma</t>
  </si>
  <si>
    <t>Right level IV lymph nodes</t>
  </si>
  <si>
    <t>Tall cell variant, Microcarcinoma, with foci of hobnail features</t>
  </si>
  <si>
    <t>Margins are free of tumor</t>
  </si>
  <si>
    <t>Not Identified (for BRAF, NRAS61, HRAS61, KRAS12/13) and negative for RET/PTC rearrangement</t>
  </si>
  <si>
    <t>Level 2 and Level 4</t>
  </si>
  <si>
    <t>Conventional with Tall Cell Features</t>
  </si>
  <si>
    <t>Cystic, Oncocytic Variant</t>
  </si>
  <si>
    <t>HRAS61 NOT identified, BRAF, NRAS61, KRAS12/13 is INDETERMINATE due to poor quality of isolated DNA, FISH for RET/PTC rearrangement is pending</t>
  </si>
  <si>
    <t>Right Lobe, Left Lobe, Unspecified (Part 2)</t>
  </si>
  <si>
    <t>Margins(s) Involved by carcinoma</t>
  </si>
  <si>
    <t>Oncytic variant</t>
  </si>
  <si>
    <t>Mutations in BRAF, NRAS61, HRAS61, KRAS12/13 and RET/PTC1 and RETIPTC3 rearrangements NOT identified</t>
  </si>
  <si>
    <t>Molecular studies will be performed and reported as an addendum</t>
  </si>
  <si>
    <t>At least 7</t>
  </si>
  <si>
    <t>Carcinoma focally extends to the surgical margin</t>
  </si>
  <si>
    <t>Microscopic Extrathyroidal Extension Present</t>
  </si>
  <si>
    <t>BRAF mutation Identified</t>
  </si>
  <si>
    <t>HRAS</t>
  </si>
  <si>
    <t>Central Compartment, Right Lateral Neck</t>
  </si>
  <si>
    <t>At least 5 (multifocal)</t>
  </si>
  <si>
    <t>Not identified (BRAF, NRAS61, HRAS61, KRAS12/13 and RET/PTC1 and RET/PTC3 rearrangements)</t>
  </si>
  <si>
    <t>p.V600E, c.1798T&gt;A (Right) and p.V600E, c.1799T&gt;A (Left)</t>
  </si>
  <si>
    <t>['BRAF (p.V600E, c.099T&gt;A)']</t>
  </si>
  <si>
    <t>Papillary carcinoma, follicular variant, non-encapsulated</t>
  </si>
  <si>
    <t>Central Compartment Nodes</t>
  </si>
  <si>
    <t>BRAF mutation (p.V600E, C,1799T&gt;A)</t>
  </si>
  <si>
    <t>Negative but close (&lt;1 mm to anterior (A11), 1 mm to posterior (A8-A10))</t>
  </si>
  <si>
    <t>Blood vascular: not identified, Extra thyroidal extension: present, focal extension into perithyroidal soft tissues (C4)</t>
  </si>
  <si>
    <t>follicular and solid types</t>
  </si>
  <si>
    <t>Papillary thyroid carcinoma, usual type</t>
  </si>
  <si>
    <t>with focal oncocytic cytoplasmic features</t>
  </si>
  <si>
    <t>right neck level 2B, central compartment right neck, modified neck dissection (2, 3, 4)</t>
  </si>
  <si>
    <t>not present</t>
  </si>
  <si>
    <t>surgical margins free of tumor</t>
  </si>
  <si>
    <t>1 (left lobe) + 1 (right lobe - microcarcinoma)</t>
  </si>
  <si>
    <t>['Delphian', 'Left paratrachea']</t>
  </si>
  <si>
    <t>['0.6cm', '1cm']</t>
  </si>
  <si>
    <t>at least 7 cm</t>
  </si>
  <si>
    <t>microcarcinoma, classical type, follicular variant</t>
  </si>
  <si>
    <t>invades the extrathyroidal adipose tissue</t>
  </si>
  <si>
    <t>Pretracheal, Delphian, Left paratracheal</t>
  </si>
  <si>
    <t>Right tracheo-esophageal grove and pre-tracheal lymph node, Left trachea-esophageal grove node, Right neck nodes levels three and four</t>
  </si>
  <si>
    <t>Delphian node, Additional Delphian node</t>
  </si>
  <si>
    <t>Invades perithyroidal soft tissue and focally skeletal muscle</t>
  </si>
  <si>
    <t>['Delphian node', 'Left tracheal node', 'Left low jugular node']</t>
  </si>
  <si>
    <t>Tumor foci range from 0.1 cm to 1.1 cm in greatest dimension</t>
  </si>
  <si>
    <t>tumor is noted very close (&lt; one high power field) from the inked margin</t>
  </si>
  <si>
    <t>T1.3</t>
  </si>
  <si>
    <t>Right lobe, lower lobe, mid lobe (left lobe)</t>
  </si>
  <si>
    <t>follicular variant, infiltrative, occult sclerosing variant</t>
  </si>
  <si>
    <t>Right neck contents level 2, Right neck contents level 3, Right neck contents level 4</t>
  </si>
  <si>
    <t>12, 9, 13</t>
  </si>
  <si>
    <t>1, 1</t>
  </si>
  <si>
    <t>0.5 cm, Not mentioned</t>
  </si>
  <si>
    <t>Left lobe, Left lower pole</t>
  </si>
  <si>
    <t>Right paratracheal, Right level three and four, Left neck level three and four, Left paratracheal</t>
  </si>
  <si>
    <t>2.8 cm (right lobe) and 1.5 cm (left lobe)</t>
  </si>
  <si>
    <t>Pretracheal tissue, Tissue near the left upper pole, Left paratracheal tissue, Left superior mediastinal tissue, Right paratracheal tissue</t>
  </si>
  <si>
    <t>Follicular and microcarcinoma variants, one with tall cell features</t>
  </si>
  <si>
    <t>1.2 x 0.7 x 0.6 cm</t>
  </si>
  <si>
    <t>perithyroidal</t>
  </si>
  <si>
    <t>0.25cm</t>
  </si>
  <si>
    <t>Pre-laryngeal level six, left neck contents, level three and four</t>
  </si>
  <si>
    <t>Pretracheal tissue, Delphian node</t>
  </si>
  <si>
    <t>Total thyroidectomy</t>
  </si>
  <si>
    <t>Right neck level 5A, Right neck level 5-B, Right neck level 4, Right neck levels 2-A and level 3, Right level 2-B, Right paratracheal, Left paratracheal</t>
  </si>
  <si>
    <t>The dominant nodule in the right lobe measures 1.5 cm In greatest dimension</t>
  </si>
  <si>
    <t>Right paratracheal, Left neck dissection level 3, Left neck dissection level 4, Delphian, Central compartment neck nodes</t>
  </si>
  <si>
    <t>The tumor foci greatest size range from less than 0.1 to 1.4 cm</t>
  </si>
  <si>
    <t>Partially and non-encapsulated foci</t>
  </si>
  <si>
    <t>0.9 cm (for right lobe nodule) and 0.1 cm (for left lobe nodule)</t>
  </si>
  <si>
    <t>Right central neck, Total thyroid and left central neck, Left neck dissection, Level 2, 3, 4</t>
  </si>
  <si>
    <t>Lymph Node: Not performed</t>
  </si>
  <si>
    <t>Later date not provided</t>
  </si>
  <si>
    <t>1 x 0.5 cm</t>
  </si>
  <si>
    <t>Left parathyroid gland</t>
  </si>
  <si>
    <t>2.0 x 1.5 x 1.0 cm</t>
  </si>
  <si>
    <t>Left neck, Level VI (pretracheal, paratracheal and prelaryngeal/Delphian)</t>
  </si>
  <si>
    <t>Encapsulated, Widely invasive (left lobe), Unencapsulated, Locally invasive (right lobe)</t>
  </si>
  <si>
    <t>Papillary carcinoma, oncocytic type</t>
  </si>
  <si>
    <t>left perithyroidal, neck level 6, left neck level 2-5</t>
  </si>
  <si>
    <t>Papillary carcinoma, classical (usual), Papillary carcinoma, columnar cell variant, Papillary carcinoma, follicular variant</t>
  </si>
  <si>
    <t>Isthmic</t>
  </si>
  <si>
    <t>Papillary carcinoma, macrofollicular variant</t>
  </si>
  <si>
    <t>Metastatic papillary thyroid carcinoma, Infiltrative papillary thyroid carcinoma, Multifocal papillary carcinoma, Papillary carcinoma, follicular variant</t>
  </si>
  <si>
    <t>mediastinal nodes zone VI, right neck level II, III, IV, left neck (site not specified)</t>
  </si>
  <si>
    <t>right jugular, right posterior triangle, isthmic</t>
  </si>
  <si>
    <t>Metastatic papillary thyroid carcinoma, classical variant</t>
  </si>
  <si>
    <t>Ancillary Studies: Type: immunohistochemistry</t>
  </si>
  <si>
    <t>Dominant nodule - CK 19 positive, galectin negative, HBME 1 focally positive; second dominant nodule CK 19 positive, galectin positive, HBME 1 positive; largest metastatic lymph node - CK 19 positive, galectin positive, HBME 1 positive</t>
  </si>
  <si>
    <t>Left</t>
  </si>
  <si>
    <t>Apical node right posterior triangle, Right neck, Left neck</t>
  </si>
  <si>
    <t>Papillary carcinoma, clear cell variant</t>
  </si>
  <si>
    <t>Left paratracheal, Central compartment, Right paratracheal</t>
  </si>
  <si>
    <t>Macrofollicular variant, Papillary carcinoma, microcarcinoma (occult, small or microscopic) variant</t>
  </si>
  <si>
    <t>left neck level VI, bilateral neck level VI and VII, right neck level III and IV, level IIA, level IIB, level III, level IV</t>
  </si>
  <si>
    <t>left central compartment, left perithyroidal, isthmic, right</t>
  </si>
  <si>
    <t>Metastatic papillary thyroid carcinoma, Papillary carcinoma, classical (usual), Papillary carcinoma, other with focal hobnail cell change</t>
  </si>
  <si>
    <t>Present, extent widely invasive (for dominant tumor), Present, extent minimal (for second tumor)</t>
  </si>
  <si>
    <t>Cannot be assessed (for second tumor)</t>
  </si>
  <si>
    <t>Margins involved by carcinoma (for second tumor)</t>
  </si>
  <si>
    <t>focal hobnail change (&lt;5% of tumor)</t>
  </si>
  <si>
    <t>Left jugulodigastric node, Right neck contents, Left neck, Left paratracheal</t>
  </si>
  <si>
    <t>right neck level II, right neck level III, right neck level IV, central compartment, right lateral central compartment</t>
  </si>
  <si>
    <t>Metastatic papillary thyroid carcinoma, Papillary carcinoma, classical. (usual), Papillary carcinoma, follicular variant</t>
  </si>
  <si>
    <t>Multifocal papillary carcinoma</t>
  </si>
  <si>
    <t>dominant mixed classical and follicular variant</t>
  </si>
  <si>
    <t>Right jugular, apex, level 5</t>
  </si>
  <si>
    <t>['left paratracheal node', 'Left level four nodes neck']</t>
  </si>
  <si>
    <t>Right neck, Right paratracheal, Delphian</t>
  </si>
  <si>
    <t>Papillary carcinoma, other variant focal tall cell, hobnail cell, columnar cell and clear cell change</t>
  </si>
  <si>
    <t>Right upper posterior triangle, Right lower posterior triangle, Right jugular chain - stitch marks apex, pre-tracheal node, right paratracheal node, left inferior</t>
  </si>
  <si>
    <t>Papillary carcinoma, classical (usual), Papillary carcinoma, cribriform-morular variant</t>
  </si>
  <si>
    <t>Distance of invasive carcinoma to closest margin: 0.1 mm</t>
  </si>
  <si>
    <t>Central compartment</t>
  </si>
  <si>
    <t>Indeterminate (left lobe), Present, extent widely invasive (right lobe)</t>
  </si>
  <si>
    <t>Margins uninvolved by carcinoma (left lobe), Distance of invasive carcinoma to closest margin: 0.4mm (right lobe)</t>
  </si>
  <si>
    <t>Follicular architecture, Oncocytic or oxyphilic cytomorphology</t>
  </si>
  <si>
    <t>Right perithyroldal</t>
  </si>
  <si>
    <t>Right paratracheal nodes, Left paratracheal node</t>
  </si>
  <si>
    <t>Right paratracheal Lymph Node at Thymus, Left level 2 lymph node, Left level 3 lymph node, Right level 2B lymph node, Right level 2,3,4 lymph nodes</t>
  </si>
  <si>
    <t>Papillary carcinoma, other variant with focal tall cell change (&lt;5%)</t>
  </si>
  <si>
    <t>with focal tall cell change (&lt;5%), with focal Warthin-like change</t>
  </si>
  <si>
    <t>Follicular variant, Classical (usual), Other with focal tall cell change (&lt;10%) and Warthin-like change</t>
  </si>
  <si>
    <t>Papillary carcinoma, other variant: Cribriform without morules</t>
  </si>
  <si>
    <t>Papillary carcinoma follicular variant, Papillary carcinoma, microcarcinoma (occult, small or microscopic) variant</t>
  </si>
  <si>
    <t>Left level III, IV, and V</t>
  </si>
  <si>
    <t>1 of 2 lymph nodes</t>
  </si>
  <si>
    <t>Involving thyroid capsule</t>
  </si>
  <si>
    <t>Tumor with minimal extrathyroidal extension.</t>
  </si>
  <si>
    <t>Focally involved by invasive carcinoma, specifically the left inferior pole</t>
  </si>
  <si>
    <t>1 (with a 0.4 cm papillary microcarcinoma)</t>
  </si>
  <si>
    <t>One (1) of four (4) lymph nodes</t>
  </si>
  <si>
    <t>Tall Cell Variant</t>
  </si>
  <si>
    <t>1 (main) + 3 additional Papillary Microcarcinomas (each 0.1 cm)</t>
  </si>
  <si>
    <t>Minimal Extrathyroidal Extension</t>
  </si>
  <si>
    <t>Margins are Uninvolved</t>
  </si>
  <si>
    <t>Papillary carcinoma, follicular variant (Encapsulated)</t>
  </si>
  <si>
    <t>anterior right neck, right inferior neck, right Level III lymph nodes, superior central lymph nodes</t>
  </si>
  <si>
    <t>none</t>
  </si>
  <si>
    <t>Right thyroid, Right lobe, isthmus, Level 6, Right periesophageal, Anterior compartment</t>
  </si>
  <si>
    <t>4.5 cm (for the largest nodule)</t>
  </si>
  <si>
    <t>Papillary Carcinoma, Follicular Variant, Papillary Carcinoma, Classical Variant</t>
  </si>
  <si>
    <t>4.5 x 3.0 x 3.0 cm (for the largest focus)</t>
  </si>
  <si>
    <t>Present, minimal (in one tumor)</t>
  </si>
  <si>
    <t>0.4 to 0.5 cm</t>
  </si>
  <si>
    <t>CK19 immunohistochemical stain</t>
  </si>
  <si>
    <t>Focal CK19 positivity</t>
  </si>
  <si>
    <t>Central neck</t>
  </si>
  <si>
    <t>Mediastinal central nodes</t>
  </si>
  <si>
    <t>1.4 cm (thyroid isthmus)</t>
  </si>
  <si>
    <t>2 (multifocal)</t>
  </si>
  <si>
    <t>1-8, 9-12</t>
  </si>
  <si>
    <t>Up to 1.0 cm (for multiple foci)</t>
  </si>
  <si>
    <t>left central neck, level 6</t>
  </si>
  <si>
    <t>5.8 x 3.5 x .8 cm (right lobe)</t>
  </si>
  <si>
    <t>Not evaluated</t>
  </si>
  <si>
    <t>Right inferior, Right anterior paratracheal, Right paratracheal, Right Level 2B neck</t>
  </si>
  <si>
    <t>0.1 cm (Right paratracheal)</t>
  </si>
  <si>
    <t>6.8 cm (Right lobe)</t>
  </si>
  <si>
    <t>Focal (less than 4 vessels) (Dominant Tumor), Extensive: (4 or more vessels) (Second Tumor)</t>
  </si>
  <si>
    <t>Margins uninvolved by carcinoma (Dominant Tumor), Margins involved by carcinoma (Second Tumor)</t>
  </si>
  <si>
    <t>RT recurrent nerve, Left upper + Mediastinal node (Paratracheal), Right Upper + Mediastinal node (Paratracheal)</t>
  </si>
  <si>
    <t>Left paratracheal, Pretracheal</t>
  </si>
  <si>
    <t>Left paratracheal, Central compartment, Left lateral jugular</t>
  </si>
  <si>
    <t>Central compartment, right paratracheal, anterior mediastinum, right neck contents (anterior), right posterior neck contents, left anterior neck contents, left posterior neck contents</t>
  </si>
  <si>
    <t>T1.5</t>
  </si>
  <si>
    <t>Right Central neck contents, Left Central neck contents, Isthmus</t>
  </si>
  <si>
    <t>Right level III, Right level VI</t>
  </si>
  <si>
    <t>1FS: Lymph node with fibrotic Issue , no tumor seen.</t>
  </si>
  <si>
    <t>Hurthle cell neoplasm shows no evidence of fibrous capsule and capsular or vascular Invasion.</t>
  </si>
  <si>
    <t>2.5 cm x 3cm x 6cm*</t>
  </si>
  <si>
    <t>Tumor is present focally at black inked anterior margin (sections 1I and 1T)</t>
  </si>
  <si>
    <t>pN1B</t>
  </si>
  <si>
    <t>Right parotid, right paratracheal neck, left paratracheal neck, soft tissue in right neck, pretracheal</t>
  </si>
  <si>
    <t>Less than 45 years old</t>
  </si>
  <si>
    <t>3.5 x 2.4 x 1.1 cm (for the largest tumor in the right lobe)</t>
  </si>
  <si>
    <t>3 (mentioned for the right lobe, left lobe, and isthmus)</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</si>
  <si>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</si>
  <si>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</si>
  <si>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</si>
  <si>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</si>
  <si>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</si>
  <si>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</si>
  <si>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PERFORMANCE</t>
  </si>
  <si>
    <t>high</t>
  </si>
  <si>
    <t>low</t>
  </si>
  <si>
    <t>intermediate</t>
  </si>
  <si>
    <t>Intermediate</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</si>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</sst>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1">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4" fontId="0" fillId="0" borderId="0" xfId="0" applyNumberFormat="1"/>
    <xf numFmtId="16" fontId="0" fillId="0" borderId="0" xfId="0" applyNumberFormat="1"/>
    <xf numFmtId="0" fontId="0" fillId="0" borderId="0" xfId="0" applyAlignment="1">
      <alignment wrapText="1"/>
    </xf>
    <xf numFmtId="0" fontId="0" fillId="0" borderId="1" xfId="0" applyBorder="1" applyAlignment="1">
      <alignment horizontal="center"/>
    </xf>
    <xf numFmtId="1" fontId="7" fillId="0" borderId="14" xfId="0" applyNumberFormat="1" applyFont="1" applyBorder="1" applyAlignment="1">
      <alignment horizontal="center" vertical="center" wrapText="1"/>
    </xf>
    <xf numFmtId="0" fontId="0" fillId="0" borderId="4" xfId="0" applyBorder="1" applyAlignment="1">
      <alignment horizontal="center"/>
    </xf>
    <xf numFmtId="0" fontId="0" fillId="0" borderId="14" xfId="0"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4" xfId="0" applyBorder="1"/>
    <xf numFmtId="0" fontId="0" fillId="0" borderId="2" xfId="0" applyBorder="1" applyAlignment="1">
      <alignment horizontal="center"/>
    </xf>
    <xf numFmtId="0" fontId="0" fillId="0" borderId="0" xfId="0" applyAlignment="1">
      <alignment horizontal="left"/>
    </xf>
    <xf numFmtId="164" fontId="0" fillId="0" borderId="0" xfId="5" applyNumberFormat="1" applyFont="1"/>
    <xf numFmtId="0" fontId="0" fillId="0" borderId="15" xfId="0" applyBorder="1" applyAlignment="1">
      <alignment horizontal="center"/>
    </xf>
    <xf numFmtId="0" fontId="0" fillId="0" borderId="15" xfId="0" applyBorder="1"/>
    <xf numFmtId="0" fontId="0" fillId="0" borderId="3" xfId="0" applyBorder="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0" borderId="2" xfId="0" applyFont="1" applyFill="1" applyBorder="1" applyAlignment="1">
      <alignment horizontal="center" vertical="center"/>
    </xf>
    <xf numFmtId="0" fontId="0" fillId="0" borderId="0" xfId="0" applyFont="1" applyFill="1" applyAlignment="1">
      <alignment horizontal="center" vertical="center"/>
    </xf>
    <xf numFmtId="0" fontId="0" fillId="0" borderId="15" xfId="0" applyFont="1" applyFill="1" applyBorder="1" applyAlignment="1">
      <alignment horizontal="center" vertical="center"/>
    </xf>
    <xf numFmtId="0" fontId="0" fillId="0" borderId="16" xfId="0" applyFont="1" applyFill="1" applyBorder="1" applyAlignment="1">
      <alignment horizontal="center"/>
    </xf>
    <xf numFmtId="0" fontId="0" fillId="0" borderId="2" xfId="0" applyFont="1" applyFill="1" applyBorder="1" applyAlignment="1">
      <alignment horizontal="center"/>
    </xf>
    <xf numFmtId="0" fontId="0" fillId="0" borderId="15" xfId="0" applyFont="1" applyFill="1" applyBorder="1" applyAlignment="1">
      <alignment horizontal="center"/>
    </xf>
    <xf numFmtId="0" fontId="0" fillId="0" borderId="0" xfId="0" applyFont="1" applyFill="1" applyAlignment="1">
      <alignment horizontal="center"/>
    </xf>
    <xf numFmtId="0" fontId="0" fillId="0" borderId="4" xfId="0" applyFont="1" applyFill="1" applyBorder="1" applyAlignment="1">
      <alignment horizontal="center"/>
    </xf>
    <xf numFmtId="0" fontId="0" fillId="0"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4" xfId="0" applyFont="1" applyFill="1" applyBorder="1" applyAlignment="1">
      <alignment horizontal="center"/>
    </xf>
    <xf numFmtId="0" fontId="0" fillId="0" borderId="3" xfId="0" applyFont="1" applyFill="1" applyBorder="1" applyAlignment="1">
      <alignment horizontal="center"/>
    </xf>
    <xf numFmtId="0" fontId="0"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300"/>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0.66406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06640625" customWidth="1"/>
    <col min="40" max="40" width="9.9296875" customWidth="1"/>
    <col min="41" max="41" width="9.3984375" customWidth="1"/>
    <col min="42" max="43" width="8.6640625" customWidth="1"/>
    <col min="44" max="44" width="8.19921875" customWidth="1"/>
    <col min="45" max="45" width="10.06640625" customWidth="1"/>
  </cols>
  <sheetData>
    <row r="1" spans="1:46">
      <c r="A1" s="33" t="s">
        <v>1072</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1" t="s">
        <v>1071</v>
      </c>
      <c r="AF1" s="32"/>
      <c r="AG1" s="32"/>
      <c r="AH1" s="32"/>
      <c r="AI1" s="32"/>
      <c r="AJ1" s="31" t="s">
        <v>167</v>
      </c>
      <c r="AK1" s="32"/>
      <c r="AL1" s="32"/>
      <c r="AM1" s="32"/>
      <c r="AN1" s="34"/>
      <c r="AO1" s="31" t="s">
        <v>1077</v>
      </c>
      <c r="AP1" s="32"/>
      <c r="AQ1" s="32"/>
      <c r="AR1" s="32"/>
      <c r="AS1" s="34"/>
    </row>
    <row r="2" spans="1:46" ht="28.15">
      <c r="A2" s="3" t="s">
        <v>168</v>
      </c>
      <c r="B2" s="50" t="s">
        <v>169</v>
      </c>
      <c r="C2" s="3" t="s">
        <v>170</v>
      </c>
      <c r="D2" s="3" t="s">
        <v>171</v>
      </c>
      <c r="E2" s="3" t="s">
        <v>172</v>
      </c>
      <c r="F2" s="3" t="s">
        <v>0</v>
      </c>
      <c r="G2" s="3" t="s">
        <v>173</v>
      </c>
      <c r="H2" s="3" t="s">
        <v>1</v>
      </c>
      <c r="I2" s="3" t="s">
        <v>2</v>
      </c>
      <c r="J2" s="3" t="s">
        <v>3</v>
      </c>
      <c r="K2" s="3" t="s">
        <v>174</v>
      </c>
      <c r="L2" s="3" t="s">
        <v>1075</v>
      </c>
      <c r="M2" s="20" t="s">
        <v>1076</v>
      </c>
      <c r="N2" s="3" t="s">
        <v>4</v>
      </c>
      <c r="O2" s="3" t="s">
        <v>5</v>
      </c>
      <c r="P2" s="3" t="s">
        <v>175</v>
      </c>
      <c r="Q2" s="4" t="s">
        <v>1073</v>
      </c>
      <c r="R2" s="20" t="s">
        <v>1074</v>
      </c>
      <c r="S2" s="3" t="s">
        <v>6</v>
      </c>
      <c r="T2" s="3" t="s">
        <v>176</v>
      </c>
      <c r="U2" s="3" t="s">
        <v>7</v>
      </c>
      <c r="V2" s="4" t="s">
        <v>177</v>
      </c>
      <c r="W2" s="3" t="s">
        <v>8</v>
      </c>
      <c r="X2" s="3" t="s">
        <v>183</v>
      </c>
      <c r="Y2" s="3" t="s">
        <v>9</v>
      </c>
      <c r="Z2" s="3" t="s">
        <v>10</v>
      </c>
      <c r="AA2" s="3" t="s">
        <v>178</v>
      </c>
      <c r="AB2" s="3" t="s">
        <v>11</v>
      </c>
      <c r="AC2" s="3" t="s">
        <v>184</v>
      </c>
      <c r="AD2" s="5"/>
      <c r="AE2" s="7" t="s">
        <v>179</v>
      </c>
      <c r="AF2" s="10" t="s">
        <v>180</v>
      </c>
      <c r="AG2" s="6" t="s">
        <v>181</v>
      </c>
      <c r="AH2" s="6" t="s">
        <v>12</v>
      </c>
      <c r="AI2" s="10" t="s">
        <v>182</v>
      </c>
      <c r="AJ2" s="7" t="s">
        <v>179</v>
      </c>
      <c r="AK2" s="10" t="s">
        <v>180</v>
      </c>
      <c r="AL2" s="10" t="s">
        <v>181</v>
      </c>
      <c r="AM2" s="10" t="s">
        <v>12</v>
      </c>
      <c r="AN2" s="10" t="s">
        <v>182</v>
      </c>
      <c r="AO2" s="7" t="s">
        <v>179</v>
      </c>
      <c r="AP2" s="10" t="s">
        <v>180</v>
      </c>
      <c r="AQ2" s="10" t="s">
        <v>181</v>
      </c>
      <c r="AR2" s="10" t="s">
        <v>12</v>
      </c>
      <c r="AS2" s="16" t="s">
        <v>182</v>
      </c>
      <c r="AT2" s="11"/>
    </row>
    <row r="3" spans="1:46">
      <c r="A3" t="str">
        <f>'Model output'!A2</f>
        <v>TCGA-4C-A93U</v>
      </c>
      <c r="B3" s="35">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29"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2</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9"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AND(ISNUMBER(SEARCH("Uninvolved",'Model output'!V2)),NOT(ISNUMBER(SEARCH("margins involved",'Model output'!V2)))), ISNUMBER(SEARCH("None",'Model output'!V2)), ISNUMBER(SEARCH("Free",'Model output'!V2)), ISNUMBER(SEARCH("1 mm",'Model output'!V2)), ISNUMBER(SEARCH("0.1 CM",'Model output'!V2)), ISNUMBER(SEARCH("less than 0.2 mm",'Model output'!V2)), ISNUMBER(SEARCH("less than 0.5 mm",'Model output'!V2)), ISNUMBER(SEARCH("less than 1.0 mm",'Model output'!V2)), ISNUMBER(SEARCH("noted very close",'Model output'!V2)), ISNUMBER(SEARCH("abut",'Model output'!V2)), ISNUMBER(SEARCH("not mentioned",'Model output'!V2)), ISNUMBER(SEARCH("Cannot be assessed",'Model output'!V2)), ISNUMBER(SEARCH("Lymphocyte invasion - present",'Model output'!V2))), "negative", "positive")</f>
        <v>positive</v>
      </c>
      <c r="AE3" s="37"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8"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8" t="str">
        <f t="shared" ref="AG3:AG66" si="3">IF(AND(ISNUMBER(J3),J3&gt;0),
IF(G3="lateral", "1b", "1a"),"0")</f>
        <v>1b</v>
      </c>
      <c r="AH3" s="39" t="str">
        <f>IF(OR(H3="unknown"),"x",IF(H3="negative","0","1"))</f>
        <v>0</v>
      </c>
      <c r="AI3" s="40" t="str">
        <f>IF(AND(B3&lt;55,AH3="0"),"I",
IF(AND(B3&lt;55,AH3="1"),"II",
IF(AH3="1","IVB",
IF(AND(AF3="4b",AH3="0"),"IVA",
IF(AND(AF3="4a",AH3="0"),"III",
IF(AND(OR(AF3="3a",AF3="3b",AF3="3"),AH3="0"),"II",
IF(AND(AF3="2",OR(AG3="1",AG3="1a",AG3="1b"),AH3="0"),"II",
IF(AND(OR(AF3="1a",AF3="1b",AF3="1"),OR(AG3="1",AG3="1a",AG3="1b"),AH3="0"),"II","I"
))))))))</f>
        <v>II</v>
      </c>
      <c r="AJ3" s="41" t="s">
        <v>1078</v>
      </c>
      <c r="AK3" s="42" t="s">
        <v>1082</v>
      </c>
      <c r="AL3" s="42" t="s">
        <v>1083</v>
      </c>
      <c r="AM3" s="42" t="s">
        <v>1084</v>
      </c>
      <c r="AN3" s="43" t="s">
        <v>1085</v>
      </c>
      <c r="AO3" s="25">
        <f>IF(AE3=AJ3,1,0)</f>
        <v>1</v>
      </c>
      <c r="AP3" s="28">
        <f>IF(AF3=AK3, 1, IF(AND(AF3="x", AK3="0"), 1, IF(AND(AF3="0", AK3="x"), 1, 0)))</f>
        <v>1</v>
      </c>
      <c r="AQ3" s="1">
        <f>IF(AG3=AL3, 1, IF(AND(AG3="x", AL3="0"), 1, IF(AND(AG3="0", AL3="x"), 1, 0)))</f>
        <v>1</v>
      </c>
      <c r="AR3" s="1">
        <f>IF(AH3=AM3, 1, IF(AND(AH3="x", AM3="0"), 1, IF(AND(AH3="0", AM3="x"), 1, 0)))</f>
        <v>1</v>
      </c>
      <c r="AS3" s="17">
        <f t="shared" ref="AS3:AS66" si="4">IF(AI3=AN3,1,0)</f>
        <v>1</v>
      </c>
      <c r="AT3" s="1"/>
    </row>
    <row r="4" spans="1:46">
      <c r="A4" t="str">
        <f>'Model output'!A3</f>
        <v>TCGA-BJ-A0Z9</v>
      </c>
      <c r="B4" s="35">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5">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Thyroid Carcinoma</v>
      </c>
      <c r="O4" t="str">
        <f>IF('Model output'!M3="","",'Model output'!M3)</f>
        <v>Tall cell variant, Microcarcinoma, with foci of hobnail features</v>
      </c>
      <c r="P4" t="str">
        <f>IF('Model output'!N3="","",'Model output'!N3)</f>
        <v>2.8 cm</v>
      </c>
      <c r="Q4" t="str">
        <f t="shared" ref="Q4:Q67" si="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9" t="str">
        <f>IF('Model output'!S3="","",'Model output'!S3)</f>
        <v>Yes</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No</v>
      </c>
      <c r="AB4" t="str">
        <f>IF(AA4&lt;&gt;"Yes","",IF(OR('Model output'!U3="",ISNUMBER(SEARCH("Not identified",'Model output'!U3))),"",'Model output'!U3))</f>
        <v/>
      </c>
      <c r="AC4" s="1" t="str">
        <f>IF(OR('Model output'!V3="", 'Model output'!V3="No", AND(ISERROR(SEARCH("Positive",'Model output'!V3)), ISNUMBER(SEARCH("Negative",'Model output'!V3))), AND(ISNUMBER(SEARCH("Uninvolved",'Model output'!V3)),NOT(ISNUMBER(SEARCH("margins involved",'Model output'!V3)))), ISNUMBER(SEARCH("None",'Model output'!V3)), ISNUMBER(SEARCH("Free",'Model output'!V3)), ISNUMBER(SEARCH("1 mm",'Model output'!V3)), ISNUMBER(SEARCH("0.1 CM",'Model output'!V3)), ISNUMBER(SEARCH("less than 0.2 mm",'Model output'!V3)), ISNUMBER(SEARCH("less than 0.5 mm",'Model output'!V3)), ISNUMBER(SEARCH("less than 1.0 mm",'Model output'!V3)), ISNUMBER(SEARCH("noted very close",'Model output'!V3)), ISNUMBER(SEARCH("abut",'Model output'!V3)), ISNUMBER(SEARCH("not mentioned",'Model output'!V3)), ISNUMBER(SEARCH("Cannot be assessed",'Model output'!V3)), ISNUMBER(SEARCH("Lymphocyte invasion - present",'Model output'!V3))), "negative", "positive")</f>
        <v>positive</v>
      </c>
      <c r="AE4" s="37"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8" t="str">
        <f t="shared" si="2"/>
        <v>2</v>
      </c>
      <c r="AG4" s="38" t="str">
        <f t="shared" si="3"/>
        <v>0</v>
      </c>
      <c r="AH4" s="38" t="str">
        <f t="shared" ref="AH4:AH67" si="7">IF(OR(H4="unknown"),"x",IF(H4="negative","0","1"))</f>
        <v>0</v>
      </c>
      <c r="AI4" s="44" t="str">
        <f t="shared" ref="AI4:AI67" si="8">IF(AND(B4&lt;55,AH4="0"),"I",
IF(AND(B4&lt;55,AH4="1"),"II",
IF(AH4="1","IVB",
IF(AND(AF4="4b",AH4="0"),"IVA",
IF(AND(AF4="4a",AH4="0"),"III",
IF(AND(OR(AF4="3a",AF4="3b",AF4="3"),AH4="0"),"II",
IF(AND(AF4="2",OR(AG4="1",AG4="1a",AG4="1b"),AH4="0"),"II",
IF(AND(OR(AF4="1a",AF4="1b",AF4="1"),OR(AG4="1",AG4="1a",AG4="1b"),AH4="0"),"II","I"
))))))))</f>
        <v>I</v>
      </c>
      <c r="AJ4" s="41" t="s">
        <v>1078</v>
      </c>
      <c r="AK4" s="43" t="s">
        <v>1086</v>
      </c>
      <c r="AL4" s="43" t="s">
        <v>1084</v>
      </c>
      <c r="AM4" s="43" t="s">
        <v>1087</v>
      </c>
      <c r="AN4" s="43" t="s">
        <v>73</v>
      </c>
      <c r="AO4" s="25">
        <f t="shared" ref="AO4:AO67" si="9">IF(AE4=AJ4,1,0)</f>
        <v>1</v>
      </c>
      <c r="AP4" s="1">
        <f t="shared" ref="AP4:AP67" si="10">IF(AF4=AK4, 1, IF(AND(AF4="x", AK4="0"), 1, IF(AND(AF4="0", AK4="x"), 1, 0)))</f>
        <v>1</v>
      </c>
      <c r="AQ4" s="1">
        <f t="shared" ref="AQ4:AQ67" si="11">IF(AG4=AL4, 1, IF(AND(AG4="x", AL4="0"), 1, IF(AND(AG4="0", AL4="x"), 1, 0)))</f>
        <v>1</v>
      </c>
      <c r="AR4" s="1">
        <f t="shared" ref="AR4:AR67" si="12">IF(AH4=AM4, 1, IF(AND(AH4="x", AM4="0"), 1, IF(AND(AH4="0", AM4="x"), 1, 0)))</f>
        <v>1</v>
      </c>
      <c r="AS4" s="17">
        <f t="shared" si="4"/>
        <v>1</v>
      </c>
      <c r="AT4" s="1"/>
    </row>
    <row r="5" spans="1:46">
      <c r="A5" t="str">
        <f>'Model output'!A4</f>
        <v>TCGA-BJ-A0ZA</v>
      </c>
      <c r="B5" s="35">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5"/>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6"/>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Absent</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'Model output'!V4="No", AND(ISERROR(SEARCH("Positive",'Model output'!V4)), ISNUMBER(SEARCH("Negative",'Model output'!V4))), AND(ISNUMBER(SEARCH("Uninvolved",'Model output'!V4)),NOT(ISNUMBER(SEARCH("margins involved",'Model output'!V4)))), ISNUMBER(SEARCH("None",'Model output'!V4)), ISNUMBER(SEARCH("Free",'Model output'!V4)), ISNUMBER(SEARCH("1 mm",'Model output'!V4)), ISNUMBER(SEARCH("0.1 CM",'Model output'!V4)), ISNUMBER(SEARCH("less than 0.2 mm",'Model output'!V4)), ISNUMBER(SEARCH("less than 0.5 mm",'Model output'!V4)), ISNUMBER(SEARCH("less than 1.0 mm",'Model output'!V4)), ISNUMBER(SEARCH("noted very close",'Model output'!V4)), ISNUMBER(SEARCH("abut",'Model output'!V4)), ISNUMBER(SEARCH("not mentioned",'Model output'!V4)), ISNUMBER(SEARCH("Cannot be assessed",'Model output'!V4)), ISNUMBER(SEARCH("Lymphocyte invasion - present",'Model output'!V4))), "negative", "positive")</f>
        <v>negative</v>
      </c>
      <c r="AE5" s="37"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8" t="str">
        <f t="shared" si="2"/>
        <v>2</v>
      </c>
      <c r="AG5" s="38" t="str">
        <f t="shared" si="3"/>
        <v>0</v>
      </c>
      <c r="AH5" s="38" t="str">
        <f t="shared" si="7"/>
        <v>0</v>
      </c>
      <c r="AI5" s="44" t="str">
        <f t="shared" si="8"/>
        <v>I</v>
      </c>
      <c r="AJ5" s="41" t="s">
        <v>1079</v>
      </c>
      <c r="AK5" s="43" t="s">
        <v>1086</v>
      </c>
      <c r="AL5" s="43" t="s">
        <v>1084</v>
      </c>
      <c r="AM5" s="43" t="s">
        <v>1087</v>
      </c>
      <c r="AN5" s="43" t="s">
        <v>73</v>
      </c>
      <c r="AO5" s="25">
        <f t="shared" ca="1" si="9"/>
        <v>1</v>
      </c>
      <c r="AP5" s="1">
        <f t="shared" si="10"/>
        <v>1</v>
      </c>
      <c r="AQ5" s="1">
        <f t="shared" si="11"/>
        <v>1</v>
      </c>
      <c r="AR5" s="1">
        <f t="shared" si="12"/>
        <v>1</v>
      </c>
      <c r="AS5" s="17">
        <f t="shared" si="4"/>
        <v>1</v>
      </c>
      <c r="AT5" s="1"/>
    </row>
    <row r="6" spans="1:46">
      <c r="A6" t="str">
        <f>'Model output'!A5</f>
        <v>TCGA-BJ-A0ZC</v>
      </c>
      <c r="B6" s="35">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5"/>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6"/>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Not mentioned</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'Model output'!V5="No", AND(ISERROR(SEARCH("Positive",'Model output'!V5)), ISNUMBER(SEARCH("Negative",'Model output'!V5))), AND(ISNUMBER(SEARCH("Uninvolved",'Model output'!V5)),NOT(ISNUMBER(SEARCH("margins involved",'Model output'!V5)))), ISNUMBER(SEARCH("None",'Model output'!V5)), ISNUMBER(SEARCH("Free",'Model output'!V5)), ISNUMBER(SEARCH("1 mm",'Model output'!V5)), ISNUMBER(SEARCH("0.1 CM",'Model output'!V5)), ISNUMBER(SEARCH("less than 0.2 mm",'Model output'!V5)), ISNUMBER(SEARCH("less than 0.5 mm",'Model output'!V5)), ISNUMBER(SEARCH("less than 1.0 mm",'Model output'!V5)), ISNUMBER(SEARCH("noted very close",'Model output'!V5)), ISNUMBER(SEARCH("abut",'Model output'!V5)), ISNUMBER(SEARCH("not mentioned",'Model output'!V5)), ISNUMBER(SEARCH("Cannot be assessed",'Model output'!V5)), ISNUMBER(SEARCH("Lymphocyte invasion - present",'Model output'!V5))), "negative", "positive")</f>
        <v>negative</v>
      </c>
      <c r="AE6" s="37"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8" t="str">
        <f t="shared" si="2"/>
        <v>1a</v>
      </c>
      <c r="AG6" s="38" t="str">
        <f t="shared" si="3"/>
        <v>0</v>
      </c>
      <c r="AH6" s="38" t="str">
        <f t="shared" si="7"/>
        <v>0</v>
      </c>
      <c r="AI6" s="44" t="str">
        <f t="shared" si="8"/>
        <v>I</v>
      </c>
      <c r="AJ6" s="41" t="s">
        <v>1079</v>
      </c>
      <c r="AK6" s="43" t="s">
        <v>695</v>
      </c>
      <c r="AL6" s="43" t="s">
        <v>1087</v>
      </c>
      <c r="AM6" s="43" t="s">
        <v>1087</v>
      </c>
      <c r="AN6" s="43" t="s">
        <v>73</v>
      </c>
      <c r="AO6" s="25">
        <f t="shared" ca="1" si="9"/>
        <v>1</v>
      </c>
      <c r="AP6" s="1">
        <f t="shared" si="10"/>
        <v>1</v>
      </c>
      <c r="AQ6" s="1">
        <f t="shared" si="11"/>
        <v>1</v>
      </c>
      <c r="AR6" s="1">
        <f t="shared" si="12"/>
        <v>1</v>
      </c>
      <c r="AS6" s="17">
        <f t="shared" si="4"/>
        <v>1</v>
      </c>
      <c r="AT6" s="1"/>
    </row>
    <row r="7" spans="1:46">
      <c r="A7" t="str">
        <f>'Model output'!A6</f>
        <v>TCGA-BJ-A0ZH</v>
      </c>
      <c r="B7" s="35">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5"/>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6"/>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1" t="str">
        <f>IF(OR('Model output'!V6="", 'Model output'!V6="No", AND(ISERROR(SEARCH("Positive",'Model output'!V6)), ISNUMBER(SEARCH("Negative",'Model output'!V6))), AND(ISNUMBER(SEARCH("Uninvolved",'Model output'!V6)),NOT(ISNUMBER(SEARCH("margins involved",'Model output'!V6)))), ISNUMBER(SEARCH("None",'Model output'!V6)), ISNUMBER(SEARCH("Free",'Model output'!V6)), ISNUMBER(SEARCH("1 mm",'Model output'!V6)), ISNUMBER(SEARCH("0.1 CM",'Model output'!V6)), ISNUMBER(SEARCH("less than 0.2 mm",'Model output'!V6)), ISNUMBER(SEARCH("less than 0.5 mm",'Model output'!V6)), ISNUMBER(SEARCH("less than 1.0 mm",'Model output'!V6)), ISNUMBER(SEARCH("noted very close",'Model output'!V6)), ISNUMBER(SEARCH("abut",'Model output'!V6)), ISNUMBER(SEARCH("not mentioned",'Model output'!V6)), ISNUMBER(SEARCH("Cannot be assessed",'Model output'!V6)), ISNUMBER(SEARCH("Lymphocyte invasion - present",'Model output'!V6))), "negative", "positive")</f>
        <v>negative</v>
      </c>
      <c r="AE7" s="37"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8" t="str">
        <f t="shared" si="2"/>
        <v>2</v>
      </c>
      <c r="AG7" s="38" t="str">
        <f t="shared" si="3"/>
        <v>1a</v>
      </c>
      <c r="AH7" s="38" t="str">
        <f t="shared" si="7"/>
        <v>0</v>
      </c>
      <c r="AI7" s="44" t="str">
        <f t="shared" si="8"/>
        <v>I</v>
      </c>
      <c r="AJ7" s="41" t="s">
        <v>1080</v>
      </c>
      <c r="AK7" s="43" t="s">
        <v>1086</v>
      </c>
      <c r="AL7" s="43" t="s">
        <v>695</v>
      </c>
      <c r="AM7" s="43" t="s">
        <v>1087</v>
      </c>
      <c r="AN7" s="43" t="s">
        <v>73</v>
      </c>
      <c r="AO7" s="25">
        <f t="shared" ca="1" si="9"/>
        <v>1</v>
      </c>
      <c r="AP7" s="1">
        <f t="shared" si="10"/>
        <v>1</v>
      </c>
      <c r="AQ7" s="1">
        <f t="shared" si="11"/>
        <v>1</v>
      </c>
      <c r="AR7" s="1">
        <f t="shared" si="12"/>
        <v>1</v>
      </c>
      <c r="AS7" s="17">
        <f t="shared" si="4"/>
        <v>1</v>
      </c>
      <c r="AT7" s="1"/>
    </row>
    <row r="8" spans="1:46">
      <c r="A8" t="str">
        <f>'Model output'!A7</f>
        <v>TCGA-BJ-A0ZJ</v>
      </c>
      <c r="B8" s="35">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5"/>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6"/>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9"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AND(ISNUMBER(SEARCH("Uninvolved",'Model output'!V7)),NOT(ISNUMBER(SEARCH("margins involved",'Model output'!V7)))), ISNUMBER(SEARCH("None",'Model output'!V7)), ISNUMBER(SEARCH("Free",'Model output'!V7)), ISNUMBER(SEARCH("1 mm",'Model output'!V7)), ISNUMBER(SEARCH("0.1 CM",'Model output'!V7)), ISNUMBER(SEARCH("less than 0.2 mm",'Model output'!V7)), ISNUMBER(SEARCH("less than 0.5 mm",'Model output'!V7)), ISNUMBER(SEARCH("less than 1.0 mm",'Model output'!V7)), ISNUMBER(SEARCH("noted very close",'Model output'!V7)), ISNUMBER(SEARCH("abut",'Model output'!V7)), ISNUMBER(SEARCH("not mentioned",'Model output'!V7)), ISNUMBER(SEARCH("Cannot be assessed",'Model output'!V7)), ISNUMBER(SEARCH("Lymphocyte invasion - present",'Model output'!V7))), "negative", "positive")</f>
        <v>positive</v>
      </c>
      <c r="AE8" s="37"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8" t="str">
        <f t="shared" si="2"/>
        <v>2</v>
      </c>
      <c r="AG8" s="38" t="str">
        <f t="shared" si="3"/>
        <v>1a</v>
      </c>
      <c r="AH8" s="38" t="str">
        <f t="shared" si="7"/>
        <v>0</v>
      </c>
      <c r="AI8" s="44" t="str">
        <f t="shared" si="8"/>
        <v>I</v>
      </c>
      <c r="AJ8" s="41" t="s">
        <v>1078</v>
      </c>
      <c r="AK8" s="43" t="s">
        <v>1086</v>
      </c>
      <c r="AL8" s="43" t="s">
        <v>695</v>
      </c>
      <c r="AM8" s="43" t="s">
        <v>1087</v>
      </c>
      <c r="AN8" s="43" t="s">
        <v>73</v>
      </c>
      <c r="AO8" s="25">
        <f t="shared" si="9"/>
        <v>1</v>
      </c>
      <c r="AP8" s="1">
        <f t="shared" si="10"/>
        <v>1</v>
      </c>
      <c r="AQ8" s="1">
        <f t="shared" si="11"/>
        <v>1</v>
      </c>
      <c r="AR8" s="1">
        <f t="shared" si="12"/>
        <v>1</v>
      </c>
      <c r="AS8" s="17">
        <f t="shared" si="4"/>
        <v>1</v>
      </c>
      <c r="AT8" s="1"/>
    </row>
    <row r="9" spans="1:46">
      <c r="A9" t="str">
        <f>'Model output'!A8</f>
        <v>TCGA-BJ-A18Y</v>
      </c>
      <c r="B9" s="35">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5"/>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central</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6"/>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1" t="str">
        <f>IF(OR('Model output'!V8="", 'Model output'!V8="No", AND(ISERROR(SEARCH("Positive",'Model output'!V8)), ISNUMBER(SEARCH("Negative",'Model output'!V8))), AND(ISNUMBER(SEARCH("Uninvolved",'Model output'!V8)),NOT(ISNUMBER(SEARCH("margins involved",'Model output'!V8)))), ISNUMBER(SEARCH("None",'Model output'!V8)), ISNUMBER(SEARCH("Free",'Model output'!V8)), ISNUMBER(SEARCH("1 mm",'Model output'!V8)), ISNUMBER(SEARCH("0.1 CM",'Model output'!V8)), ISNUMBER(SEARCH("less than 0.2 mm",'Model output'!V8)), ISNUMBER(SEARCH("less than 0.5 mm",'Model output'!V8)), ISNUMBER(SEARCH("less than 1.0 mm",'Model output'!V8)), ISNUMBER(SEARCH("noted very close",'Model output'!V8)), ISNUMBER(SEARCH("abut",'Model output'!V8)), ISNUMBER(SEARCH("not mentioned",'Model output'!V8)), ISNUMBER(SEARCH("Cannot be assessed",'Model output'!V8)), ISNUMBER(SEARCH("Lymphocyte invasion - present",'Model output'!V8))), "negative", "positive")</f>
        <v>negative</v>
      </c>
      <c r="AE9" s="37"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8" t="str">
        <f t="shared" si="2"/>
        <v>1b</v>
      </c>
      <c r="AG9" s="38" t="str">
        <f t="shared" si="3"/>
        <v>1a</v>
      </c>
      <c r="AH9" s="38" t="str">
        <f t="shared" si="7"/>
        <v>0</v>
      </c>
      <c r="AI9" s="44" t="str">
        <f t="shared" si="8"/>
        <v>I</v>
      </c>
      <c r="AJ9" s="41" t="s">
        <v>1079</v>
      </c>
      <c r="AK9" s="43" t="s">
        <v>1083</v>
      </c>
      <c r="AL9" s="43" t="s">
        <v>1084</v>
      </c>
      <c r="AM9" s="43" t="s">
        <v>1087</v>
      </c>
      <c r="AN9" s="43" t="s">
        <v>73</v>
      </c>
      <c r="AO9" s="25">
        <f t="shared" ca="1" si="9"/>
        <v>1</v>
      </c>
      <c r="AP9" s="1">
        <f t="shared" si="10"/>
        <v>1</v>
      </c>
      <c r="AQ9" s="1">
        <f t="shared" si="11"/>
        <v>0</v>
      </c>
      <c r="AR9" s="1">
        <f t="shared" si="12"/>
        <v>1</v>
      </c>
      <c r="AS9" s="17">
        <f t="shared" si="4"/>
        <v>1</v>
      </c>
      <c r="AT9" s="1"/>
    </row>
    <row r="10" spans="1:46">
      <c r="A10" t="str">
        <f>'Model output'!A9</f>
        <v>TCGA-BJ-A18Z</v>
      </c>
      <c r="B10" s="35">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5"/>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3.2 cm</v>
      </c>
      <c r="L10" s="8"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6"/>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Not mentioned</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'Model output'!V9="No", AND(ISERROR(SEARCH("Positive",'Model output'!V9)), ISNUMBER(SEARCH("Negative",'Model output'!V9))), AND(ISNUMBER(SEARCH("Uninvolved",'Model output'!V9)),NOT(ISNUMBER(SEARCH("margins involved",'Model output'!V9)))), ISNUMBER(SEARCH("None",'Model output'!V9)), ISNUMBER(SEARCH("Free",'Model output'!V9)), ISNUMBER(SEARCH("1 mm",'Model output'!V9)), ISNUMBER(SEARCH("0.1 CM",'Model output'!V9)), ISNUMBER(SEARCH("less than 0.2 mm",'Model output'!V9)), ISNUMBER(SEARCH("less than 0.5 mm",'Model output'!V9)), ISNUMBER(SEARCH("less than 1.0 mm",'Model output'!V9)), ISNUMBER(SEARCH("noted very close",'Model output'!V9)), ISNUMBER(SEARCH("abut",'Model output'!V9)), ISNUMBER(SEARCH("not mentioned",'Model output'!V9)), ISNUMBER(SEARCH("Cannot be assessed",'Model output'!V9)), ISNUMBER(SEARCH("Lymphocyte invasion - present",'Model output'!V9))), "negative", "positive")</f>
        <v>positive</v>
      </c>
      <c r="AE10" s="37"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8" t="str">
        <f t="shared" si="2"/>
        <v>2</v>
      </c>
      <c r="AG10" s="38" t="str">
        <f t="shared" si="3"/>
        <v>1b</v>
      </c>
      <c r="AH10" s="38" t="str">
        <f t="shared" si="7"/>
        <v>0</v>
      </c>
      <c r="AI10" s="44" t="str">
        <f t="shared" si="8"/>
        <v>II</v>
      </c>
      <c r="AJ10" s="41" t="s">
        <v>1078</v>
      </c>
      <c r="AK10" s="43" t="s">
        <v>1086</v>
      </c>
      <c r="AL10" s="43" t="s">
        <v>1083</v>
      </c>
      <c r="AM10" s="43" t="s">
        <v>1087</v>
      </c>
      <c r="AN10" s="43" t="s">
        <v>1085</v>
      </c>
      <c r="AO10" s="25">
        <f t="shared" si="9"/>
        <v>1</v>
      </c>
      <c r="AP10" s="1">
        <f t="shared" si="10"/>
        <v>1</v>
      </c>
      <c r="AQ10" s="1">
        <f t="shared" si="11"/>
        <v>1</v>
      </c>
      <c r="AR10" s="1">
        <f t="shared" si="12"/>
        <v>1</v>
      </c>
      <c r="AS10" s="17">
        <f t="shared" si="4"/>
        <v>1</v>
      </c>
      <c r="AT10" s="1"/>
    </row>
    <row r="11" spans="1:46">
      <c r="A11" t="str">
        <f>'Model output'!A10</f>
        <v>TCGA-BJ-A191</v>
      </c>
      <c r="B11" s="35">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5"/>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
      </c>
      <c r="P11" t="str">
        <f>IF('Model output'!N10="","",'Model output'!N10)</f>
        <v>2 cm</v>
      </c>
      <c r="Q11" t="str">
        <f t="shared" si="6"/>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9" t="str">
        <f>IF('Model output'!S10="","",'Model output'!S10)</f>
        <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AND(ISNUMBER(SEARCH("Uninvolved",'Model output'!V10)),NOT(ISNUMBER(SEARCH("margins involved",'Model output'!V10)))), ISNUMBER(SEARCH("None",'Model output'!V10)), ISNUMBER(SEARCH("Free",'Model output'!V10)), ISNUMBER(SEARCH("1 mm",'Model output'!V10)), ISNUMBER(SEARCH("0.1 CM",'Model output'!V10)), ISNUMBER(SEARCH("less than 0.2 mm",'Model output'!V10)), ISNUMBER(SEARCH("less than 0.5 mm",'Model output'!V10)), ISNUMBER(SEARCH("less than 1.0 mm",'Model output'!V10)), ISNUMBER(SEARCH("noted very close",'Model output'!V10)), ISNUMBER(SEARCH("abut",'Model output'!V10)), ISNUMBER(SEARCH("not mentioned",'Model output'!V10)), ISNUMBER(SEARCH("Cannot be assessed",'Model output'!V10)), ISNUMBER(SEARCH("Lymphocyte invasion - present",'Model output'!V10))), "negative", "positive")</f>
        <v>negative</v>
      </c>
      <c r="AE11" s="37"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8" t="str">
        <f t="shared" si="2"/>
        <v>1b</v>
      </c>
      <c r="AG11" s="38" t="str">
        <f t="shared" si="3"/>
        <v>0</v>
      </c>
      <c r="AH11" s="38" t="str">
        <f t="shared" si="7"/>
        <v>0</v>
      </c>
      <c r="AI11" s="44" t="str">
        <f t="shared" si="8"/>
        <v>I</v>
      </c>
      <c r="AJ11" s="41" t="s">
        <v>1080</v>
      </c>
      <c r="AK11" s="43" t="s">
        <v>1083</v>
      </c>
      <c r="AL11" s="43" t="s">
        <v>1084</v>
      </c>
      <c r="AM11" s="43" t="s">
        <v>1087</v>
      </c>
      <c r="AN11" s="43" t="s">
        <v>73</v>
      </c>
      <c r="AO11" s="25">
        <f t="shared" ca="1" si="9"/>
        <v>1</v>
      </c>
      <c r="AP11" s="1">
        <f t="shared" si="10"/>
        <v>1</v>
      </c>
      <c r="AQ11" s="1">
        <f t="shared" si="11"/>
        <v>1</v>
      </c>
      <c r="AR11" s="1">
        <f t="shared" si="12"/>
        <v>1</v>
      </c>
      <c r="AS11" s="17">
        <f t="shared" si="4"/>
        <v>1</v>
      </c>
      <c r="AT11" s="1"/>
    </row>
    <row r="12" spans="1:46">
      <c r="A12" t="str">
        <f>'Model output'!A11</f>
        <v>TCGA-BJ-A192</v>
      </c>
      <c r="B12" s="35">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5"/>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f>IF(OR('Model output'!I11="",'Model output'!I11="Not answered",'Model output'!I11="Not mentioned"),"",IF(ISNUMBER('Model output'!I11),'Model output'!I11,1))</f>
        <v>2</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Thyroid Carcinoma</v>
      </c>
      <c r="O12" t="str">
        <f>IF('Model output'!M11="","",'Model output'!M11)</f>
        <v>Cystic, Oncocytic Variant</v>
      </c>
      <c r="P12" t="str">
        <f>IF('Model output'!N11="","",'Model output'!N11)</f>
        <v>5.0 CM</v>
      </c>
      <c r="Q12" t="str">
        <f t="shared" si="6"/>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'Model output'!V11="No", AND(ISERROR(SEARCH("Positive",'Model output'!V11)), ISNUMBER(SEARCH("Negative",'Model output'!V11))), AND(ISNUMBER(SEARCH("Uninvolved",'Model output'!V11)),NOT(ISNUMBER(SEARCH("margins involved",'Model output'!V11)))), ISNUMBER(SEARCH("None",'Model output'!V11)), ISNUMBER(SEARCH("Free",'Model output'!V11)), ISNUMBER(SEARCH("1 mm",'Model output'!V11)), ISNUMBER(SEARCH("0.1 CM",'Model output'!V11)), ISNUMBER(SEARCH("less than 0.2 mm",'Model output'!V11)), ISNUMBER(SEARCH("less than 0.5 mm",'Model output'!V11)), ISNUMBER(SEARCH("less than 1.0 mm",'Model output'!V11)), ISNUMBER(SEARCH("noted very close",'Model output'!V11)), ISNUMBER(SEARCH("abut",'Model output'!V11)), ISNUMBER(SEARCH("not mentioned",'Model output'!V11)), ISNUMBER(SEARCH("Cannot be assessed",'Model output'!V11)), ISNUMBER(SEARCH("Lymphocyte invasion - present",'Model output'!V11))), "negative", "positive")</f>
        <v>negative</v>
      </c>
      <c r="AE12" s="37"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8" t="str">
        <f t="shared" si="2"/>
        <v>3a</v>
      </c>
      <c r="AG12" s="38" t="str">
        <f t="shared" si="3"/>
        <v>0</v>
      </c>
      <c r="AH12" s="38" t="str">
        <f t="shared" si="7"/>
        <v>0</v>
      </c>
      <c r="AI12" s="44" t="str">
        <f t="shared" si="8"/>
        <v>I</v>
      </c>
      <c r="AJ12" s="41" t="s">
        <v>1079</v>
      </c>
      <c r="AK12" s="43" t="s">
        <v>1088</v>
      </c>
      <c r="AL12" s="43" t="s">
        <v>1087</v>
      </c>
      <c r="AM12" s="43" t="s">
        <v>1087</v>
      </c>
      <c r="AN12" s="43" t="s">
        <v>73</v>
      </c>
      <c r="AO12" s="25">
        <f t="shared" ca="1" si="9"/>
        <v>1</v>
      </c>
      <c r="AP12" s="1">
        <f t="shared" si="10"/>
        <v>1</v>
      </c>
      <c r="AQ12" s="1">
        <f t="shared" si="11"/>
        <v>1</v>
      </c>
      <c r="AR12" s="1">
        <f t="shared" si="12"/>
        <v>1</v>
      </c>
      <c r="AS12" s="17">
        <f t="shared" si="4"/>
        <v>1</v>
      </c>
      <c r="AT12" s="1"/>
    </row>
    <row r="13" spans="1:46">
      <c r="A13" t="str">
        <f>'Model output'!A12</f>
        <v>TCGA-BJ-A28R</v>
      </c>
      <c r="B13" s="35">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5"/>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6"/>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'Model output'!V12="No", AND(ISERROR(SEARCH("Positive",'Model output'!V12)), ISNUMBER(SEARCH("Negative",'Model output'!V12))), AND(ISNUMBER(SEARCH("Uninvolved",'Model output'!V12)),NOT(ISNUMBER(SEARCH("margins involved",'Model output'!V12)))), ISNUMBER(SEARCH("None",'Model output'!V12)), ISNUMBER(SEARCH("Free",'Model output'!V12)), ISNUMBER(SEARCH("1 mm",'Model output'!V12)), ISNUMBER(SEARCH("0.1 CM",'Model output'!V12)), ISNUMBER(SEARCH("less than 0.2 mm",'Model output'!V12)), ISNUMBER(SEARCH("less than 0.5 mm",'Model output'!V12)), ISNUMBER(SEARCH("less than 1.0 mm",'Model output'!V12)), ISNUMBER(SEARCH("noted very close",'Model output'!V12)), ISNUMBER(SEARCH("abut",'Model output'!V12)), ISNUMBER(SEARCH("not mentioned",'Model output'!V12)), ISNUMBER(SEARCH("Cannot be assessed",'Model output'!V12)), ISNUMBER(SEARCH("Lymphocyte invasion - present",'Model output'!V12))), "negative", "positive")</f>
        <v>negative</v>
      </c>
      <c r="AE13" s="37"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8" t="str">
        <f t="shared" si="2"/>
        <v>1b</v>
      </c>
      <c r="AG13" s="38" t="str">
        <f t="shared" si="3"/>
        <v>0</v>
      </c>
      <c r="AH13" s="38" t="str">
        <f t="shared" si="7"/>
        <v>0</v>
      </c>
      <c r="AI13" s="44" t="str">
        <f t="shared" si="8"/>
        <v>I</v>
      </c>
      <c r="AJ13" s="41" t="s">
        <v>1080</v>
      </c>
      <c r="AK13" s="43" t="s">
        <v>1083</v>
      </c>
      <c r="AL13" s="43" t="s">
        <v>1084</v>
      </c>
      <c r="AM13" s="43" t="s">
        <v>1087</v>
      </c>
      <c r="AN13" s="43" t="s">
        <v>73</v>
      </c>
      <c r="AO13" s="25">
        <f t="shared" ca="1" si="9"/>
        <v>1</v>
      </c>
      <c r="AP13" s="1">
        <f t="shared" si="10"/>
        <v>1</v>
      </c>
      <c r="AQ13" s="1">
        <f t="shared" si="11"/>
        <v>1</v>
      </c>
      <c r="AR13" s="1">
        <f t="shared" si="12"/>
        <v>1</v>
      </c>
      <c r="AS13" s="17">
        <f t="shared" si="4"/>
        <v>1</v>
      </c>
      <c r="AT13" s="1"/>
    </row>
    <row r="14" spans="1:46">
      <c r="A14" t="str">
        <f>'Model output'!A13</f>
        <v>TCGA-BJ-A28S</v>
      </c>
      <c r="B14" s="35">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5"/>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 encapsulated follicular variant</v>
      </c>
      <c r="O14" t="str">
        <f>IF('Model output'!M13="","",'Model output'!M13)</f>
        <v/>
      </c>
      <c r="P14" t="str">
        <f>IF('Model output'!N13="","",'Model output'!N13)</f>
        <v>3.4 cm</v>
      </c>
      <c r="Q14" t="str">
        <f t="shared" si="6"/>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1" t="str">
        <f>IF(OR('Model output'!V13="", 'Model output'!V13="No", AND(ISERROR(SEARCH("Positive",'Model output'!V13)), ISNUMBER(SEARCH("Negative",'Model output'!V13))), AND(ISNUMBER(SEARCH("Uninvolved",'Model output'!V13)),NOT(ISNUMBER(SEARCH("margins involved",'Model output'!V13)))), ISNUMBER(SEARCH("None",'Model output'!V13)), ISNUMBER(SEARCH("Free",'Model output'!V13)), ISNUMBER(SEARCH("1 mm",'Model output'!V13)), ISNUMBER(SEARCH("0.1 CM",'Model output'!V13)), ISNUMBER(SEARCH("less than 0.2 mm",'Model output'!V13)), ISNUMBER(SEARCH("less than 0.5 mm",'Model output'!V13)), ISNUMBER(SEARCH("less than 1.0 mm",'Model output'!V13)), ISNUMBER(SEARCH("noted very close",'Model output'!V13)), ISNUMBER(SEARCH("abut",'Model output'!V13)), ISNUMBER(SEARCH("not mentioned",'Model output'!V13)), ISNUMBER(SEARCH("Cannot be assessed",'Model output'!V13)), ISNUMBER(SEARCH("Lymphocyte invasion - present",'Model output'!V13))), "negative", "positive")</f>
        <v>negative</v>
      </c>
      <c r="AE14" s="37"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8" t="str">
        <f t="shared" si="2"/>
        <v>2</v>
      </c>
      <c r="AG14" s="38" t="str">
        <f t="shared" si="3"/>
        <v>0</v>
      </c>
      <c r="AH14" s="38" t="str">
        <f t="shared" si="7"/>
        <v>0</v>
      </c>
      <c r="AI14" s="44" t="str">
        <f t="shared" si="8"/>
        <v>I</v>
      </c>
      <c r="AJ14" s="41" t="s">
        <v>1079</v>
      </c>
      <c r="AK14" s="43" t="s">
        <v>1086</v>
      </c>
      <c r="AL14" s="43" t="s">
        <v>1087</v>
      </c>
      <c r="AM14" s="43" t="s">
        <v>1087</v>
      </c>
      <c r="AN14" s="43" t="s">
        <v>73</v>
      </c>
      <c r="AO14" s="25">
        <f t="shared" ca="1" si="9"/>
        <v>1</v>
      </c>
      <c r="AP14" s="1">
        <f t="shared" si="10"/>
        <v>1</v>
      </c>
      <c r="AQ14" s="1">
        <f t="shared" si="11"/>
        <v>1</v>
      </c>
      <c r="AR14" s="1">
        <f t="shared" si="12"/>
        <v>1</v>
      </c>
      <c r="AS14" s="17">
        <f t="shared" si="4"/>
        <v>1</v>
      </c>
      <c r="AT14" s="1"/>
    </row>
    <row r="15" spans="1:46">
      <c r="A15" t="str">
        <f>'Model output'!A14</f>
        <v>TCGA-BJ-A28T</v>
      </c>
      <c r="B15" s="35">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5"/>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8"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Not mentioned</v>
      </c>
      <c r="P15" t="str">
        <f>IF('Model output'!N14="","",'Model output'!N14)</f>
        <v>1.3 cm</v>
      </c>
      <c r="Q15" t="str">
        <f t="shared" si="6"/>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Not mentioned</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positive</v>
      </c>
      <c r="X15" s="19"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No</v>
      </c>
      <c r="AB15" t="str">
        <f>IF(AA15&lt;&gt;"Yes","",IF(OR('Model output'!U14="",ISNUMBER(SEARCH("Not identified",'Model output'!U14))),"",'Model output'!U14))</f>
        <v/>
      </c>
      <c r="AC15" s="1" t="str">
        <f>IF(OR('Model output'!V14="", 'Model output'!V14="No", AND(ISERROR(SEARCH("Positive",'Model output'!V14)), ISNUMBER(SEARCH("Negative",'Model output'!V14))), AND(ISNUMBER(SEARCH("Uninvolved",'Model output'!V14)),NOT(ISNUMBER(SEARCH("margins involved",'Model output'!V14)))), ISNUMBER(SEARCH("None",'Model output'!V14)), ISNUMBER(SEARCH("Free",'Model output'!V14)), ISNUMBER(SEARCH("1 mm",'Model output'!V14)), ISNUMBER(SEARCH("0.1 CM",'Model output'!V14)), ISNUMBER(SEARCH("less than 0.2 mm",'Model output'!V14)), ISNUMBER(SEARCH("less than 0.5 mm",'Model output'!V14)), ISNUMBER(SEARCH("less than 1.0 mm",'Model output'!V14)), ISNUMBER(SEARCH("noted very close",'Model output'!V14)), ISNUMBER(SEARCH("abut",'Model output'!V14)), ISNUMBER(SEARCH("not mentioned",'Model output'!V14)), ISNUMBER(SEARCH("Cannot be assessed",'Model output'!V14)), ISNUMBER(SEARCH("Lymphocyte invasion - present",'Model output'!V14))), "negative", "positive")</f>
        <v>negative</v>
      </c>
      <c r="AE15" s="37"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8" t="str">
        <f t="shared" si="2"/>
        <v>1b</v>
      </c>
      <c r="AG15" s="38" t="str">
        <f t="shared" si="3"/>
        <v>1a</v>
      </c>
      <c r="AH15" s="38" t="str">
        <f t="shared" si="7"/>
        <v>0</v>
      </c>
      <c r="AI15" s="44" t="str">
        <f t="shared" si="8"/>
        <v>I</v>
      </c>
      <c r="AJ15" s="41" t="s">
        <v>1081</v>
      </c>
      <c r="AK15" s="43" t="s">
        <v>1083</v>
      </c>
      <c r="AL15" s="43" t="s">
        <v>695</v>
      </c>
      <c r="AM15" s="43" t="s">
        <v>1087</v>
      </c>
      <c r="AN15" s="43" t="s">
        <v>73</v>
      </c>
      <c r="AO15" s="25">
        <f t="shared" ca="1" si="9"/>
        <v>1</v>
      </c>
      <c r="AP15" s="1">
        <f t="shared" si="10"/>
        <v>1</v>
      </c>
      <c r="AQ15" s="1">
        <f t="shared" si="11"/>
        <v>1</v>
      </c>
      <c r="AR15" s="1">
        <f t="shared" si="12"/>
        <v>1</v>
      </c>
      <c r="AS15" s="17">
        <f t="shared" si="4"/>
        <v>1</v>
      </c>
      <c r="AT15" s="1"/>
    </row>
    <row r="16" spans="1:46">
      <c r="A16" t="str">
        <f>'Model output'!A15</f>
        <v>TCGA-BJ-A28V</v>
      </c>
      <c r="B16" s="35">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5"/>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 encapsulated follicular variant</v>
      </c>
      <c r="O16" t="str">
        <f>IF('Model output'!M15="","",'Model output'!M15)</f>
        <v/>
      </c>
      <c r="P16" t="str">
        <f>IF('Model output'!N15="","",'Model output'!N15)</f>
        <v>4.5 cm</v>
      </c>
      <c r="Q16" t="str">
        <f t="shared" si="6"/>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'Model output'!V15="No", AND(ISERROR(SEARCH("Positive",'Model output'!V15)), ISNUMBER(SEARCH("Negative",'Model output'!V15))), AND(ISNUMBER(SEARCH("Uninvolved",'Model output'!V15)),NOT(ISNUMBER(SEARCH("margins involved",'Model output'!V15)))), ISNUMBER(SEARCH("None",'Model output'!V15)), ISNUMBER(SEARCH("Free",'Model output'!V15)), ISNUMBER(SEARCH("1 mm",'Model output'!V15)), ISNUMBER(SEARCH("0.1 CM",'Model output'!V15)), ISNUMBER(SEARCH("less than 0.2 mm",'Model output'!V15)), ISNUMBER(SEARCH("less than 0.5 mm",'Model output'!V15)), ISNUMBER(SEARCH("less than 1.0 mm",'Model output'!V15)), ISNUMBER(SEARCH("noted very close",'Model output'!V15)), ISNUMBER(SEARCH("abut",'Model output'!V15)), ISNUMBER(SEARCH("not mentioned",'Model output'!V15)), ISNUMBER(SEARCH("Cannot be assessed",'Model output'!V15)), ISNUMBER(SEARCH("Lymphocyte invasion - present",'Model output'!V15))), "negative", "positive")</f>
        <v>negative</v>
      </c>
      <c r="AE16" s="37"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8" t="str">
        <f t="shared" si="2"/>
        <v>3a</v>
      </c>
      <c r="AG16" s="38" t="str">
        <f t="shared" si="3"/>
        <v>0</v>
      </c>
      <c r="AH16" s="38" t="str">
        <f t="shared" si="7"/>
        <v>0</v>
      </c>
      <c r="AI16" s="44" t="str">
        <f t="shared" si="8"/>
        <v>II</v>
      </c>
      <c r="AJ16" s="41" t="s">
        <v>1079</v>
      </c>
      <c r="AK16" s="43" t="s">
        <v>1088</v>
      </c>
      <c r="AL16" s="43" t="s">
        <v>1084</v>
      </c>
      <c r="AM16" s="43" t="s">
        <v>1087</v>
      </c>
      <c r="AN16" s="43" t="s">
        <v>1085</v>
      </c>
      <c r="AO16" s="25">
        <f t="shared" ca="1" si="9"/>
        <v>1</v>
      </c>
      <c r="AP16" s="1">
        <f t="shared" si="10"/>
        <v>1</v>
      </c>
      <c r="AQ16" s="1">
        <f t="shared" si="11"/>
        <v>1</v>
      </c>
      <c r="AR16" s="1">
        <f t="shared" si="12"/>
        <v>1</v>
      </c>
      <c r="AS16" s="17">
        <f t="shared" si="4"/>
        <v>1</v>
      </c>
      <c r="AT16" s="1"/>
    </row>
    <row r="17" spans="1:46">
      <c r="A17" t="str">
        <f>'Model output'!A16</f>
        <v>TCGA-BJ-A28X</v>
      </c>
      <c r="B17" s="35">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5"/>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6"/>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9" t="str">
        <f>IF('Model output'!S16="","",'Model output'!S16)</f>
        <v>Yes</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'Model output'!V16="No", AND(ISERROR(SEARCH("Positive",'Model output'!V16)), ISNUMBER(SEARCH("Negative",'Model output'!V16))), AND(ISNUMBER(SEARCH("Uninvolved",'Model output'!V16)),NOT(ISNUMBER(SEARCH("margins involved",'Model output'!V16)))), ISNUMBER(SEARCH("None",'Model output'!V16)), ISNUMBER(SEARCH("Free",'Model output'!V16)), ISNUMBER(SEARCH("1 mm",'Model output'!V16)), ISNUMBER(SEARCH("0.1 CM",'Model output'!V16)), ISNUMBER(SEARCH("less than 0.2 mm",'Model output'!V16)), ISNUMBER(SEARCH("less than 0.5 mm",'Model output'!V16)), ISNUMBER(SEARCH("less than 1.0 mm",'Model output'!V16)), ISNUMBER(SEARCH("noted very close",'Model output'!V16)), ISNUMBER(SEARCH("abut",'Model output'!V16)), ISNUMBER(SEARCH("not mentioned",'Model output'!V16)), ISNUMBER(SEARCH("Cannot be assessed",'Model output'!V16)), ISNUMBER(SEARCH("Lymphocyte invasion - present",'Model output'!V16))), "negative", "positive")</f>
        <v>negative</v>
      </c>
      <c r="AE17" s="37"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8" t="str">
        <f t="shared" si="2"/>
        <v>1b</v>
      </c>
      <c r="AG17" s="38" t="str">
        <f t="shared" si="3"/>
        <v>1a</v>
      </c>
      <c r="AH17" s="38" t="str">
        <f t="shared" si="7"/>
        <v>0</v>
      </c>
      <c r="AI17" s="44" t="str">
        <f t="shared" si="8"/>
        <v>I</v>
      </c>
      <c r="AJ17" s="41" t="s">
        <v>1080</v>
      </c>
      <c r="AK17" s="43" t="s">
        <v>1083</v>
      </c>
      <c r="AL17" s="43" t="s">
        <v>695</v>
      </c>
      <c r="AM17" s="43" t="s">
        <v>1087</v>
      </c>
      <c r="AN17" s="43" t="s">
        <v>73</v>
      </c>
      <c r="AO17" s="25">
        <f t="shared" ca="1" si="9"/>
        <v>1</v>
      </c>
      <c r="AP17" s="1">
        <f t="shared" si="10"/>
        <v>1</v>
      </c>
      <c r="AQ17" s="1">
        <f t="shared" si="11"/>
        <v>1</v>
      </c>
      <c r="AR17" s="1">
        <f t="shared" si="12"/>
        <v>1</v>
      </c>
      <c r="AS17" s="17">
        <f t="shared" si="4"/>
        <v>1</v>
      </c>
      <c r="AT17" s="1"/>
    </row>
    <row r="18" spans="1:46">
      <c r="A18" t="str">
        <f>'Model output'!A17</f>
        <v>TCGA-BJ-A28Z</v>
      </c>
      <c r="B18" s="35">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5"/>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6"/>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9" t="str">
        <f>IF('Model output'!S17="","",'Model output'!S17)</f>
        <v>18 mm</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Identified</v>
      </c>
      <c r="AC18" s="1" t="str">
        <f>IF(OR('Model output'!V17="", 'Model output'!V17="No", AND(ISERROR(SEARCH("Positive",'Model output'!V17)), ISNUMBER(SEARCH("Negative",'Model output'!V17))), AND(ISNUMBER(SEARCH("Uninvolved",'Model output'!V17)),NOT(ISNUMBER(SEARCH("margins involved",'Model output'!V17)))), ISNUMBER(SEARCH("None",'Model output'!V17)), ISNUMBER(SEARCH("Free",'Model output'!V17)), ISNUMBER(SEARCH("1 mm",'Model output'!V17)), ISNUMBER(SEARCH("0.1 CM",'Model output'!V17)), ISNUMBER(SEARCH("less than 0.2 mm",'Model output'!V17)), ISNUMBER(SEARCH("less than 0.5 mm",'Model output'!V17)), ISNUMBER(SEARCH("less than 1.0 mm",'Model output'!V17)), ISNUMBER(SEARCH("noted very close",'Model output'!V17)), ISNUMBER(SEARCH("abut",'Model output'!V17)), ISNUMBER(SEARCH("not mentioned",'Model output'!V17)), ISNUMBER(SEARCH("Cannot be assessed",'Model output'!V17)), ISNUMBER(SEARCH("Lymphocyte invasion - present",'Model output'!V17))), "negative", "positive")</f>
        <v>negative</v>
      </c>
      <c r="AE18" s="37"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8" t="str">
        <f t="shared" si="2"/>
        <v>1a</v>
      </c>
      <c r="AG18" s="38" t="str">
        <f t="shared" si="3"/>
        <v>1a</v>
      </c>
      <c r="AH18" s="38" t="str">
        <f t="shared" si="7"/>
        <v>0</v>
      </c>
      <c r="AI18" s="44" t="str">
        <f t="shared" si="8"/>
        <v>I</v>
      </c>
      <c r="AJ18" s="41" t="s">
        <v>1080</v>
      </c>
      <c r="AK18" s="43" t="s">
        <v>695</v>
      </c>
      <c r="AL18" s="43" t="s">
        <v>695</v>
      </c>
      <c r="AM18" s="43" t="s">
        <v>1087</v>
      </c>
      <c r="AN18" s="43" t="s">
        <v>73</v>
      </c>
      <c r="AO18" s="25">
        <f t="shared" ca="1" si="9"/>
        <v>1</v>
      </c>
      <c r="AP18" s="1">
        <f t="shared" si="10"/>
        <v>1</v>
      </c>
      <c r="AQ18" s="1">
        <f t="shared" si="11"/>
        <v>1</v>
      </c>
      <c r="AR18" s="1">
        <f t="shared" si="12"/>
        <v>1</v>
      </c>
      <c r="AS18" s="17">
        <f t="shared" si="4"/>
        <v>1</v>
      </c>
      <c r="AT18" s="1"/>
    </row>
    <row r="19" spans="1:46">
      <c r="A19" t="str">
        <f>'Model output'!A18</f>
        <v>TCGA-BJ-A290</v>
      </c>
      <c r="B19" s="35">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5"/>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With Tall Cell Features</v>
      </c>
      <c r="P19" t="str">
        <f>IF('Model output'!N18="","",'Model output'!N18)</f>
        <v>4.5 cm</v>
      </c>
      <c r="Q19" t="str">
        <f t="shared" si="6"/>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Not answered.</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9" t="str">
        <f>IF('Model output'!S18="","",'Model output'!S18)</f>
        <v>Yes</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Identified</v>
      </c>
      <c r="AC19" s="1" t="str">
        <f>IF(OR('Model output'!V18="", 'Model output'!V18="No", AND(ISERROR(SEARCH("Positive",'Model output'!V18)), ISNUMBER(SEARCH("Negative",'Model output'!V18))), AND(ISNUMBER(SEARCH("Uninvolved",'Model output'!V18)),NOT(ISNUMBER(SEARCH("margins involved",'Model output'!V18)))), ISNUMBER(SEARCH("None",'Model output'!V18)), ISNUMBER(SEARCH("Free",'Model output'!V18)), ISNUMBER(SEARCH("1 mm",'Model output'!V18)), ISNUMBER(SEARCH("0.1 CM",'Model output'!V18)), ISNUMBER(SEARCH("less than 0.2 mm",'Model output'!V18)), ISNUMBER(SEARCH("less than 0.5 mm",'Model output'!V18)), ISNUMBER(SEARCH("less than 1.0 mm",'Model output'!V18)), ISNUMBER(SEARCH("noted very close",'Model output'!V18)), ISNUMBER(SEARCH("abut",'Model output'!V18)), ISNUMBER(SEARCH("not mentioned",'Model output'!V18)), ISNUMBER(SEARCH("Cannot be assessed",'Model output'!V18)), ISNUMBER(SEARCH("Lymphocyte invasion - present",'Model output'!V18))), "negative", "positive")</f>
        <v>positive</v>
      </c>
      <c r="AE19" s="37"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8" t="str">
        <f t="shared" si="2"/>
        <v>3a</v>
      </c>
      <c r="AG19" s="38" t="str">
        <f t="shared" si="3"/>
        <v>1a</v>
      </c>
      <c r="AH19" s="38" t="str">
        <f t="shared" si="7"/>
        <v>0</v>
      </c>
      <c r="AI19" s="44" t="str">
        <f t="shared" si="8"/>
        <v>II</v>
      </c>
      <c r="AJ19" s="41" t="s">
        <v>1078</v>
      </c>
      <c r="AK19" s="43" t="s">
        <v>1082</v>
      </c>
      <c r="AL19" s="43" t="s">
        <v>695</v>
      </c>
      <c r="AM19" s="43" t="s">
        <v>1087</v>
      </c>
      <c r="AN19" s="43" t="s">
        <v>1085</v>
      </c>
      <c r="AO19" s="25">
        <f t="shared" si="9"/>
        <v>1</v>
      </c>
      <c r="AP19" s="1">
        <f t="shared" si="10"/>
        <v>0</v>
      </c>
      <c r="AQ19" s="1">
        <f t="shared" si="11"/>
        <v>1</v>
      </c>
      <c r="AR19" s="1">
        <f t="shared" si="12"/>
        <v>1</v>
      </c>
      <c r="AS19" s="17">
        <f t="shared" si="4"/>
        <v>1</v>
      </c>
      <c r="AT19" s="1"/>
    </row>
    <row r="20" spans="1:46">
      <c r="A20" t="str">
        <f>'Model output'!A19</f>
        <v>TCGA-BJ-A291</v>
      </c>
      <c r="B20" s="35">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5"/>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Oncytic variant</v>
      </c>
      <c r="P20" t="str">
        <f>IF('Model output'!N19="","",'Model output'!N19)</f>
        <v>1.5 cm</v>
      </c>
      <c r="Q20" t="str">
        <f t="shared" si="6"/>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Absent</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
      </c>
      <c r="AC20" s="1" t="str">
        <f>IF(OR('Model output'!V19="", 'Model output'!V19="No", AND(ISERROR(SEARCH("Positive",'Model output'!V19)), ISNUMBER(SEARCH("Negative",'Model output'!V19))), AND(ISNUMBER(SEARCH("Uninvolved",'Model output'!V19)),NOT(ISNUMBER(SEARCH("margins involved",'Model output'!V19)))), ISNUMBER(SEARCH("None",'Model output'!V19)), ISNUMBER(SEARCH("Free",'Model output'!V19)), ISNUMBER(SEARCH("1 mm",'Model output'!V19)), ISNUMBER(SEARCH("0.1 CM",'Model output'!V19)), ISNUMBER(SEARCH("less than 0.2 mm",'Model output'!V19)), ISNUMBER(SEARCH("less than 0.5 mm",'Model output'!V19)), ISNUMBER(SEARCH("less than 1.0 mm",'Model output'!V19)), ISNUMBER(SEARCH("noted very close",'Model output'!V19)), ISNUMBER(SEARCH("abut",'Model output'!V19)), ISNUMBER(SEARCH("not mentioned",'Model output'!V19)), ISNUMBER(SEARCH("Cannot be assessed",'Model output'!V19)), ISNUMBER(SEARCH("Lymphocyte invasion - present",'Model output'!V19))), "negative", "positive")</f>
        <v>negative</v>
      </c>
      <c r="AE20" s="37"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8" t="str">
        <f t="shared" si="2"/>
        <v>1b</v>
      </c>
      <c r="AG20" s="38" t="str">
        <f t="shared" si="3"/>
        <v>0</v>
      </c>
      <c r="AH20" s="38" t="str">
        <f t="shared" si="7"/>
        <v>0</v>
      </c>
      <c r="AI20" s="44" t="str">
        <f t="shared" si="8"/>
        <v>I</v>
      </c>
      <c r="AJ20" s="41" t="s">
        <v>1079</v>
      </c>
      <c r="AK20" s="43" t="s">
        <v>1083</v>
      </c>
      <c r="AL20" s="43" t="s">
        <v>1084</v>
      </c>
      <c r="AM20" s="43" t="s">
        <v>1087</v>
      </c>
      <c r="AN20" s="43" t="s">
        <v>73</v>
      </c>
      <c r="AO20" s="25">
        <f t="shared" ca="1" si="9"/>
        <v>1</v>
      </c>
      <c r="AP20" s="1">
        <f t="shared" si="10"/>
        <v>1</v>
      </c>
      <c r="AQ20" s="1">
        <f t="shared" si="11"/>
        <v>1</v>
      </c>
      <c r="AR20" s="1">
        <f t="shared" si="12"/>
        <v>1</v>
      </c>
      <c r="AS20" s="17">
        <f t="shared" si="4"/>
        <v>1</v>
      </c>
      <c r="AT20" s="1"/>
    </row>
    <row r="21" spans="1:46">
      <c r="A21" t="str">
        <f>'Model output'!A20</f>
        <v>TCGA-BJ-A2N7</v>
      </c>
      <c r="B21" s="35">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5"/>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6"/>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Absent</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AND(ISNUMBER(SEARCH("Uninvolved",'Model output'!V20)),NOT(ISNUMBER(SEARCH("margins involved",'Model output'!V20)))), ISNUMBER(SEARCH("None",'Model output'!V20)), ISNUMBER(SEARCH("Free",'Model output'!V20)), ISNUMBER(SEARCH("1 mm",'Model output'!V20)), ISNUMBER(SEARCH("0.1 CM",'Model output'!V20)), ISNUMBER(SEARCH("less than 0.2 mm",'Model output'!V20)), ISNUMBER(SEARCH("less than 0.5 mm",'Model output'!V20)), ISNUMBER(SEARCH("less than 1.0 mm",'Model output'!V20)), ISNUMBER(SEARCH("noted very close",'Model output'!V20)), ISNUMBER(SEARCH("abut",'Model output'!V20)), ISNUMBER(SEARCH("not mentioned",'Model output'!V20)), ISNUMBER(SEARCH("Cannot be assessed",'Model output'!V20)), ISNUMBER(SEARCH("Lymphocyte invasion - present",'Model output'!V20))), "negative", "positive")</f>
        <v>negative</v>
      </c>
      <c r="AE21" s="37"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8" t="str">
        <f t="shared" si="2"/>
        <v>3a</v>
      </c>
      <c r="AG21" s="38" t="str">
        <f t="shared" si="3"/>
        <v>0</v>
      </c>
      <c r="AH21" s="38" t="str">
        <f t="shared" si="7"/>
        <v>0</v>
      </c>
      <c r="AI21" s="44" t="str">
        <f t="shared" si="8"/>
        <v>I</v>
      </c>
      <c r="AJ21" s="41" t="s">
        <v>1080</v>
      </c>
      <c r="AK21" s="43" t="s">
        <v>1088</v>
      </c>
      <c r="AL21" s="43" t="s">
        <v>1087</v>
      </c>
      <c r="AM21" s="43" t="s">
        <v>1087</v>
      </c>
      <c r="AN21" s="43" t="s">
        <v>73</v>
      </c>
      <c r="AO21" s="25">
        <f t="shared" ca="1" si="9"/>
        <v>1</v>
      </c>
      <c r="AP21" s="1">
        <f t="shared" si="10"/>
        <v>1</v>
      </c>
      <c r="AQ21" s="1">
        <f t="shared" si="11"/>
        <v>1</v>
      </c>
      <c r="AR21" s="1">
        <f t="shared" si="12"/>
        <v>1</v>
      </c>
      <c r="AS21" s="17">
        <f t="shared" si="4"/>
        <v>1</v>
      </c>
      <c r="AT21" s="1"/>
    </row>
    <row r="22" spans="1:46">
      <c r="A22" t="str">
        <f>'Model output'!A21</f>
        <v>TCGA-BJ-A2N8</v>
      </c>
      <c r="B22" s="35">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5"/>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Thyroid Carcinoma</v>
      </c>
      <c r="O22" t="str">
        <f>IF('Model output'!M21="","",'Model output'!M21)</f>
        <v/>
      </c>
      <c r="P22" t="str">
        <f>IF('Model output'!N21="","",'Model output'!N21)</f>
        <v>1.4 cm</v>
      </c>
      <c r="Q22" t="str">
        <f t="shared" si="6"/>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1" t="str">
        <f>IF(OR('Model output'!V21="", 'Model output'!V21="No", AND(ISERROR(SEARCH("Positive",'Model output'!V21)), ISNUMBER(SEARCH("Negative",'Model output'!V21))), AND(ISNUMBER(SEARCH("Uninvolved",'Model output'!V21)),NOT(ISNUMBER(SEARCH("margins involved",'Model output'!V21)))), ISNUMBER(SEARCH("None",'Model output'!V21)), ISNUMBER(SEARCH("Free",'Model output'!V21)), ISNUMBER(SEARCH("1 mm",'Model output'!V21)), ISNUMBER(SEARCH("0.1 CM",'Model output'!V21)), ISNUMBER(SEARCH("less than 0.2 mm",'Model output'!V21)), ISNUMBER(SEARCH("less than 0.5 mm",'Model output'!V21)), ISNUMBER(SEARCH("less than 1.0 mm",'Model output'!V21)), ISNUMBER(SEARCH("noted very close",'Model output'!V21)), ISNUMBER(SEARCH("abut",'Model output'!V21)), ISNUMBER(SEARCH("not mentioned",'Model output'!V21)), ISNUMBER(SEARCH("Cannot be assessed",'Model output'!V21)), ISNUMBER(SEARCH("Lymphocyte invasion - present",'Model output'!V21))), "negative", "positive")</f>
        <v>negative</v>
      </c>
      <c r="AE22" s="37"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8" t="str">
        <f t="shared" si="2"/>
        <v>1b</v>
      </c>
      <c r="AG22" s="38" t="str">
        <f t="shared" si="3"/>
        <v>0</v>
      </c>
      <c r="AH22" s="38" t="str">
        <f t="shared" si="7"/>
        <v>0</v>
      </c>
      <c r="AI22" s="44" t="str">
        <f t="shared" si="8"/>
        <v>I</v>
      </c>
      <c r="AJ22" s="41" t="s">
        <v>1080</v>
      </c>
      <c r="AK22" s="43" t="s">
        <v>1083</v>
      </c>
      <c r="AL22" s="43" t="s">
        <v>1084</v>
      </c>
      <c r="AM22" s="43" t="s">
        <v>1087</v>
      </c>
      <c r="AN22" s="43" t="s">
        <v>73</v>
      </c>
      <c r="AO22" s="25">
        <f t="shared" ca="1" si="9"/>
        <v>1</v>
      </c>
      <c r="AP22" s="1">
        <f t="shared" si="10"/>
        <v>1</v>
      </c>
      <c r="AQ22" s="1">
        <f t="shared" si="11"/>
        <v>1</v>
      </c>
      <c r="AR22" s="1">
        <f t="shared" si="12"/>
        <v>1</v>
      </c>
      <c r="AS22" s="17">
        <f t="shared" si="4"/>
        <v>1</v>
      </c>
      <c r="AT22" s="1"/>
    </row>
    <row r="23" spans="1:46">
      <c r="A23" t="str">
        <f>'Model output'!A22</f>
        <v>TCGA-BJ-A2N9</v>
      </c>
      <c r="B23" s="35">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5"/>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Greatest Dimension: 2.5 cm</v>
      </c>
      <c r="Q23" t="str">
        <f t="shared" si="6"/>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'Model output'!V22="No", AND(ISERROR(SEARCH("Positive",'Model output'!V22)), ISNUMBER(SEARCH("Negative",'Model output'!V22))), AND(ISNUMBER(SEARCH("Uninvolved",'Model output'!V22)),NOT(ISNUMBER(SEARCH("margins involved",'Model output'!V22)))), ISNUMBER(SEARCH("None",'Model output'!V22)), ISNUMBER(SEARCH("Free",'Model output'!V22)), ISNUMBER(SEARCH("1 mm",'Model output'!V22)), ISNUMBER(SEARCH("0.1 CM",'Model output'!V22)), ISNUMBER(SEARCH("less than 0.2 mm",'Model output'!V22)), ISNUMBER(SEARCH("less than 0.5 mm",'Model output'!V22)), ISNUMBER(SEARCH("less than 1.0 mm",'Model output'!V22)), ISNUMBER(SEARCH("noted very close",'Model output'!V22)), ISNUMBER(SEARCH("abut",'Model output'!V22)), ISNUMBER(SEARCH("not mentioned",'Model output'!V22)), ISNUMBER(SEARCH("Cannot be assessed",'Model output'!V22)), ISNUMBER(SEARCH("Lymphocyte invasion - present",'Model output'!V22))), "negative", "positive")</f>
        <v>negative</v>
      </c>
      <c r="AE23" s="37"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8" t="str">
        <f t="shared" si="2"/>
        <v>2</v>
      </c>
      <c r="AG23" s="38" t="str">
        <f t="shared" si="3"/>
        <v>0</v>
      </c>
      <c r="AH23" s="38" t="str">
        <f t="shared" si="7"/>
        <v>0</v>
      </c>
      <c r="AI23" s="44" t="str">
        <f t="shared" si="8"/>
        <v>I</v>
      </c>
      <c r="AJ23" s="41" t="s">
        <v>1079</v>
      </c>
      <c r="AK23" s="43" t="s">
        <v>1086</v>
      </c>
      <c r="AL23" s="43" t="s">
        <v>1084</v>
      </c>
      <c r="AM23" s="43" t="s">
        <v>1087</v>
      </c>
      <c r="AN23" s="43" t="s">
        <v>73</v>
      </c>
      <c r="AO23" s="25">
        <f t="shared" ca="1" si="9"/>
        <v>1</v>
      </c>
      <c r="AP23" s="1">
        <f t="shared" si="10"/>
        <v>1</v>
      </c>
      <c r="AQ23" s="1">
        <f t="shared" si="11"/>
        <v>1</v>
      </c>
      <c r="AR23" s="1">
        <f t="shared" si="12"/>
        <v>1</v>
      </c>
      <c r="AS23" s="17">
        <f t="shared" si="4"/>
        <v>1</v>
      </c>
      <c r="AT23" s="1"/>
    </row>
    <row r="24" spans="1:46">
      <c r="A24" t="str">
        <f>'Model output'!A23</f>
        <v>TCGA-BJ-A2NA</v>
      </c>
      <c r="B24" s="35">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5"/>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6"/>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t="str">
        <f>IF('Model output'!O23="","",'Model output'!O23)</f>
        <v>At least 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Present</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19" t="str">
        <f>IF('Model output'!S23="","",'Model output'!S23)</f>
        <v>Microscopic Extrathyroidal Extension 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Not specified</v>
      </c>
      <c r="AC24" s="1" t="str">
        <f>IF(OR('Model output'!V23="", 'Model output'!V23="No", AND(ISERROR(SEARCH("Positive",'Model output'!V23)), ISNUMBER(SEARCH("Negative",'Model output'!V23))), AND(ISNUMBER(SEARCH("Uninvolved",'Model output'!V23)),NOT(ISNUMBER(SEARCH("margins involved",'Model output'!V23)))), ISNUMBER(SEARCH("None",'Model output'!V23)), ISNUMBER(SEARCH("Free",'Model output'!V23)), ISNUMBER(SEARCH("1 mm",'Model output'!V23)), ISNUMBER(SEARCH("0.1 CM",'Model output'!V23)), ISNUMBER(SEARCH("less than 0.2 mm",'Model output'!V23)), ISNUMBER(SEARCH("less than 0.5 mm",'Model output'!V23)), ISNUMBER(SEARCH("less than 1.0 mm",'Model output'!V23)), ISNUMBER(SEARCH("noted very close",'Model output'!V23)), ISNUMBER(SEARCH("abut",'Model output'!V23)), ISNUMBER(SEARCH("not mentioned",'Model output'!V23)), ISNUMBER(SEARCH("Cannot be assessed",'Model output'!V23)), ISNUMBER(SEARCH("Lymphocyte invasion - present",'Model output'!V23))), "negative", "positive")</f>
        <v>positive</v>
      </c>
      <c r="AE24" s="37"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8" t="str">
        <f t="shared" si="2"/>
        <v>1b</v>
      </c>
      <c r="AG24" s="38" t="str">
        <f t="shared" si="3"/>
        <v>0</v>
      </c>
      <c r="AH24" s="38" t="str">
        <f t="shared" si="7"/>
        <v>0</v>
      </c>
      <c r="AI24" s="44" t="str">
        <f t="shared" si="8"/>
        <v>I</v>
      </c>
      <c r="AJ24" s="41" t="s">
        <v>1078</v>
      </c>
      <c r="AK24" s="43" t="s">
        <v>1083</v>
      </c>
      <c r="AL24" s="43" t="s">
        <v>1084</v>
      </c>
      <c r="AM24" s="43" t="s">
        <v>1087</v>
      </c>
      <c r="AN24" s="43" t="s">
        <v>73</v>
      </c>
      <c r="AO24" s="25">
        <f t="shared" si="9"/>
        <v>1</v>
      </c>
      <c r="AP24" s="1">
        <f t="shared" si="10"/>
        <v>1</v>
      </c>
      <c r="AQ24" s="1">
        <f t="shared" si="11"/>
        <v>1</v>
      </c>
      <c r="AR24" s="1">
        <f t="shared" si="12"/>
        <v>1</v>
      </c>
      <c r="AS24" s="17">
        <f t="shared" si="4"/>
        <v>1</v>
      </c>
      <c r="AT24" s="1"/>
    </row>
    <row r="25" spans="1:46">
      <c r="A25" t="str">
        <f>'Model output'!A24</f>
        <v>TCGA-BJ-A2P4</v>
      </c>
      <c r="B25" s="35">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5"/>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6"/>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'Model output'!V24="No", AND(ISERROR(SEARCH("Positive",'Model output'!V24)), ISNUMBER(SEARCH("Negative",'Model output'!V24))), AND(ISNUMBER(SEARCH("Uninvolved",'Model output'!V24)),NOT(ISNUMBER(SEARCH("margins involved",'Model output'!V24)))), ISNUMBER(SEARCH("None",'Model output'!V24)), ISNUMBER(SEARCH("Free",'Model output'!V24)), ISNUMBER(SEARCH("1 mm",'Model output'!V24)), ISNUMBER(SEARCH("0.1 CM",'Model output'!V24)), ISNUMBER(SEARCH("less than 0.2 mm",'Model output'!V24)), ISNUMBER(SEARCH("less than 0.5 mm",'Model output'!V24)), ISNUMBER(SEARCH("less than 1.0 mm",'Model output'!V24)), ISNUMBER(SEARCH("noted very close",'Model output'!V24)), ISNUMBER(SEARCH("abut",'Model output'!V24)), ISNUMBER(SEARCH("not mentioned",'Model output'!V24)), ISNUMBER(SEARCH("Cannot be assessed",'Model output'!V24)), ISNUMBER(SEARCH("Lymphocyte invasion - present",'Model output'!V24))), "negative", "positive")</f>
        <v>negative</v>
      </c>
      <c r="AE25" s="37"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8" t="str">
        <f t="shared" si="2"/>
        <v>2</v>
      </c>
      <c r="AG25" s="38" t="str">
        <f t="shared" si="3"/>
        <v>0</v>
      </c>
      <c r="AH25" s="38" t="str">
        <f t="shared" si="7"/>
        <v>0</v>
      </c>
      <c r="AI25" s="44" t="str">
        <f t="shared" si="8"/>
        <v>I</v>
      </c>
      <c r="AJ25" s="41" t="s">
        <v>1079</v>
      </c>
      <c r="AK25" s="43" t="s">
        <v>1086</v>
      </c>
      <c r="AL25" s="43" t="s">
        <v>1087</v>
      </c>
      <c r="AM25" s="43" t="s">
        <v>1087</v>
      </c>
      <c r="AN25" s="43" t="s">
        <v>73</v>
      </c>
      <c r="AO25" s="25">
        <f t="shared" ca="1" si="9"/>
        <v>1</v>
      </c>
      <c r="AP25" s="1">
        <f t="shared" si="10"/>
        <v>1</v>
      </c>
      <c r="AQ25" s="1">
        <f t="shared" si="11"/>
        <v>1</v>
      </c>
      <c r="AR25" s="1">
        <f t="shared" si="12"/>
        <v>1</v>
      </c>
      <c r="AS25" s="17">
        <f t="shared" si="4"/>
        <v>1</v>
      </c>
      <c r="AT25" s="1"/>
    </row>
    <row r="26" spans="1:46">
      <c r="A26" t="str">
        <f>'Model output'!A25</f>
        <v>TCGA-BJ-A3EZ</v>
      </c>
      <c r="B26" s="35">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5"/>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6"/>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9"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'Model output'!V25="No", AND(ISERROR(SEARCH("Positive",'Model output'!V25)), ISNUMBER(SEARCH("Negative",'Model output'!V25))), AND(ISNUMBER(SEARCH("Uninvolved",'Model output'!V25)),NOT(ISNUMBER(SEARCH("margins involved",'Model output'!V25)))), ISNUMBER(SEARCH("None",'Model output'!V25)), ISNUMBER(SEARCH("Free",'Model output'!V25)), ISNUMBER(SEARCH("1 mm",'Model output'!V25)), ISNUMBER(SEARCH("0.1 CM",'Model output'!V25)), ISNUMBER(SEARCH("less than 0.2 mm",'Model output'!V25)), ISNUMBER(SEARCH("less than 0.5 mm",'Model output'!V25)), ISNUMBER(SEARCH("less than 1.0 mm",'Model output'!V25)), ISNUMBER(SEARCH("noted very close",'Model output'!V25)), ISNUMBER(SEARCH("abut",'Model output'!V25)), ISNUMBER(SEARCH("not mentioned",'Model output'!V25)), ISNUMBER(SEARCH("Cannot be assessed",'Model output'!V25)), ISNUMBER(SEARCH("Lymphocyte invasion - present",'Model output'!V25))), "negative", "positive")</f>
        <v>positive</v>
      </c>
      <c r="AE26" s="37"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8" t="str">
        <f t="shared" si="2"/>
        <v>2</v>
      </c>
      <c r="AG26" s="38" t="str">
        <f t="shared" si="3"/>
        <v>1b</v>
      </c>
      <c r="AH26" s="38" t="str">
        <f t="shared" si="7"/>
        <v>0</v>
      </c>
      <c r="AI26" s="44" t="str">
        <f t="shared" si="8"/>
        <v>I</v>
      </c>
      <c r="AJ26" s="41" t="s">
        <v>1078</v>
      </c>
      <c r="AK26" s="43" t="s">
        <v>1082</v>
      </c>
      <c r="AL26" s="43" t="s">
        <v>1083</v>
      </c>
      <c r="AM26" s="43" t="s">
        <v>1087</v>
      </c>
      <c r="AN26" s="43" t="s">
        <v>73</v>
      </c>
      <c r="AO26" s="25">
        <f t="shared" si="9"/>
        <v>1</v>
      </c>
      <c r="AP26" s="1">
        <f t="shared" si="10"/>
        <v>0</v>
      </c>
      <c r="AQ26" s="1">
        <f t="shared" si="11"/>
        <v>1</v>
      </c>
      <c r="AR26" s="1">
        <f t="shared" si="12"/>
        <v>1</v>
      </c>
      <c r="AS26" s="17">
        <f t="shared" si="4"/>
        <v>1</v>
      </c>
      <c r="AT26" s="1"/>
    </row>
    <row r="27" spans="1:46">
      <c r="A27" t="str">
        <f>'Model output'!A26</f>
        <v>TCGA-BJ-A3F0</v>
      </c>
      <c r="B27" s="35">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5"/>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6"/>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Yes</v>
      </c>
      <c r="AB27" t="str">
        <f>IF(AA27&lt;&gt;"Yes","",IF(OR('Model output'!U26="",ISNUMBER(SEARCH("Not identified",'Model output'!U26))),"",'Model output'!U26))</f>
        <v/>
      </c>
      <c r="AC27" s="1" t="str">
        <f>IF(OR('Model output'!V26="", 'Model output'!V26="No", AND(ISERROR(SEARCH("Positive",'Model output'!V26)), ISNUMBER(SEARCH("Negative",'Model output'!V26))), AND(ISNUMBER(SEARCH("Uninvolved",'Model output'!V26)),NOT(ISNUMBER(SEARCH("margins involved",'Model output'!V26)))), ISNUMBER(SEARCH("None",'Model output'!V26)), ISNUMBER(SEARCH("Free",'Model output'!V26)), ISNUMBER(SEARCH("1 mm",'Model output'!V26)), ISNUMBER(SEARCH("0.1 CM",'Model output'!V26)), ISNUMBER(SEARCH("less than 0.2 mm",'Model output'!V26)), ISNUMBER(SEARCH("less than 0.5 mm",'Model output'!V26)), ISNUMBER(SEARCH("less than 1.0 mm",'Model output'!V26)), ISNUMBER(SEARCH("noted very close",'Model output'!V26)), ISNUMBER(SEARCH("abut",'Model output'!V26)), ISNUMBER(SEARCH("not mentioned",'Model output'!V26)), ISNUMBER(SEARCH("Cannot be assessed",'Model output'!V26)), ISNUMBER(SEARCH("Lymphocyte invasion - present",'Model output'!V26))), "negative", "positive")</f>
        <v>negative</v>
      </c>
      <c r="AE27" s="37"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8" t="str">
        <f t="shared" si="2"/>
        <v>1b</v>
      </c>
      <c r="AG27" s="38" t="str">
        <f t="shared" si="3"/>
        <v>0</v>
      </c>
      <c r="AH27" s="38" t="str">
        <f t="shared" si="7"/>
        <v>0</v>
      </c>
      <c r="AI27" s="44" t="str">
        <f t="shared" si="8"/>
        <v>I</v>
      </c>
      <c r="AJ27" s="41" t="s">
        <v>1079</v>
      </c>
      <c r="AK27" s="43" t="s">
        <v>1083</v>
      </c>
      <c r="AL27" s="43" t="s">
        <v>1087</v>
      </c>
      <c r="AM27" s="43" t="s">
        <v>1087</v>
      </c>
      <c r="AN27" s="43" t="s">
        <v>73</v>
      </c>
      <c r="AO27" s="25">
        <f t="shared" ca="1" si="9"/>
        <v>1</v>
      </c>
      <c r="AP27" s="1">
        <f t="shared" si="10"/>
        <v>1</v>
      </c>
      <c r="AQ27" s="1">
        <f t="shared" si="11"/>
        <v>1</v>
      </c>
      <c r="AR27" s="1">
        <f t="shared" si="12"/>
        <v>1</v>
      </c>
      <c r="AS27" s="17">
        <f t="shared" si="4"/>
        <v>1</v>
      </c>
      <c r="AT27" s="1"/>
    </row>
    <row r="28" spans="1:46">
      <c r="A28" t="str">
        <f>'Model output'!A27</f>
        <v>TCGA-BJ-A3PR</v>
      </c>
      <c r="B28" s="35">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5"/>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6"/>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9" t="str">
        <f>IF('Model output'!S27="","",'Model output'!S27)</f>
        <v>Yes</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AND(ISNUMBER(SEARCH("Uninvolved",'Model output'!V27)),NOT(ISNUMBER(SEARCH("margins involved",'Model output'!V27)))), ISNUMBER(SEARCH("None",'Model output'!V27)), ISNUMBER(SEARCH("Free",'Model output'!V27)), ISNUMBER(SEARCH("1 mm",'Model output'!V27)), ISNUMBER(SEARCH("0.1 CM",'Model output'!V27)), ISNUMBER(SEARCH("less than 0.2 mm",'Model output'!V27)), ISNUMBER(SEARCH("less than 0.5 mm",'Model output'!V27)), ISNUMBER(SEARCH("less than 1.0 mm",'Model output'!V27)), ISNUMBER(SEARCH("noted very close",'Model output'!V27)), ISNUMBER(SEARCH("abut",'Model output'!V27)), ISNUMBER(SEARCH("not mentioned",'Model output'!V27)), ISNUMBER(SEARCH("Cannot be assessed",'Model output'!V27)), ISNUMBER(SEARCH("Lymphocyte invasion - present",'Model output'!V27))), "negative", "positive")</f>
        <v>positive</v>
      </c>
      <c r="AE28" s="37"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8" t="str">
        <f t="shared" si="2"/>
        <v>2</v>
      </c>
      <c r="AG28" s="38" t="str">
        <f t="shared" si="3"/>
        <v>0</v>
      </c>
      <c r="AH28" s="38" t="str">
        <f t="shared" si="7"/>
        <v>0</v>
      </c>
      <c r="AI28" s="44" t="str">
        <f t="shared" si="8"/>
        <v>I</v>
      </c>
      <c r="AJ28" s="41" t="s">
        <v>1078</v>
      </c>
      <c r="AK28" s="43" t="s">
        <v>1086</v>
      </c>
      <c r="AL28" s="43" t="s">
        <v>1084</v>
      </c>
      <c r="AM28" s="43" t="s">
        <v>1087</v>
      </c>
      <c r="AN28" s="43" t="s">
        <v>73</v>
      </c>
      <c r="AO28" s="25">
        <f t="shared" si="9"/>
        <v>1</v>
      </c>
      <c r="AP28" s="1">
        <f t="shared" si="10"/>
        <v>1</v>
      </c>
      <c r="AQ28" s="1">
        <f t="shared" si="11"/>
        <v>1</v>
      </c>
      <c r="AR28" s="1">
        <f t="shared" si="12"/>
        <v>1</v>
      </c>
      <c r="AS28" s="17">
        <f t="shared" si="4"/>
        <v>1</v>
      </c>
      <c r="AT28" s="1"/>
    </row>
    <row r="29" spans="1:46">
      <c r="A29" t="str">
        <f>'Model output'!A28</f>
        <v>TCGA-BJ-A3PT</v>
      </c>
      <c r="B29" s="35">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5"/>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6"/>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 (multifocal)</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9"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1" t="str">
        <f>IF(OR('Model output'!V28="", 'Model output'!V28="No", AND(ISERROR(SEARCH("Positive",'Model output'!V28)), ISNUMBER(SEARCH("Negative",'Model output'!V28))), AND(ISNUMBER(SEARCH("Uninvolved",'Model output'!V28)),NOT(ISNUMBER(SEARCH("margins involved",'Model output'!V28)))), ISNUMBER(SEARCH("None",'Model output'!V28)), ISNUMBER(SEARCH("Free",'Model output'!V28)), ISNUMBER(SEARCH("1 mm",'Model output'!V28)), ISNUMBER(SEARCH("0.1 CM",'Model output'!V28)), ISNUMBER(SEARCH("less than 0.2 mm",'Model output'!V28)), ISNUMBER(SEARCH("less than 0.5 mm",'Model output'!V28)), ISNUMBER(SEARCH("less than 1.0 mm",'Model output'!V28)), ISNUMBER(SEARCH("noted very close",'Model output'!V28)), ISNUMBER(SEARCH("abut",'Model output'!V28)), ISNUMBER(SEARCH("not mentioned",'Model output'!V28)), ISNUMBER(SEARCH("Cannot be assessed",'Model output'!V28)), ISNUMBER(SEARCH("Lymphocyte invasion - present",'Model output'!V28))), "negative", "positive")</f>
        <v>positive</v>
      </c>
      <c r="AE29" s="37"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8" t="str">
        <f t="shared" si="2"/>
        <v>1b</v>
      </c>
      <c r="AG29" s="38" t="str">
        <f t="shared" si="3"/>
        <v>0</v>
      </c>
      <c r="AH29" s="38" t="str">
        <f t="shared" si="7"/>
        <v>0</v>
      </c>
      <c r="AI29" s="44" t="str">
        <f t="shared" si="8"/>
        <v>I</v>
      </c>
      <c r="AJ29" s="41" t="s">
        <v>1078</v>
      </c>
      <c r="AK29" s="43" t="s">
        <v>1083</v>
      </c>
      <c r="AL29" s="43" t="s">
        <v>1087</v>
      </c>
      <c r="AM29" s="43" t="s">
        <v>1087</v>
      </c>
      <c r="AN29" s="43" t="s">
        <v>73</v>
      </c>
      <c r="AO29" s="25">
        <f t="shared" si="9"/>
        <v>1</v>
      </c>
      <c r="AP29" s="1">
        <f t="shared" si="10"/>
        <v>1</v>
      </c>
      <c r="AQ29" s="1">
        <f t="shared" si="11"/>
        <v>1</v>
      </c>
      <c r="AR29" s="1">
        <f t="shared" si="12"/>
        <v>1</v>
      </c>
      <c r="AS29" s="17">
        <f t="shared" si="4"/>
        <v>1</v>
      </c>
      <c r="AT29" s="1"/>
    </row>
    <row r="30" spans="1:46">
      <c r="A30" t="str">
        <f>'Model output'!A29</f>
        <v>TCGA-BJ-A3PU</v>
      </c>
      <c r="B30" s="35">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5"/>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6"/>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9" t="str">
        <f>IF('Model output'!S29="","",'Model output'!S29)</f>
        <v>Yes</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'Model output'!V29="No", AND(ISERROR(SEARCH("Positive",'Model output'!V29)), ISNUMBER(SEARCH("Negative",'Model output'!V29))), AND(ISNUMBER(SEARCH("Uninvolved",'Model output'!V29)),NOT(ISNUMBER(SEARCH("margins involved",'Model output'!V29)))), ISNUMBER(SEARCH("None",'Model output'!V29)), ISNUMBER(SEARCH("Free",'Model output'!V29)), ISNUMBER(SEARCH("1 mm",'Model output'!V29)), ISNUMBER(SEARCH("0.1 CM",'Model output'!V29)), ISNUMBER(SEARCH("less than 0.2 mm",'Model output'!V29)), ISNUMBER(SEARCH("less than 0.5 mm",'Model output'!V29)), ISNUMBER(SEARCH("less than 1.0 mm",'Model output'!V29)), ISNUMBER(SEARCH("noted very close",'Model output'!V29)), ISNUMBER(SEARCH("abut",'Model output'!V29)), ISNUMBER(SEARCH("not mentioned",'Model output'!V29)), ISNUMBER(SEARCH("Cannot be assessed",'Model output'!V29)), ISNUMBER(SEARCH("Lymphocyte invasion - present",'Model output'!V29))), "negative", "positive")</f>
        <v>positive</v>
      </c>
      <c r="AE30" s="37"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8" t="str">
        <f t="shared" si="2"/>
        <v>2</v>
      </c>
      <c r="AG30" s="38" t="str">
        <f t="shared" si="3"/>
        <v>1a</v>
      </c>
      <c r="AH30" s="38" t="str">
        <f t="shared" si="7"/>
        <v>0</v>
      </c>
      <c r="AI30" s="44" t="str">
        <f t="shared" si="8"/>
        <v>I</v>
      </c>
      <c r="AJ30" s="41" t="s">
        <v>1078</v>
      </c>
      <c r="AK30" s="43" t="s">
        <v>1082</v>
      </c>
      <c r="AL30" s="43" t="s">
        <v>695</v>
      </c>
      <c r="AM30" s="43" t="s">
        <v>1087</v>
      </c>
      <c r="AN30" s="43" t="s">
        <v>73</v>
      </c>
      <c r="AO30" s="25">
        <f t="shared" si="9"/>
        <v>1</v>
      </c>
      <c r="AP30" s="1">
        <f t="shared" si="10"/>
        <v>0</v>
      </c>
      <c r="AQ30" s="1">
        <f t="shared" si="11"/>
        <v>1</v>
      </c>
      <c r="AR30" s="1">
        <f t="shared" si="12"/>
        <v>1</v>
      </c>
      <c r="AS30" s="17">
        <f t="shared" si="4"/>
        <v>1</v>
      </c>
      <c r="AT30" s="1"/>
    </row>
    <row r="31" spans="1:46">
      <c r="A31" t="str">
        <f>'Model output'!A30</f>
        <v>TCGA-BJ-A45D</v>
      </c>
      <c r="B31" s="35">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5"/>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6"/>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AND(ISNUMBER(SEARCH("Uninvolved",'Model output'!V30)),NOT(ISNUMBER(SEARCH("margins involved",'Model output'!V30)))), ISNUMBER(SEARCH("None",'Model output'!V30)), ISNUMBER(SEARCH("Free",'Model output'!V30)), ISNUMBER(SEARCH("1 mm",'Model output'!V30)), ISNUMBER(SEARCH("0.1 CM",'Model output'!V30)), ISNUMBER(SEARCH("less than 0.2 mm",'Model output'!V30)), ISNUMBER(SEARCH("less than 0.5 mm",'Model output'!V30)), ISNUMBER(SEARCH("less than 1.0 mm",'Model output'!V30)), ISNUMBER(SEARCH("noted very close",'Model output'!V30)), ISNUMBER(SEARCH("abut",'Model output'!V30)), ISNUMBER(SEARCH("not mentioned",'Model output'!V30)), ISNUMBER(SEARCH("Cannot be assessed",'Model output'!V30)), ISNUMBER(SEARCH("Lymphocyte invasion - present",'Model output'!V30))), "negative", "positive")</f>
        <v>negative</v>
      </c>
      <c r="AE31" s="37"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8" t="str">
        <f t="shared" si="2"/>
        <v>2</v>
      </c>
      <c r="AG31" s="38" t="str">
        <f t="shared" si="3"/>
        <v>0</v>
      </c>
      <c r="AH31" s="38" t="str">
        <f t="shared" si="7"/>
        <v>0</v>
      </c>
      <c r="AI31" s="44" t="str">
        <f t="shared" si="8"/>
        <v>I</v>
      </c>
      <c r="AJ31" s="41" t="s">
        <v>1079</v>
      </c>
      <c r="AK31" s="43" t="s">
        <v>1086</v>
      </c>
      <c r="AL31" s="43" t="s">
        <v>1084</v>
      </c>
      <c r="AM31" s="43" t="s">
        <v>1087</v>
      </c>
      <c r="AN31" s="43" t="s">
        <v>73</v>
      </c>
      <c r="AO31" s="25">
        <f t="shared" ca="1" si="9"/>
        <v>0</v>
      </c>
      <c r="AP31" s="1">
        <f t="shared" si="10"/>
        <v>1</v>
      </c>
      <c r="AQ31" s="1">
        <f t="shared" si="11"/>
        <v>1</v>
      </c>
      <c r="AR31" s="1">
        <f t="shared" si="12"/>
        <v>1</v>
      </c>
      <c r="AS31" s="17">
        <f t="shared" si="4"/>
        <v>1</v>
      </c>
      <c r="AT31" s="1"/>
    </row>
    <row r="32" spans="1:46">
      <c r="A32" t="str">
        <f>'Model output'!A31</f>
        <v>TCGA-BJ-A45E</v>
      </c>
      <c r="B32" s="35">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5"/>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6"/>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AND(ISNUMBER(SEARCH("Uninvolved",'Model output'!V31)),NOT(ISNUMBER(SEARCH("margins involved",'Model output'!V31)))), ISNUMBER(SEARCH("None",'Model output'!V31)), ISNUMBER(SEARCH("Free",'Model output'!V31)), ISNUMBER(SEARCH("1 mm",'Model output'!V31)), ISNUMBER(SEARCH("0.1 CM",'Model output'!V31)), ISNUMBER(SEARCH("less than 0.2 mm",'Model output'!V31)), ISNUMBER(SEARCH("less than 0.5 mm",'Model output'!V31)), ISNUMBER(SEARCH("less than 1.0 mm",'Model output'!V31)), ISNUMBER(SEARCH("noted very close",'Model output'!V31)), ISNUMBER(SEARCH("abut",'Model output'!V31)), ISNUMBER(SEARCH("not mentioned",'Model output'!V31)), ISNUMBER(SEARCH("Cannot be assessed",'Model output'!V31)), ISNUMBER(SEARCH("Lymphocyte invasion - present",'Model output'!V31))), "negative", "positive")</f>
        <v>negative</v>
      </c>
      <c r="AE32" s="37"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8" t="str">
        <f t="shared" si="2"/>
        <v>1a</v>
      </c>
      <c r="AG32" s="38" t="str">
        <f t="shared" si="3"/>
        <v>0</v>
      </c>
      <c r="AH32" s="38" t="str">
        <f t="shared" si="7"/>
        <v>0</v>
      </c>
      <c r="AI32" s="44" t="str">
        <f t="shared" si="8"/>
        <v>I</v>
      </c>
      <c r="AJ32" s="41" t="s">
        <v>1079</v>
      </c>
      <c r="AK32" s="43" t="s">
        <v>695</v>
      </c>
      <c r="AL32" s="43" t="s">
        <v>1084</v>
      </c>
      <c r="AM32" s="43" t="s">
        <v>1087</v>
      </c>
      <c r="AN32" s="43" t="s">
        <v>73</v>
      </c>
      <c r="AO32" s="25">
        <f t="shared" ca="1" si="9"/>
        <v>0</v>
      </c>
      <c r="AP32" s="1">
        <f t="shared" si="10"/>
        <v>1</v>
      </c>
      <c r="AQ32" s="1">
        <f t="shared" si="11"/>
        <v>1</v>
      </c>
      <c r="AR32" s="1">
        <f t="shared" si="12"/>
        <v>1</v>
      </c>
      <c r="AS32" s="17">
        <f t="shared" si="4"/>
        <v>1</v>
      </c>
      <c r="AT32" s="1"/>
    </row>
    <row r="33" spans="1:46">
      <c r="A33" t="str">
        <f>'Model output'!A32</f>
        <v>TCGA-BJ-A45G</v>
      </c>
      <c r="B33" s="35">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5"/>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6"/>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9"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'Model output'!V32="No", AND(ISERROR(SEARCH("Positive",'Model output'!V32)), ISNUMBER(SEARCH("Negative",'Model output'!V32))), AND(ISNUMBER(SEARCH("Uninvolved",'Model output'!V32)),NOT(ISNUMBER(SEARCH("margins involved",'Model output'!V32)))), ISNUMBER(SEARCH("None",'Model output'!V32)), ISNUMBER(SEARCH("Free",'Model output'!V32)), ISNUMBER(SEARCH("1 mm",'Model output'!V32)), ISNUMBER(SEARCH("0.1 CM",'Model output'!V32)), ISNUMBER(SEARCH("less than 0.2 mm",'Model output'!V32)), ISNUMBER(SEARCH("less than 0.5 mm",'Model output'!V32)), ISNUMBER(SEARCH("less than 1.0 mm",'Model output'!V32)), ISNUMBER(SEARCH("noted very close",'Model output'!V32)), ISNUMBER(SEARCH("abut",'Model output'!V32)), ISNUMBER(SEARCH("not mentioned",'Model output'!V32)), ISNUMBER(SEARCH("Cannot be assessed",'Model output'!V32)), ISNUMBER(SEARCH("Lymphocyte invasion - present",'Model output'!V32))), "negative", "positive")</f>
        <v>negative</v>
      </c>
      <c r="AE33" s="37"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8" t="str">
        <f t="shared" si="2"/>
        <v>2</v>
      </c>
      <c r="AG33" s="38" t="str">
        <f t="shared" si="3"/>
        <v>1a</v>
      </c>
      <c r="AH33" s="38" t="str">
        <f t="shared" si="7"/>
        <v>0</v>
      </c>
      <c r="AI33" s="44" t="str">
        <f t="shared" si="8"/>
        <v>I</v>
      </c>
      <c r="AJ33" s="41" t="s">
        <v>1080</v>
      </c>
      <c r="AK33" s="43" t="s">
        <v>1086</v>
      </c>
      <c r="AL33" s="43" t="s">
        <v>695</v>
      </c>
      <c r="AM33" s="43" t="s">
        <v>1087</v>
      </c>
      <c r="AN33" s="43" t="s">
        <v>73</v>
      </c>
      <c r="AO33" s="25">
        <f t="shared" ca="1" si="9"/>
        <v>1</v>
      </c>
      <c r="AP33" s="1">
        <f t="shared" si="10"/>
        <v>1</v>
      </c>
      <c r="AQ33" s="1">
        <f t="shared" si="11"/>
        <v>1</v>
      </c>
      <c r="AR33" s="1">
        <f t="shared" si="12"/>
        <v>1</v>
      </c>
      <c r="AS33" s="17">
        <f t="shared" si="4"/>
        <v>1</v>
      </c>
      <c r="AT33" s="1"/>
    </row>
    <row r="34" spans="1:46">
      <c r="A34" t="str">
        <f>'Model output'!A33</f>
        <v>TCGA-BJ-A45H</v>
      </c>
      <c r="B34" s="35">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5"/>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central</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6"/>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9"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and p.V600E, c.1799T&gt;A (Left)</v>
      </c>
      <c r="AC34" s="1" t="str">
        <f>IF(OR('Model output'!V33="", 'Model output'!V33="No", AND(ISERROR(SEARCH("Positive",'Model output'!V33)), ISNUMBER(SEARCH("Negative",'Model output'!V33))), AND(ISNUMBER(SEARCH("Uninvolved",'Model output'!V33)),NOT(ISNUMBER(SEARCH("margins involved",'Model output'!V33)))), ISNUMBER(SEARCH("None",'Model output'!V33)), ISNUMBER(SEARCH("Free",'Model output'!V33)), ISNUMBER(SEARCH("1 mm",'Model output'!V33)), ISNUMBER(SEARCH("0.1 CM",'Model output'!V33)), ISNUMBER(SEARCH("less than 0.2 mm",'Model output'!V33)), ISNUMBER(SEARCH("less than 0.5 mm",'Model output'!V33)), ISNUMBER(SEARCH("less than 1.0 mm",'Model output'!V33)), ISNUMBER(SEARCH("noted very close",'Model output'!V33)), ISNUMBER(SEARCH("abut",'Model output'!V33)), ISNUMBER(SEARCH("not mentioned",'Model output'!V33)), ISNUMBER(SEARCH("Cannot be assessed",'Model output'!V33)), ISNUMBER(SEARCH("Lymphocyte invasion - present",'Model output'!V33))), "negative", "positive")</f>
        <v>positive</v>
      </c>
      <c r="AE34" s="37"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8" t="str">
        <f t="shared" si="2"/>
        <v>1b</v>
      </c>
      <c r="AG34" s="38" t="str">
        <f t="shared" si="3"/>
        <v>0</v>
      </c>
      <c r="AH34" s="38" t="str">
        <f t="shared" si="7"/>
        <v>0</v>
      </c>
      <c r="AI34" s="44" t="str">
        <f t="shared" si="8"/>
        <v>I</v>
      </c>
      <c r="AJ34" s="41" t="s">
        <v>1078</v>
      </c>
      <c r="AK34" s="43" t="s">
        <v>1082</v>
      </c>
      <c r="AL34" s="43" t="s">
        <v>1087</v>
      </c>
      <c r="AM34" s="43" t="s">
        <v>1087</v>
      </c>
      <c r="AN34" s="43" t="s">
        <v>73</v>
      </c>
      <c r="AO34" s="25">
        <f t="shared" si="9"/>
        <v>1</v>
      </c>
      <c r="AP34" s="1">
        <f t="shared" si="10"/>
        <v>0</v>
      </c>
      <c r="AQ34" s="1">
        <f t="shared" si="11"/>
        <v>1</v>
      </c>
      <c r="AR34" s="1">
        <f t="shared" si="12"/>
        <v>1</v>
      </c>
      <c r="AS34" s="17">
        <f t="shared" si="4"/>
        <v>1</v>
      </c>
      <c r="AT34" s="1"/>
    </row>
    <row r="35" spans="1:46">
      <c r="A35" t="str">
        <f>'Model output'!A34</f>
        <v>TCGA-BJ-A45I</v>
      </c>
      <c r="B35" s="35">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5"/>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6"/>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9"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1" t="str">
        <f>IF(OR('Model output'!V34="", 'Model output'!V34="No", AND(ISERROR(SEARCH("Positive",'Model output'!V34)), ISNUMBER(SEARCH("Negative",'Model output'!V34))), AND(ISNUMBER(SEARCH("Uninvolved",'Model output'!V34)),NOT(ISNUMBER(SEARCH("margins involved",'Model output'!V34)))), ISNUMBER(SEARCH("None",'Model output'!V34)), ISNUMBER(SEARCH("Free",'Model output'!V34)), ISNUMBER(SEARCH("1 mm",'Model output'!V34)), ISNUMBER(SEARCH("0.1 CM",'Model output'!V34)), ISNUMBER(SEARCH("less than 0.2 mm",'Model output'!V34)), ISNUMBER(SEARCH("less than 0.5 mm",'Model output'!V34)), ISNUMBER(SEARCH("less than 1.0 mm",'Model output'!V34)), ISNUMBER(SEARCH("noted very close",'Model output'!V34)), ISNUMBER(SEARCH("abut",'Model output'!V34)), ISNUMBER(SEARCH("not mentioned",'Model output'!V34)), ISNUMBER(SEARCH("Cannot be assessed",'Model output'!V34)), ISNUMBER(SEARCH("Lymphocyte invasion - present",'Model output'!V34))), "negative", "positive")</f>
        <v>positive</v>
      </c>
      <c r="AE35" s="37"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8" t="str">
        <f t="shared" si="2"/>
        <v>2</v>
      </c>
      <c r="AG35" s="38" t="str">
        <f t="shared" si="3"/>
        <v>0</v>
      </c>
      <c r="AH35" s="38" t="str">
        <f t="shared" si="7"/>
        <v>0</v>
      </c>
      <c r="AI35" s="44" t="str">
        <f t="shared" si="8"/>
        <v>I</v>
      </c>
      <c r="AJ35" s="41" t="s">
        <v>1078</v>
      </c>
      <c r="AK35" s="43" t="s">
        <v>1082</v>
      </c>
      <c r="AL35" s="43" t="s">
        <v>1084</v>
      </c>
      <c r="AM35" s="43" t="s">
        <v>1087</v>
      </c>
      <c r="AN35" s="43" t="s">
        <v>73</v>
      </c>
      <c r="AO35" s="25">
        <f t="shared" si="9"/>
        <v>1</v>
      </c>
      <c r="AP35" s="1">
        <f t="shared" si="10"/>
        <v>0</v>
      </c>
      <c r="AQ35" s="1">
        <f t="shared" si="11"/>
        <v>1</v>
      </c>
      <c r="AR35" s="1">
        <f t="shared" si="12"/>
        <v>1</v>
      </c>
      <c r="AS35" s="17">
        <f t="shared" si="4"/>
        <v>1</v>
      </c>
      <c r="AT35" s="1"/>
    </row>
    <row r="36" spans="1:46">
      <c r="A36" t="str">
        <f>'Model output'!A35</f>
        <v>TCGA-BJ-A45J</v>
      </c>
      <c r="B36" s="35">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5"/>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Not mentioned</v>
      </c>
      <c r="P36" t="str">
        <f>IF('Model output'!N35="","",'Model output'!N35)</f>
        <v>0.3 cm</v>
      </c>
      <c r="Q36" t="str">
        <f t="shared" si="6"/>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Not mentioned</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(p.V600E, c.099T&gt;A)']</v>
      </c>
      <c r="AC36" s="1" t="str">
        <f>IF(OR('Model output'!V35="", 'Model output'!V35="No", AND(ISERROR(SEARCH("Positive",'Model output'!V35)), ISNUMBER(SEARCH("Negative",'Model output'!V35))), AND(ISNUMBER(SEARCH("Uninvolved",'Model output'!V35)),NOT(ISNUMBER(SEARCH("margins involved",'Model output'!V35)))), ISNUMBER(SEARCH("None",'Model output'!V35)), ISNUMBER(SEARCH("Free",'Model output'!V35)), ISNUMBER(SEARCH("1 mm",'Model output'!V35)), ISNUMBER(SEARCH("0.1 CM",'Model output'!V35)), ISNUMBER(SEARCH("less than 0.2 mm",'Model output'!V35)), ISNUMBER(SEARCH("less than 0.5 mm",'Model output'!V35)), ISNUMBER(SEARCH("less than 1.0 mm",'Model output'!V35)), ISNUMBER(SEARCH("noted very close",'Model output'!V35)), ISNUMBER(SEARCH("abut",'Model output'!V35)), ISNUMBER(SEARCH("not mentioned",'Model output'!V35)), ISNUMBER(SEARCH("Cannot be assessed",'Model output'!V35)), ISNUMBER(SEARCH("Lymphocyte invasion - present",'Model output'!V35))), "negative", "positive")</f>
        <v>negative</v>
      </c>
      <c r="AE36" s="37"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8" t="str">
        <f t="shared" si="2"/>
        <v>1a</v>
      </c>
      <c r="AG36" s="38" t="str">
        <f t="shared" si="3"/>
        <v>1a</v>
      </c>
      <c r="AH36" s="38" t="str">
        <f t="shared" si="7"/>
        <v>0</v>
      </c>
      <c r="AI36" s="44" t="str">
        <f t="shared" si="8"/>
        <v>I</v>
      </c>
      <c r="AJ36" s="41" t="s">
        <v>1080</v>
      </c>
      <c r="AK36" s="43" t="s">
        <v>695</v>
      </c>
      <c r="AL36" s="43" t="s">
        <v>695</v>
      </c>
      <c r="AM36" s="43" t="s">
        <v>1087</v>
      </c>
      <c r="AN36" s="43" t="s">
        <v>73</v>
      </c>
      <c r="AO36" s="25">
        <f t="shared" ca="1" si="9"/>
        <v>1</v>
      </c>
      <c r="AP36" s="1">
        <f t="shared" si="10"/>
        <v>1</v>
      </c>
      <c r="AQ36" s="1">
        <f t="shared" si="11"/>
        <v>1</v>
      </c>
      <c r="AR36" s="1">
        <f t="shared" si="12"/>
        <v>1</v>
      </c>
      <c r="AS36" s="17">
        <f t="shared" si="4"/>
        <v>1</v>
      </c>
      <c r="AT36" s="1"/>
    </row>
    <row r="37" spans="1:46">
      <c r="A37" t="str">
        <f>'Model output'!A36</f>
        <v>TCGA-BJ-A45K</v>
      </c>
      <c r="B37" s="35">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5"/>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 non-encapsulated</v>
      </c>
      <c r="O37" t="str">
        <f>IF('Model output'!M36="","",'Model output'!M36)</f>
        <v/>
      </c>
      <c r="P37" t="str">
        <f>IF('Model output'!N36="","",'Model output'!N36)</f>
        <v>2.3 cm</v>
      </c>
      <c r="Q37" t="str">
        <f t="shared" si="6"/>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'Model output'!V36="No", AND(ISERROR(SEARCH("Positive",'Model output'!V36)), ISNUMBER(SEARCH("Negative",'Model output'!V36))), AND(ISNUMBER(SEARCH("Uninvolved",'Model output'!V36)),NOT(ISNUMBER(SEARCH("margins involved",'Model output'!V36)))), ISNUMBER(SEARCH("None",'Model output'!V36)), ISNUMBER(SEARCH("Free",'Model output'!V36)), ISNUMBER(SEARCH("1 mm",'Model output'!V36)), ISNUMBER(SEARCH("0.1 CM",'Model output'!V36)), ISNUMBER(SEARCH("less than 0.2 mm",'Model output'!V36)), ISNUMBER(SEARCH("less than 0.5 mm",'Model output'!V36)), ISNUMBER(SEARCH("less than 1.0 mm",'Model output'!V36)), ISNUMBER(SEARCH("noted very close",'Model output'!V36)), ISNUMBER(SEARCH("abut",'Model output'!V36)), ISNUMBER(SEARCH("not mentioned",'Model output'!V36)), ISNUMBER(SEARCH("Cannot be assessed",'Model output'!V36)), ISNUMBER(SEARCH("Lymphocyte invasion - present",'Model output'!V36))), "negative", "positive")</f>
        <v>negative</v>
      </c>
      <c r="AE37" s="37"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8" t="str">
        <f t="shared" si="2"/>
        <v>2</v>
      </c>
      <c r="AG37" s="38" t="str">
        <f t="shared" si="3"/>
        <v>0</v>
      </c>
      <c r="AH37" s="38" t="str">
        <f t="shared" si="7"/>
        <v>0</v>
      </c>
      <c r="AI37" s="44" t="str">
        <f t="shared" si="8"/>
        <v>I</v>
      </c>
      <c r="AJ37" s="41" t="s">
        <v>1079</v>
      </c>
      <c r="AK37" s="43" t="s">
        <v>1086</v>
      </c>
      <c r="AL37" s="43" t="s">
        <v>1084</v>
      </c>
      <c r="AM37" s="43" t="s">
        <v>1087</v>
      </c>
      <c r="AN37" s="43" t="s">
        <v>73</v>
      </c>
      <c r="AO37" s="25">
        <f t="shared" ca="1" si="9"/>
        <v>1</v>
      </c>
      <c r="AP37" s="1">
        <f t="shared" si="10"/>
        <v>1</v>
      </c>
      <c r="AQ37" s="1">
        <f t="shared" si="11"/>
        <v>1</v>
      </c>
      <c r="AR37" s="1">
        <f t="shared" si="12"/>
        <v>1</v>
      </c>
      <c r="AS37" s="17">
        <f t="shared" si="4"/>
        <v>1</v>
      </c>
      <c r="AT37" s="1"/>
    </row>
    <row r="38" spans="1:46">
      <c r="A38" t="str">
        <f>'Model output'!A37</f>
        <v>TCGA-BJ-A4O8</v>
      </c>
      <c r="B38" s="35">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5"/>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
      </c>
      <c r="P38" t="str">
        <f>IF('Model output'!N37="","",'Model output'!N37)</f>
        <v>1.5 cm</v>
      </c>
      <c r="Q38" t="str">
        <f t="shared" si="6"/>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1" t="str">
        <f>IF(OR('Model output'!V37="", 'Model output'!V37="No", AND(ISERROR(SEARCH("Positive",'Model output'!V37)), ISNUMBER(SEARCH("Negative",'Model output'!V37))), AND(ISNUMBER(SEARCH("Uninvolved",'Model output'!V37)),NOT(ISNUMBER(SEARCH("margins involved",'Model output'!V37)))), ISNUMBER(SEARCH("None",'Model output'!V37)), ISNUMBER(SEARCH("Free",'Model output'!V37)), ISNUMBER(SEARCH("1 mm",'Model output'!V37)), ISNUMBER(SEARCH("0.1 CM",'Model output'!V37)), ISNUMBER(SEARCH("less than 0.2 mm",'Model output'!V37)), ISNUMBER(SEARCH("less than 0.5 mm",'Model output'!V37)), ISNUMBER(SEARCH("less than 1.0 mm",'Model output'!V37)), ISNUMBER(SEARCH("noted very close",'Model output'!V37)), ISNUMBER(SEARCH("abut",'Model output'!V37)), ISNUMBER(SEARCH("not mentioned",'Model output'!V37)), ISNUMBER(SEARCH("Cannot be assessed",'Model output'!V37)), ISNUMBER(SEARCH("Lymphocyte invasion - present",'Model output'!V37))), "negative", "positive")</f>
        <v>negative</v>
      </c>
      <c r="AE38" s="37"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8" t="str">
        <f t="shared" si="2"/>
        <v>1b</v>
      </c>
      <c r="AG38" s="38" t="str">
        <f t="shared" si="3"/>
        <v>1a</v>
      </c>
      <c r="AH38" s="38" t="str">
        <f t="shared" si="7"/>
        <v>0</v>
      </c>
      <c r="AI38" s="44" t="str">
        <f t="shared" si="8"/>
        <v>I</v>
      </c>
      <c r="AJ38" s="41" t="s">
        <v>1080</v>
      </c>
      <c r="AK38" s="43" t="s">
        <v>1083</v>
      </c>
      <c r="AL38" s="43" t="s">
        <v>695</v>
      </c>
      <c r="AM38" s="43" t="s">
        <v>1087</v>
      </c>
      <c r="AN38" s="43" t="s">
        <v>73</v>
      </c>
      <c r="AO38" s="25">
        <f t="shared" ca="1" si="9"/>
        <v>1</v>
      </c>
      <c r="AP38" s="1">
        <f t="shared" si="10"/>
        <v>1</v>
      </c>
      <c r="AQ38" s="1">
        <f t="shared" si="11"/>
        <v>1</v>
      </c>
      <c r="AR38" s="1">
        <f t="shared" si="12"/>
        <v>1</v>
      </c>
      <c r="AS38" s="17">
        <f t="shared" si="4"/>
        <v>1</v>
      </c>
      <c r="AT38" s="1"/>
    </row>
    <row r="39" spans="1:46">
      <c r="A39" t="str">
        <f>'Model output'!A38</f>
        <v>TCGA-BJ-A4O9</v>
      </c>
      <c r="B39" s="35">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5"/>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6"/>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mutation (p.V600E, C,1799T&gt;A)</v>
      </c>
      <c r="AC39" s="1" t="str">
        <f>IF(OR('Model output'!V38="", 'Model output'!V38="No", AND(ISERROR(SEARCH("Positive",'Model output'!V38)), ISNUMBER(SEARCH("Negative",'Model output'!V38))), AND(ISNUMBER(SEARCH("Uninvolved",'Model output'!V38)),NOT(ISNUMBER(SEARCH("margins involved",'Model output'!V38)))), ISNUMBER(SEARCH("None",'Model output'!V38)), ISNUMBER(SEARCH("Free",'Model output'!V38)), ISNUMBER(SEARCH("1 mm",'Model output'!V38)), ISNUMBER(SEARCH("0.1 CM",'Model output'!V38)), ISNUMBER(SEARCH("less than 0.2 mm",'Model output'!V38)), ISNUMBER(SEARCH("less than 0.5 mm",'Model output'!V38)), ISNUMBER(SEARCH("less than 1.0 mm",'Model output'!V38)), ISNUMBER(SEARCH("noted very close",'Model output'!V38)), ISNUMBER(SEARCH("abut",'Model output'!V38)), ISNUMBER(SEARCH("not mentioned",'Model output'!V38)), ISNUMBER(SEARCH("Cannot be assessed",'Model output'!V38)), ISNUMBER(SEARCH("Lymphocyte invasion - present",'Model output'!V38))), "negative", "positive")</f>
        <v>negative</v>
      </c>
      <c r="AE39" s="37"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8" t="str">
        <f t="shared" si="2"/>
        <v>2</v>
      </c>
      <c r="AG39" s="38" t="str">
        <f t="shared" si="3"/>
        <v>0</v>
      </c>
      <c r="AH39" s="38" t="str">
        <f t="shared" si="7"/>
        <v>0</v>
      </c>
      <c r="AI39" s="44" t="str">
        <f t="shared" si="8"/>
        <v>I</v>
      </c>
      <c r="AJ39" s="41" t="s">
        <v>1079</v>
      </c>
      <c r="AK39" s="43" t="s">
        <v>1086</v>
      </c>
      <c r="AL39" s="43" t="s">
        <v>1084</v>
      </c>
      <c r="AM39" s="43" t="s">
        <v>1087</v>
      </c>
      <c r="AN39" s="43" t="s">
        <v>73</v>
      </c>
      <c r="AO39" s="25">
        <f t="shared" ca="1" si="9"/>
        <v>1</v>
      </c>
      <c r="AP39" s="1">
        <f t="shared" si="10"/>
        <v>1</v>
      </c>
      <c r="AQ39" s="1">
        <f t="shared" si="11"/>
        <v>1</v>
      </c>
      <c r="AR39" s="1">
        <f t="shared" si="12"/>
        <v>1</v>
      </c>
      <c r="AS39" s="17">
        <f t="shared" si="4"/>
        <v>1</v>
      </c>
      <c r="AT39" s="1"/>
    </row>
    <row r="40" spans="1:46">
      <c r="A40" t="str">
        <f>'Model output'!A39</f>
        <v>TCGA-DE-A0Y2</v>
      </c>
      <c r="B40" s="35">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5"/>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x 2.2 x 1.3 cm</v>
      </c>
      <c r="Q40" t="str">
        <f t="shared" si="6"/>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Not mentioned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Yes</v>
      </c>
      <c r="AB40" t="str">
        <f>IF(AA40&lt;&gt;"Yes","",IF(OR('Model output'!U39="",ISNUMBER(SEARCH("Not identified",'Model output'!U39))),"",'Model output'!U39))</f>
        <v>Not mentioned</v>
      </c>
      <c r="AC40" s="1" t="str">
        <f>IF(OR('Model output'!V39="", 'Model output'!V39="No", AND(ISERROR(SEARCH("Positive",'Model output'!V39)), ISNUMBER(SEARCH("Negative",'Model output'!V39))), AND(ISNUMBER(SEARCH("Uninvolved",'Model output'!V39)),NOT(ISNUMBER(SEARCH("margins involved",'Model output'!V39)))), ISNUMBER(SEARCH("None",'Model output'!V39)), ISNUMBER(SEARCH("Free",'Model output'!V39)), ISNUMBER(SEARCH("1 mm",'Model output'!V39)), ISNUMBER(SEARCH("0.1 CM",'Model output'!V39)), ISNUMBER(SEARCH("less than 0.2 mm",'Model output'!V39)), ISNUMBER(SEARCH("less than 0.5 mm",'Model output'!V39)), ISNUMBER(SEARCH("less than 1.0 mm",'Model output'!V39)), ISNUMBER(SEARCH("noted very close",'Model output'!V39)), ISNUMBER(SEARCH("abut",'Model output'!V39)), ISNUMBER(SEARCH("not mentioned",'Model output'!V39)), ISNUMBER(SEARCH("Cannot be assessed",'Model output'!V39)), ISNUMBER(SEARCH("Lymphocyte invasion - present",'Model output'!V39))), "negative", "positive")</f>
        <v>negative</v>
      </c>
      <c r="AE40" s="37"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8" t="str">
        <f t="shared" si="2"/>
        <v>2</v>
      </c>
      <c r="AG40" s="38" t="str">
        <f t="shared" si="3"/>
        <v>1b</v>
      </c>
      <c r="AH40" s="38" t="str">
        <f t="shared" si="7"/>
        <v>0</v>
      </c>
      <c r="AI40" s="44" t="str">
        <f t="shared" si="8"/>
        <v>I</v>
      </c>
      <c r="AJ40" s="41" t="s">
        <v>1080</v>
      </c>
      <c r="AK40" s="43" t="s">
        <v>1086</v>
      </c>
      <c r="AL40" s="43" t="s">
        <v>695</v>
      </c>
      <c r="AM40" s="43" t="s">
        <v>1087</v>
      </c>
      <c r="AN40" s="43" t="s">
        <v>73</v>
      </c>
      <c r="AO40" s="25">
        <f t="shared" ca="1" si="9"/>
        <v>1</v>
      </c>
      <c r="AP40" s="1">
        <f t="shared" si="10"/>
        <v>1</v>
      </c>
      <c r="AQ40" s="1">
        <f t="shared" si="11"/>
        <v>0</v>
      </c>
      <c r="AR40" s="1">
        <f t="shared" si="12"/>
        <v>1</v>
      </c>
      <c r="AS40" s="17">
        <f t="shared" si="4"/>
        <v>1</v>
      </c>
      <c r="AT40" s="1"/>
    </row>
    <row r="41" spans="1:46">
      <c r="A41" t="str">
        <f>'Model output'!A40</f>
        <v>TCGA-DE-A2OL</v>
      </c>
      <c r="B41" s="35">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5"/>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v>
      </c>
      <c r="O41" t="str">
        <f>IF('Model output'!M40="","",'Model output'!M40)</f>
        <v>follicular variant, encapsulated</v>
      </c>
      <c r="P41" t="str">
        <f>IF('Model output'!N40="","",'Model output'!N40)</f>
        <v>2.9 cm</v>
      </c>
      <c r="Q41" t="str">
        <f t="shared" si="6"/>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'Model output'!V40="No", AND(ISERROR(SEARCH("Positive",'Model output'!V40)), ISNUMBER(SEARCH("Negative",'Model output'!V40))), AND(ISNUMBER(SEARCH("Uninvolved",'Model output'!V40)),NOT(ISNUMBER(SEARCH("margins involved",'Model output'!V40)))), ISNUMBER(SEARCH("None",'Model output'!V40)), ISNUMBER(SEARCH("Free",'Model output'!V40)), ISNUMBER(SEARCH("1 mm",'Model output'!V40)), ISNUMBER(SEARCH("0.1 CM",'Model output'!V40)), ISNUMBER(SEARCH("less than 0.2 mm",'Model output'!V40)), ISNUMBER(SEARCH("less than 0.5 mm",'Model output'!V40)), ISNUMBER(SEARCH("less than 1.0 mm",'Model output'!V40)), ISNUMBER(SEARCH("noted very close",'Model output'!V40)), ISNUMBER(SEARCH("abut",'Model output'!V40)), ISNUMBER(SEARCH("not mentioned",'Model output'!V40)), ISNUMBER(SEARCH("Cannot be assessed",'Model output'!V40)), ISNUMBER(SEARCH("Lymphocyte invasion - present",'Model output'!V40))), "negative", "positive")</f>
        <v>negative</v>
      </c>
      <c r="AE41" s="37"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8" t="str">
        <f t="shared" si="2"/>
        <v>2</v>
      </c>
      <c r="AG41" s="38" t="str">
        <f t="shared" si="3"/>
        <v>0</v>
      </c>
      <c r="AH41" s="38" t="str">
        <f t="shared" si="7"/>
        <v>0</v>
      </c>
      <c r="AI41" s="44" t="str">
        <f t="shared" si="8"/>
        <v>I</v>
      </c>
      <c r="AJ41" s="41" t="s">
        <v>1079</v>
      </c>
      <c r="AK41" s="43" t="s">
        <v>1086</v>
      </c>
      <c r="AL41" s="43" t="s">
        <v>1087</v>
      </c>
      <c r="AM41" s="43" t="s">
        <v>1087</v>
      </c>
      <c r="AN41" s="43" t="s">
        <v>73</v>
      </c>
      <c r="AO41" s="25">
        <f t="shared" ca="1" si="9"/>
        <v>1</v>
      </c>
      <c r="AP41" s="1">
        <f t="shared" si="10"/>
        <v>1</v>
      </c>
      <c r="AQ41" s="1">
        <f t="shared" si="11"/>
        <v>1</v>
      </c>
      <c r="AR41" s="1">
        <f t="shared" si="12"/>
        <v>1</v>
      </c>
      <c r="AS41" s="17">
        <f t="shared" si="4"/>
        <v>1</v>
      </c>
      <c r="AT41" s="1"/>
    </row>
    <row r="42" spans="1:46">
      <c r="A42" t="str">
        <f>'Model output'!A41</f>
        <v>TCGA-DE-A3KN</v>
      </c>
      <c r="B42" s="35">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5"/>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cm="1">
        <f t="array" ref="K42">IF(COUNT(FIND({0,1,2,3,4,5,6,7,8,9},'Model output'!K41))&gt;0,'Model output'!K41,"")</f>
        <v>0.6</v>
      </c>
      <c r="L42" s="8" t="str">
        <f t="shared" si="1"/>
        <v>0.6</v>
      </c>
      <c r="M42" cm="1">
        <f t="array" ref="M42">IF(L42="","",IF(ISNUMBER(SEARCH("cm",L42)),MAX(VALUE(SUBSTITUTE(_xlfn.FILTERXML("&lt;t&gt;&lt;s&gt;"&amp;SUBSTITUTE(L42,",","&lt;/s&gt;&lt;s&gt;")&amp;"&lt;/s&gt;&lt;/t&gt;","//s"),"cm",""))),MAX(VALUE(SUBSTITUTE(_xlfn.FILTERXML("&lt;t&gt;&lt;s&gt;"&amp;SUBSTITUTE(L42,",","&lt;/s&gt;&lt;s&gt;")&amp;"&lt;/s&gt;&lt;/t&gt;","//s"),"mm","")))/10))</f>
        <v>0.06</v>
      </c>
      <c r="N42" t="str">
        <f>IF('Model output'!L41="","",'Model output'!L41)</f>
        <v>papillary carcinoma of thyroid</v>
      </c>
      <c r="O42" t="str">
        <f>IF('Model output'!M41="","",'Model output'!M41)</f>
        <v>mixed follicular and papillary variants</v>
      </c>
      <c r="P42" t="str">
        <f>IF('Model output'!N41="","",'Model output'!N41)</f>
        <v>4.5 cm</v>
      </c>
      <c r="Q42" t="str">
        <f t="shared" si="6"/>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'Model output'!V41="No", AND(ISERROR(SEARCH("Positive",'Model output'!V41)), ISNUMBER(SEARCH("Negative",'Model output'!V41))), AND(ISNUMBER(SEARCH("Uninvolved",'Model output'!V41)),NOT(ISNUMBER(SEARCH("margins involved",'Model output'!V41)))), ISNUMBER(SEARCH("None",'Model output'!V41)), ISNUMBER(SEARCH("Free",'Model output'!V41)), ISNUMBER(SEARCH("1 mm",'Model output'!V41)), ISNUMBER(SEARCH("0.1 CM",'Model output'!V41)), ISNUMBER(SEARCH("less than 0.2 mm",'Model output'!V41)), ISNUMBER(SEARCH("less than 0.5 mm",'Model output'!V41)), ISNUMBER(SEARCH("less than 1.0 mm",'Model output'!V41)), ISNUMBER(SEARCH("noted very close",'Model output'!V41)), ISNUMBER(SEARCH("abut",'Model output'!V41)), ISNUMBER(SEARCH("not mentioned",'Model output'!V41)), ISNUMBER(SEARCH("Cannot be assessed",'Model output'!V41)), ISNUMBER(SEARCH("Lymphocyte invasion - present",'Model output'!V41))), "negative", "positive")</f>
        <v>negative</v>
      </c>
      <c r="AE42" s="37"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8" t="str">
        <f t="shared" si="2"/>
        <v>3a</v>
      </c>
      <c r="AG42" s="38" t="str">
        <f t="shared" si="3"/>
        <v>1a</v>
      </c>
      <c r="AH42" s="38" t="str">
        <f t="shared" si="7"/>
        <v>0</v>
      </c>
      <c r="AI42" s="44" t="str">
        <f t="shared" si="8"/>
        <v>I</v>
      </c>
      <c r="AJ42" s="41" t="s">
        <v>1080</v>
      </c>
      <c r="AK42" s="43" t="s">
        <v>1088</v>
      </c>
      <c r="AL42" s="43" t="s">
        <v>695</v>
      </c>
      <c r="AM42" s="43" t="s">
        <v>1087</v>
      </c>
      <c r="AN42" s="43" t="s">
        <v>73</v>
      </c>
      <c r="AO42" s="25">
        <f t="shared" ca="1" si="9"/>
        <v>1</v>
      </c>
      <c r="AP42" s="1">
        <f t="shared" si="10"/>
        <v>1</v>
      </c>
      <c r="AQ42" s="1">
        <f t="shared" si="11"/>
        <v>1</v>
      </c>
      <c r="AR42" s="1">
        <f t="shared" si="12"/>
        <v>1</v>
      </c>
      <c r="AS42" s="17">
        <f t="shared" si="4"/>
        <v>1</v>
      </c>
      <c r="AT42" s="1"/>
    </row>
    <row r="43" spans="1:46">
      <c r="A43" t="str">
        <f>'Model output'!A42</f>
        <v>TCGA-DE-A4M9</v>
      </c>
      <c r="B43" s="35">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5"/>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6"/>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A6, 12, 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9"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Yes</v>
      </c>
      <c r="AB43" t="str">
        <f>IF(AA43&lt;&gt;"Yes","",IF(OR('Model output'!U42="",ISNUMBER(SEARCH("Not identified",'Model output'!U42))),"",'Model output'!U42))</f>
        <v/>
      </c>
      <c r="AC43" s="1" t="str">
        <f>IF(OR('Model output'!V42="", 'Model output'!V42="No", AND(ISERROR(SEARCH("Positive",'Model output'!V42)), ISNUMBER(SEARCH("Negative",'Model output'!V42))), AND(ISNUMBER(SEARCH("Uninvolved",'Model output'!V42)),NOT(ISNUMBER(SEARCH("margins involved",'Model output'!V42)))), ISNUMBER(SEARCH("None",'Model output'!V42)), ISNUMBER(SEARCH("Free",'Model output'!V42)), ISNUMBER(SEARCH("1 mm",'Model output'!V42)), ISNUMBER(SEARCH("0.1 CM",'Model output'!V42)), ISNUMBER(SEARCH("less than 0.2 mm",'Model output'!V42)), ISNUMBER(SEARCH("less than 0.5 mm",'Model output'!V42)), ISNUMBER(SEARCH("less than 1.0 mm",'Model output'!V42)), ISNUMBER(SEARCH("noted very close",'Model output'!V42)), ISNUMBER(SEARCH("abut",'Model output'!V42)), ISNUMBER(SEARCH("not mentioned",'Model output'!V42)), ISNUMBER(SEARCH("Cannot be assessed",'Model output'!V42)), ISNUMBER(SEARCH("Lymphocyte invasion - present",'Model output'!V42))), "negative", "positive")</f>
        <v>positive</v>
      </c>
      <c r="AE43" s="37"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8" t="str">
        <f t="shared" si="2"/>
        <v>2</v>
      </c>
      <c r="AG43" s="38" t="str">
        <f t="shared" si="3"/>
        <v>0</v>
      </c>
      <c r="AH43" s="38" t="str">
        <f t="shared" si="7"/>
        <v>0</v>
      </c>
      <c r="AI43" s="44" t="str">
        <f t="shared" si="8"/>
        <v>I</v>
      </c>
      <c r="AJ43" s="41" t="s">
        <v>1078</v>
      </c>
      <c r="AK43" s="43" t="s">
        <v>1086</v>
      </c>
      <c r="AL43" s="43" t="s">
        <v>1087</v>
      </c>
      <c r="AM43" s="43" t="s">
        <v>1087</v>
      </c>
      <c r="AN43" s="43" t="s">
        <v>73</v>
      </c>
      <c r="AO43" s="25">
        <f t="shared" si="9"/>
        <v>1</v>
      </c>
      <c r="AP43" s="1">
        <f t="shared" si="10"/>
        <v>1</v>
      </c>
      <c r="AQ43" s="1">
        <f t="shared" si="11"/>
        <v>1</v>
      </c>
      <c r="AR43" s="1">
        <f t="shared" si="12"/>
        <v>1</v>
      </c>
      <c r="AS43" s="17">
        <f t="shared" si="4"/>
        <v>1</v>
      </c>
      <c r="AT43" s="1"/>
    </row>
    <row r="44" spans="1:46">
      <c r="A44" t="str">
        <f>'Model output'!A43</f>
        <v>TCGA-DE-A4MA</v>
      </c>
      <c r="B44" s="35">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5"/>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7</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1</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 usual type</v>
      </c>
      <c r="O44" t="str">
        <f>IF('Model output'!M43="","",'Model output'!M43)</f>
        <v>with focal oncocytic cytoplasmic features</v>
      </c>
      <c r="P44" t="str">
        <f>IF('Model output'!N43="","",'Model output'!N43)</f>
        <v>4.2 cm</v>
      </c>
      <c r="Q44" t="str">
        <f t="shared" si="6"/>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AND(ISNUMBER(SEARCH("Uninvolved",'Model output'!V43)),NOT(ISNUMBER(SEARCH("margins involved",'Model output'!V43)))), ISNUMBER(SEARCH("None",'Model output'!V43)), ISNUMBER(SEARCH("Free",'Model output'!V43)), ISNUMBER(SEARCH("1 mm",'Model output'!V43)), ISNUMBER(SEARCH("0.1 CM",'Model output'!V43)), ISNUMBER(SEARCH("less than 0.2 mm",'Model output'!V43)), ISNUMBER(SEARCH("less than 0.5 mm",'Model output'!V43)), ISNUMBER(SEARCH("less than 1.0 mm",'Model output'!V43)), ISNUMBER(SEARCH("noted very close",'Model output'!V43)), ISNUMBER(SEARCH("abut",'Model output'!V43)), ISNUMBER(SEARCH("not mentioned",'Model output'!V43)), ISNUMBER(SEARCH("Cannot be assessed",'Model output'!V43)), ISNUMBER(SEARCH("Lymphocyte invasion - present",'Model output'!V43))), "negative", "positive")</f>
        <v>negative</v>
      </c>
      <c r="AE44" s="37"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8" t="str">
        <f t="shared" si="2"/>
        <v>3a</v>
      </c>
      <c r="AG44" s="38" t="str">
        <f t="shared" si="3"/>
        <v>1a</v>
      </c>
      <c r="AH44" s="38" t="str">
        <f t="shared" si="7"/>
        <v>0</v>
      </c>
      <c r="AI44" s="44" t="str">
        <f t="shared" si="8"/>
        <v>I</v>
      </c>
      <c r="AJ44" s="41" t="s">
        <v>1080</v>
      </c>
      <c r="AK44" s="43" t="s">
        <v>1088</v>
      </c>
      <c r="AL44" s="43" t="s">
        <v>695</v>
      </c>
      <c r="AM44" s="43" t="s">
        <v>1087</v>
      </c>
      <c r="AN44" s="43" t="s">
        <v>73</v>
      </c>
      <c r="AO44" s="25">
        <f t="shared" ca="1" si="9"/>
        <v>1</v>
      </c>
      <c r="AP44" s="1">
        <f t="shared" si="10"/>
        <v>1</v>
      </c>
      <c r="AQ44" s="1">
        <f t="shared" si="11"/>
        <v>1</v>
      </c>
      <c r="AR44" s="1">
        <f t="shared" si="12"/>
        <v>1</v>
      </c>
      <c r="AS44" s="17">
        <f t="shared" si="4"/>
        <v>1</v>
      </c>
      <c r="AT44" s="1"/>
    </row>
    <row r="45" spans="1:46">
      <c r="A45" t="str">
        <f>'Model output'!A44</f>
        <v>TCGA-DE-A4MC</v>
      </c>
      <c r="B45" s="35">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X</v>
      </c>
      <c r="F45" t="str">
        <f t="shared" si="5"/>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6"/>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No</v>
      </c>
      <c r="AB45" t="str">
        <f>IF(AA45&lt;&gt;"Yes","",IF(OR('Model output'!U44="",ISNUMBER(SEARCH("Not identified",'Model output'!U44))),"",'Model output'!U44))</f>
        <v/>
      </c>
      <c r="AC45" s="1" t="str">
        <f>IF(OR('Model output'!V44="", 'Model output'!V44="No", AND(ISERROR(SEARCH("Positive",'Model output'!V44)), ISNUMBER(SEARCH("Negative",'Model output'!V44))), AND(ISNUMBER(SEARCH("Uninvolved",'Model output'!V44)),NOT(ISNUMBER(SEARCH("margins involved",'Model output'!V44)))), ISNUMBER(SEARCH("None",'Model output'!V44)), ISNUMBER(SEARCH("Free",'Model output'!V44)), ISNUMBER(SEARCH("1 mm",'Model output'!V44)), ISNUMBER(SEARCH("0.1 CM",'Model output'!V44)), ISNUMBER(SEARCH("less than 0.2 mm",'Model output'!V44)), ISNUMBER(SEARCH("less than 0.5 mm",'Model output'!V44)), ISNUMBER(SEARCH("less than 1.0 mm",'Model output'!V44)), ISNUMBER(SEARCH("noted very close",'Model output'!V44)), ISNUMBER(SEARCH("abut",'Model output'!V44)), ISNUMBER(SEARCH("not mentioned",'Model output'!V44)), ISNUMBER(SEARCH("Cannot be assessed",'Model output'!V44)), ISNUMBER(SEARCH("Lymphocyte invasion - present",'Model output'!V44))), "negative", "positive")</f>
        <v>negative</v>
      </c>
      <c r="AE45" s="37"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8" t="str">
        <f t="shared" si="2"/>
        <v>2</v>
      </c>
      <c r="AG45" s="38" t="str">
        <f t="shared" si="3"/>
        <v>1b</v>
      </c>
      <c r="AH45" s="38" t="str">
        <f t="shared" si="7"/>
        <v>0</v>
      </c>
      <c r="AI45" s="44" t="str">
        <f t="shared" si="8"/>
        <v>I</v>
      </c>
      <c r="AJ45" s="41" t="s">
        <v>1080</v>
      </c>
      <c r="AK45" s="43" t="s">
        <v>1086</v>
      </c>
      <c r="AL45" s="43" t="s">
        <v>1083</v>
      </c>
      <c r="AM45" s="43" t="s">
        <v>1084</v>
      </c>
      <c r="AN45" s="43" t="s">
        <v>73</v>
      </c>
      <c r="AO45" s="25">
        <f t="shared" ca="1" si="9"/>
        <v>1</v>
      </c>
      <c r="AP45" s="1">
        <f t="shared" si="10"/>
        <v>1</v>
      </c>
      <c r="AQ45" s="1">
        <f t="shared" si="11"/>
        <v>1</v>
      </c>
      <c r="AR45" s="1">
        <f t="shared" si="12"/>
        <v>1</v>
      </c>
      <c r="AS45" s="17">
        <f t="shared" si="4"/>
        <v>1</v>
      </c>
      <c r="AT45" s="1"/>
    </row>
    <row r="46" spans="1:46">
      <c r="A46" t="str">
        <f>'Model output'!A45</f>
        <v>TCGA-DE-A4MD</v>
      </c>
      <c r="B46" s="35">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5"/>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6"/>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9"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AND(ISNUMBER(SEARCH("Uninvolved",'Model output'!V45)),NOT(ISNUMBER(SEARCH("margins involved",'Model output'!V45)))), ISNUMBER(SEARCH("None",'Model output'!V45)), ISNUMBER(SEARCH("Free",'Model output'!V45)), ISNUMBER(SEARCH("1 mm",'Model output'!V45)), ISNUMBER(SEARCH("0.1 CM",'Model output'!V45)), ISNUMBER(SEARCH("less than 0.2 mm",'Model output'!V45)), ISNUMBER(SEARCH("less than 0.5 mm",'Model output'!V45)), ISNUMBER(SEARCH("less than 1.0 mm",'Model output'!V45)), ISNUMBER(SEARCH("noted very close",'Model output'!V45)), ISNUMBER(SEARCH("abut",'Model output'!V45)), ISNUMBER(SEARCH("not mentioned",'Model output'!V45)), ISNUMBER(SEARCH("Cannot be assessed",'Model output'!V45)), ISNUMBER(SEARCH("Lymphocyte invasion - present",'Model output'!V45))), "negative", "positive")</f>
        <v>negative</v>
      </c>
      <c r="AE46" s="37"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8" t="str">
        <f t="shared" si="2"/>
        <v>3a</v>
      </c>
      <c r="AG46" s="38" t="str">
        <f t="shared" si="3"/>
        <v>1b</v>
      </c>
      <c r="AH46" s="38" t="str">
        <f t="shared" si="7"/>
        <v>0</v>
      </c>
      <c r="AI46" s="44" t="str">
        <f t="shared" si="8"/>
        <v>II</v>
      </c>
      <c r="AJ46" s="41" t="s">
        <v>1078</v>
      </c>
      <c r="AK46" s="43" t="s">
        <v>1088</v>
      </c>
      <c r="AL46" s="43" t="s">
        <v>1083</v>
      </c>
      <c r="AM46" s="43" t="s">
        <v>1087</v>
      </c>
      <c r="AN46" s="43" t="s">
        <v>1085</v>
      </c>
      <c r="AO46" s="25">
        <f t="shared" si="9"/>
        <v>1</v>
      </c>
      <c r="AP46" s="1">
        <f t="shared" si="10"/>
        <v>1</v>
      </c>
      <c r="AQ46" s="1">
        <f t="shared" si="11"/>
        <v>1</v>
      </c>
      <c r="AR46" s="1">
        <f t="shared" si="12"/>
        <v>1</v>
      </c>
      <c r="AS46" s="17">
        <f t="shared" si="4"/>
        <v>1</v>
      </c>
      <c r="AT46" s="1"/>
    </row>
    <row r="47" spans="1:46">
      <c r="A47" t="str">
        <f>'Model output'!A46</f>
        <v>TCGA-DE-A69J</v>
      </c>
      <c r="B47" s="35">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5"/>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0</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thyroid carcinoma</v>
      </c>
      <c r="O47" t="str">
        <f>IF('Model output'!M46="","",'Model output'!M46)</f>
        <v>multifocal</v>
      </c>
      <c r="P47" t="str">
        <f>IF('Model output'!N46="","",'Model output'!N46)</f>
        <v>2.5 cm (right upper pole)</v>
      </c>
      <c r="Q47" t="str">
        <f t="shared" si="6"/>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No</v>
      </c>
      <c r="AB47" t="str">
        <f>IF(AA47&lt;&gt;"Yes","",IF(OR('Model output'!U46="",ISNUMBER(SEARCH("Not identified",'Model output'!U46))),"",'Model output'!U46))</f>
        <v/>
      </c>
      <c r="AC47" s="1" t="str">
        <f>IF(OR('Model output'!V46="", 'Model output'!V46="No", AND(ISERROR(SEARCH("Positive",'Model output'!V46)), ISNUMBER(SEARCH("Negative",'Model output'!V46))), AND(ISNUMBER(SEARCH("Uninvolved",'Model output'!V46)),NOT(ISNUMBER(SEARCH("margins involved",'Model output'!V46)))), ISNUMBER(SEARCH("None",'Model output'!V46)), ISNUMBER(SEARCH("Free",'Model output'!V46)), ISNUMBER(SEARCH("1 mm",'Model output'!V46)), ISNUMBER(SEARCH("0.1 CM",'Model output'!V46)), ISNUMBER(SEARCH("less than 0.2 mm",'Model output'!V46)), ISNUMBER(SEARCH("less than 0.5 mm",'Model output'!V46)), ISNUMBER(SEARCH("less than 1.0 mm",'Model output'!V46)), ISNUMBER(SEARCH("noted very close",'Model output'!V46)), ISNUMBER(SEARCH("abut",'Model output'!V46)), ISNUMBER(SEARCH("not mentioned",'Model output'!V46)), ISNUMBER(SEARCH("Cannot be assessed",'Model output'!V46)), ISNUMBER(SEARCH("Lymphocyte invasion - present",'Model output'!V46))), "negative", "positive")</f>
        <v>negative</v>
      </c>
      <c r="AE47" s="37"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8" t="str">
        <f t="shared" si="2"/>
        <v>2</v>
      </c>
      <c r="AG47" s="38" t="str">
        <f t="shared" si="3"/>
        <v>0</v>
      </c>
      <c r="AH47" s="38" t="str">
        <f t="shared" si="7"/>
        <v>0</v>
      </c>
      <c r="AI47" s="44" t="str">
        <f t="shared" si="8"/>
        <v>I</v>
      </c>
      <c r="AJ47" s="41" t="s">
        <v>1079</v>
      </c>
      <c r="AK47" s="43" t="s">
        <v>1086</v>
      </c>
      <c r="AL47" s="43" t="s">
        <v>1087</v>
      </c>
      <c r="AM47" s="43" t="s">
        <v>1087</v>
      </c>
      <c r="AN47" s="43" t="s">
        <v>73</v>
      </c>
      <c r="AO47" s="25">
        <f t="shared" ca="1" si="9"/>
        <v>1</v>
      </c>
      <c r="AP47" s="1">
        <f t="shared" si="10"/>
        <v>1</v>
      </c>
      <c r="AQ47" s="1">
        <f t="shared" si="11"/>
        <v>1</v>
      </c>
      <c r="AR47" s="1">
        <f t="shared" si="12"/>
        <v>1</v>
      </c>
      <c r="AS47" s="17">
        <f t="shared" si="4"/>
        <v>1</v>
      </c>
      <c r="AT47" s="1"/>
    </row>
    <row r="48" spans="1:46">
      <c r="A48" t="str">
        <f>'Model output'!A47</f>
        <v>TCGA-DJ-A13L</v>
      </c>
      <c r="B48" s="35">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5"/>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f>IF(OR('Model output'!I47="",'Model output'!I47="Not answered",'Model output'!I47="Not mentioned"),"",IF(ISNUMBER('Model output'!I47),'Model output'!I47,1))</f>
        <v>13</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2</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6"/>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'Model output'!V47="No", AND(ISERROR(SEARCH("Positive",'Model output'!V47)), ISNUMBER(SEARCH("Negative",'Model output'!V47))), AND(ISNUMBER(SEARCH("Uninvolved",'Model output'!V47)),NOT(ISNUMBER(SEARCH("margins involved",'Model output'!V47)))), ISNUMBER(SEARCH("None",'Model output'!V47)), ISNUMBER(SEARCH("Free",'Model output'!V47)), ISNUMBER(SEARCH("1 mm",'Model output'!V47)), ISNUMBER(SEARCH("0.1 CM",'Model output'!V47)), ISNUMBER(SEARCH("less than 0.2 mm",'Model output'!V47)), ISNUMBER(SEARCH("less than 0.5 mm",'Model output'!V47)), ISNUMBER(SEARCH("less than 1.0 mm",'Model output'!V47)), ISNUMBER(SEARCH("noted very close",'Model output'!V47)), ISNUMBER(SEARCH("abut",'Model output'!V47)), ISNUMBER(SEARCH("not mentioned",'Model output'!V47)), ISNUMBER(SEARCH("Cannot be assessed",'Model output'!V47)), ISNUMBER(SEARCH("Lymphocyte invasion - present",'Model output'!V47))), "negative", "positive")</f>
        <v>negative</v>
      </c>
      <c r="AE48" s="37"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8" t="str">
        <f t="shared" si="2"/>
        <v>1b</v>
      </c>
      <c r="AG48" s="38" t="str">
        <f t="shared" si="3"/>
        <v>1a</v>
      </c>
      <c r="AH48" s="38" t="str">
        <f t="shared" si="7"/>
        <v>0</v>
      </c>
      <c r="AI48" s="44" t="str">
        <f t="shared" si="8"/>
        <v>II</v>
      </c>
      <c r="AJ48" s="41" t="s">
        <v>1080</v>
      </c>
      <c r="AK48" s="43" t="s">
        <v>1083</v>
      </c>
      <c r="AL48" s="43" t="s">
        <v>1087</v>
      </c>
      <c r="AM48" s="43" t="s">
        <v>1087</v>
      </c>
      <c r="AN48" s="43" t="s">
        <v>73</v>
      </c>
      <c r="AO48" s="25">
        <f t="shared" ca="1" si="9"/>
        <v>1</v>
      </c>
      <c r="AP48" s="1">
        <f t="shared" si="10"/>
        <v>1</v>
      </c>
      <c r="AQ48" s="1">
        <f t="shared" si="11"/>
        <v>0</v>
      </c>
      <c r="AR48" s="1">
        <f t="shared" si="12"/>
        <v>1</v>
      </c>
      <c r="AS48" s="17">
        <f t="shared" si="4"/>
        <v>0</v>
      </c>
      <c r="AT48" s="1"/>
    </row>
    <row r="49" spans="1:46">
      <c r="A49" t="str">
        <f>'Model output'!A48</f>
        <v>TCGA-DJ-A13M</v>
      </c>
      <c r="B49" s="35">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5"/>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6"/>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'Model output'!V48="No", AND(ISERROR(SEARCH("Positive",'Model output'!V48)), ISNUMBER(SEARCH("Negative",'Model output'!V48))), AND(ISNUMBER(SEARCH("Uninvolved",'Model output'!V48)),NOT(ISNUMBER(SEARCH("margins involved",'Model output'!V48)))), ISNUMBER(SEARCH("None",'Model output'!V48)), ISNUMBER(SEARCH("Free",'Model output'!V48)), ISNUMBER(SEARCH("1 mm",'Model output'!V48)), ISNUMBER(SEARCH("0.1 CM",'Model output'!V48)), ISNUMBER(SEARCH("less than 0.2 mm",'Model output'!V48)), ISNUMBER(SEARCH("less than 0.5 mm",'Model output'!V48)), ISNUMBER(SEARCH("less than 1.0 mm",'Model output'!V48)), ISNUMBER(SEARCH("noted very close",'Model output'!V48)), ISNUMBER(SEARCH("abut",'Model output'!V48)), ISNUMBER(SEARCH("not mentioned",'Model output'!V48)), ISNUMBER(SEARCH("Cannot be assessed",'Model output'!V48)), ISNUMBER(SEARCH("Lymphocyte invasion - present",'Model output'!V48))), "negative", "positive")</f>
        <v>negative</v>
      </c>
      <c r="AE49" s="37"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8" t="str">
        <f t="shared" si="2"/>
        <v>1b</v>
      </c>
      <c r="AG49" s="38" t="str">
        <f t="shared" si="3"/>
        <v>1a</v>
      </c>
      <c r="AH49" s="38" t="str">
        <f t="shared" si="7"/>
        <v>0</v>
      </c>
      <c r="AI49" s="44" t="str">
        <f t="shared" si="8"/>
        <v>I</v>
      </c>
      <c r="AJ49" s="41" t="s">
        <v>1079</v>
      </c>
      <c r="AK49" s="43" t="s">
        <v>1083</v>
      </c>
      <c r="AL49" s="43" t="s">
        <v>1084</v>
      </c>
      <c r="AM49" s="43" t="s">
        <v>1087</v>
      </c>
      <c r="AN49" s="43" t="s">
        <v>73</v>
      </c>
      <c r="AO49" s="25">
        <f t="shared" ca="1" si="9"/>
        <v>1</v>
      </c>
      <c r="AP49" s="1">
        <f t="shared" si="10"/>
        <v>1</v>
      </c>
      <c r="AQ49" s="1">
        <f t="shared" si="11"/>
        <v>0</v>
      </c>
      <c r="AR49" s="1">
        <f t="shared" si="12"/>
        <v>1</v>
      </c>
      <c r="AS49" s="17">
        <f t="shared" si="4"/>
        <v>1</v>
      </c>
      <c r="AT49" s="1"/>
    </row>
    <row r="50" spans="1:46">
      <c r="A50" t="str">
        <f>'Model output'!A49</f>
        <v>TCGA-DJ-A13O</v>
      </c>
      <c r="B50" s="35">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5"/>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6</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2</v>
      </c>
      <c r="K50" t="str" cm="1">
        <f t="array" ref="K50">IF(COUNT(FIND({0,1,2,3,4,5,6,7,8,9},'Model output'!K49))&gt;0,'Model output'!K49,"")</f>
        <v>1.5 cm</v>
      </c>
      <c r="L50" s="8" t="str">
        <f t="shared" si="1"/>
        <v>1.5cm</v>
      </c>
      <c r="M50" cm="1">
        <f t="array" ref="M50">IF(L50="","",IF(ISNUMBER(SEARCH("cm",L50)),MAX(VALUE(SUBSTITUTE(_xlfn.FILTERXML("&lt;t&gt;&lt;s&gt;"&amp;SUBSTITUTE(L50,",","&lt;/s&gt;&lt;s&gt;")&amp;"&lt;/s&gt;&lt;/t&gt;","//s"),"cm",""))),MAX(VALUE(SUBSTITUTE(_xlfn.FILTERXML("&lt;t&gt;&lt;s&gt;"&amp;SUBSTITUTE(L50,",","&lt;/s&gt;&lt;s&gt;")&amp;"&lt;/s&gt;&lt;/t&gt;","//s"),"mm","")))/10))</f>
        <v>1.5</v>
      </c>
      <c r="N50" t="str">
        <f>IF('Model output'!L49="","",'Model output'!L49)</f>
        <v>Papillary carcinoma, classical type with tall cell features</v>
      </c>
      <c r="O50" t="str">
        <f>IF('Model output'!M49="","",'Model output'!M49)</f>
        <v>Not mentioned</v>
      </c>
      <c r="P50" t="str">
        <f>IF('Model output'!N49="","",'Model output'!N49)</f>
        <v>1.1 cm</v>
      </c>
      <c r="Q50" t="str">
        <f t="shared" si="6"/>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Not mentioned</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No</v>
      </c>
      <c r="AB50" t="str">
        <f>IF(AA50&lt;&gt;"Yes","",IF(OR('Model output'!U49="",ISNUMBER(SEARCH("Not identified",'Model output'!U49))),"",'Model output'!U49))</f>
        <v/>
      </c>
      <c r="AC50" s="1" t="str">
        <f>IF(OR('Model output'!V49="", 'Model output'!V49="No", AND(ISERROR(SEARCH("Positive",'Model output'!V49)), ISNUMBER(SEARCH("Negative",'Model output'!V49))), AND(ISNUMBER(SEARCH("Uninvolved",'Model output'!V49)),NOT(ISNUMBER(SEARCH("margins involved",'Model output'!V49)))), ISNUMBER(SEARCH("None",'Model output'!V49)), ISNUMBER(SEARCH("Free",'Model output'!V49)), ISNUMBER(SEARCH("1 mm",'Model output'!V49)), ISNUMBER(SEARCH("0.1 CM",'Model output'!V49)), ISNUMBER(SEARCH("less than 0.2 mm",'Model output'!V49)), ISNUMBER(SEARCH("less than 0.5 mm",'Model output'!V49)), ISNUMBER(SEARCH("less than 1.0 mm",'Model output'!V49)), ISNUMBER(SEARCH("noted very close",'Model output'!V49)), ISNUMBER(SEARCH("abut",'Model output'!V49)), ISNUMBER(SEARCH("not mentioned",'Model output'!V49)), ISNUMBER(SEARCH("Cannot be assessed",'Model output'!V49)), ISNUMBER(SEARCH("Lymphocyte invasion - present",'Model output'!V49))), "negative", "positive")</f>
        <v>negative</v>
      </c>
      <c r="AE50" s="37"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8" t="str">
        <f t="shared" si="2"/>
        <v>1b</v>
      </c>
      <c r="AG50" s="38" t="str">
        <f t="shared" si="3"/>
        <v>1a</v>
      </c>
      <c r="AH50" s="38" t="str">
        <f t="shared" si="7"/>
        <v>0</v>
      </c>
      <c r="AI50" s="44" t="str">
        <f t="shared" si="8"/>
        <v>II</v>
      </c>
      <c r="AJ50" s="41" t="s">
        <v>1080</v>
      </c>
      <c r="AK50" s="43" t="s">
        <v>1083</v>
      </c>
      <c r="AL50" s="43" t="s">
        <v>1084</v>
      </c>
      <c r="AM50" s="43" t="s">
        <v>1087</v>
      </c>
      <c r="AN50" s="43" t="s">
        <v>73</v>
      </c>
      <c r="AO50" s="25">
        <f t="shared" ca="1" si="9"/>
        <v>1</v>
      </c>
      <c r="AP50" s="1">
        <f t="shared" si="10"/>
        <v>1</v>
      </c>
      <c r="AQ50" s="1">
        <f t="shared" si="11"/>
        <v>0</v>
      </c>
      <c r="AR50" s="1">
        <f t="shared" si="12"/>
        <v>1</v>
      </c>
      <c r="AS50" s="17">
        <f t="shared" si="4"/>
        <v>0</v>
      </c>
      <c r="AT50" s="1"/>
    </row>
    <row r="51" spans="1:46">
      <c r="A51" t="str">
        <f>'Model output'!A50</f>
        <v>TCGA-DJ-A13R</v>
      </c>
      <c r="B51" s="35">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5"/>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6"/>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AND(ISNUMBER(SEARCH("Uninvolved",'Model output'!V50)),NOT(ISNUMBER(SEARCH("margins involved",'Model output'!V50)))), ISNUMBER(SEARCH("None",'Model output'!V50)), ISNUMBER(SEARCH("Free",'Model output'!V50)), ISNUMBER(SEARCH("1 mm",'Model output'!V50)), ISNUMBER(SEARCH("0.1 CM",'Model output'!V50)), ISNUMBER(SEARCH("less than 0.2 mm",'Model output'!V50)), ISNUMBER(SEARCH("less than 0.5 mm",'Model output'!V50)), ISNUMBER(SEARCH("less than 1.0 mm",'Model output'!V50)), ISNUMBER(SEARCH("noted very close",'Model output'!V50)), ISNUMBER(SEARCH("abut",'Model output'!V50)), ISNUMBER(SEARCH("not mentioned",'Model output'!V50)), ISNUMBER(SEARCH("Cannot be assessed",'Model output'!V50)), ISNUMBER(SEARCH("Lymphocyte invasion - present",'Model output'!V50))), "negative", "positive")</f>
        <v>negative</v>
      </c>
      <c r="AE51" s="37"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8" t="str">
        <f t="shared" si="2"/>
        <v>3a</v>
      </c>
      <c r="AG51" s="38" t="str">
        <f t="shared" si="3"/>
        <v>1a</v>
      </c>
      <c r="AH51" s="38" t="str">
        <f t="shared" si="7"/>
        <v>0</v>
      </c>
      <c r="AI51" s="44" t="str">
        <f t="shared" si="8"/>
        <v>I</v>
      </c>
      <c r="AJ51" s="41" t="s">
        <v>1079</v>
      </c>
      <c r="AK51" s="43" t="s">
        <v>1088</v>
      </c>
      <c r="AL51" s="43" t="s">
        <v>1084</v>
      </c>
      <c r="AM51" s="43" t="s">
        <v>1087</v>
      </c>
      <c r="AN51" s="43" t="s">
        <v>73</v>
      </c>
      <c r="AO51" s="25">
        <f t="shared" ca="1" si="9"/>
        <v>1</v>
      </c>
      <c r="AP51" s="1">
        <f t="shared" si="10"/>
        <v>1</v>
      </c>
      <c r="AQ51" s="1">
        <f t="shared" si="11"/>
        <v>0</v>
      </c>
      <c r="AR51" s="1">
        <f t="shared" si="12"/>
        <v>1</v>
      </c>
      <c r="AS51" s="17">
        <f t="shared" si="4"/>
        <v>1</v>
      </c>
      <c r="AT51" s="1"/>
    </row>
    <row r="52" spans="1:46">
      <c r="A52" t="str">
        <f>'Model output'!A51</f>
        <v>TCGA-DJ-A13S</v>
      </c>
      <c r="B52" s="35">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5"/>
        <v>positive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f>IF(OR('Model output'!I51="",'Model output'!I51="Not answered",'Model output'!I51="Not mentioned"),"",IF(ISNUMBER('Model output'!I51),'Model output'!I51,1))</f>
        <v>4</v>
      </c>
      <c r="J5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4</v>
      </c>
      <c r="K52" t="str" cm="1">
        <f t="array" ref="K52">IF(COUNT(FIND({0,1,2,3,4,5,6,7,8,9},'Model output'!K51))&gt;0,'Model output'!K51,"")</f>
        <v>1.7 cm</v>
      </c>
      <c r="L52" s="8" t="str">
        <f t="shared" si="1"/>
        <v>1.7cm</v>
      </c>
      <c r="M52" cm="1">
        <f t="array" ref="M52">IF(L52="","",IF(ISNUMBER(SEARCH("cm",L52)),MAX(VALUE(SUBSTITUTE(_xlfn.FILTERXML("&lt;t&gt;&lt;s&gt;"&amp;SUBSTITUTE(L52,",","&lt;/s&gt;&lt;s&gt;")&amp;"&lt;/s&gt;&lt;/t&gt;","//s"),"cm",""))),MAX(VALUE(SUBSTITUTE(_xlfn.FILTERXML("&lt;t&gt;&lt;s&gt;"&amp;SUBSTITUTE(L52,",","&lt;/s&gt;&lt;s&gt;")&amp;"&lt;/s&gt;&lt;/t&gt;","//s"),"mm","")))/10))</f>
        <v>1.7</v>
      </c>
      <c r="N52" t="str">
        <f>IF('Model output'!L51="","",'Model output'!L51)</f>
        <v>Papillary carcinoma</v>
      </c>
      <c r="O52" t="str">
        <f>IF('Model output'!M51="","",'Model output'!M51)</f>
        <v>Follicular variant</v>
      </c>
      <c r="P52" t="str">
        <f>IF('Model output'!N51="","",'Model output'!N51)</f>
        <v>1.8 cm</v>
      </c>
      <c r="Q52" t="str">
        <f t="shared" si="6"/>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1" t="str">
        <f>IF(OR('Model output'!V51="", 'Model output'!V51="No", AND(ISERROR(SEARCH("Positive",'Model output'!V51)), ISNUMBER(SEARCH("Negative",'Model output'!V51))), AND(ISNUMBER(SEARCH("Uninvolved",'Model output'!V51)),NOT(ISNUMBER(SEARCH("margins involved",'Model output'!V51)))), ISNUMBER(SEARCH("None",'Model output'!V51)), ISNUMBER(SEARCH("Free",'Model output'!V51)), ISNUMBER(SEARCH("1 mm",'Model output'!V51)), ISNUMBER(SEARCH("0.1 CM",'Model output'!V51)), ISNUMBER(SEARCH("less than 0.2 mm",'Model output'!V51)), ISNUMBER(SEARCH("less than 0.5 mm",'Model output'!V51)), ISNUMBER(SEARCH("less than 1.0 mm",'Model output'!V51)), ISNUMBER(SEARCH("noted very close",'Model output'!V51)), ISNUMBER(SEARCH("abut",'Model output'!V51)), ISNUMBER(SEARCH("not mentioned",'Model output'!V51)), ISNUMBER(SEARCH("Cannot be assessed",'Model output'!V51)), ISNUMBER(SEARCH("Lymphocyte invasion - present",'Model output'!V51))), "negative", "positive")</f>
        <v>negative</v>
      </c>
      <c r="AE52" s="37"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8" t="str">
        <f t="shared" si="2"/>
        <v>1b</v>
      </c>
      <c r="AG52" s="38" t="str">
        <f t="shared" si="3"/>
        <v>1a</v>
      </c>
      <c r="AH52" s="38" t="str">
        <f t="shared" si="7"/>
        <v>0</v>
      </c>
      <c r="AI52" s="44" t="str">
        <f t="shared" si="8"/>
        <v>I</v>
      </c>
      <c r="AJ52" s="41" t="s">
        <v>1079</v>
      </c>
      <c r="AK52" s="43" t="s">
        <v>1083</v>
      </c>
      <c r="AL52" s="43" t="s">
        <v>1087</v>
      </c>
      <c r="AM52" s="43" t="s">
        <v>1087</v>
      </c>
      <c r="AN52" s="43" t="s">
        <v>73</v>
      </c>
      <c r="AO52" s="25">
        <f t="shared" ca="1" si="9"/>
        <v>1</v>
      </c>
      <c r="AP52" s="1">
        <f t="shared" si="10"/>
        <v>1</v>
      </c>
      <c r="AQ52" s="1">
        <f t="shared" si="11"/>
        <v>0</v>
      </c>
      <c r="AR52" s="1">
        <f t="shared" si="12"/>
        <v>1</v>
      </c>
      <c r="AS52" s="17">
        <f t="shared" si="4"/>
        <v>1</v>
      </c>
      <c r="AT52" s="1"/>
    </row>
    <row r="53" spans="1:46">
      <c r="A53" t="str">
        <f>'Model output'!A52</f>
        <v>TCGA-DJ-A13T</v>
      </c>
      <c r="B53" s="35">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5"/>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 type</v>
      </c>
      <c r="P53" t="str">
        <f>IF('Model output'!N52="","",'Model output'!N52)</f>
        <v>2.2 cm</v>
      </c>
      <c r="Q53" t="str">
        <f t="shared" si="6"/>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Not mentioned in the provided clinical note</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9"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Yes</v>
      </c>
      <c r="AB53" t="str">
        <f>IF(AA53&lt;&gt;"Yes","",IF(OR('Model output'!U52="",ISNUMBER(SEARCH("Not identified",'Model output'!U52))),"",'Model output'!U52))</f>
        <v/>
      </c>
      <c r="AC53" s="1" t="str">
        <f>IF(OR('Model output'!V52="", 'Model output'!V52="No", AND(ISERROR(SEARCH("Positive",'Model output'!V52)), ISNUMBER(SEARCH("Negative",'Model output'!V52))), AND(ISNUMBER(SEARCH("Uninvolved",'Model output'!V52)),NOT(ISNUMBER(SEARCH("margins involved",'Model output'!V52)))), ISNUMBER(SEARCH("None",'Model output'!V52)), ISNUMBER(SEARCH("Free",'Model output'!V52)), ISNUMBER(SEARCH("1 mm",'Model output'!V52)), ISNUMBER(SEARCH("0.1 CM",'Model output'!V52)), ISNUMBER(SEARCH("less than 0.2 mm",'Model output'!V52)), ISNUMBER(SEARCH("less than 0.5 mm",'Model output'!V52)), ISNUMBER(SEARCH("less than 1.0 mm",'Model output'!V52)), ISNUMBER(SEARCH("noted very close",'Model output'!V52)), ISNUMBER(SEARCH("abut",'Model output'!V52)), ISNUMBER(SEARCH("not mentioned",'Model output'!V52)), ISNUMBER(SEARCH("Cannot be assessed",'Model output'!V52)), ISNUMBER(SEARCH("Lymphocyte invasion - present",'Model output'!V52))), "negative", "positive")</f>
        <v>negative</v>
      </c>
      <c r="AE53" s="37"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8" t="str">
        <f t="shared" si="2"/>
        <v>2</v>
      </c>
      <c r="AG53" s="38" t="str">
        <f t="shared" si="3"/>
        <v>0</v>
      </c>
      <c r="AH53" s="38" t="str">
        <f t="shared" si="7"/>
        <v>0</v>
      </c>
      <c r="AI53" s="44" t="str">
        <f t="shared" si="8"/>
        <v>I</v>
      </c>
      <c r="AJ53" s="41" t="s">
        <v>1080</v>
      </c>
      <c r="AK53" s="43" t="s">
        <v>1086</v>
      </c>
      <c r="AL53" s="43" t="s">
        <v>1084</v>
      </c>
      <c r="AM53" s="43" t="s">
        <v>1087</v>
      </c>
      <c r="AN53" s="43" t="s">
        <v>73</v>
      </c>
      <c r="AO53" s="25">
        <f t="shared" ca="1" si="9"/>
        <v>1</v>
      </c>
      <c r="AP53" s="1">
        <f t="shared" si="10"/>
        <v>1</v>
      </c>
      <c r="AQ53" s="1">
        <f t="shared" si="11"/>
        <v>1</v>
      </c>
      <c r="AR53" s="1">
        <f t="shared" si="12"/>
        <v>1</v>
      </c>
      <c r="AS53" s="17">
        <f t="shared" si="4"/>
        <v>1</v>
      </c>
    </row>
    <row r="54" spans="1:46">
      <c r="A54" t="str">
        <f>'Model output'!A53</f>
        <v>TCGA-DJ-A13U</v>
      </c>
      <c r="B54" s="35">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5"/>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t="str">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6"/>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Invades perithyroid fibroadipose tissue</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'Model output'!V53="No", AND(ISERROR(SEARCH("Positive",'Model output'!V53)), ISNUMBER(SEARCH("Negative",'Model output'!V53))), AND(ISNUMBER(SEARCH("Uninvolved",'Model output'!V53)),NOT(ISNUMBER(SEARCH("margins involved",'Model output'!V53)))), ISNUMBER(SEARCH("None",'Model output'!V53)), ISNUMBER(SEARCH("Free",'Model output'!V53)), ISNUMBER(SEARCH("1 mm",'Model output'!V53)), ISNUMBER(SEARCH("0.1 CM",'Model output'!V53)), ISNUMBER(SEARCH("less than 0.2 mm",'Model output'!V53)), ISNUMBER(SEARCH("less than 0.5 mm",'Model output'!V53)), ISNUMBER(SEARCH("less than 1.0 mm",'Model output'!V53)), ISNUMBER(SEARCH("noted very close",'Model output'!V53)), ISNUMBER(SEARCH("abut",'Model output'!V53)), ISNUMBER(SEARCH("not mentioned",'Model output'!V53)), ISNUMBER(SEARCH("Cannot be assessed",'Model output'!V53)), ISNUMBER(SEARCH("Lymphocyte invasion - present",'Model output'!V53))), "negative", "positive")</f>
        <v>negative</v>
      </c>
      <c r="AE54" s="37"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8" t="str">
        <f t="shared" si="2"/>
        <v>1b</v>
      </c>
      <c r="AG54" s="38" t="str">
        <f t="shared" si="3"/>
        <v>0</v>
      </c>
      <c r="AH54" s="38" t="str">
        <f t="shared" si="7"/>
        <v>0</v>
      </c>
      <c r="AI54" s="44" t="str">
        <f t="shared" si="8"/>
        <v>I</v>
      </c>
      <c r="AJ54" s="41" t="s">
        <v>1080</v>
      </c>
      <c r="AK54" s="43" t="s">
        <v>1083</v>
      </c>
      <c r="AL54" s="43" t="s">
        <v>1087</v>
      </c>
      <c r="AM54" s="43" t="s">
        <v>1084</v>
      </c>
      <c r="AN54" s="43" t="s">
        <v>73</v>
      </c>
      <c r="AO54" s="25">
        <f t="shared" ca="1" si="9"/>
        <v>1</v>
      </c>
      <c r="AP54" s="1">
        <f t="shared" si="10"/>
        <v>1</v>
      </c>
      <c r="AQ54" s="1">
        <f t="shared" si="11"/>
        <v>1</v>
      </c>
      <c r="AR54" s="1">
        <f t="shared" si="12"/>
        <v>1</v>
      </c>
      <c r="AS54" s="17">
        <f t="shared" si="4"/>
        <v>1</v>
      </c>
    </row>
    <row r="55" spans="1:46">
      <c r="A55" t="str">
        <f>'Model output'!A54</f>
        <v>TCGA-DJ-A13V</v>
      </c>
      <c r="B55" s="35">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1</v>
      </c>
      <c r="F55" t="str">
        <f t="shared" si="5"/>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6</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4</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 classical type</v>
      </c>
      <c r="O55" t="str">
        <f>IF('Model output'!M54="","",'Model output'!M54)</f>
        <v/>
      </c>
      <c r="P55" t="str">
        <f>IF('Model output'!N54="","",'Model output'!N54)</f>
        <v>2.9 cm</v>
      </c>
      <c r="Q55" t="str">
        <f t="shared" si="6"/>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9"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'Model output'!V54="No", AND(ISERROR(SEARCH("Positive",'Model output'!V54)), ISNUMBER(SEARCH("Negative",'Model output'!V54))), AND(ISNUMBER(SEARCH("Uninvolved",'Model output'!V54)),NOT(ISNUMBER(SEARCH("margins involved",'Model output'!V54)))), ISNUMBER(SEARCH("None",'Model output'!V54)), ISNUMBER(SEARCH("Free",'Model output'!V54)), ISNUMBER(SEARCH("1 mm",'Model output'!V54)), ISNUMBER(SEARCH("0.1 CM",'Model output'!V54)), ISNUMBER(SEARCH("less than 0.2 mm",'Model output'!V54)), ISNUMBER(SEARCH("less than 0.5 mm",'Model output'!V54)), ISNUMBER(SEARCH("less than 1.0 mm",'Model output'!V54)), ISNUMBER(SEARCH("noted very close",'Model output'!V54)), ISNUMBER(SEARCH("abut",'Model output'!V54)), ISNUMBER(SEARCH("not mentioned",'Model output'!V54)), ISNUMBER(SEARCH("Cannot be assessed",'Model output'!V54)), ISNUMBER(SEARCH("Lymphocyte invasion - present",'Model output'!V54))), "negative", "positive")</f>
        <v>negative</v>
      </c>
      <c r="AE55" s="37"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8" t="str">
        <f t="shared" si="2"/>
        <v>2</v>
      </c>
      <c r="AG55" s="38" t="str">
        <f t="shared" si="3"/>
        <v>1a</v>
      </c>
      <c r="AH55" s="38" t="str">
        <f t="shared" si="7"/>
        <v>0</v>
      </c>
      <c r="AI55" s="44" t="str">
        <f t="shared" si="8"/>
        <v>I</v>
      </c>
      <c r="AJ55" s="41" t="s">
        <v>1080</v>
      </c>
      <c r="AK55" s="43" t="s">
        <v>1086</v>
      </c>
      <c r="AL55" s="43" t="s">
        <v>695</v>
      </c>
      <c r="AM55" s="43" t="s">
        <v>1087</v>
      </c>
      <c r="AN55" s="43" t="s">
        <v>73</v>
      </c>
      <c r="AO55" s="25">
        <f t="shared" ca="1" si="9"/>
        <v>1</v>
      </c>
      <c r="AP55" s="1">
        <f t="shared" si="10"/>
        <v>1</v>
      </c>
      <c r="AQ55" s="1">
        <f t="shared" si="11"/>
        <v>1</v>
      </c>
      <c r="AR55" s="1">
        <f t="shared" si="12"/>
        <v>1</v>
      </c>
      <c r="AS55" s="17">
        <f t="shared" si="4"/>
        <v>1</v>
      </c>
      <c r="AT55" s="9"/>
    </row>
    <row r="56" spans="1:46">
      <c r="A56" t="str">
        <f>'Model output'!A55</f>
        <v>TCGA-DJ-A13W</v>
      </c>
      <c r="B56" s="35">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5"/>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central</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1</v>
      </c>
      <c r="K56" t="str" cm="1">
        <f t="array" ref="K56">IF(COUNT(FIND({0,1,2,3,4,5,6,7,8,9},'Model output'!K55))&gt;0,'Model output'!K55,"")</f>
        <v>2.0 cm</v>
      </c>
      <c r="L56" s="8" t="str">
        <f t="shared" si="1"/>
        <v>2.0cm</v>
      </c>
      <c r="M56" cm="1">
        <f t="array" ref="M56">IF(L56="","",IF(ISNUMBER(SEARCH("cm",L56)),MAX(VALUE(SUBSTITUTE(_xlfn.FILTERXML("&lt;t&gt;&lt;s&gt;"&amp;SUBSTITUTE(L56,",","&lt;/s&gt;&lt;s&gt;")&amp;"&lt;/s&gt;&lt;/t&gt;","//s"),"cm",""))),MAX(VALUE(SUBSTITUTE(_xlfn.FILTERXML("&lt;t&gt;&lt;s&gt;"&amp;SUBSTITUTE(L56,",","&lt;/s&gt;&lt;s&gt;")&amp;"&lt;/s&gt;&lt;/t&gt;","//s"),"mm","")))/10))</f>
        <v>2</v>
      </c>
      <c r="N56" t="str">
        <f>IF('Model output'!L55="","",'Model output'!L55)</f>
        <v>Papillary carcinoma, follicular variant</v>
      </c>
      <c r="O56" t="str">
        <f>IF('Model output'!M55="","",'Model output'!M55)</f>
        <v/>
      </c>
      <c r="P56" t="str">
        <f>IF('Model output'!N55="","",'Model output'!N55)</f>
        <v>2.0 cm</v>
      </c>
      <c r="Q56" t="str">
        <f t="shared" si="6"/>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t="str">
        <f>IF('Model output'!O55="","",'Model output'!O55)</f>
        <v>1 (left lobe) + 1 (right lobe - microcarcinoma)</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'Model output'!V55="No", AND(ISERROR(SEARCH("Positive",'Model output'!V55)), ISNUMBER(SEARCH("Negative",'Model output'!V55))), AND(ISNUMBER(SEARCH("Uninvolved",'Model output'!V55)),NOT(ISNUMBER(SEARCH("margins involved",'Model output'!V55)))), ISNUMBER(SEARCH("None",'Model output'!V55)), ISNUMBER(SEARCH("Free",'Model output'!V55)), ISNUMBER(SEARCH("1 mm",'Model output'!V55)), ISNUMBER(SEARCH("0.1 CM",'Model output'!V55)), ISNUMBER(SEARCH("less than 0.2 mm",'Model output'!V55)), ISNUMBER(SEARCH("less than 0.5 mm",'Model output'!V55)), ISNUMBER(SEARCH("less than 1.0 mm",'Model output'!V55)), ISNUMBER(SEARCH("noted very close",'Model output'!V55)), ISNUMBER(SEARCH("abut",'Model output'!V55)), ISNUMBER(SEARCH("not mentioned",'Model output'!V55)), ISNUMBER(SEARCH("Cannot be assessed",'Model output'!V55)), ISNUMBER(SEARCH("Lymphocyte invasion - present",'Model output'!V55))), "negative", "positive")</f>
        <v>negative</v>
      </c>
      <c r="AE56" s="37"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8" t="str">
        <f t="shared" si="2"/>
        <v>1b</v>
      </c>
      <c r="AG56" s="38" t="str">
        <f t="shared" si="3"/>
        <v>1a</v>
      </c>
      <c r="AH56" s="38" t="str">
        <f t="shared" si="7"/>
        <v>0</v>
      </c>
      <c r="AI56" s="44" t="str">
        <f t="shared" si="8"/>
        <v>I</v>
      </c>
      <c r="AJ56" s="41" t="s">
        <v>1079</v>
      </c>
      <c r="AK56" s="43" t="s">
        <v>1083</v>
      </c>
      <c r="AL56" s="43" t="s">
        <v>1084</v>
      </c>
      <c r="AM56" s="43" t="s">
        <v>1087</v>
      </c>
      <c r="AN56" s="43" t="s">
        <v>73</v>
      </c>
      <c r="AO56" s="25">
        <f t="shared" ca="1" si="9"/>
        <v>1</v>
      </c>
      <c r="AP56" s="1">
        <f t="shared" si="10"/>
        <v>1</v>
      </c>
      <c r="AQ56" s="1">
        <f t="shared" si="11"/>
        <v>0</v>
      </c>
      <c r="AR56" s="1">
        <f t="shared" si="12"/>
        <v>1</v>
      </c>
      <c r="AS56" s="17">
        <f t="shared" si="4"/>
        <v>1</v>
      </c>
    </row>
    <row r="57" spans="1:46">
      <c r="A57" t="str">
        <f>'Model output'!A56</f>
        <v>TCGA-DJ-A13X</v>
      </c>
      <c r="B57" s="35">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5"/>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 carcinoma</v>
      </c>
      <c r="O57" t="str">
        <f>IF('Model output'!M56="","",'Model output'!M56)</f>
        <v>follicular variant</v>
      </c>
      <c r="P57" t="str">
        <f>IF('Model output'!N56="","",'Model output'!N56)</f>
        <v>6.5 cm</v>
      </c>
      <c r="Q57" t="str">
        <f t="shared" si="6"/>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No</v>
      </c>
      <c r="AB57" t="str">
        <f>IF(AA57&lt;&gt;"Yes","",IF(OR('Model output'!U56="",ISNUMBER(SEARCH("Not identified",'Model output'!U56))),"",'Model output'!U56))</f>
        <v/>
      </c>
      <c r="AC57" s="1" t="str">
        <f>IF(OR('Model output'!V56="", 'Model output'!V56="No", AND(ISERROR(SEARCH("Positive",'Model output'!V56)), ISNUMBER(SEARCH("Negative",'Model output'!V56))), AND(ISNUMBER(SEARCH("Uninvolved",'Model output'!V56)),NOT(ISNUMBER(SEARCH("margins involved",'Model output'!V56)))), ISNUMBER(SEARCH("None",'Model output'!V56)), ISNUMBER(SEARCH("Free",'Model output'!V56)), ISNUMBER(SEARCH("1 mm",'Model output'!V56)), ISNUMBER(SEARCH("0.1 CM",'Model output'!V56)), ISNUMBER(SEARCH("less than 0.2 mm",'Model output'!V56)), ISNUMBER(SEARCH("less than 0.5 mm",'Model output'!V56)), ISNUMBER(SEARCH("less than 1.0 mm",'Model output'!V56)), ISNUMBER(SEARCH("noted very close",'Model output'!V56)), ISNUMBER(SEARCH("abut",'Model output'!V56)), ISNUMBER(SEARCH("not mentioned",'Model output'!V56)), ISNUMBER(SEARCH("Cannot be assessed",'Model output'!V56)), ISNUMBER(SEARCH("Lymphocyte invasion - present",'Model output'!V56))), "negative", "positive")</f>
        <v>negative</v>
      </c>
      <c r="AE57" s="37"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8" t="str">
        <f t="shared" si="2"/>
        <v>3a</v>
      </c>
      <c r="AG57" s="38" t="str">
        <f t="shared" si="3"/>
        <v>0</v>
      </c>
      <c r="AH57" s="38" t="str">
        <f t="shared" si="7"/>
        <v>0</v>
      </c>
      <c r="AI57" s="44" t="str">
        <f t="shared" si="8"/>
        <v>I</v>
      </c>
      <c r="AJ57" s="41" t="s">
        <v>1079</v>
      </c>
      <c r="AK57" s="43" t="s">
        <v>1088</v>
      </c>
      <c r="AL57" s="43" t="s">
        <v>1084</v>
      </c>
      <c r="AM57" s="43" t="s">
        <v>1087</v>
      </c>
      <c r="AN57" s="43" t="s">
        <v>73</v>
      </c>
      <c r="AO57" s="25">
        <f t="shared" ca="1" si="9"/>
        <v>1</v>
      </c>
      <c r="AP57" s="1">
        <f t="shared" si="10"/>
        <v>1</v>
      </c>
      <c r="AQ57" s="1">
        <f t="shared" si="11"/>
        <v>1</v>
      </c>
      <c r="AR57" s="1">
        <f t="shared" si="12"/>
        <v>1</v>
      </c>
      <c r="AS57" s="17">
        <f t="shared" si="4"/>
        <v>1</v>
      </c>
    </row>
    <row r="58" spans="1:46">
      <c r="A58" t="str">
        <f>'Model output'!A57</f>
        <v>TCGA-DJ-A1QG</v>
      </c>
      <c r="B58" s="35">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5"/>
        <v>positive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central</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1</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type, Follicular variant, Microcarcinomas</v>
      </c>
      <c r="P58" t="str">
        <f>IF('Model output'!N57="","",'Model output'!N57)</f>
        <v>1.8 cm (right lobe)</v>
      </c>
      <c r="Q58" t="str">
        <f t="shared" si="6"/>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9"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'Model output'!V57="No", AND(ISERROR(SEARCH("Positive",'Model output'!V57)), ISNUMBER(SEARCH("Negative",'Model output'!V57))), AND(ISNUMBER(SEARCH("Uninvolved",'Model output'!V57)),NOT(ISNUMBER(SEARCH("margins involved",'Model output'!V57)))), ISNUMBER(SEARCH("None",'Model output'!V57)), ISNUMBER(SEARCH("Free",'Model output'!V57)), ISNUMBER(SEARCH("1 mm",'Model output'!V57)), ISNUMBER(SEARCH("0.1 CM",'Model output'!V57)), ISNUMBER(SEARCH("less than 0.2 mm",'Model output'!V57)), ISNUMBER(SEARCH("less than 0.5 mm",'Model output'!V57)), ISNUMBER(SEARCH("less than 1.0 mm",'Model output'!V57)), ISNUMBER(SEARCH("noted very close",'Model output'!V57)), ISNUMBER(SEARCH("abut",'Model output'!V57)), ISNUMBER(SEARCH("not mentioned",'Model output'!V57)), ISNUMBER(SEARCH("Cannot be assessed",'Model output'!V57)), ISNUMBER(SEARCH("Lymphocyte invasion - present",'Model output'!V57))), "negative", "positive")</f>
        <v>negative</v>
      </c>
      <c r="AE58" s="37"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8" t="str">
        <f t="shared" si="2"/>
        <v>1b</v>
      </c>
      <c r="AG58" s="38" t="str">
        <f t="shared" si="3"/>
        <v>1a</v>
      </c>
      <c r="AH58" s="38" t="str">
        <f t="shared" si="7"/>
        <v>0</v>
      </c>
      <c r="AI58" s="44" t="str">
        <f t="shared" si="8"/>
        <v>II</v>
      </c>
      <c r="AJ58" s="41" t="s">
        <v>1079</v>
      </c>
      <c r="AK58" s="43" t="s">
        <v>1083</v>
      </c>
      <c r="AL58" s="43" t="s">
        <v>1084</v>
      </c>
      <c r="AM58" s="43" t="s">
        <v>1087</v>
      </c>
      <c r="AN58" s="43" t="s">
        <v>73</v>
      </c>
      <c r="AO58" s="25">
        <f t="shared" ca="1" si="9"/>
        <v>1</v>
      </c>
      <c r="AP58" s="1">
        <f t="shared" si="10"/>
        <v>1</v>
      </c>
      <c r="AQ58" s="1">
        <f t="shared" si="11"/>
        <v>0</v>
      </c>
      <c r="AR58" s="1">
        <f t="shared" si="12"/>
        <v>1</v>
      </c>
      <c r="AS58" s="17">
        <f t="shared" si="4"/>
        <v>0</v>
      </c>
    </row>
    <row r="59" spans="1:46">
      <c r="A59" t="str">
        <f>'Model output'!A58</f>
        <v>TCGA-DJ-A1QH</v>
      </c>
      <c r="B59" s="35">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1a</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1</v>
      </c>
      <c r="F59" t="str">
        <f t="shared" si="5"/>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4</v>
      </c>
      <c r="K59" t="str" cm="1">
        <f t="array" ref="K59">IF(COUNT(FIND({0,1,2,3,4,5,6,7,8,9},'Model output'!K58))&gt;0,'Model output'!K58,"")</f>
        <v>['0.6cm', '1cm']</v>
      </c>
      <c r="L59" s="8" t="str">
        <f t="shared" si="1"/>
        <v>0.6cm,1cm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at least 7 cm</v>
      </c>
      <c r="Q59" t="str">
        <f t="shared" si="6"/>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9"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'Model output'!V58="No", AND(ISERROR(SEARCH("Positive",'Model output'!V58)), ISNUMBER(SEARCH("Negative",'Model output'!V58))), AND(ISNUMBER(SEARCH("Uninvolved",'Model output'!V58)),NOT(ISNUMBER(SEARCH("margins involved",'Model output'!V58)))), ISNUMBER(SEARCH("None",'Model output'!V58)), ISNUMBER(SEARCH("Free",'Model output'!V58)), ISNUMBER(SEARCH("1 mm",'Model output'!V58)), ISNUMBER(SEARCH("0.1 CM",'Model output'!V58)), ISNUMBER(SEARCH("less than 0.2 mm",'Model output'!V58)), ISNUMBER(SEARCH("less than 0.5 mm",'Model output'!V58)), ISNUMBER(SEARCH("less than 1.0 mm",'Model output'!V58)), ISNUMBER(SEARCH("noted very close",'Model output'!V58)), ISNUMBER(SEARCH("abut",'Model output'!V58)), ISNUMBER(SEARCH("not mentioned",'Model output'!V58)), ISNUMBER(SEARCH("Cannot be assessed",'Model output'!V58)), ISNUMBER(SEARCH("Lymphocyte invasion - present",'Model output'!V58))), "negative", "positive")</f>
        <v>positive</v>
      </c>
      <c r="AE59" s="37"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8" t="str">
        <f t="shared" si="2"/>
        <v>3b</v>
      </c>
      <c r="AG59" s="38" t="str">
        <f t="shared" si="3"/>
        <v>1a</v>
      </c>
      <c r="AH59" s="38" t="str">
        <f t="shared" si="7"/>
        <v>0</v>
      </c>
      <c r="AI59" s="44" t="str">
        <f t="shared" si="8"/>
        <v>II</v>
      </c>
      <c r="AJ59" s="41" t="s">
        <v>1078</v>
      </c>
      <c r="AK59" s="43" t="s">
        <v>1082</v>
      </c>
      <c r="AL59" s="43" t="s">
        <v>695</v>
      </c>
      <c r="AM59" s="43" t="s">
        <v>1087</v>
      </c>
      <c r="AN59" s="43" t="s">
        <v>1085</v>
      </c>
      <c r="AO59" s="25">
        <f t="shared" si="9"/>
        <v>1</v>
      </c>
      <c r="AP59" s="1">
        <f t="shared" si="10"/>
        <v>1</v>
      </c>
      <c r="AQ59" s="1">
        <f t="shared" si="11"/>
        <v>1</v>
      </c>
      <c r="AR59" s="1">
        <f t="shared" si="12"/>
        <v>1</v>
      </c>
      <c r="AS59" s="17">
        <f t="shared" si="4"/>
        <v>1</v>
      </c>
    </row>
    <row r="60" spans="1:46">
      <c r="A60" t="str">
        <f>'Model output'!A59</f>
        <v>TCGA-DJ-A1QL</v>
      </c>
      <c r="B60" s="35">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5"/>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f>IF(OR('Model output'!I59="",'Model output'!I59="Not answered",'Model output'!I59="Not mentioned"),"",IF(ISNUMBER('Model output'!I59),'Model output'!I59,1))</f>
        <v>7</v>
      </c>
      <c r="J60">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3</v>
      </c>
      <c r="K60" t="str" cm="1">
        <f t="array" ref="K60">IF(COUNT(FIND({0,1,2,3,4,5,6,7,8,9},'Model output'!K59))&gt;0,'Model output'!K59,"")</f>
        <v>2.1 cm</v>
      </c>
      <c r="L60" s="8" t="str">
        <f t="shared" si="1"/>
        <v>2.1cm</v>
      </c>
      <c r="M60" cm="1">
        <f t="array" ref="M60">IF(L60="","",IF(ISNUMBER(SEARCH("cm",L60)),MAX(VALUE(SUBSTITUTE(_xlfn.FILTERXML("&lt;t&gt;&lt;s&gt;"&amp;SUBSTITUTE(L60,",","&lt;/s&gt;&lt;s&gt;")&amp;"&lt;/s&gt;&lt;/t&gt;","//s"),"cm",""))),MAX(VALUE(SUBSTITUTE(_xlfn.FILTERXML("&lt;t&gt;&lt;s&gt;"&amp;SUBSTITUTE(L60,",","&lt;/s&gt;&lt;s&gt;")&amp;"&lt;/s&gt;&lt;/t&gt;","//s"),"mm","")))/10))</f>
        <v>2.1</v>
      </c>
      <c r="N60" t="str">
        <f>IF('Model output'!L59="","",'Model output'!L59)</f>
        <v>Papillary carcinoma</v>
      </c>
      <c r="O60" t="str">
        <f>IF('Model output'!M59="","",'Model output'!M59)</f>
        <v>follicular variant</v>
      </c>
      <c r="P60" t="str">
        <f>IF('Model output'!N59="","",'Model output'!N59)</f>
        <v>2.2 cm</v>
      </c>
      <c r="Q60" t="str">
        <f t="shared" si="6"/>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AND(ISNUMBER(SEARCH("Uninvolved",'Model output'!V59)),NOT(ISNUMBER(SEARCH("margins involved",'Model output'!V59)))), ISNUMBER(SEARCH("None",'Model output'!V59)), ISNUMBER(SEARCH("Free",'Model output'!V59)), ISNUMBER(SEARCH("1 mm",'Model output'!V59)), ISNUMBER(SEARCH("0.1 CM",'Model output'!V59)), ISNUMBER(SEARCH("less than 0.2 mm",'Model output'!V59)), ISNUMBER(SEARCH("less than 0.5 mm",'Model output'!V59)), ISNUMBER(SEARCH("less than 1.0 mm",'Model output'!V59)), ISNUMBER(SEARCH("noted very close",'Model output'!V59)), ISNUMBER(SEARCH("abut",'Model output'!V59)), ISNUMBER(SEARCH("not mentioned",'Model output'!V59)), ISNUMBER(SEARCH("Cannot be assessed",'Model output'!V59)), ISNUMBER(SEARCH("Lymphocyte invasion - present",'Model output'!V59))), "negative", "positive")</f>
        <v>negative</v>
      </c>
      <c r="AE60" s="37"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8" t="str">
        <f t="shared" si="2"/>
        <v>2</v>
      </c>
      <c r="AG60" s="38" t="str">
        <f t="shared" si="3"/>
        <v>1a</v>
      </c>
      <c r="AH60" s="38" t="str">
        <f t="shared" si="7"/>
        <v>0</v>
      </c>
      <c r="AI60" s="44" t="str">
        <f t="shared" si="8"/>
        <v>II</v>
      </c>
      <c r="AJ60" s="41" t="s">
        <v>1079</v>
      </c>
      <c r="AK60" s="43" t="s">
        <v>1086</v>
      </c>
      <c r="AL60" s="43" t="s">
        <v>1087</v>
      </c>
      <c r="AM60" s="43" t="s">
        <v>1087</v>
      </c>
      <c r="AN60" s="43" t="s">
        <v>73</v>
      </c>
      <c r="AO60" s="25">
        <f t="shared" ca="1" si="9"/>
        <v>1</v>
      </c>
      <c r="AP60" s="1">
        <f t="shared" si="10"/>
        <v>1</v>
      </c>
      <c r="AQ60" s="1">
        <f t="shared" si="11"/>
        <v>0</v>
      </c>
      <c r="AR60" s="1">
        <f t="shared" si="12"/>
        <v>1</v>
      </c>
      <c r="AS60" s="17">
        <f t="shared" si="4"/>
        <v>0</v>
      </c>
    </row>
    <row r="61" spans="1:46">
      <c r="A61" t="str">
        <f>'Model output'!A60</f>
        <v>TCGA-DJ-A1QM</v>
      </c>
      <c r="B61" s="35">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5"/>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tall cell features</v>
      </c>
      <c r="P61" t="str">
        <f>IF('Model output'!N60="","",'Model output'!N60)</f>
        <v>0.7 cm</v>
      </c>
      <c r="Q61" t="str">
        <f t="shared" si="6"/>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Yes</v>
      </c>
      <c r="AB61" t="str">
        <f>IF(AA61&lt;&gt;"Yes","",IF(OR('Model output'!U60="",ISNUMBER(SEARCH("Not identified",'Model output'!U60))),"",'Model output'!U60))</f>
        <v/>
      </c>
      <c r="AC61" s="1" t="str">
        <f>IF(OR('Model output'!V60="", 'Model output'!V60="No", AND(ISERROR(SEARCH("Positive",'Model output'!V60)), ISNUMBER(SEARCH("Negative",'Model output'!V60))), AND(ISNUMBER(SEARCH("Uninvolved",'Model output'!V60)),NOT(ISNUMBER(SEARCH("margins involved",'Model output'!V60)))), ISNUMBER(SEARCH("None",'Model output'!V60)), ISNUMBER(SEARCH("Free",'Model output'!V60)), ISNUMBER(SEARCH("1 mm",'Model output'!V60)), ISNUMBER(SEARCH("0.1 CM",'Model output'!V60)), ISNUMBER(SEARCH("less than 0.2 mm",'Model output'!V60)), ISNUMBER(SEARCH("less than 0.5 mm",'Model output'!V60)), ISNUMBER(SEARCH("less than 1.0 mm",'Model output'!V60)), ISNUMBER(SEARCH("noted very close",'Model output'!V60)), ISNUMBER(SEARCH("abut",'Model output'!V60)), ISNUMBER(SEARCH("not mentioned",'Model output'!V60)), ISNUMBER(SEARCH("Cannot be assessed",'Model output'!V60)), ISNUMBER(SEARCH("Lymphocyte invasion - present",'Model output'!V60))), "negative", "positive")</f>
        <v>negative</v>
      </c>
      <c r="AE61" s="37"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8" t="str">
        <f t="shared" si="2"/>
        <v>1a</v>
      </c>
      <c r="AG61" s="38" t="str">
        <f t="shared" si="3"/>
        <v>0</v>
      </c>
      <c r="AH61" s="38" t="str">
        <f t="shared" si="7"/>
        <v>0</v>
      </c>
      <c r="AI61" s="44" t="str">
        <f t="shared" si="8"/>
        <v>I</v>
      </c>
      <c r="AJ61" s="41" t="s">
        <v>1080</v>
      </c>
      <c r="AK61" s="43" t="s">
        <v>695</v>
      </c>
      <c r="AL61" s="43" t="s">
        <v>1084</v>
      </c>
      <c r="AM61" s="43" t="s">
        <v>1087</v>
      </c>
      <c r="AN61" s="43" t="s">
        <v>73</v>
      </c>
      <c r="AO61" s="25">
        <f t="shared" ca="1" si="9"/>
        <v>1</v>
      </c>
      <c r="AP61" s="1">
        <f t="shared" si="10"/>
        <v>1</v>
      </c>
      <c r="AQ61" s="1">
        <f t="shared" si="11"/>
        <v>1</v>
      </c>
      <c r="AR61" s="1">
        <f t="shared" si="12"/>
        <v>1</v>
      </c>
      <c r="AS61" s="17">
        <f t="shared" si="4"/>
        <v>1</v>
      </c>
    </row>
    <row r="62" spans="1:46">
      <c r="A62" t="str">
        <f>'Model output'!A61</f>
        <v>TCGA-DJ-A1QN</v>
      </c>
      <c r="B62" s="35">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5"/>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3</v>
      </c>
      <c r="K62" t="str" cm="1">
        <f t="array" ref="K62">IF(COUNT(FIND({0,1,2,3,4,5,6,7,8,9},'Model output'!K61))&gt;0,'Model output'!K61,"")</f>
        <v>0.7 cm</v>
      </c>
      <c r="L62" s="8" t="str">
        <f t="shared" si="1"/>
        <v>0.7cm</v>
      </c>
      <c r="M62" cm="1">
        <f t="array" ref="M62">IF(L62="","",IF(ISNUMBER(SEARCH("cm",L62)),MAX(VALUE(SUBSTITUTE(_xlfn.FILTERXML("&lt;t&gt;&lt;s&gt;"&amp;SUBSTITUTE(L62,",","&lt;/s&gt;&lt;s&gt;")&amp;"&lt;/s&gt;&lt;/t&gt;","//s"),"cm",""))),MAX(VALUE(SUBSTITUTE(_xlfn.FILTERXML("&lt;t&gt;&lt;s&gt;"&amp;SUBSTITUTE(L62,",","&lt;/s&gt;&lt;s&gt;")&amp;"&lt;/s&gt;&lt;/t&gt;","//s"),"mm","")))/10))</f>
        <v>0.7</v>
      </c>
      <c r="N62" t="str">
        <f>IF('Model output'!L61="","",'Model output'!L61)</f>
        <v>Papillary</v>
      </c>
      <c r="O62" t="str">
        <f>IF('Model output'!M61="","",'Model output'!M61)</f>
        <v>microcarcinoma, classical type, follicular variant</v>
      </c>
      <c r="P62" t="str">
        <f>IF('Model output'!N61="","",'Model output'!N61)</f>
        <v>1.5 cm</v>
      </c>
      <c r="Q62" t="str">
        <f t="shared" si="6"/>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'Model output'!V61="No", AND(ISERROR(SEARCH("Positive",'Model output'!V61)), ISNUMBER(SEARCH("Negative",'Model output'!V61))), AND(ISNUMBER(SEARCH("Uninvolved",'Model output'!V61)),NOT(ISNUMBER(SEARCH("margins involved",'Model output'!V61)))), ISNUMBER(SEARCH("None",'Model output'!V61)), ISNUMBER(SEARCH("Free",'Model output'!V61)), ISNUMBER(SEARCH("1 mm",'Model output'!V61)), ISNUMBER(SEARCH("0.1 CM",'Model output'!V61)), ISNUMBER(SEARCH("less than 0.2 mm",'Model output'!V61)), ISNUMBER(SEARCH("less than 0.5 mm",'Model output'!V61)), ISNUMBER(SEARCH("less than 1.0 mm",'Model output'!V61)), ISNUMBER(SEARCH("noted very close",'Model output'!V61)), ISNUMBER(SEARCH("abut",'Model output'!V61)), ISNUMBER(SEARCH("not mentioned",'Model output'!V61)), ISNUMBER(SEARCH("Cannot be assessed",'Model output'!V61)), ISNUMBER(SEARCH("Lymphocyte invasion - present",'Model output'!V61))), "negative", "positive")</f>
        <v>negative</v>
      </c>
      <c r="AE62" s="37"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8" t="str">
        <f t="shared" si="2"/>
        <v>1b</v>
      </c>
      <c r="AG62" s="38" t="str">
        <f t="shared" si="3"/>
        <v>1a</v>
      </c>
      <c r="AH62" s="38" t="str">
        <f t="shared" si="7"/>
        <v>0</v>
      </c>
      <c r="AI62" s="44" t="str">
        <f t="shared" si="8"/>
        <v>I</v>
      </c>
      <c r="AJ62" s="41" t="s">
        <v>1079</v>
      </c>
      <c r="AK62" s="43" t="s">
        <v>1083</v>
      </c>
      <c r="AL62" s="43" t="s">
        <v>1087</v>
      </c>
      <c r="AM62" s="43" t="s">
        <v>1087</v>
      </c>
      <c r="AN62" s="43" t="s">
        <v>73</v>
      </c>
      <c r="AO62" s="25">
        <f t="shared" ca="1" si="9"/>
        <v>1</v>
      </c>
      <c r="AP62" s="1">
        <f t="shared" si="10"/>
        <v>1</v>
      </c>
      <c r="AQ62" s="1">
        <f t="shared" si="11"/>
        <v>0</v>
      </c>
      <c r="AR62" s="1">
        <f t="shared" si="12"/>
        <v>1</v>
      </c>
      <c r="AS62" s="17">
        <f t="shared" si="4"/>
        <v>1</v>
      </c>
    </row>
    <row r="63" spans="1:46">
      <c r="A63" t="str">
        <f>'Model output'!A62</f>
        <v>TCGA-DJ-A1QO</v>
      </c>
      <c r="B63" s="35">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5"/>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1</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 classical type</v>
      </c>
      <c r="O63" t="str">
        <f>IF('Model output'!M62="","",'Model output'!M62)</f>
        <v>with tall cell features</v>
      </c>
      <c r="P63" t="str">
        <f>IF('Model output'!N62="","",'Model output'!N62)</f>
        <v>2.2 cm</v>
      </c>
      <c r="Q63" t="str">
        <f t="shared" si="6"/>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9"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AND(ISNUMBER(SEARCH("Uninvolved",'Model output'!V62)),NOT(ISNUMBER(SEARCH("margins involved",'Model output'!V62)))), ISNUMBER(SEARCH("None",'Model output'!V62)), ISNUMBER(SEARCH("Free",'Model output'!V62)), ISNUMBER(SEARCH("1 mm",'Model output'!V62)), ISNUMBER(SEARCH("0.1 CM",'Model output'!V62)), ISNUMBER(SEARCH("less than 0.2 mm",'Model output'!V62)), ISNUMBER(SEARCH("less than 0.5 mm",'Model output'!V62)), ISNUMBER(SEARCH("less than 1.0 mm",'Model output'!V62)), ISNUMBER(SEARCH("noted very close",'Model output'!V62)), ISNUMBER(SEARCH("abut",'Model output'!V62)), ISNUMBER(SEARCH("not mentioned",'Model output'!V62)), ISNUMBER(SEARCH("Cannot be assessed",'Model output'!V62)), ISNUMBER(SEARCH("Lymphocyte invasion - present",'Model output'!V62))), "negative", "positive")</f>
        <v>positive</v>
      </c>
      <c r="AE63" s="37"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8" t="str">
        <f t="shared" si="2"/>
        <v>2</v>
      </c>
      <c r="AG63" s="38" t="str">
        <f t="shared" si="3"/>
        <v>0</v>
      </c>
      <c r="AH63" s="38" t="str">
        <f t="shared" si="7"/>
        <v>0</v>
      </c>
      <c r="AI63" s="44" t="str">
        <f t="shared" si="8"/>
        <v>I</v>
      </c>
      <c r="AJ63" s="41" t="s">
        <v>1078</v>
      </c>
      <c r="AK63" s="43" t="s">
        <v>1086</v>
      </c>
      <c r="AL63" s="43" t="s">
        <v>1087</v>
      </c>
      <c r="AM63" s="43" t="s">
        <v>1087</v>
      </c>
      <c r="AN63" s="43" t="s">
        <v>73</v>
      </c>
      <c r="AO63" s="25">
        <f t="shared" si="9"/>
        <v>1</v>
      </c>
      <c r="AP63" s="1">
        <f t="shared" si="10"/>
        <v>1</v>
      </c>
      <c r="AQ63" s="1">
        <f t="shared" si="11"/>
        <v>1</v>
      </c>
      <c r="AR63" s="1">
        <f t="shared" si="12"/>
        <v>1</v>
      </c>
      <c r="AS63" s="17">
        <f t="shared" si="4"/>
        <v>1</v>
      </c>
    </row>
    <row r="64" spans="1:46">
      <c r="A64" t="str">
        <f>'Model output'!A63</f>
        <v>TCGA-DJ-A1QQ</v>
      </c>
      <c r="B64" s="35">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5"/>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1</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classical type, microcarcinoma</v>
      </c>
      <c r="P64" t="str">
        <f>IF('Model output'!N63="","",'Model output'!N63)</f>
        <v>3 cm</v>
      </c>
      <c r="Q64" t="str">
        <f t="shared" si="6"/>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AND(ISNUMBER(SEARCH("Uninvolved",'Model output'!V63)),NOT(ISNUMBER(SEARCH("margins involved",'Model output'!V63)))), ISNUMBER(SEARCH("None",'Model output'!V63)), ISNUMBER(SEARCH("Free",'Model output'!V63)), ISNUMBER(SEARCH("1 mm",'Model output'!V63)), ISNUMBER(SEARCH("0.1 CM",'Model output'!V63)), ISNUMBER(SEARCH("less than 0.2 mm",'Model output'!V63)), ISNUMBER(SEARCH("less than 0.5 mm",'Model output'!V63)), ISNUMBER(SEARCH("less than 1.0 mm",'Model output'!V63)), ISNUMBER(SEARCH("noted very close",'Model output'!V63)), ISNUMBER(SEARCH("abut",'Model output'!V63)), ISNUMBER(SEARCH("not mentioned",'Model output'!V63)), ISNUMBER(SEARCH("Cannot be assessed",'Model output'!V63)), ISNUMBER(SEARCH("Lymphocyte invasion - present",'Model output'!V63))), "negative", "positive")</f>
        <v>negative</v>
      </c>
      <c r="AE64" s="37"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8" t="str">
        <f t="shared" si="2"/>
        <v>2</v>
      </c>
      <c r="AG64" s="38" t="str">
        <f t="shared" si="3"/>
        <v>1a</v>
      </c>
      <c r="AH64" s="38" t="str">
        <f t="shared" si="7"/>
        <v>0</v>
      </c>
      <c r="AI64" s="44" t="str">
        <f t="shared" si="8"/>
        <v>I</v>
      </c>
      <c r="AJ64" s="41" t="s">
        <v>1080</v>
      </c>
      <c r="AK64" s="43" t="s">
        <v>1086</v>
      </c>
      <c r="AL64" s="43" t="s">
        <v>1084</v>
      </c>
      <c r="AM64" s="43" t="s">
        <v>1087</v>
      </c>
      <c r="AN64" s="43" t="s">
        <v>73</v>
      </c>
      <c r="AO64" s="25">
        <f t="shared" ca="1" si="9"/>
        <v>1</v>
      </c>
      <c r="AP64" s="1">
        <f t="shared" si="10"/>
        <v>1</v>
      </c>
      <c r="AQ64" s="1">
        <f t="shared" si="11"/>
        <v>0</v>
      </c>
      <c r="AR64" s="1">
        <f t="shared" si="12"/>
        <v>1</v>
      </c>
      <c r="AS64" s="17">
        <f t="shared" si="4"/>
        <v>1</v>
      </c>
    </row>
    <row r="65" spans="1:45">
      <c r="A65" t="str">
        <f>'Model output'!A64</f>
        <v>TCGA-DJ-A2PN</v>
      </c>
      <c r="B65" s="35">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5"/>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 classical type</v>
      </c>
      <c r="O65" t="str">
        <f>IF('Model output'!M64="","",'Model output'!M64)</f>
        <v/>
      </c>
      <c r="P65" t="str">
        <f>IF('Model output'!N64="","",'Model output'!N64)</f>
        <v>1.3 cm</v>
      </c>
      <c r="Q65" t="str">
        <f t="shared" si="6"/>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9"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'Model output'!V64="No", AND(ISERROR(SEARCH("Positive",'Model output'!V64)), ISNUMBER(SEARCH("Negative",'Model output'!V64))), AND(ISNUMBER(SEARCH("Uninvolved",'Model output'!V64)),NOT(ISNUMBER(SEARCH("margins involved",'Model output'!V64)))), ISNUMBER(SEARCH("None",'Model output'!V64)), ISNUMBER(SEARCH("Free",'Model output'!V64)), ISNUMBER(SEARCH("1 mm",'Model output'!V64)), ISNUMBER(SEARCH("0.1 CM",'Model output'!V64)), ISNUMBER(SEARCH("less than 0.2 mm",'Model output'!V64)), ISNUMBER(SEARCH("less than 0.5 mm",'Model output'!V64)), ISNUMBER(SEARCH("less than 1.0 mm",'Model output'!V64)), ISNUMBER(SEARCH("noted very close",'Model output'!V64)), ISNUMBER(SEARCH("abut",'Model output'!V64)), ISNUMBER(SEARCH("not mentioned",'Model output'!V64)), ISNUMBER(SEARCH("Cannot be assessed",'Model output'!V64)), ISNUMBER(SEARCH("Lymphocyte invasion - present",'Model output'!V64))), "negative", "positive")</f>
        <v>negative</v>
      </c>
      <c r="AE65" s="37"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8" t="str">
        <f t="shared" si="2"/>
        <v>1b</v>
      </c>
      <c r="AG65" s="38" t="str">
        <f t="shared" si="3"/>
        <v>0</v>
      </c>
      <c r="AH65" s="38" t="str">
        <f t="shared" si="7"/>
        <v>0</v>
      </c>
      <c r="AI65" s="44" t="str">
        <f t="shared" si="8"/>
        <v>I</v>
      </c>
      <c r="AJ65" s="41" t="s">
        <v>1079</v>
      </c>
      <c r="AK65" s="43" t="s">
        <v>1083</v>
      </c>
      <c r="AL65" s="43" t="s">
        <v>1087</v>
      </c>
      <c r="AM65" s="43" t="s">
        <v>1087</v>
      </c>
      <c r="AN65" s="43" t="s">
        <v>73</v>
      </c>
      <c r="AO65" s="25">
        <f t="shared" ca="1" si="9"/>
        <v>1</v>
      </c>
      <c r="AP65" s="1">
        <f t="shared" si="10"/>
        <v>1</v>
      </c>
      <c r="AQ65" s="1">
        <f t="shared" si="11"/>
        <v>1</v>
      </c>
      <c r="AR65" s="1">
        <f t="shared" si="12"/>
        <v>1</v>
      </c>
      <c r="AS65" s="17">
        <f t="shared" si="4"/>
        <v>1</v>
      </c>
    </row>
    <row r="66" spans="1:45">
      <c r="A66" t="str">
        <f>'Model output'!A65</f>
        <v>TCGA-DJ-A2PP</v>
      </c>
      <c r="B66" s="35">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5"/>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6"/>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t="str">
        <f>IF('Model output'!O65="","",'Model output'!O65)</f>
        <v>1 (main) + 1 (microcarcinoma)</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No</v>
      </c>
      <c r="AB66" t="str">
        <f>IF(AA66&lt;&gt;"Yes","",IF(OR('Model output'!U65="",ISNUMBER(SEARCH("Not identified",'Model output'!U65))),"",'Model output'!U65))</f>
        <v/>
      </c>
      <c r="AC66" s="1" t="str">
        <f>IF(OR('Model output'!V65="", 'Model output'!V65="No", AND(ISERROR(SEARCH("Positive",'Model output'!V65)), ISNUMBER(SEARCH("Negative",'Model output'!V65))), AND(ISNUMBER(SEARCH("Uninvolved",'Model output'!V65)),NOT(ISNUMBER(SEARCH("margins involved",'Model output'!V65)))), ISNUMBER(SEARCH("None",'Model output'!V65)), ISNUMBER(SEARCH("Free",'Model output'!V65)), ISNUMBER(SEARCH("1 mm",'Model output'!V65)), ISNUMBER(SEARCH("0.1 CM",'Model output'!V65)), ISNUMBER(SEARCH("less than 0.2 mm",'Model output'!V65)), ISNUMBER(SEARCH("less than 0.5 mm",'Model output'!V65)), ISNUMBER(SEARCH("less than 1.0 mm",'Model output'!V65)), ISNUMBER(SEARCH("noted very close",'Model output'!V65)), ISNUMBER(SEARCH("abut",'Model output'!V65)), ISNUMBER(SEARCH("not mentioned",'Model output'!V65)), ISNUMBER(SEARCH("Cannot be assessed",'Model output'!V65)), ISNUMBER(SEARCH("Lymphocyte invasion - present",'Model output'!V65))), "negative", "positive")</f>
        <v>negative</v>
      </c>
      <c r="AE66" s="37"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8" t="str">
        <f t="shared" si="2"/>
        <v>2</v>
      </c>
      <c r="AG66" s="38" t="str">
        <f t="shared" si="3"/>
        <v>0</v>
      </c>
      <c r="AH66" s="38" t="str">
        <f t="shared" si="7"/>
        <v>0</v>
      </c>
      <c r="AI66" s="44" t="str">
        <f t="shared" si="8"/>
        <v>I</v>
      </c>
      <c r="AJ66" s="41" t="s">
        <v>1079</v>
      </c>
      <c r="AK66" s="43" t="s">
        <v>1086</v>
      </c>
      <c r="AL66" s="43" t="s">
        <v>1084</v>
      </c>
      <c r="AM66" s="43" t="s">
        <v>1087</v>
      </c>
      <c r="AN66" s="43" t="s">
        <v>73</v>
      </c>
      <c r="AO66" s="25">
        <f t="shared" ca="1" si="9"/>
        <v>1</v>
      </c>
      <c r="AP66" s="1">
        <f t="shared" si="10"/>
        <v>1</v>
      </c>
      <c r="AQ66" s="1">
        <f t="shared" si="11"/>
        <v>1</v>
      </c>
      <c r="AR66" s="1">
        <f t="shared" si="12"/>
        <v>1</v>
      </c>
      <c r="AS66" s="17">
        <f t="shared" si="4"/>
        <v>1</v>
      </c>
    </row>
    <row r="67" spans="1:45">
      <c r="A67" t="str">
        <f>'Model output'!A66</f>
        <v>TCGA-DJ-A2PQ</v>
      </c>
      <c r="B67" s="35">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1</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5"/>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 classical type</v>
      </c>
      <c r="O67" t="str">
        <f>IF('Model output'!M66="","",'Model output'!M66)</f>
        <v/>
      </c>
      <c r="P67" t="str">
        <f>IF('Model output'!N66="","",'Model output'!N66)</f>
        <v>3.5 cm</v>
      </c>
      <c r="Q67" t="str">
        <f t="shared" si="6"/>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'Model output'!V66="No", AND(ISERROR(SEARCH("Positive",'Model output'!V66)), ISNUMBER(SEARCH("Negative",'Model output'!V66))), AND(ISNUMBER(SEARCH("Uninvolved",'Model output'!V66)),NOT(ISNUMBER(SEARCH("margins involved",'Model output'!V66)))), ISNUMBER(SEARCH("None",'Model output'!V66)), ISNUMBER(SEARCH("Free",'Model output'!V66)), ISNUMBER(SEARCH("1 mm",'Model output'!V66)), ISNUMBER(SEARCH("0.1 CM",'Model output'!V66)), ISNUMBER(SEARCH("less than 0.2 mm",'Model output'!V66)), ISNUMBER(SEARCH("less than 0.5 mm",'Model output'!V66)), ISNUMBER(SEARCH("less than 1.0 mm",'Model output'!V66)), ISNUMBER(SEARCH("noted very close",'Model output'!V66)), ISNUMBER(SEARCH("abut",'Model output'!V66)), ISNUMBER(SEARCH("not mentioned",'Model output'!V66)), ISNUMBER(SEARCH("Cannot be assessed",'Model output'!V66)), ISNUMBER(SEARCH("Lymphocyte invasion - present",'Model output'!V66))), "negative", "positive")</f>
        <v>negative</v>
      </c>
      <c r="AE67" s="37"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8"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8" t="str">
        <f t="shared" ref="AG67:AG127" si="15">IF(AND(ISNUMBER(J67),J67&gt;0),
IF(G67="lateral", "1b", "1a"),"0")</f>
        <v>1a</v>
      </c>
      <c r="AH67" s="38" t="str">
        <f t="shared" si="7"/>
        <v>0</v>
      </c>
      <c r="AI67" s="44" t="str">
        <f t="shared" si="8"/>
        <v>I</v>
      </c>
      <c r="AJ67" s="41" t="s">
        <v>1080</v>
      </c>
      <c r="AK67" s="43" t="s">
        <v>1086</v>
      </c>
      <c r="AL67" s="43" t="s">
        <v>695</v>
      </c>
      <c r="AM67" s="43" t="s">
        <v>1087</v>
      </c>
      <c r="AN67" s="43" t="s">
        <v>73</v>
      </c>
      <c r="AO67" s="25">
        <f t="shared" ca="1" si="9"/>
        <v>1</v>
      </c>
      <c r="AP67" s="1">
        <f t="shared" si="10"/>
        <v>1</v>
      </c>
      <c r="AQ67" s="1">
        <f t="shared" si="11"/>
        <v>1</v>
      </c>
      <c r="AR67" s="1">
        <f t="shared" si="12"/>
        <v>1</v>
      </c>
      <c r="AS67" s="17">
        <f t="shared" ref="AS67:AS130" si="16">IF(AI67=AN67,1,0)</f>
        <v>1</v>
      </c>
    </row>
    <row r="68" spans="1:45">
      <c r="A68" t="str">
        <f>'Model output'!A67</f>
        <v>TCGA-DJ-A2PR</v>
      </c>
      <c r="B68" s="35">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1</v>
      </c>
      <c r="F68" t="str">
        <f t="shared" ref="F68:F128" si="17">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classical type</v>
      </c>
      <c r="P68" t="str">
        <f>IF('Model output'!N67="","",'Model output'!N67)</f>
        <v>2 cm</v>
      </c>
      <c r="Q68" t="str">
        <f t="shared" ref="Q68:Q128" si="18">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68,"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1" t="str">
        <f>IF(OR('Model output'!V67="", 'Model output'!V67="No", AND(ISERROR(SEARCH("Positive",'Model output'!V67)), ISNUMBER(SEARCH("Negative",'Model output'!V67))), AND(ISNUMBER(SEARCH("Uninvolved",'Model output'!V67)),NOT(ISNUMBER(SEARCH("margins involved",'Model output'!V67)))), ISNUMBER(SEARCH("None",'Model output'!V67)), ISNUMBER(SEARCH("Free",'Model output'!V67)), ISNUMBER(SEARCH("1 mm",'Model output'!V67)), ISNUMBER(SEARCH("0.1 CM",'Model output'!V67)), ISNUMBER(SEARCH("less than 0.2 mm",'Model output'!V67)), ISNUMBER(SEARCH("less than 0.5 mm",'Model output'!V67)), ISNUMBER(SEARCH("less than 1.0 mm",'Model output'!V67)), ISNUMBER(SEARCH("noted very close",'Model output'!V67)), ISNUMBER(SEARCH("abut",'Model output'!V67)), ISNUMBER(SEARCH("not mentioned",'Model output'!V67)), ISNUMBER(SEARCH("Cannot be assessed",'Model output'!V67)), ISNUMBER(SEARCH("Lymphocyte invasion - present",'Model output'!V67))), "negative", "positive")</f>
        <v>negative</v>
      </c>
      <c r="AE68" s="37"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8" t="str">
        <f t="shared" si="14"/>
        <v>1b</v>
      </c>
      <c r="AG68" s="38" t="str">
        <f t="shared" si="15"/>
        <v>1a</v>
      </c>
      <c r="AH68" s="38" t="str">
        <f t="shared" ref="AH68:AH128" si="19">IF(OR(H68="unknown"),"x",IF(H68="negative","0","1"))</f>
        <v>0</v>
      </c>
      <c r="AI68" s="44" t="str">
        <f t="shared" ref="AI68:AI128" si="20">IF(AND(B68&lt;55,AH68="0"),"I",
IF(AND(B68&lt;55,AH68="1"),"II",
IF(AH68="1","IVB",
IF(AND(AF68="4b",AH68="0"),"IVA",
IF(AND(AF68="4a",AH68="0"),"III",
IF(AND(OR(AF68="3a",AF68="3b",AF68="3"),AH68="0"),"II",
IF(AND(AF68="2",OR(AG68="1",AG68="1a",AG68="1b"),AH68="0"),"II",
IF(AND(OR(AF68="1a",AF68="1b",AF68="1"),OR(AG68="1",AG68="1a",AG68="1b"),AH68="0"),"II","I"
))))))))</f>
        <v>I</v>
      </c>
      <c r="AJ68" s="41" t="s">
        <v>1080</v>
      </c>
      <c r="AK68" s="43" t="s">
        <v>1083</v>
      </c>
      <c r="AL68" s="43" t="s">
        <v>695</v>
      </c>
      <c r="AM68" s="43" t="s">
        <v>1087</v>
      </c>
      <c r="AN68" s="43" t="s">
        <v>73</v>
      </c>
      <c r="AO68" s="25">
        <f t="shared" ref="AO68:AO99" ca="1" si="21">IF(AE68=AJ68,1,0)</f>
        <v>1</v>
      </c>
      <c r="AP68" s="1">
        <f t="shared" ref="AP68:AP99" si="22">IF(AF68=AK68, 1, IF(AND(AF68="x", AK68="0"), 1, IF(AND(AF68="0", AK68="x"), 1, 0)))</f>
        <v>1</v>
      </c>
      <c r="AQ68" s="1">
        <f t="shared" ref="AQ68:AQ99" si="23">IF(AG68=AL68, 1, IF(AND(AG68="x", AL68="0"), 1, IF(AND(AG68="0", AL68="x"), 1, 0)))</f>
        <v>1</v>
      </c>
      <c r="AR68" s="1">
        <f t="shared" ref="AR68:AR99" si="24">IF(AH68=AM68, 1, IF(AND(AH68="x", AM68="0"), 1, IF(AND(AH68="0", AM68="x"), 1, 0)))</f>
        <v>1</v>
      </c>
      <c r="AS68" s="17">
        <f t="shared" si="16"/>
        <v>1</v>
      </c>
    </row>
    <row r="69" spans="1:45">
      <c r="A69" t="str">
        <f>'Model output'!A68</f>
        <v>TCGA-DJ-A2PS</v>
      </c>
      <c r="B69" s="35">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3</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7"/>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cell, microcarcinoma</v>
      </c>
      <c r="P69" t="str">
        <f>IF('Model output'!N68="","",'Model output'!N68)</f>
        <v>1.1 cm</v>
      </c>
      <c r="Q69" t="str">
        <f t="shared" si="18"/>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AND(ISNUMBER(SEARCH("Uninvolved",'Model output'!V68)),NOT(ISNUMBER(SEARCH("margins involved",'Model output'!V68)))), ISNUMBER(SEARCH("None",'Model output'!V68)), ISNUMBER(SEARCH("Free",'Model output'!V68)), ISNUMBER(SEARCH("1 mm",'Model output'!V68)), ISNUMBER(SEARCH("0.1 CM",'Model output'!V68)), ISNUMBER(SEARCH("less than 0.2 mm",'Model output'!V68)), ISNUMBER(SEARCH("less than 0.5 mm",'Model output'!V68)), ISNUMBER(SEARCH("less than 1.0 mm",'Model output'!V68)), ISNUMBER(SEARCH("noted very close",'Model output'!V68)), ISNUMBER(SEARCH("abut",'Model output'!V68)), ISNUMBER(SEARCH("not mentioned",'Model output'!V68)), ISNUMBER(SEARCH("Cannot be assessed",'Model output'!V68)), ISNUMBER(SEARCH("Lymphocyte invasion - present",'Model output'!V68))), "negative", "positive")</f>
        <v>negative</v>
      </c>
      <c r="AE69" s="37"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8" t="str">
        <f t="shared" si="14"/>
        <v>1b</v>
      </c>
      <c r="AG69" s="38" t="str">
        <f t="shared" si="15"/>
        <v>1a</v>
      </c>
      <c r="AH69" s="38" t="str">
        <f t="shared" si="19"/>
        <v>0</v>
      </c>
      <c r="AI69" s="44" t="str">
        <f t="shared" si="20"/>
        <v>I</v>
      </c>
      <c r="AJ69" s="41" t="s">
        <v>1080</v>
      </c>
      <c r="AK69" s="43" t="s">
        <v>1083</v>
      </c>
      <c r="AL69" s="43" t="s">
        <v>695</v>
      </c>
      <c r="AM69" s="43" t="s">
        <v>1087</v>
      </c>
      <c r="AN69" s="43" t="s">
        <v>73</v>
      </c>
      <c r="AO69" s="25">
        <f t="shared" ca="1" si="21"/>
        <v>1</v>
      </c>
      <c r="AP69" s="1">
        <f t="shared" si="22"/>
        <v>1</v>
      </c>
      <c r="AQ69" s="1">
        <f t="shared" si="23"/>
        <v>1</v>
      </c>
      <c r="AR69" s="1">
        <f t="shared" si="24"/>
        <v>1</v>
      </c>
      <c r="AS69" s="17">
        <f t="shared" si="16"/>
        <v>1</v>
      </c>
    </row>
    <row r="70" spans="1:45">
      <c r="A70" t="str">
        <f>'Model output'!A69</f>
        <v>TCGA-DJ-A2PV</v>
      </c>
      <c r="B70" s="35">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17"/>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central</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0.8 cm</v>
      </c>
      <c r="L70" s="8" t="str">
        <f t="shared" si="13"/>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 classical type</v>
      </c>
      <c r="O70" t="str">
        <f>IF('Model output'!M69="","",'Model output'!M69)</f>
        <v/>
      </c>
      <c r="P70" t="str">
        <f>IF('Model output'!N69="","",'Model output'!N69)</f>
        <v>3.4 cm</v>
      </c>
      <c r="Q70" t="str">
        <f t="shared" si="18"/>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'Model output'!V69="No", AND(ISERROR(SEARCH("Positive",'Model output'!V69)), ISNUMBER(SEARCH("Negative",'Model output'!V69))), AND(ISNUMBER(SEARCH("Uninvolved",'Model output'!V69)),NOT(ISNUMBER(SEARCH("margins involved",'Model output'!V69)))), ISNUMBER(SEARCH("None",'Model output'!V69)), ISNUMBER(SEARCH("Free",'Model output'!V69)), ISNUMBER(SEARCH("1 mm",'Model output'!V69)), ISNUMBER(SEARCH("0.1 CM",'Model output'!V69)), ISNUMBER(SEARCH("less than 0.2 mm",'Model output'!V69)), ISNUMBER(SEARCH("less than 0.5 mm",'Model output'!V69)), ISNUMBER(SEARCH("less than 1.0 mm",'Model output'!V69)), ISNUMBER(SEARCH("noted very close",'Model output'!V69)), ISNUMBER(SEARCH("abut",'Model output'!V69)), ISNUMBER(SEARCH("not mentioned",'Model output'!V69)), ISNUMBER(SEARCH("Cannot be assessed",'Model output'!V69)), ISNUMBER(SEARCH("Lymphocyte invasion - present",'Model output'!V69))), "negative", "positive")</f>
        <v>negative</v>
      </c>
      <c r="AE70" s="37"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8" t="str">
        <f t="shared" si="14"/>
        <v>2</v>
      </c>
      <c r="AG70" s="38" t="str">
        <f t="shared" si="15"/>
        <v>1a</v>
      </c>
      <c r="AH70" s="38" t="str">
        <f t="shared" si="19"/>
        <v>0</v>
      </c>
      <c r="AI70" s="44" t="str">
        <f t="shared" si="20"/>
        <v>I</v>
      </c>
      <c r="AJ70" s="41" t="s">
        <v>1079</v>
      </c>
      <c r="AK70" s="43" t="s">
        <v>1086</v>
      </c>
      <c r="AL70" s="43" t="s">
        <v>1084</v>
      </c>
      <c r="AM70" s="43" t="s">
        <v>1087</v>
      </c>
      <c r="AN70" s="43" t="s">
        <v>73</v>
      </c>
      <c r="AO70" s="25">
        <f t="shared" ca="1" si="21"/>
        <v>1</v>
      </c>
      <c r="AP70" s="1">
        <f t="shared" si="22"/>
        <v>1</v>
      </c>
      <c r="AQ70" s="1">
        <f t="shared" si="23"/>
        <v>0</v>
      </c>
      <c r="AR70" s="1">
        <f t="shared" si="24"/>
        <v>1</v>
      </c>
      <c r="AS70" s="17">
        <f t="shared" si="16"/>
        <v>1</v>
      </c>
    </row>
    <row r="71" spans="1:45">
      <c r="A71" t="str">
        <f>'Model output'!A70</f>
        <v>TCGA-DJ-A2PW</v>
      </c>
      <c r="B71" s="35">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7"/>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 classical type</v>
      </c>
      <c r="O71" t="str">
        <f>IF('Model output'!M70="","",'Model output'!M70)</f>
        <v/>
      </c>
      <c r="P71" t="str">
        <f>IF('Model output'!N70="","",'Model output'!N70)</f>
        <v>Right lobe: 4.6 cm, isthmus: 3.5 cm</v>
      </c>
      <c r="Q71" t="str">
        <f t="shared" si="18"/>
        <v>4.6cm,3.5cm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No</v>
      </c>
      <c r="AB71" t="str">
        <f>IF(AA71&lt;&gt;"Yes","",IF(OR('Model output'!U70="",ISNUMBER(SEARCH("Not identified",'Model output'!U70))),"",'Model output'!U70))</f>
        <v/>
      </c>
      <c r="AC71" s="1" t="str">
        <f>IF(OR('Model output'!V70="", 'Model output'!V70="No", AND(ISERROR(SEARCH("Positive",'Model output'!V70)), ISNUMBER(SEARCH("Negative",'Model output'!V70))), AND(ISNUMBER(SEARCH("Uninvolved",'Model output'!V70)),NOT(ISNUMBER(SEARCH("margins involved",'Model output'!V70)))), ISNUMBER(SEARCH("None",'Model output'!V70)), ISNUMBER(SEARCH("Free",'Model output'!V70)), ISNUMBER(SEARCH("1 mm",'Model output'!V70)), ISNUMBER(SEARCH("0.1 CM",'Model output'!V70)), ISNUMBER(SEARCH("less than 0.2 mm",'Model output'!V70)), ISNUMBER(SEARCH("less than 0.5 mm",'Model output'!V70)), ISNUMBER(SEARCH("less than 1.0 mm",'Model output'!V70)), ISNUMBER(SEARCH("noted very close",'Model output'!V70)), ISNUMBER(SEARCH("abut",'Model output'!V70)), ISNUMBER(SEARCH("not mentioned",'Model output'!V70)), ISNUMBER(SEARCH("Cannot be assessed",'Model output'!V70)), ISNUMBER(SEARCH("Lymphocyte invasion - present",'Model output'!V70))), "negative", "positive")</f>
        <v>negative</v>
      </c>
      <c r="AE71" s="37"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8" t="str">
        <f t="shared" si="14"/>
        <v>3a</v>
      </c>
      <c r="AG71" s="38" t="str">
        <f t="shared" si="15"/>
        <v>1a</v>
      </c>
      <c r="AH71" s="38" t="str">
        <f t="shared" si="19"/>
        <v>0</v>
      </c>
      <c r="AI71" s="44" t="str">
        <f t="shared" si="20"/>
        <v>II</v>
      </c>
      <c r="AJ71" s="41" t="s">
        <v>1079</v>
      </c>
      <c r="AK71" s="43" t="s">
        <v>1088</v>
      </c>
      <c r="AL71" s="43" t="s">
        <v>695</v>
      </c>
      <c r="AM71" s="43" t="s">
        <v>1087</v>
      </c>
      <c r="AN71" s="43" t="s">
        <v>1085</v>
      </c>
      <c r="AO71" s="25">
        <f t="shared" ca="1" si="21"/>
        <v>1</v>
      </c>
      <c r="AP71" s="1">
        <f t="shared" si="22"/>
        <v>1</v>
      </c>
      <c r="AQ71" s="1">
        <f t="shared" si="23"/>
        <v>1</v>
      </c>
      <c r="AR71" s="1">
        <f t="shared" si="24"/>
        <v>1</v>
      </c>
      <c r="AS71" s="17">
        <f t="shared" si="16"/>
        <v>1</v>
      </c>
    </row>
    <row r="72" spans="1:45">
      <c r="A72" t="str">
        <f>'Model output'!A71</f>
        <v>TCGA-DJ-A2PX</v>
      </c>
      <c r="B72" s="35">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7"/>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8"/>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'Model output'!V71="No", AND(ISERROR(SEARCH("Positive",'Model output'!V71)), ISNUMBER(SEARCH("Negative",'Model output'!V71))), AND(ISNUMBER(SEARCH("Uninvolved",'Model output'!V71)),NOT(ISNUMBER(SEARCH("margins involved",'Model output'!V71)))), ISNUMBER(SEARCH("None",'Model output'!V71)), ISNUMBER(SEARCH("Free",'Model output'!V71)), ISNUMBER(SEARCH("1 mm",'Model output'!V71)), ISNUMBER(SEARCH("0.1 CM",'Model output'!V71)), ISNUMBER(SEARCH("less than 0.2 mm",'Model output'!V71)), ISNUMBER(SEARCH("less than 0.5 mm",'Model output'!V71)), ISNUMBER(SEARCH("less than 1.0 mm",'Model output'!V71)), ISNUMBER(SEARCH("noted very close",'Model output'!V71)), ISNUMBER(SEARCH("abut",'Model output'!V71)), ISNUMBER(SEARCH("not mentioned",'Model output'!V71)), ISNUMBER(SEARCH("Cannot be assessed",'Model output'!V71)), ISNUMBER(SEARCH("Lymphocyte invasion - present",'Model output'!V71))), "negative", "positive")</f>
        <v>negative</v>
      </c>
      <c r="AE72" s="37"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8" t="str">
        <f t="shared" si="14"/>
        <v>1b</v>
      </c>
      <c r="AG72" s="38" t="str">
        <f t="shared" si="15"/>
        <v>0</v>
      </c>
      <c r="AH72" s="38" t="str">
        <f t="shared" si="19"/>
        <v>0</v>
      </c>
      <c r="AI72" s="44" t="str">
        <f t="shared" si="20"/>
        <v>I</v>
      </c>
      <c r="AJ72" s="41" t="s">
        <v>1079</v>
      </c>
      <c r="AK72" s="43" t="s">
        <v>1083</v>
      </c>
      <c r="AL72" s="43" t="s">
        <v>1084</v>
      </c>
      <c r="AM72" s="43" t="s">
        <v>1087</v>
      </c>
      <c r="AN72" s="43" t="s">
        <v>73</v>
      </c>
      <c r="AO72" s="25">
        <f t="shared" ca="1" si="21"/>
        <v>1</v>
      </c>
      <c r="AP72" s="1">
        <f t="shared" si="22"/>
        <v>1</v>
      </c>
      <c r="AQ72" s="1">
        <f t="shared" si="23"/>
        <v>1</v>
      </c>
      <c r="AR72" s="1">
        <f t="shared" si="24"/>
        <v>1</v>
      </c>
      <c r="AS72" s="17">
        <f t="shared" si="16"/>
        <v>1</v>
      </c>
    </row>
    <row r="73" spans="1:45">
      <c r="A73" t="str">
        <f>'Model output'!A72</f>
        <v>TCGA-DJ-A2PY</v>
      </c>
      <c r="B73" s="35">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7"/>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6</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2</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
      </c>
      <c r="P73" t="str">
        <f>IF('Model output'!N72="","",'Model output'!N72)</f>
        <v>2.5 cm</v>
      </c>
      <c r="Q73" t="str">
        <f t="shared" si="18"/>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9"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No</v>
      </c>
      <c r="AB73" t="str">
        <f>IF(AA73&lt;&gt;"Yes","",IF(OR('Model output'!U72="",ISNUMBER(SEARCH("Not identified",'Model output'!U72))),"",'Model output'!U72))</f>
        <v/>
      </c>
      <c r="AC73" s="1" t="str">
        <f>IF(OR('Model output'!V72="", 'Model output'!V72="No", AND(ISERROR(SEARCH("Positive",'Model output'!V72)), ISNUMBER(SEARCH("Negative",'Model output'!V72))), AND(ISNUMBER(SEARCH("Uninvolved",'Model output'!V72)),NOT(ISNUMBER(SEARCH("margins involved",'Model output'!V72)))), ISNUMBER(SEARCH("None",'Model output'!V72)), ISNUMBER(SEARCH("Free",'Model output'!V72)), ISNUMBER(SEARCH("1 mm",'Model output'!V72)), ISNUMBER(SEARCH("0.1 CM",'Model output'!V72)), ISNUMBER(SEARCH("less than 0.2 mm",'Model output'!V72)), ISNUMBER(SEARCH("less than 0.5 mm",'Model output'!V72)), ISNUMBER(SEARCH("less than 1.0 mm",'Model output'!V72)), ISNUMBER(SEARCH("noted very close",'Model output'!V72)), ISNUMBER(SEARCH("abut",'Model output'!V72)), ISNUMBER(SEARCH("not mentioned",'Model output'!V72)), ISNUMBER(SEARCH("Cannot be assessed",'Model output'!V72)), ISNUMBER(SEARCH("Lymphocyte invasion - present",'Model output'!V72))), "negative", "positive")</f>
        <v>negative</v>
      </c>
      <c r="AE73" s="37"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8" t="str">
        <f t="shared" si="14"/>
        <v>2</v>
      </c>
      <c r="AG73" s="38" t="str">
        <f t="shared" si="15"/>
        <v>1a</v>
      </c>
      <c r="AH73" s="38" t="str">
        <f t="shared" si="19"/>
        <v>0</v>
      </c>
      <c r="AI73" s="44" t="str">
        <f t="shared" si="20"/>
        <v>I</v>
      </c>
      <c r="AJ73" s="41" t="s">
        <v>1080</v>
      </c>
      <c r="AK73" s="43" t="s">
        <v>1086</v>
      </c>
      <c r="AL73" s="43" t="s">
        <v>695</v>
      </c>
      <c r="AM73" s="43" t="s">
        <v>1087</v>
      </c>
      <c r="AN73" s="43" t="s">
        <v>73</v>
      </c>
      <c r="AO73" s="25">
        <f t="shared" ca="1" si="21"/>
        <v>1</v>
      </c>
      <c r="AP73" s="1">
        <f t="shared" si="22"/>
        <v>1</v>
      </c>
      <c r="AQ73" s="1">
        <f t="shared" si="23"/>
        <v>1</v>
      </c>
      <c r="AR73" s="1">
        <f t="shared" si="24"/>
        <v>1</v>
      </c>
      <c r="AS73" s="17">
        <f t="shared" si="16"/>
        <v>1</v>
      </c>
    </row>
    <row r="74" spans="1:45">
      <c r="A74" t="str">
        <f>'Model output'!A73</f>
        <v>TCGA-DJ-A2PZ</v>
      </c>
      <c r="B74" s="35">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0</v>
      </c>
      <c r="F74" t="str">
        <f t="shared" si="17"/>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central</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1</v>
      </c>
      <c r="K74" t="str" cm="1">
        <f t="array" ref="K74">IF(COUNT(FIND({0,1,2,3,4,5,6,7,8,9},'Model output'!K73))&gt;0,'Model output'!K73,"")</f>
        <v>0.3 cm</v>
      </c>
      <c r="L74" s="8" t="str">
        <f t="shared" si="13"/>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 classical type</v>
      </c>
      <c r="O74" t="str">
        <f>IF('Model output'!M73="","",'Model output'!M73)</f>
        <v/>
      </c>
      <c r="P74" t="str">
        <f>IF('Model output'!N73="","",'Model output'!N73)</f>
        <v>1.7 cm</v>
      </c>
      <c r="Q74" t="str">
        <f t="shared" si="18"/>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9"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'Model output'!V73="No", AND(ISERROR(SEARCH("Positive",'Model output'!V73)), ISNUMBER(SEARCH("Negative",'Model output'!V73))), AND(ISNUMBER(SEARCH("Uninvolved",'Model output'!V73)),NOT(ISNUMBER(SEARCH("margins involved",'Model output'!V73)))), ISNUMBER(SEARCH("None",'Model output'!V73)), ISNUMBER(SEARCH("Free",'Model output'!V73)), ISNUMBER(SEARCH("1 mm",'Model output'!V73)), ISNUMBER(SEARCH("0.1 CM",'Model output'!V73)), ISNUMBER(SEARCH("less than 0.2 mm",'Model output'!V73)), ISNUMBER(SEARCH("less than 0.5 mm",'Model output'!V73)), ISNUMBER(SEARCH("less than 1.0 mm",'Model output'!V73)), ISNUMBER(SEARCH("noted very close",'Model output'!V73)), ISNUMBER(SEARCH("abut",'Model output'!V73)), ISNUMBER(SEARCH("not mentioned",'Model output'!V73)), ISNUMBER(SEARCH("Cannot be assessed",'Model output'!V73)), ISNUMBER(SEARCH("Lymphocyte invasion - present",'Model output'!V73))), "negative", "positive")</f>
        <v>negative</v>
      </c>
      <c r="AE74" s="37"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8" t="str">
        <f t="shared" si="14"/>
        <v>1b</v>
      </c>
      <c r="AG74" s="38" t="str">
        <f t="shared" si="15"/>
        <v>1a</v>
      </c>
      <c r="AH74" s="38" t="str">
        <f t="shared" si="19"/>
        <v>0</v>
      </c>
      <c r="AI74" s="44" t="str">
        <f t="shared" si="20"/>
        <v>II</v>
      </c>
      <c r="AJ74" s="41" t="s">
        <v>1080</v>
      </c>
      <c r="AK74" s="43" t="s">
        <v>1083</v>
      </c>
      <c r="AL74" s="43" t="s">
        <v>1084</v>
      </c>
      <c r="AM74" s="43" t="s">
        <v>1087</v>
      </c>
      <c r="AN74" s="43" t="s">
        <v>73</v>
      </c>
      <c r="AO74" s="25">
        <f t="shared" ca="1" si="21"/>
        <v>1</v>
      </c>
      <c r="AP74" s="1">
        <f t="shared" si="22"/>
        <v>1</v>
      </c>
      <c r="AQ74" s="1">
        <f t="shared" si="23"/>
        <v>0</v>
      </c>
      <c r="AR74" s="1">
        <f t="shared" si="24"/>
        <v>1</v>
      </c>
      <c r="AS74" s="17">
        <f t="shared" si="16"/>
        <v>0</v>
      </c>
    </row>
    <row r="75" spans="1:45">
      <c r="A75" t="str">
        <f>'Model output'!A74</f>
        <v>TCGA-DJ-A2Q0</v>
      </c>
      <c r="B75" s="35">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0</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7"/>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
      </c>
      <c r="P75" t="str">
        <f>IF('Model output'!N74="","",'Model output'!N74)</f>
        <v>2.8 cm</v>
      </c>
      <c r="Q75" t="str">
        <f t="shared" si="18"/>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'Model output'!V74="No", AND(ISERROR(SEARCH("Positive",'Model output'!V74)), ISNUMBER(SEARCH("Negative",'Model output'!V74))), AND(ISNUMBER(SEARCH("Uninvolved",'Model output'!V74)),NOT(ISNUMBER(SEARCH("margins involved",'Model output'!V74)))), ISNUMBER(SEARCH("None",'Model output'!V74)), ISNUMBER(SEARCH("Free",'Model output'!V74)), ISNUMBER(SEARCH("1 mm",'Model output'!V74)), ISNUMBER(SEARCH("0.1 CM",'Model output'!V74)), ISNUMBER(SEARCH("less than 0.2 mm",'Model output'!V74)), ISNUMBER(SEARCH("less than 0.5 mm",'Model output'!V74)), ISNUMBER(SEARCH("less than 1.0 mm",'Model output'!V74)), ISNUMBER(SEARCH("noted very close",'Model output'!V74)), ISNUMBER(SEARCH("abut",'Model output'!V74)), ISNUMBER(SEARCH("not mentioned",'Model output'!V74)), ISNUMBER(SEARCH("Cannot be assessed",'Model output'!V74)), ISNUMBER(SEARCH("Lymphocyte invasion - present",'Model output'!V74))), "negative", "positive")</f>
        <v>negative</v>
      </c>
      <c r="AE75" s="37"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8" t="str">
        <f t="shared" si="14"/>
        <v>2</v>
      </c>
      <c r="AG75" s="38" t="str">
        <f t="shared" si="15"/>
        <v>0</v>
      </c>
      <c r="AH75" s="38" t="str">
        <f t="shared" si="19"/>
        <v>0</v>
      </c>
      <c r="AI75" s="44" t="str">
        <f t="shared" si="20"/>
        <v>I</v>
      </c>
      <c r="AJ75" s="41" t="s">
        <v>1079</v>
      </c>
      <c r="AK75" s="43" t="s">
        <v>1086</v>
      </c>
      <c r="AL75" s="43" t="s">
        <v>1084</v>
      </c>
      <c r="AM75" s="43" t="s">
        <v>1087</v>
      </c>
      <c r="AN75" s="43" t="s">
        <v>73</v>
      </c>
      <c r="AO75" s="25">
        <f t="shared" ca="1" si="21"/>
        <v>1</v>
      </c>
      <c r="AP75" s="1">
        <f t="shared" si="22"/>
        <v>1</v>
      </c>
      <c r="AQ75" s="1">
        <f t="shared" si="23"/>
        <v>1</v>
      </c>
      <c r="AR75" s="1">
        <f t="shared" si="24"/>
        <v>1</v>
      </c>
      <c r="AS75" s="17">
        <f t="shared" si="16"/>
        <v>1</v>
      </c>
    </row>
    <row r="76" spans="1:45">
      <c r="A76" t="str">
        <f>'Model output'!A75</f>
        <v>TCGA-DJ-A2Q1</v>
      </c>
      <c r="B76" s="35">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1</v>
      </c>
      <c r="F76" t="str">
        <f t="shared" si="17"/>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12</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6</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8"/>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1</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9"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'Model output'!V75="No", AND(ISERROR(SEARCH("Positive",'Model output'!V75)), ISNUMBER(SEARCH("Negative",'Model output'!V75))), AND(ISNUMBER(SEARCH("Uninvolved",'Model output'!V75)),NOT(ISNUMBER(SEARCH("margins involved",'Model output'!V75)))), ISNUMBER(SEARCH("None",'Model output'!V75)), ISNUMBER(SEARCH("Free",'Model output'!V75)), ISNUMBER(SEARCH("1 mm",'Model output'!V75)), ISNUMBER(SEARCH("0.1 CM",'Model output'!V75)), ISNUMBER(SEARCH("less than 0.2 mm",'Model output'!V75)), ISNUMBER(SEARCH("less than 0.5 mm",'Model output'!V75)), ISNUMBER(SEARCH("less than 1.0 mm",'Model output'!V75)), ISNUMBER(SEARCH("noted very close",'Model output'!V75)), ISNUMBER(SEARCH("abut",'Model output'!V75)), ISNUMBER(SEARCH("not mentioned",'Model output'!V75)), ISNUMBER(SEARCH("Cannot be assessed",'Model output'!V75)), ISNUMBER(SEARCH("Lymphocyte invasion - present",'Model output'!V75))), "negative", "positive")</f>
        <v>negative</v>
      </c>
      <c r="AE76" s="37"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8" t="str">
        <f t="shared" si="14"/>
        <v>1b</v>
      </c>
      <c r="AG76" s="38" t="str">
        <f t="shared" si="15"/>
        <v>1b</v>
      </c>
      <c r="AH76" s="38" t="str">
        <f t="shared" si="19"/>
        <v>0</v>
      </c>
      <c r="AI76" s="44" t="str">
        <f t="shared" si="20"/>
        <v>I</v>
      </c>
      <c r="AJ76" s="41" t="s">
        <v>1080</v>
      </c>
      <c r="AK76" s="43" t="s">
        <v>1083</v>
      </c>
      <c r="AL76" s="43" t="s">
        <v>1083</v>
      </c>
      <c r="AM76" s="43" t="s">
        <v>1087</v>
      </c>
      <c r="AN76" s="43" t="s">
        <v>73</v>
      </c>
      <c r="AO76" s="25">
        <f t="shared" ca="1" si="21"/>
        <v>1</v>
      </c>
      <c r="AP76" s="1">
        <f t="shared" si="22"/>
        <v>1</v>
      </c>
      <c r="AQ76" s="1">
        <f t="shared" si="23"/>
        <v>1</v>
      </c>
      <c r="AR76" s="1">
        <f t="shared" si="24"/>
        <v>1</v>
      </c>
      <c r="AS76" s="17">
        <f t="shared" si="16"/>
        <v>1</v>
      </c>
    </row>
    <row r="77" spans="1:45">
      <c r="A77" t="str">
        <f>'Model output'!A76</f>
        <v>TCGA-DJ-A2Q2</v>
      </c>
      <c r="B77" s="35">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0</v>
      </c>
      <c r="F77" t="str">
        <f t="shared" si="17"/>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8"/>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AND(ISNUMBER(SEARCH("Uninvolved",'Model output'!V76)),NOT(ISNUMBER(SEARCH("margins involved",'Model output'!V76)))), ISNUMBER(SEARCH("None",'Model output'!V76)), ISNUMBER(SEARCH("Free",'Model output'!V76)), ISNUMBER(SEARCH("1 mm",'Model output'!V76)), ISNUMBER(SEARCH("0.1 CM",'Model output'!V76)), ISNUMBER(SEARCH("less than 0.2 mm",'Model output'!V76)), ISNUMBER(SEARCH("less than 0.5 mm",'Model output'!V76)), ISNUMBER(SEARCH("less than 1.0 mm",'Model output'!V76)), ISNUMBER(SEARCH("noted very close",'Model output'!V76)), ISNUMBER(SEARCH("abut",'Model output'!V76)), ISNUMBER(SEARCH("not mentioned",'Model output'!V76)), ISNUMBER(SEARCH("Cannot be assessed",'Model output'!V76)), ISNUMBER(SEARCH("Lymphocyte invasion - present",'Model output'!V76))), "negative", "positive")</f>
        <v>negative</v>
      </c>
      <c r="AE77" s="37"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8" t="str">
        <f t="shared" si="14"/>
        <v>3a</v>
      </c>
      <c r="AG77" s="38" t="str">
        <f t="shared" si="15"/>
        <v>0</v>
      </c>
      <c r="AH77" s="38" t="str">
        <f t="shared" si="19"/>
        <v>0</v>
      </c>
      <c r="AI77" s="44" t="str">
        <f t="shared" si="20"/>
        <v>II</v>
      </c>
      <c r="AJ77" s="41" t="s">
        <v>1079</v>
      </c>
      <c r="AK77" s="43" t="s">
        <v>1088</v>
      </c>
      <c r="AL77" s="43" t="s">
        <v>1084</v>
      </c>
      <c r="AM77" s="43" t="s">
        <v>1087</v>
      </c>
      <c r="AN77" s="43" t="s">
        <v>1085</v>
      </c>
      <c r="AO77" s="25">
        <f t="shared" ca="1" si="21"/>
        <v>1</v>
      </c>
      <c r="AP77" s="1">
        <f t="shared" si="22"/>
        <v>1</v>
      </c>
      <c r="AQ77" s="1">
        <f t="shared" si="23"/>
        <v>1</v>
      </c>
      <c r="AR77" s="1">
        <f t="shared" si="24"/>
        <v>1</v>
      </c>
      <c r="AS77" s="17">
        <f t="shared" si="16"/>
        <v>1</v>
      </c>
    </row>
    <row r="78" spans="1:45">
      <c r="A78" t="str">
        <f>'Model output'!A77</f>
        <v>TCGA-DJ-A2Q3</v>
      </c>
      <c r="B78" s="35">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7"/>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8"/>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Invades 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1" t="str">
        <f>IF(OR('Model output'!V77="", 'Model output'!V77="No", AND(ISERROR(SEARCH("Positive",'Model output'!V77)), ISNUMBER(SEARCH("Negative",'Model output'!V77))), AND(ISNUMBER(SEARCH("Uninvolved",'Model output'!V77)),NOT(ISNUMBER(SEARCH("margins involved",'Model output'!V77)))), ISNUMBER(SEARCH("None",'Model output'!V77)), ISNUMBER(SEARCH("Free",'Model output'!V77)), ISNUMBER(SEARCH("1 mm",'Model output'!V77)), ISNUMBER(SEARCH("0.1 CM",'Model output'!V77)), ISNUMBER(SEARCH("less than 0.2 mm",'Model output'!V77)), ISNUMBER(SEARCH("less than 0.5 mm",'Model output'!V77)), ISNUMBER(SEARCH("less than 1.0 mm",'Model output'!V77)), ISNUMBER(SEARCH("noted very close",'Model output'!V77)), ISNUMBER(SEARCH("abut",'Model output'!V77)), ISNUMBER(SEARCH("not mentioned",'Model output'!V77)), ISNUMBER(SEARCH("Cannot be assessed",'Model output'!V77)), ISNUMBER(SEARCH("Lymphocyte invasion - present",'Model output'!V77))), "negative", "positive")</f>
        <v>negative</v>
      </c>
      <c r="AE78" s="37"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8" t="str">
        <f t="shared" si="14"/>
        <v>3b</v>
      </c>
      <c r="AG78" s="38" t="str">
        <f t="shared" si="15"/>
        <v>1a</v>
      </c>
      <c r="AH78" s="38" t="str">
        <f t="shared" si="19"/>
        <v>0</v>
      </c>
      <c r="AI78" s="44" t="str">
        <f t="shared" si="20"/>
        <v>II</v>
      </c>
      <c r="AJ78" s="41" t="s">
        <v>1078</v>
      </c>
      <c r="AK78" s="43" t="s">
        <v>1082</v>
      </c>
      <c r="AL78" s="43" t="s">
        <v>695</v>
      </c>
      <c r="AM78" s="43" t="s">
        <v>1087</v>
      </c>
      <c r="AN78" s="43" t="s">
        <v>1085</v>
      </c>
      <c r="AO78" s="25">
        <f t="shared" si="21"/>
        <v>1</v>
      </c>
      <c r="AP78" s="1">
        <f t="shared" si="22"/>
        <v>1</v>
      </c>
      <c r="AQ78" s="1">
        <f t="shared" si="23"/>
        <v>1</v>
      </c>
      <c r="AR78" s="1">
        <f t="shared" si="24"/>
        <v>1</v>
      </c>
      <c r="AS78" s="17">
        <f t="shared" si="16"/>
        <v>1</v>
      </c>
    </row>
    <row r="79" spans="1:45">
      <c r="A79" t="str">
        <f>'Model output'!A78</f>
        <v>TCGA-DJ-A2Q5</v>
      </c>
      <c r="B79" s="35">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7"/>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5</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2.1cm</v>
      </c>
      <c r="L79" s="8" t="str">
        <f t="shared" si="13"/>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 classical type</v>
      </c>
      <c r="O79" t="str">
        <f>IF('Model output'!M78="","",'Model output'!M78)</f>
        <v/>
      </c>
      <c r="P79" t="str">
        <f>IF('Model output'!N78="","",'Model output'!N78)</f>
        <v>4 cm</v>
      </c>
      <c r="Q79" t="str">
        <f t="shared" si="18"/>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9"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AND(ISNUMBER(SEARCH("Uninvolved",'Model output'!V78)),NOT(ISNUMBER(SEARCH("margins involved",'Model output'!V78)))), ISNUMBER(SEARCH("None",'Model output'!V78)), ISNUMBER(SEARCH("Free",'Model output'!V78)), ISNUMBER(SEARCH("1 mm",'Model output'!V78)), ISNUMBER(SEARCH("0.1 CM",'Model output'!V78)), ISNUMBER(SEARCH("less than 0.2 mm",'Model output'!V78)), ISNUMBER(SEARCH("less than 0.5 mm",'Model output'!V78)), ISNUMBER(SEARCH("less than 1.0 mm",'Model output'!V78)), ISNUMBER(SEARCH("noted very close",'Model output'!V78)), ISNUMBER(SEARCH("abut",'Model output'!V78)), ISNUMBER(SEARCH("not mentioned",'Model output'!V78)), ISNUMBER(SEARCH("Cannot be assessed",'Model output'!V78)), ISNUMBER(SEARCH("Lymphocyte invasion - present",'Model output'!V78))), "negative", "positive")</f>
        <v>negative</v>
      </c>
      <c r="AE79" s="37"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8" t="str">
        <f t="shared" si="14"/>
        <v>2</v>
      </c>
      <c r="AG79" s="38" t="str">
        <f t="shared" si="15"/>
        <v>1b</v>
      </c>
      <c r="AH79" s="38" t="str">
        <f t="shared" si="19"/>
        <v>0</v>
      </c>
      <c r="AI79" s="44" t="str">
        <f t="shared" si="20"/>
        <v>I</v>
      </c>
      <c r="AJ79" s="41" t="s">
        <v>1080</v>
      </c>
      <c r="AK79" s="43" t="s">
        <v>1086</v>
      </c>
      <c r="AL79" s="43" t="s">
        <v>1083</v>
      </c>
      <c r="AM79" s="43" t="s">
        <v>1087</v>
      </c>
      <c r="AN79" s="43" t="s">
        <v>73</v>
      </c>
      <c r="AO79" s="25">
        <f t="shared" ca="1" si="21"/>
        <v>1</v>
      </c>
      <c r="AP79" s="1">
        <f t="shared" si="22"/>
        <v>1</v>
      </c>
      <c r="AQ79" s="1">
        <f t="shared" si="23"/>
        <v>1</v>
      </c>
      <c r="AR79" s="1">
        <f t="shared" si="24"/>
        <v>1</v>
      </c>
      <c r="AS79" s="17">
        <f t="shared" si="16"/>
        <v>1</v>
      </c>
    </row>
    <row r="80" spans="1:45">
      <c r="A80" t="str">
        <f>'Model output'!A79</f>
        <v>TCGA-DJ-A2Q6</v>
      </c>
      <c r="B80" s="35">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1</v>
      </c>
      <c r="F80" t="str">
        <f t="shared" si="17"/>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Tumor foci range from 0.1 cm to 1.1 cm in greatest dimension</v>
      </c>
      <c r="Q80" t="str">
        <f t="shared" si="18"/>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AND(ISNUMBER(SEARCH("Uninvolved",'Model output'!V79)),NOT(ISNUMBER(SEARCH("margins involved",'Model output'!V79)))), ISNUMBER(SEARCH("None",'Model output'!V79)), ISNUMBER(SEARCH("Free",'Model output'!V79)), ISNUMBER(SEARCH("1 mm",'Model output'!V79)), ISNUMBER(SEARCH("0.1 CM",'Model output'!V79)), ISNUMBER(SEARCH("less than 0.2 mm",'Model output'!V79)), ISNUMBER(SEARCH("less than 0.5 mm",'Model output'!V79)), ISNUMBER(SEARCH("less than 1.0 mm",'Model output'!V79)), ISNUMBER(SEARCH("noted very close",'Model output'!V79)), ISNUMBER(SEARCH("abut",'Model output'!V79)), ISNUMBER(SEARCH("not mentioned",'Model output'!V79)), ISNUMBER(SEARCH("Cannot be assessed",'Model output'!V79)), ISNUMBER(SEARCH("Lymphocyte invasion - present",'Model output'!V79))), "negative", "positive")</f>
        <v>negative</v>
      </c>
      <c r="AE80" s="37"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8" t="str">
        <f t="shared" si="14"/>
        <v>1b</v>
      </c>
      <c r="AG80" s="38" t="str">
        <f t="shared" si="15"/>
        <v>1b</v>
      </c>
      <c r="AH80" s="38" t="str">
        <f t="shared" si="19"/>
        <v>0</v>
      </c>
      <c r="AI80" s="44" t="str">
        <f t="shared" si="20"/>
        <v>I</v>
      </c>
      <c r="AJ80" s="41" t="s">
        <v>1080</v>
      </c>
      <c r="AK80" s="43" t="s">
        <v>1083</v>
      </c>
      <c r="AL80" s="43" t="s">
        <v>1083</v>
      </c>
      <c r="AM80" s="43" t="s">
        <v>1087</v>
      </c>
      <c r="AN80" s="43" t="s">
        <v>73</v>
      </c>
      <c r="AO80" s="25">
        <f t="shared" ca="1" si="21"/>
        <v>1</v>
      </c>
      <c r="AP80" s="1">
        <f t="shared" si="22"/>
        <v>1</v>
      </c>
      <c r="AQ80" s="1">
        <f t="shared" si="23"/>
        <v>1</v>
      </c>
      <c r="AR80" s="1">
        <f t="shared" si="24"/>
        <v>1</v>
      </c>
      <c r="AS80" s="17">
        <f t="shared" si="16"/>
        <v>1</v>
      </c>
    </row>
    <row r="81" spans="1:45">
      <c r="A81" t="str">
        <f>'Model output'!A80</f>
        <v>TCGA-DJ-A2Q7</v>
      </c>
      <c r="B81" s="35">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17"/>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v>
      </c>
      <c r="O81" t="str">
        <f>IF('Model output'!M80="","",'Model output'!M80)</f>
        <v/>
      </c>
      <c r="P81" t="str">
        <f>IF('Model output'!N80="","",'Model output'!N80)</f>
        <v>2.5 cm</v>
      </c>
      <c r="Q81" t="str">
        <f t="shared" si="18"/>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9"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AND(ISNUMBER(SEARCH("Uninvolved",'Model output'!V80)),NOT(ISNUMBER(SEARCH("margins involved",'Model output'!V80)))), ISNUMBER(SEARCH("None",'Model output'!V80)), ISNUMBER(SEARCH("Free",'Model output'!V80)), ISNUMBER(SEARCH("1 mm",'Model output'!V80)), ISNUMBER(SEARCH("0.1 CM",'Model output'!V80)), ISNUMBER(SEARCH("less than 0.2 mm",'Model output'!V80)), ISNUMBER(SEARCH("less than 0.5 mm",'Model output'!V80)), ISNUMBER(SEARCH("less than 1.0 mm",'Model output'!V80)), ISNUMBER(SEARCH("noted very close",'Model output'!V80)), ISNUMBER(SEARCH("abut",'Model output'!V80)), ISNUMBER(SEARCH("not mentioned",'Model output'!V80)), ISNUMBER(SEARCH("Cannot be assessed",'Model output'!V80)), ISNUMBER(SEARCH("Lymphocyte invasion - present",'Model output'!V80))), "negative", "positive")</f>
        <v>positive</v>
      </c>
      <c r="AE81" s="37"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8" t="str">
        <f t="shared" si="14"/>
        <v>2</v>
      </c>
      <c r="AG81" s="38" t="str">
        <f t="shared" si="15"/>
        <v>1b</v>
      </c>
      <c r="AH81" s="38" t="str">
        <f t="shared" si="19"/>
        <v>0</v>
      </c>
      <c r="AI81" s="44" t="str">
        <f t="shared" si="20"/>
        <v>I</v>
      </c>
      <c r="AJ81" s="41" t="s">
        <v>1078</v>
      </c>
      <c r="AK81" s="43" t="s">
        <v>1086</v>
      </c>
      <c r="AL81" s="43" t="s">
        <v>695</v>
      </c>
      <c r="AM81" s="43" t="s">
        <v>1087</v>
      </c>
      <c r="AN81" s="43" t="s">
        <v>73</v>
      </c>
      <c r="AO81" s="25">
        <f t="shared" si="21"/>
        <v>1</v>
      </c>
      <c r="AP81" s="1">
        <f t="shared" si="22"/>
        <v>1</v>
      </c>
      <c r="AQ81" s="1">
        <f t="shared" si="23"/>
        <v>0</v>
      </c>
      <c r="AR81" s="1">
        <f t="shared" si="24"/>
        <v>1</v>
      </c>
      <c r="AS81" s="17">
        <f t="shared" si="16"/>
        <v>1</v>
      </c>
    </row>
    <row r="82" spans="1:45">
      <c r="A82" t="str">
        <f>'Model output'!A81</f>
        <v>TCGA-DJ-A2Q8</v>
      </c>
      <c r="B82" s="35">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7"/>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8"/>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9"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'Model output'!V81="No", AND(ISERROR(SEARCH("Positive",'Model output'!V81)), ISNUMBER(SEARCH("Negative",'Model output'!V81))), AND(ISNUMBER(SEARCH("Uninvolved",'Model output'!V81)),NOT(ISNUMBER(SEARCH("margins involved",'Model output'!V81)))), ISNUMBER(SEARCH("None",'Model output'!V81)), ISNUMBER(SEARCH("Free",'Model output'!V81)), ISNUMBER(SEARCH("1 mm",'Model output'!V81)), ISNUMBER(SEARCH("0.1 CM",'Model output'!V81)), ISNUMBER(SEARCH("less than 0.2 mm",'Model output'!V81)), ISNUMBER(SEARCH("less than 0.5 mm",'Model output'!V81)), ISNUMBER(SEARCH("less than 1.0 mm",'Model output'!V81)), ISNUMBER(SEARCH("noted very close",'Model output'!V81)), ISNUMBER(SEARCH("abut",'Model output'!V81)), ISNUMBER(SEARCH("not mentioned",'Model output'!V81)), ISNUMBER(SEARCH("Cannot be assessed",'Model output'!V81)), ISNUMBER(SEARCH("Lymphocyte invasion - present",'Model output'!V81))), "negative", "positive")</f>
        <v>negative</v>
      </c>
      <c r="AE82" s="37"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8" t="str">
        <f t="shared" si="14"/>
        <v>1a</v>
      </c>
      <c r="AG82" s="38" t="str">
        <f t="shared" si="15"/>
        <v>0</v>
      </c>
      <c r="AH82" s="38" t="str">
        <f t="shared" si="19"/>
        <v>0</v>
      </c>
      <c r="AI82" s="44" t="str">
        <f t="shared" si="20"/>
        <v>I</v>
      </c>
      <c r="AJ82" s="41" t="s">
        <v>1079</v>
      </c>
      <c r="AK82" s="43" t="s">
        <v>695</v>
      </c>
      <c r="AL82" s="43" t="s">
        <v>1084</v>
      </c>
      <c r="AM82" s="43" t="s">
        <v>1087</v>
      </c>
      <c r="AN82" s="43" t="s">
        <v>73</v>
      </c>
      <c r="AO82" s="25">
        <f t="shared" ca="1" si="21"/>
        <v>1</v>
      </c>
      <c r="AP82" s="1">
        <f t="shared" si="22"/>
        <v>1</v>
      </c>
      <c r="AQ82" s="1">
        <f t="shared" si="23"/>
        <v>1</v>
      </c>
      <c r="AR82" s="1">
        <f t="shared" si="24"/>
        <v>1</v>
      </c>
      <c r="AS82" s="17">
        <f t="shared" si="16"/>
        <v>1</v>
      </c>
    </row>
    <row r="83" spans="1:45">
      <c r="A83" t="str">
        <f>'Model output'!A82</f>
        <v>TCGA-DJ-A2QA</v>
      </c>
      <c r="B83" s="35">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7"/>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central</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1</v>
      </c>
      <c r="K83" t="str" cm="1">
        <f t="array" ref="K83">IF(COUNT(FIND({0,1,2,3,4,5,6,7,8,9},'Model output'!K82))&gt;0,'Model output'!K82,"")</f>
        <v>1.3 cm</v>
      </c>
      <c r="L83" s="8" t="str">
        <f t="shared" si="13"/>
        <v>1.3cm</v>
      </c>
      <c r="M83" cm="1">
        <f t="array" ref="M83">IF(L83="","",IF(ISNUMBER(SEARCH("cm",L83)),MAX(VALUE(SUBSTITUTE(_xlfn.FILTERXML("&lt;t&gt;&lt;s&gt;"&amp;SUBSTITUTE(L83,",","&lt;/s&gt;&lt;s&gt;")&amp;"&lt;/s&gt;&lt;/t&gt;","//s"),"cm",""))),MAX(VALUE(SUBSTITUTE(_xlfn.FILTERXML("&lt;t&gt;&lt;s&gt;"&amp;SUBSTITUTE(L83,",","&lt;/s&gt;&lt;s&gt;")&amp;"&lt;/s&gt;&lt;/t&gt;","//s"),"mm","")))/10))</f>
        <v>1.3</v>
      </c>
      <c r="N83" t="str">
        <f>IF('Model output'!L82="","",'Model output'!L82)</f>
        <v>Papillary carcinoma</v>
      </c>
      <c r="O83" t="str">
        <f>IF('Model output'!M82="","",'Model output'!M82)</f>
        <v>follicular variant, infiltrative, occult sclerosing variant</v>
      </c>
      <c r="P83" t="str">
        <f>IF('Model output'!N82="","",'Model output'!N82)</f>
        <v>1.3 cm</v>
      </c>
      <c r="Q83" t="str">
        <f t="shared" si="18"/>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'Model output'!V82="No", AND(ISERROR(SEARCH("Positive",'Model output'!V82)), ISNUMBER(SEARCH("Negative",'Model output'!V82))), AND(ISNUMBER(SEARCH("Uninvolved",'Model output'!V82)),NOT(ISNUMBER(SEARCH("margins involved",'Model output'!V82)))), ISNUMBER(SEARCH("None",'Model output'!V82)), ISNUMBER(SEARCH("Free",'Model output'!V82)), ISNUMBER(SEARCH("1 mm",'Model output'!V82)), ISNUMBER(SEARCH("0.1 CM",'Model output'!V82)), ISNUMBER(SEARCH("less than 0.2 mm",'Model output'!V82)), ISNUMBER(SEARCH("less than 0.5 mm",'Model output'!V82)), ISNUMBER(SEARCH("less than 1.0 mm",'Model output'!V82)), ISNUMBER(SEARCH("noted very close",'Model output'!V82)), ISNUMBER(SEARCH("abut",'Model output'!V82)), ISNUMBER(SEARCH("not mentioned",'Model output'!V82)), ISNUMBER(SEARCH("Cannot be assessed",'Model output'!V82)), ISNUMBER(SEARCH("Lymphocyte invasion - present",'Model output'!V82))), "negative", "positive")</f>
        <v>negative</v>
      </c>
      <c r="AE83" s="37"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8" t="str">
        <f t="shared" si="14"/>
        <v>1b</v>
      </c>
      <c r="AG83" s="38" t="str">
        <f t="shared" si="15"/>
        <v>1a</v>
      </c>
      <c r="AH83" s="38" t="str">
        <f t="shared" si="19"/>
        <v>0</v>
      </c>
      <c r="AI83" s="44" t="str">
        <f t="shared" si="20"/>
        <v>II</v>
      </c>
      <c r="AJ83" s="41" t="s">
        <v>1080</v>
      </c>
      <c r="AK83" s="43" t="s">
        <v>1083</v>
      </c>
      <c r="AL83" s="43" t="s">
        <v>1084</v>
      </c>
      <c r="AM83" s="43" t="s">
        <v>1087</v>
      </c>
      <c r="AN83" s="43" t="s">
        <v>73</v>
      </c>
      <c r="AO83" s="25">
        <f t="shared" ca="1" si="21"/>
        <v>1</v>
      </c>
      <c r="AP83" s="1">
        <f t="shared" si="22"/>
        <v>1</v>
      </c>
      <c r="AQ83" s="1">
        <f t="shared" si="23"/>
        <v>0</v>
      </c>
      <c r="AR83" s="1">
        <f t="shared" si="24"/>
        <v>1</v>
      </c>
      <c r="AS83" s="17">
        <f t="shared" si="16"/>
        <v>0</v>
      </c>
    </row>
    <row r="84" spans="1:45">
      <c r="A84" t="str">
        <f>'Model output'!A83</f>
        <v>TCGA-DJ-A2QB</v>
      </c>
      <c r="B84" s="35">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7"/>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1</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 Not mentioned</v>
      </c>
      <c r="L84" s="8" t="str">
        <f t="shared" si="13"/>
        <v>0.5cm,0</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 carcinoma</v>
      </c>
      <c r="O84" t="str">
        <f>IF('Model output'!M83="","",'Model output'!M83)</f>
        <v>Follicular variant with oncocytic features</v>
      </c>
      <c r="P84" t="str">
        <f>IF('Model output'!N83="","",'Model output'!N83)</f>
        <v>Not mentioned</v>
      </c>
      <c r="Q84" t="str">
        <f t="shared" si="18"/>
        <v/>
      </c>
      <c r="R84" t="str" cm="1">
        <f t="array" ref="R84">IF(Q84="","",IF(ISNUMBER(SEARCH("cm",Q84)),MAX(VALUE(SUBSTITUTE(_xlfn.FILTERXML("&lt;t&gt;&lt;s&gt;"&amp;SUBSTITUTE(Q84,",","&lt;/s&gt;&lt;s&gt;")&amp;"&lt;/s&gt;&lt;/t&gt;","//s"),"cm",""))),MAX(VALUE(SUBSTITUTE(_xlfn.FILTERXML("&lt;t&gt;&lt;s&gt;"&amp;SUBSTITUTE(Q84,",","&lt;/s&gt;&lt;s&gt;")&amp;"&lt;/s&gt;&lt;/t&gt;","//s"),"mm","")))/10))</f>
        <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9"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'Model output'!V83="No", AND(ISERROR(SEARCH("Positive",'Model output'!V83)), ISNUMBER(SEARCH("Negative",'Model output'!V83))), AND(ISNUMBER(SEARCH("Uninvolved",'Model output'!V83)),NOT(ISNUMBER(SEARCH("margins involved",'Model output'!V83)))), ISNUMBER(SEARCH("None",'Model output'!V83)), ISNUMBER(SEARCH("Free",'Model output'!V83)), ISNUMBER(SEARCH("1 mm",'Model output'!V83)), ISNUMBER(SEARCH("0.1 CM",'Model output'!V83)), ISNUMBER(SEARCH("less than 0.2 mm",'Model output'!V83)), ISNUMBER(SEARCH("less than 0.5 mm",'Model output'!V83)), ISNUMBER(SEARCH("less than 1.0 mm",'Model output'!V83)), ISNUMBER(SEARCH("noted very close",'Model output'!V83)), ISNUMBER(SEARCH("abut",'Model output'!V83)), ISNUMBER(SEARCH("not mentioned",'Model output'!V83)), ISNUMBER(SEARCH("Cannot be assessed",'Model output'!V83)), ISNUMBER(SEARCH("Lymphocyte invasion - present",'Model output'!V83))), "negative", "positive")</f>
        <v>positive</v>
      </c>
      <c r="AE84" s="37"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8" t="str">
        <f t="shared" si="14"/>
        <v>x</v>
      </c>
      <c r="AG84" s="38" t="str">
        <f t="shared" si="15"/>
        <v>1b</v>
      </c>
      <c r="AH84" s="38" t="str">
        <f t="shared" si="19"/>
        <v>0</v>
      </c>
      <c r="AI84" s="44" t="str">
        <f t="shared" si="20"/>
        <v>I</v>
      </c>
      <c r="AJ84" s="41" t="s">
        <v>1078</v>
      </c>
      <c r="AK84" s="43" t="s">
        <v>1083</v>
      </c>
      <c r="AL84" s="43" t="s">
        <v>1083</v>
      </c>
      <c r="AM84" s="43" t="s">
        <v>1087</v>
      </c>
      <c r="AN84" s="43" t="s">
        <v>73</v>
      </c>
      <c r="AO84" s="25">
        <f t="shared" si="21"/>
        <v>1</v>
      </c>
      <c r="AP84" s="1">
        <f t="shared" si="22"/>
        <v>0</v>
      </c>
      <c r="AQ84" s="1">
        <f t="shared" si="23"/>
        <v>1</v>
      </c>
      <c r="AR84" s="1">
        <f t="shared" si="24"/>
        <v>1</v>
      </c>
      <c r="AS84" s="17">
        <f t="shared" si="16"/>
        <v>1</v>
      </c>
    </row>
    <row r="85" spans="1:45">
      <c r="A85" t="str">
        <f>'Model output'!A84</f>
        <v>TCGA-DJ-A2QC</v>
      </c>
      <c r="B85" s="35">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1</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7"/>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central</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2.3 cm</v>
      </c>
      <c r="L85" s="8" t="str">
        <f t="shared" si="13"/>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 classical type</v>
      </c>
      <c r="O85" t="str">
        <f>IF('Model output'!M84="","",'Model output'!M84)</f>
        <v/>
      </c>
      <c r="P85" t="str">
        <f>IF('Model output'!N84="","",'Model output'!N84)</f>
        <v>2.3 cm</v>
      </c>
      <c r="Q85" t="str">
        <f t="shared" si="18"/>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'Model output'!V84="No", AND(ISERROR(SEARCH("Positive",'Model output'!V84)), ISNUMBER(SEARCH("Negative",'Model output'!V84))), AND(ISNUMBER(SEARCH("Uninvolved",'Model output'!V84)),NOT(ISNUMBER(SEARCH("margins involved",'Model output'!V84)))), ISNUMBER(SEARCH("None",'Model output'!V84)), ISNUMBER(SEARCH("Free",'Model output'!V84)), ISNUMBER(SEARCH("1 mm",'Model output'!V84)), ISNUMBER(SEARCH("0.1 CM",'Model output'!V84)), ISNUMBER(SEARCH("less than 0.2 mm",'Model output'!V84)), ISNUMBER(SEARCH("less than 0.5 mm",'Model output'!V84)), ISNUMBER(SEARCH("less than 1.0 mm",'Model output'!V84)), ISNUMBER(SEARCH("noted very close",'Model output'!V84)), ISNUMBER(SEARCH("abut",'Model output'!V84)), ISNUMBER(SEARCH("not mentioned",'Model output'!V84)), ISNUMBER(SEARCH("Cannot be assessed",'Model output'!V84)), ISNUMBER(SEARCH("Lymphocyte invasion - present",'Model output'!V84))), "negative", "positive")</f>
        <v>negative</v>
      </c>
      <c r="AE85" s="37"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8" t="str">
        <f t="shared" si="14"/>
        <v>2</v>
      </c>
      <c r="AG85" s="38" t="str">
        <f t="shared" si="15"/>
        <v>1a</v>
      </c>
      <c r="AH85" s="38" t="str">
        <f t="shared" si="19"/>
        <v>0</v>
      </c>
      <c r="AI85" s="44" t="str">
        <f t="shared" si="20"/>
        <v>II</v>
      </c>
      <c r="AJ85" s="41" t="s">
        <v>1079</v>
      </c>
      <c r="AK85" s="43" t="s">
        <v>1086</v>
      </c>
      <c r="AL85" s="43" t="s">
        <v>1087</v>
      </c>
      <c r="AM85" s="43" t="s">
        <v>1087</v>
      </c>
      <c r="AN85" s="43" t="s">
        <v>73</v>
      </c>
      <c r="AO85" s="25">
        <f t="shared" ca="1" si="21"/>
        <v>1</v>
      </c>
      <c r="AP85" s="1">
        <f t="shared" si="22"/>
        <v>1</v>
      </c>
      <c r="AQ85" s="1">
        <f t="shared" si="23"/>
        <v>0</v>
      </c>
      <c r="AR85" s="1">
        <f t="shared" si="24"/>
        <v>1</v>
      </c>
      <c r="AS85" s="17">
        <f t="shared" si="16"/>
        <v>0</v>
      </c>
    </row>
    <row r="86" spans="1:45">
      <c r="A86" t="str">
        <f>'Model output'!A85</f>
        <v>TCGA-DJ-A3UK</v>
      </c>
      <c r="B86" s="35">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7"/>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1</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18"/>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AND(ISNUMBER(SEARCH("Uninvolved",'Model output'!V85)),NOT(ISNUMBER(SEARCH("margins involved",'Model output'!V85)))), ISNUMBER(SEARCH("None",'Model output'!V85)), ISNUMBER(SEARCH("Free",'Model output'!V85)), ISNUMBER(SEARCH("1 mm",'Model output'!V85)), ISNUMBER(SEARCH("0.1 CM",'Model output'!V85)), ISNUMBER(SEARCH("less than 0.2 mm",'Model output'!V85)), ISNUMBER(SEARCH("less than 0.5 mm",'Model output'!V85)), ISNUMBER(SEARCH("less than 1.0 mm",'Model output'!V85)), ISNUMBER(SEARCH("noted very close",'Model output'!V85)), ISNUMBER(SEARCH("abut",'Model output'!V85)), ISNUMBER(SEARCH("not mentioned",'Model output'!V85)), ISNUMBER(SEARCH("Cannot be assessed",'Model output'!V85)), ISNUMBER(SEARCH("Lymphocyte invasion - present",'Model output'!V85))), "negative", "positive")</f>
        <v>negative</v>
      </c>
      <c r="AE86" s="37"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8" t="str">
        <f t="shared" si="14"/>
        <v>1b</v>
      </c>
      <c r="AG86" s="38" t="str">
        <f t="shared" si="15"/>
        <v>1a</v>
      </c>
      <c r="AH86" s="38" t="str">
        <f t="shared" si="19"/>
        <v>0</v>
      </c>
      <c r="AI86" s="44" t="str">
        <f t="shared" si="20"/>
        <v>I</v>
      </c>
      <c r="AJ86" s="41" t="s">
        <v>1079</v>
      </c>
      <c r="AK86" s="43" t="s">
        <v>1083</v>
      </c>
      <c r="AL86" s="43" t="s">
        <v>1084</v>
      </c>
      <c r="AM86" s="43" t="s">
        <v>1087</v>
      </c>
      <c r="AN86" s="43" t="s">
        <v>73</v>
      </c>
      <c r="AO86" s="25">
        <f t="shared" ca="1" si="21"/>
        <v>1</v>
      </c>
      <c r="AP86" s="1">
        <f t="shared" si="22"/>
        <v>1</v>
      </c>
      <c r="AQ86" s="1">
        <f t="shared" si="23"/>
        <v>0</v>
      </c>
      <c r="AR86" s="1">
        <f t="shared" si="24"/>
        <v>1</v>
      </c>
      <c r="AS86" s="17">
        <f t="shared" si="16"/>
        <v>1</v>
      </c>
    </row>
    <row r="87" spans="1:45">
      <c r="A87" t="str">
        <f>'Model output'!A86</f>
        <v>TCGA-DJ-A3UM</v>
      </c>
      <c r="B87" s="35">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7"/>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v>
      </c>
      <c r="O87" t="str">
        <f>IF('Model output'!M86="","",'Model output'!M86)</f>
        <v>with tall cell features</v>
      </c>
      <c r="P87" t="str">
        <f>IF('Model output'!N86="","",'Model output'!N86)</f>
        <v>1.3 cm</v>
      </c>
      <c r="Q87" t="str">
        <f t="shared" si="18"/>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'Model output'!V86="No", AND(ISERROR(SEARCH("Positive",'Model output'!V86)), ISNUMBER(SEARCH("Negative",'Model output'!V86))), AND(ISNUMBER(SEARCH("Uninvolved",'Model output'!V86)),NOT(ISNUMBER(SEARCH("margins involved",'Model output'!V86)))), ISNUMBER(SEARCH("None",'Model output'!V86)), ISNUMBER(SEARCH("Free",'Model output'!V86)), ISNUMBER(SEARCH("1 mm",'Model output'!V86)), ISNUMBER(SEARCH("0.1 CM",'Model output'!V86)), ISNUMBER(SEARCH("less than 0.2 mm",'Model output'!V86)), ISNUMBER(SEARCH("less than 0.5 mm",'Model output'!V86)), ISNUMBER(SEARCH("less than 1.0 mm",'Model output'!V86)), ISNUMBER(SEARCH("noted very close",'Model output'!V86)), ISNUMBER(SEARCH("abut",'Model output'!V86)), ISNUMBER(SEARCH("not mentioned",'Model output'!V86)), ISNUMBER(SEARCH("Cannot be assessed",'Model output'!V86)), ISNUMBER(SEARCH("Lymphocyte invasion - present",'Model output'!V86))), "negative", "positive")</f>
        <v>negative</v>
      </c>
      <c r="AE87" s="37"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8" t="str">
        <f t="shared" si="14"/>
        <v>1b</v>
      </c>
      <c r="AG87" s="38" t="str">
        <f t="shared" si="15"/>
        <v>0</v>
      </c>
      <c r="AH87" s="38" t="str">
        <f t="shared" si="19"/>
        <v>0</v>
      </c>
      <c r="AI87" s="44" t="str">
        <f t="shared" si="20"/>
        <v>I</v>
      </c>
      <c r="AJ87" s="41" t="s">
        <v>1080</v>
      </c>
      <c r="AK87" s="43" t="s">
        <v>1083</v>
      </c>
      <c r="AL87" s="43" t="s">
        <v>1084</v>
      </c>
      <c r="AM87" s="43" t="s">
        <v>1087</v>
      </c>
      <c r="AN87" s="43" t="s">
        <v>73</v>
      </c>
      <c r="AO87" s="25">
        <f t="shared" ca="1" si="21"/>
        <v>1</v>
      </c>
      <c r="AP87" s="1">
        <f t="shared" si="22"/>
        <v>1</v>
      </c>
      <c r="AQ87" s="1">
        <f t="shared" si="23"/>
        <v>1</v>
      </c>
      <c r="AR87" s="1">
        <f t="shared" si="24"/>
        <v>1</v>
      </c>
      <c r="AS87" s="17">
        <f t="shared" si="16"/>
        <v>1</v>
      </c>
    </row>
    <row r="88" spans="1:45">
      <c r="A88" t="str">
        <f>'Model output'!A87</f>
        <v>TCGA-DJ-A3UN</v>
      </c>
      <c r="B88" s="35">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7"/>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 classical type</v>
      </c>
      <c r="O88" t="str">
        <f>IF('Model output'!M87="","",'Model output'!M87)</f>
        <v/>
      </c>
      <c r="P88" t="str">
        <f>IF('Model output'!N87="","",'Model output'!N87)</f>
        <v>1.2 cm</v>
      </c>
      <c r="Q88" t="str">
        <f t="shared" si="18"/>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1</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'Model output'!V87="No", AND(ISERROR(SEARCH("Positive",'Model output'!V87)), ISNUMBER(SEARCH("Negative",'Model output'!V87))), AND(ISNUMBER(SEARCH("Uninvolved",'Model output'!V87)),NOT(ISNUMBER(SEARCH("margins involved",'Model output'!V87)))), ISNUMBER(SEARCH("None",'Model output'!V87)), ISNUMBER(SEARCH("Free",'Model output'!V87)), ISNUMBER(SEARCH("1 mm",'Model output'!V87)), ISNUMBER(SEARCH("0.1 CM",'Model output'!V87)), ISNUMBER(SEARCH("less than 0.2 mm",'Model output'!V87)), ISNUMBER(SEARCH("less than 0.5 mm",'Model output'!V87)), ISNUMBER(SEARCH("less than 1.0 mm",'Model output'!V87)), ISNUMBER(SEARCH("noted very close",'Model output'!V87)), ISNUMBER(SEARCH("abut",'Model output'!V87)), ISNUMBER(SEARCH("not mentioned",'Model output'!V87)), ISNUMBER(SEARCH("Cannot be assessed",'Model output'!V87)), ISNUMBER(SEARCH("Lymphocyte invasion - present",'Model output'!V87))), "negative", "positive")</f>
        <v>negative</v>
      </c>
      <c r="AE88" s="37"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8" t="str">
        <f t="shared" si="14"/>
        <v>1b</v>
      </c>
      <c r="AG88" s="38" t="str">
        <f t="shared" si="15"/>
        <v>0</v>
      </c>
      <c r="AH88" s="38" t="str">
        <f t="shared" si="19"/>
        <v>0</v>
      </c>
      <c r="AI88" s="44" t="str">
        <f t="shared" si="20"/>
        <v>I</v>
      </c>
      <c r="AJ88" s="41" t="s">
        <v>1079</v>
      </c>
      <c r="AK88" s="43" t="s">
        <v>1083</v>
      </c>
      <c r="AL88" s="43" t="s">
        <v>1084</v>
      </c>
      <c r="AM88" s="43" t="s">
        <v>1087</v>
      </c>
      <c r="AN88" s="43" t="s">
        <v>73</v>
      </c>
      <c r="AO88" s="25">
        <f t="shared" ca="1" si="21"/>
        <v>1</v>
      </c>
      <c r="AP88" s="1">
        <f t="shared" si="22"/>
        <v>1</v>
      </c>
      <c r="AQ88" s="1">
        <f t="shared" si="23"/>
        <v>1</v>
      </c>
      <c r="AR88" s="1">
        <f t="shared" si="24"/>
        <v>1</v>
      </c>
      <c r="AS88" s="17">
        <f t="shared" si="16"/>
        <v>1</v>
      </c>
    </row>
    <row r="89" spans="1:45">
      <c r="A89" t="str">
        <f>'Model output'!A88</f>
        <v>TCGA-DJ-A3UO</v>
      </c>
      <c r="B89" s="35">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7"/>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13</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5</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2.8 cm (right lobe) and 1.5 cm (left lobe)</v>
      </c>
      <c r="Q89" t="str">
        <f t="shared" si="18"/>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9"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AND(ISNUMBER(SEARCH("Uninvolved",'Model output'!V88)),NOT(ISNUMBER(SEARCH("margins involved",'Model output'!V88)))), ISNUMBER(SEARCH("None",'Model output'!V88)), ISNUMBER(SEARCH("Free",'Model output'!V88)), ISNUMBER(SEARCH("1 mm",'Model output'!V88)), ISNUMBER(SEARCH("0.1 CM",'Model output'!V88)), ISNUMBER(SEARCH("less than 0.2 mm",'Model output'!V88)), ISNUMBER(SEARCH("less than 0.5 mm",'Model output'!V88)), ISNUMBER(SEARCH("less than 1.0 mm",'Model output'!V88)), ISNUMBER(SEARCH("noted very close",'Model output'!V88)), ISNUMBER(SEARCH("abut",'Model output'!V88)), ISNUMBER(SEARCH("not mentioned",'Model output'!V88)), ISNUMBER(SEARCH("Cannot be assessed",'Model output'!V88)), ISNUMBER(SEARCH("Lymphocyte invasion - present",'Model output'!V88))), "negative", "positive")</f>
        <v>negative</v>
      </c>
      <c r="AE89" s="37"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8" t="str">
        <f t="shared" si="14"/>
        <v>2</v>
      </c>
      <c r="AG89" s="38" t="str">
        <f t="shared" si="15"/>
        <v>1b</v>
      </c>
      <c r="AH89" s="38" t="str">
        <f t="shared" si="19"/>
        <v>0</v>
      </c>
      <c r="AI89" s="44" t="str">
        <f t="shared" si="20"/>
        <v>II</v>
      </c>
      <c r="AJ89" s="41" t="s">
        <v>1080</v>
      </c>
      <c r="AK89" s="43" t="s">
        <v>1086</v>
      </c>
      <c r="AL89" s="43" t="s">
        <v>1083</v>
      </c>
      <c r="AM89" s="43" t="s">
        <v>1087</v>
      </c>
      <c r="AN89" s="43" t="s">
        <v>1085</v>
      </c>
      <c r="AO89" s="25">
        <f t="shared" ca="1" si="21"/>
        <v>1</v>
      </c>
      <c r="AP89" s="1">
        <f t="shared" si="22"/>
        <v>1</v>
      </c>
      <c r="AQ89" s="1">
        <f t="shared" si="23"/>
        <v>1</v>
      </c>
      <c r="AR89" s="1">
        <f t="shared" si="24"/>
        <v>1</v>
      </c>
      <c r="AS89" s="17">
        <f t="shared" si="16"/>
        <v>1</v>
      </c>
    </row>
    <row r="90" spans="1:45">
      <c r="A90" t="str">
        <f>'Model output'!A89</f>
        <v>TCGA-DJ-A3UQ</v>
      </c>
      <c r="B90" s="35">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7"/>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3</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0.6cm</v>
      </c>
      <c r="L90" s="8" t="str">
        <f t="shared" si="13"/>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carcinoma</v>
      </c>
      <c r="O90" t="str">
        <f>IF('Model output'!M89="","",'Model output'!M89)</f>
        <v/>
      </c>
      <c r="P90" t="str">
        <f>IF('Model output'!N89="","",'Model output'!N89)</f>
        <v>0.8 cm</v>
      </c>
      <c r="Q90" t="str">
        <f t="shared" si="18"/>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AND(ISNUMBER(SEARCH("Uninvolved",'Model output'!V89)),NOT(ISNUMBER(SEARCH("margins involved",'Model output'!V89)))), ISNUMBER(SEARCH("None",'Model output'!V89)), ISNUMBER(SEARCH("Free",'Model output'!V89)), ISNUMBER(SEARCH("1 mm",'Model output'!V89)), ISNUMBER(SEARCH("0.1 CM",'Model output'!V89)), ISNUMBER(SEARCH("less than 0.2 mm",'Model output'!V89)), ISNUMBER(SEARCH("less than 0.5 mm",'Model output'!V89)), ISNUMBER(SEARCH("less than 1.0 mm",'Model output'!V89)), ISNUMBER(SEARCH("noted very close",'Model output'!V89)), ISNUMBER(SEARCH("abut",'Model output'!V89)), ISNUMBER(SEARCH("not mentioned",'Model output'!V89)), ISNUMBER(SEARCH("Cannot be assessed",'Model output'!V89)), ISNUMBER(SEARCH("Lymphocyte invasion - present",'Model output'!V89))), "negative", "positive")</f>
        <v>negative</v>
      </c>
      <c r="AE90" s="37"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8" t="str">
        <f t="shared" si="14"/>
        <v>1a</v>
      </c>
      <c r="AG90" s="38" t="str">
        <f t="shared" si="15"/>
        <v>1a</v>
      </c>
      <c r="AH90" s="38" t="str">
        <f t="shared" si="19"/>
        <v>0</v>
      </c>
      <c r="AI90" s="44" t="str">
        <f t="shared" si="20"/>
        <v>I</v>
      </c>
      <c r="AJ90" s="41" t="s">
        <v>1080</v>
      </c>
      <c r="AK90" s="43" t="s">
        <v>695</v>
      </c>
      <c r="AL90" s="43" t="s">
        <v>695</v>
      </c>
      <c r="AM90" s="43" t="s">
        <v>1087</v>
      </c>
      <c r="AN90" s="43" t="s">
        <v>73</v>
      </c>
      <c r="AO90" s="25">
        <f t="shared" ca="1" si="21"/>
        <v>1</v>
      </c>
      <c r="AP90" s="1">
        <f t="shared" si="22"/>
        <v>1</v>
      </c>
      <c r="AQ90" s="1">
        <f t="shared" si="23"/>
        <v>1</v>
      </c>
      <c r="AR90" s="1">
        <f t="shared" si="24"/>
        <v>1</v>
      </c>
      <c r="AS90" s="17">
        <f t="shared" si="16"/>
        <v>1</v>
      </c>
    </row>
    <row r="91" spans="1:45">
      <c r="A91" t="str">
        <f>'Model output'!A90</f>
        <v>TCGA-DJ-A3UR</v>
      </c>
      <c r="B91" s="35">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1</v>
      </c>
      <c r="F91" t="str">
        <f t="shared" si="17"/>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one with tall cell features</v>
      </c>
      <c r="P91" t="str">
        <f>IF('Model output'!N90="","",'Model output'!N90)</f>
        <v>1 cm</v>
      </c>
      <c r="Q91" t="str">
        <f t="shared" si="18"/>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'Model output'!V90="No", AND(ISERROR(SEARCH("Positive",'Model output'!V90)), ISNUMBER(SEARCH("Negative",'Model output'!V90))), AND(ISNUMBER(SEARCH("Uninvolved",'Model output'!V90)),NOT(ISNUMBER(SEARCH("margins involved",'Model output'!V90)))), ISNUMBER(SEARCH("None",'Model output'!V90)), ISNUMBER(SEARCH("Free",'Model output'!V90)), ISNUMBER(SEARCH("1 mm",'Model output'!V90)), ISNUMBER(SEARCH("0.1 CM",'Model output'!V90)), ISNUMBER(SEARCH("less than 0.2 mm",'Model output'!V90)), ISNUMBER(SEARCH("less than 0.5 mm",'Model output'!V90)), ISNUMBER(SEARCH("less than 1.0 mm",'Model output'!V90)), ISNUMBER(SEARCH("noted very close",'Model output'!V90)), ISNUMBER(SEARCH("abut",'Model output'!V90)), ISNUMBER(SEARCH("not mentioned",'Model output'!V90)), ISNUMBER(SEARCH("Cannot be assessed",'Model output'!V90)), ISNUMBER(SEARCH("Lymphocyte invasion - present",'Model output'!V90))), "negative", "positive")</f>
        <v>negative</v>
      </c>
      <c r="AE91" s="37"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8" t="str">
        <f t="shared" si="14"/>
        <v>1a</v>
      </c>
      <c r="AG91" s="38" t="str">
        <f t="shared" si="15"/>
        <v>1a</v>
      </c>
      <c r="AH91" s="38" t="str">
        <f t="shared" si="19"/>
        <v>0</v>
      </c>
      <c r="AI91" s="44" t="str">
        <f t="shared" si="20"/>
        <v>I</v>
      </c>
      <c r="AJ91" s="41" t="s">
        <v>1080</v>
      </c>
      <c r="AK91" s="43" t="s">
        <v>695</v>
      </c>
      <c r="AL91" s="43" t="s">
        <v>695</v>
      </c>
      <c r="AM91" s="43" t="s">
        <v>1087</v>
      </c>
      <c r="AN91" s="43" t="s">
        <v>73</v>
      </c>
      <c r="AO91" s="25">
        <f t="shared" ca="1" si="21"/>
        <v>1</v>
      </c>
      <c r="AP91" s="1">
        <f t="shared" si="22"/>
        <v>1</v>
      </c>
      <c r="AQ91" s="1">
        <f t="shared" si="23"/>
        <v>1</v>
      </c>
      <c r="AR91" s="1">
        <f t="shared" si="24"/>
        <v>1</v>
      </c>
      <c r="AS91" s="17">
        <f t="shared" si="16"/>
        <v>1</v>
      </c>
    </row>
    <row r="92" spans="1:45">
      <c r="A92" t="str">
        <f>'Model output'!A91</f>
        <v>TCGA-DJ-A3US</v>
      </c>
      <c r="B92" s="35">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0</v>
      </c>
      <c r="F92" t="str">
        <f t="shared" si="17"/>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10</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1.5 cm</v>
      </c>
      <c r="L92" s="8" t="str">
        <f t="shared" si="13"/>
        <v>1.5cm</v>
      </c>
      <c r="M92" cm="1">
        <f t="array" ref="M92">IF(L92="","",IF(ISNUMBER(SEARCH("cm",L92)),MAX(VALUE(SUBSTITUTE(_xlfn.FILTERXML("&lt;t&gt;&lt;s&gt;"&amp;SUBSTITUTE(L92,",","&lt;/s&gt;&lt;s&gt;")&amp;"&lt;/s&gt;&lt;/t&gt;","//s"),"cm",""))),MAX(VALUE(SUBSTITUTE(_xlfn.FILTERXML("&lt;t&gt;&lt;s&gt;"&amp;SUBSTITUTE(L92,",","&lt;/s&gt;&lt;s&gt;")&amp;"&lt;/s&gt;&lt;/t&gt;","//s"),"mm","")))/10))</f>
        <v>1.5</v>
      </c>
      <c r="N92" t="str">
        <f>IF('Model output'!L91="","",'Model output'!L91)</f>
        <v>Papillary carcinoma, classical type</v>
      </c>
      <c r="O92" t="str">
        <f>IF('Model output'!M91="","",'Model output'!M91)</f>
        <v/>
      </c>
      <c r="P92" t="str">
        <f>IF('Model output'!N91="","",'Model output'!N91)</f>
        <v>1.5 cm</v>
      </c>
      <c r="Q92" t="str">
        <f t="shared" si="18"/>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9"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AND(ISNUMBER(SEARCH("Uninvolved",'Model output'!V91)),NOT(ISNUMBER(SEARCH("margins involved",'Model output'!V91)))), ISNUMBER(SEARCH("None",'Model output'!V91)), ISNUMBER(SEARCH("Free",'Model output'!V91)), ISNUMBER(SEARCH("1 mm",'Model output'!V91)), ISNUMBER(SEARCH("0.1 CM",'Model output'!V91)), ISNUMBER(SEARCH("less than 0.2 mm",'Model output'!V91)), ISNUMBER(SEARCH("less than 0.5 mm",'Model output'!V91)), ISNUMBER(SEARCH("less than 1.0 mm",'Model output'!V91)), ISNUMBER(SEARCH("noted very close",'Model output'!V91)), ISNUMBER(SEARCH("abut",'Model output'!V91)), ISNUMBER(SEARCH("not mentioned",'Model output'!V91)), ISNUMBER(SEARCH("Cannot be assessed",'Model output'!V91)), ISNUMBER(SEARCH("Lymphocyte invasion - present",'Model output'!V91))), "negative", "positive")</f>
        <v>negative</v>
      </c>
      <c r="AE92" s="37"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8" t="str">
        <f t="shared" si="14"/>
        <v>1b</v>
      </c>
      <c r="AG92" s="38" t="str">
        <f t="shared" si="15"/>
        <v>1a</v>
      </c>
      <c r="AH92" s="38" t="str">
        <f t="shared" si="19"/>
        <v>0</v>
      </c>
      <c r="AI92" s="44" t="str">
        <f t="shared" si="20"/>
        <v>I</v>
      </c>
      <c r="AJ92" s="41" t="s">
        <v>1079</v>
      </c>
      <c r="AK92" s="43" t="s">
        <v>1083</v>
      </c>
      <c r="AL92" s="43" t="s">
        <v>1087</v>
      </c>
      <c r="AM92" s="43" t="s">
        <v>1087</v>
      </c>
      <c r="AN92" s="43" t="s">
        <v>73</v>
      </c>
      <c r="AO92" s="25">
        <f t="shared" ca="1" si="21"/>
        <v>1</v>
      </c>
      <c r="AP92" s="1">
        <f t="shared" si="22"/>
        <v>1</v>
      </c>
      <c r="AQ92" s="1">
        <f t="shared" si="23"/>
        <v>0</v>
      </c>
      <c r="AR92" s="1">
        <f t="shared" si="24"/>
        <v>1</v>
      </c>
      <c r="AS92" s="17">
        <f t="shared" si="16"/>
        <v>1</v>
      </c>
    </row>
    <row r="93" spans="1:45">
      <c r="A93" t="str">
        <f>'Model output'!A92</f>
        <v>TCGA-DJ-A3UT</v>
      </c>
      <c r="B93" s="35">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0</v>
      </c>
      <c r="F93" t="str">
        <f t="shared" si="17"/>
        <v>positive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1</v>
      </c>
      <c r="K93" t="str" cm="1">
        <f t="array" ref="K93">IF(COUNT(FIND({0,1,2,3,4,5,6,7,8,9},'Model output'!K92))&gt;0,'Model output'!K92,"")</f>
        <v>&lt;0.1 cm</v>
      </c>
      <c r="L93" s="8" t="str">
        <f t="shared" si="13"/>
        <v>0.1cm</v>
      </c>
      <c r="M93" cm="1">
        <f t="array" ref="M93">IF(L93="","",IF(ISNUMBER(SEARCH("cm",L93)),MAX(VALUE(SUBSTITUTE(_xlfn.FILTERXML("&lt;t&gt;&lt;s&gt;"&amp;SUBSTITUTE(L93,",","&lt;/s&gt;&lt;s&gt;")&amp;"&lt;/s&gt;&lt;/t&gt;","//s"),"cm",""))),MAX(VALUE(SUBSTITUTE(_xlfn.FILTERXML("&lt;t&gt;&lt;s&gt;"&amp;SUBSTITUTE(L93,",","&lt;/s&gt;&lt;s&gt;")&amp;"&lt;/s&gt;&lt;/t&gt;","//s"),"mm","")))/10))</f>
        <v>0.1</v>
      </c>
      <c r="N93" t="str">
        <f>IF('Model output'!L92="","",'Model output'!L92)</f>
        <v>Papillary</v>
      </c>
      <c r="O93" t="str">
        <f>IF('Model output'!M92="","",'Model output'!M92)</f>
        <v/>
      </c>
      <c r="P93" t="str">
        <f>IF('Model output'!N92="","",'Model output'!N92)</f>
        <v>0.9 cm</v>
      </c>
      <c r="Q93" t="str">
        <f t="shared" si="18"/>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No</v>
      </c>
      <c r="AB93" t="str">
        <f>IF(AA93&lt;&gt;"Yes","",IF(OR('Model output'!U92="",ISNUMBER(SEARCH("Not identified",'Model output'!U92))),"",'Model output'!U92))</f>
        <v/>
      </c>
      <c r="AC93" s="1" t="str">
        <f>IF(OR('Model output'!V92="", 'Model output'!V92="No", AND(ISERROR(SEARCH("Positive",'Model output'!V92)), ISNUMBER(SEARCH("Negative",'Model output'!V92))), AND(ISNUMBER(SEARCH("Uninvolved",'Model output'!V92)),NOT(ISNUMBER(SEARCH("margins involved",'Model output'!V92)))), ISNUMBER(SEARCH("None",'Model output'!V92)), ISNUMBER(SEARCH("Free",'Model output'!V92)), ISNUMBER(SEARCH("1 mm",'Model output'!V92)), ISNUMBER(SEARCH("0.1 CM",'Model output'!V92)), ISNUMBER(SEARCH("less than 0.2 mm",'Model output'!V92)), ISNUMBER(SEARCH("less than 0.5 mm",'Model output'!V92)), ISNUMBER(SEARCH("less than 1.0 mm",'Model output'!V92)), ISNUMBER(SEARCH("noted very close",'Model output'!V92)), ISNUMBER(SEARCH("abut",'Model output'!V92)), ISNUMBER(SEARCH("not mentioned",'Model output'!V92)), ISNUMBER(SEARCH("Cannot be assessed",'Model output'!V92)), ISNUMBER(SEARCH("Lymphocyte invasion - present",'Model output'!V92))), "negative", "positive")</f>
        <v>negative</v>
      </c>
      <c r="AE93" s="37"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8" t="str">
        <f t="shared" si="14"/>
        <v>1a</v>
      </c>
      <c r="AG93" s="38" t="str">
        <f t="shared" si="15"/>
        <v>1a</v>
      </c>
      <c r="AH93" s="38" t="str">
        <f t="shared" si="19"/>
        <v>0</v>
      </c>
      <c r="AI93" s="44" t="str">
        <f t="shared" si="20"/>
        <v>I</v>
      </c>
      <c r="AJ93" s="41" t="s">
        <v>1079</v>
      </c>
      <c r="AK93" s="43" t="s">
        <v>695</v>
      </c>
      <c r="AL93" s="43" t="s">
        <v>1087</v>
      </c>
      <c r="AM93" s="43" t="s">
        <v>1087</v>
      </c>
      <c r="AN93" s="43" t="s">
        <v>73</v>
      </c>
      <c r="AO93" s="25">
        <f t="shared" ca="1" si="21"/>
        <v>1</v>
      </c>
      <c r="AP93" s="1">
        <f t="shared" si="22"/>
        <v>1</v>
      </c>
      <c r="AQ93" s="1">
        <f t="shared" si="23"/>
        <v>0</v>
      </c>
      <c r="AR93" s="1">
        <f t="shared" si="24"/>
        <v>1</v>
      </c>
      <c r="AS93" s="17">
        <f t="shared" si="16"/>
        <v>1</v>
      </c>
    </row>
    <row r="94" spans="1:45">
      <c r="A94" t="str">
        <f>'Model output'!A93</f>
        <v>TCGA-DJ-A3UU</v>
      </c>
      <c r="B94" s="35">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7"/>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 classical type</v>
      </c>
      <c r="O94" t="str">
        <f>IF('Model output'!M93="","",'Model output'!M93)</f>
        <v/>
      </c>
      <c r="P94" t="str">
        <f>IF('Model output'!N93="","",'Model output'!N93)</f>
        <v>1.1 cm</v>
      </c>
      <c r="Q94" t="str">
        <f t="shared" si="18"/>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9"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'Model output'!V93="No", AND(ISERROR(SEARCH("Positive",'Model output'!V93)), ISNUMBER(SEARCH("Negative",'Model output'!V93))), AND(ISNUMBER(SEARCH("Uninvolved",'Model output'!V93)),NOT(ISNUMBER(SEARCH("margins involved",'Model output'!V93)))), ISNUMBER(SEARCH("None",'Model output'!V93)), ISNUMBER(SEARCH("Free",'Model output'!V93)), ISNUMBER(SEARCH("1 mm",'Model output'!V93)), ISNUMBER(SEARCH("0.1 CM",'Model output'!V93)), ISNUMBER(SEARCH("less than 0.2 mm",'Model output'!V93)), ISNUMBER(SEARCH("less than 0.5 mm",'Model output'!V93)), ISNUMBER(SEARCH("less than 1.0 mm",'Model output'!V93)), ISNUMBER(SEARCH("noted very close",'Model output'!V93)), ISNUMBER(SEARCH("abut",'Model output'!V93)), ISNUMBER(SEARCH("not mentioned",'Model output'!V93)), ISNUMBER(SEARCH("Cannot be assessed",'Model output'!V93)), ISNUMBER(SEARCH("Lymphocyte invasion - present",'Model output'!V93))), "negative", "positive")</f>
        <v>positive</v>
      </c>
      <c r="AE94" s="37"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8" t="str">
        <f t="shared" si="14"/>
        <v>1b</v>
      </c>
      <c r="AG94" s="38" t="str">
        <f t="shared" si="15"/>
        <v>0</v>
      </c>
      <c r="AH94" s="38" t="str">
        <f t="shared" si="19"/>
        <v>0</v>
      </c>
      <c r="AI94" s="44" t="str">
        <f t="shared" si="20"/>
        <v>I</v>
      </c>
      <c r="AJ94" s="41" t="s">
        <v>1078</v>
      </c>
      <c r="AK94" s="43" t="s">
        <v>1083</v>
      </c>
      <c r="AL94" s="43" t="s">
        <v>1084</v>
      </c>
      <c r="AM94" s="43" t="s">
        <v>1087</v>
      </c>
      <c r="AN94" s="43" t="s">
        <v>73</v>
      </c>
      <c r="AO94" s="25">
        <f t="shared" si="21"/>
        <v>1</v>
      </c>
      <c r="AP94" s="1">
        <f t="shared" si="22"/>
        <v>1</v>
      </c>
      <c r="AQ94" s="1">
        <f t="shared" si="23"/>
        <v>1</v>
      </c>
      <c r="AR94" s="1">
        <f t="shared" si="24"/>
        <v>1</v>
      </c>
      <c r="AS94" s="17">
        <f t="shared" si="16"/>
        <v>1</v>
      </c>
    </row>
    <row r="95" spans="1:45">
      <c r="A95" t="str">
        <f>'Model output'!A94</f>
        <v>TCGA-DJ-A3UV</v>
      </c>
      <c r="B95" s="35">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17"/>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central</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0.4 cm</v>
      </c>
      <c r="L95" s="8" t="str">
        <f t="shared" si="13"/>
        <v>0.4cm</v>
      </c>
      <c r="M95" cm="1">
        <f t="array" ref="M95">IF(L95="","",IF(ISNUMBER(SEARCH("cm",L95)),MAX(VALUE(SUBSTITUTE(_xlfn.FILTERXML("&lt;t&gt;&lt;s&gt;"&amp;SUBSTITUTE(L95,",","&lt;/s&gt;&lt;s&gt;")&amp;"&lt;/s&gt;&lt;/t&gt;","//s"),"cm",""))),MAX(VALUE(SUBSTITUTE(_xlfn.FILTERXML("&lt;t&gt;&lt;s&gt;"&amp;SUBSTITUTE(L95,",","&lt;/s&gt;&lt;s&gt;")&amp;"&lt;/s&gt;&lt;/t&gt;","//s"),"mm","")))/10))</f>
        <v>0.4</v>
      </c>
      <c r="N95" t="str">
        <f>IF('Model output'!L94="","",'Model output'!L94)</f>
        <v>Papillary carcinoma, classical type</v>
      </c>
      <c r="O95" t="str">
        <f>IF('Model output'!M94="","",'Model output'!M94)</f>
        <v/>
      </c>
      <c r="P95" t="str">
        <f>IF('Model output'!N94="","",'Model output'!N94)</f>
        <v>1.0 cm</v>
      </c>
      <c r="Q95" t="str">
        <f t="shared" si="18"/>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9"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AND(ISNUMBER(SEARCH("Uninvolved",'Model output'!V94)),NOT(ISNUMBER(SEARCH("margins involved",'Model output'!V94)))), ISNUMBER(SEARCH("None",'Model output'!V94)), ISNUMBER(SEARCH("Free",'Model output'!V94)), ISNUMBER(SEARCH("1 mm",'Model output'!V94)), ISNUMBER(SEARCH("0.1 CM",'Model output'!V94)), ISNUMBER(SEARCH("less than 0.2 mm",'Model output'!V94)), ISNUMBER(SEARCH("less than 0.5 mm",'Model output'!V94)), ISNUMBER(SEARCH("less than 1.0 mm",'Model output'!V94)), ISNUMBER(SEARCH("noted very close",'Model output'!V94)), ISNUMBER(SEARCH("abut",'Model output'!V94)), ISNUMBER(SEARCH("not mentioned",'Model output'!V94)), ISNUMBER(SEARCH("Cannot be assessed",'Model output'!V94)), ISNUMBER(SEARCH("Lymphocyte invasion - present",'Model output'!V94))), "negative", "positive")</f>
        <v>negative</v>
      </c>
      <c r="AE95" s="37"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8" t="str">
        <f t="shared" si="14"/>
        <v>1a</v>
      </c>
      <c r="AG95" s="38" t="str">
        <f t="shared" si="15"/>
        <v>1a</v>
      </c>
      <c r="AH95" s="38" t="str">
        <f t="shared" si="19"/>
        <v>0</v>
      </c>
      <c r="AI95" s="44" t="str">
        <f t="shared" si="20"/>
        <v>I</v>
      </c>
      <c r="AJ95" s="41" t="s">
        <v>1080</v>
      </c>
      <c r="AK95" s="43" t="s">
        <v>695</v>
      </c>
      <c r="AL95" s="43" t="s">
        <v>1084</v>
      </c>
      <c r="AM95" s="43" t="s">
        <v>1087</v>
      </c>
      <c r="AN95" s="43" t="s">
        <v>73</v>
      </c>
      <c r="AO95" s="25">
        <f t="shared" ca="1" si="21"/>
        <v>1</v>
      </c>
      <c r="AP95" s="1">
        <f t="shared" si="22"/>
        <v>1</v>
      </c>
      <c r="AQ95" s="1">
        <f t="shared" si="23"/>
        <v>0</v>
      </c>
      <c r="AR95" s="1">
        <f t="shared" si="24"/>
        <v>1</v>
      </c>
      <c r="AS95" s="17">
        <f t="shared" si="16"/>
        <v>1</v>
      </c>
    </row>
    <row r="96" spans="1:45">
      <c r="A96" t="str">
        <f>'Model output'!A95</f>
        <v>TCGA-DJ-A3UX</v>
      </c>
      <c r="B96" s="35">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7"/>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8"/>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'Model output'!V95="No", AND(ISERROR(SEARCH("Positive",'Model output'!V95)), ISNUMBER(SEARCH("Negative",'Model output'!V95))), AND(ISNUMBER(SEARCH("Uninvolved",'Model output'!V95)),NOT(ISNUMBER(SEARCH("margins involved",'Model output'!V95)))), ISNUMBER(SEARCH("None",'Model output'!V95)), ISNUMBER(SEARCH("Free",'Model output'!V95)), ISNUMBER(SEARCH("1 mm",'Model output'!V95)), ISNUMBER(SEARCH("0.1 CM",'Model output'!V95)), ISNUMBER(SEARCH("less than 0.2 mm",'Model output'!V95)), ISNUMBER(SEARCH("less than 0.5 mm",'Model output'!V95)), ISNUMBER(SEARCH("less than 1.0 mm",'Model output'!V95)), ISNUMBER(SEARCH("noted very close",'Model output'!V95)), ISNUMBER(SEARCH("abut",'Model output'!V95)), ISNUMBER(SEARCH("not mentioned",'Model output'!V95)), ISNUMBER(SEARCH("Cannot be assessed",'Model output'!V95)), ISNUMBER(SEARCH("Lymphocyte invasion - present",'Model output'!V95))), "negative", "positive")</f>
        <v>negative</v>
      </c>
      <c r="AE96" s="37"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8" t="str">
        <f t="shared" si="14"/>
        <v>1a</v>
      </c>
      <c r="AG96" s="38" t="str">
        <f t="shared" si="15"/>
        <v>0</v>
      </c>
      <c r="AH96" s="38" t="str">
        <f t="shared" si="19"/>
        <v>0</v>
      </c>
      <c r="AI96" s="44" t="str">
        <f t="shared" si="20"/>
        <v>I</v>
      </c>
      <c r="AJ96" s="41" t="s">
        <v>1079</v>
      </c>
      <c r="AK96" s="43" t="s">
        <v>695</v>
      </c>
      <c r="AL96" s="43" t="s">
        <v>1084</v>
      </c>
      <c r="AM96" s="43" t="s">
        <v>1087</v>
      </c>
      <c r="AN96" s="43" t="s">
        <v>73</v>
      </c>
      <c r="AO96" s="25">
        <f t="shared" ca="1" si="21"/>
        <v>1</v>
      </c>
      <c r="AP96" s="1">
        <f t="shared" si="22"/>
        <v>1</v>
      </c>
      <c r="AQ96" s="1">
        <f t="shared" si="23"/>
        <v>1</v>
      </c>
      <c r="AR96" s="1">
        <f t="shared" si="24"/>
        <v>1</v>
      </c>
      <c r="AS96" s="17">
        <f t="shared" si="16"/>
        <v>1</v>
      </c>
    </row>
    <row r="97" spans="1:45">
      <c r="A97" t="str">
        <f>'Model output'!A96</f>
        <v>TCGA-DJ-A3UY</v>
      </c>
      <c r="B97" s="35">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0</v>
      </c>
      <c r="F97" t="str">
        <f t="shared" si="17"/>
        <v>positive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f>IF(OR('Model output'!I96="",'Model output'!I96="Not answered",'Model output'!I96="Not mentioned"),"",IF(ISNUMBER('Model output'!I96),'Model output'!I96,1))</f>
        <v>1</v>
      </c>
      <c r="J97">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1</v>
      </c>
      <c r="K97" t="str" cm="1">
        <f t="array" ref="K97">IF(COUNT(FIND({0,1,2,3,4,5,6,7,8,9},'Model output'!K96))&gt;0,'Model output'!K96,"")</f>
        <v>1.2 cm</v>
      </c>
      <c r="L97" s="8" t="str">
        <f t="shared" si="13"/>
        <v>1.2cm</v>
      </c>
      <c r="M97" cm="1">
        <f t="array" ref="M97">IF(L97="","",IF(ISNUMBER(SEARCH("cm",L97)),MAX(VALUE(SUBSTITUTE(_xlfn.FILTERXML("&lt;t&gt;&lt;s&gt;"&amp;SUBSTITUTE(L97,",","&lt;/s&gt;&lt;s&gt;")&amp;"&lt;/s&gt;&lt;/t&gt;","//s"),"cm",""))),MAX(VALUE(SUBSTITUTE(_xlfn.FILTERXML("&lt;t&gt;&lt;s&gt;"&amp;SUBSTITUTE(L97,",","&lt;/s&gt;&lt;s&gt;")&amp;"&lt;/s&gt;&lt;/t&gt;","//s"),"mm","")))/10))</f>
        <v>1.2</v>
      </c>
      <c r="N97" t="str">
        <f>IF('Model output'!L96="","",'Model output'!L96)</f>
        <v>Papillary carcinoma, classical type</v>
      </c>
      <c r="O97" t="str">
        <f>IF('Model output'!M96="","",'Model output'!M96)</f>
        <v/>
      </c>
      <c r="P97" t="str">
        <f>IF('Model output'!N96="","",'Model output'!N96)</f>
        <v>1.2 x 0.7 x 0.6 cm</v>
      </c>
      <c r="Q97" t="str">
        <f t="shared" si="18"/>
        <v>1.2,0.7,0.6cm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9"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'Model output'!V96="No", AND(ISERROR(SEARCH("Positive",'Model output'!V96)), ISNUMBER(SEARCH("Negative",'Model output'!V96))), AND(ISNUMBER(SEARCH("Uninvolved",'Model output'!V96)),NOT(ISNUMBER(SEARCH("margins involved",'Model output'!V96)))), ISNUMBER(SEARCH("None",'Model output'!V96)), ISNUMBER(SEARCH("Free",'Model output'!V96)), ISNUMBER(SEARCH("1 mm",'Model output'!V96)), ISNUMBER(SEARCH("0.1 CM",'Model output'!V96)), ISNUMBER(SEARCH("less than 0.2 mm",'Model output'!V96)), ISNUMBER(SEARCH("less than 0.5 mm",'Model output'!V96)), ISNUMBER(SEARCH("less than 1.0 mm",'Model output'!V96)), ISNUMBER(SEARCH("noted very close",'Model output'!V96)), ISNUMBER(SEARCH("abut",'Model output'!V96)), ISNUMBER(SEARCH("not mentioned",'Model output'!V96)), ISNUMBER(SEARCH("Cannot be assessed",'Model output'!V96)), ISNUMBER(SEARCH("Lymphocyte invasion - present",'Model output'!V96))), "negative", "positive")</f>
        <v>negative</v>
      </c>
      <c r="AE97" s="37"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8" t="str">
        <f t="shared" si="14"/>
        <v>1b</v>
      </c>
      <c r="AG97" s="38" t="str">
        <f t="shared" si="15"/>
        <v>1a</v>
      </c>
      <c r="AH97" s="38" t="str">
        <f t="shared" si="19"/>
        <v>0</v>
      </c>
      <c r="AI97" s="44" t="str">
        <f t="shared" si="20"/>
        <v>I</v>
      </c>
      <c r="AJ97" s="41" t="s">
        <v>1079</v>
      </c>
      <c r="AK97" s="43" t="s">
        <v>1083</v>
      </c>
      <c r="AL97" s="43" t="s">
        <v>1087</v>
      </c>
      <c r="AM97" s="43" t="s">
        <v>1087</v>
      </c>
      <c r="AN97" s="43" t="s">
        <v>73</v>
      </c>
      <c r="AO97" s="25">
        <f t="shared" ca="1" si="21"/>
        <v>1</v>
      </c>
      <c r="AP97" s="1">
        <f t="shared" si="22"/>
        <v>1</v>
      </c>
      <c r="AQ97" s="1">
        <f t="shared" si="23"/>
        <v>0</v>
      </c>
      <c r="AR97" s="1">
        <f t="shared" si="24"/>
        <v>1</v>
      </c>
      <c r="AS97" s="17">
        <f t="shared" si="16"/>
        <v>1</v>
      </c>
    </row>
    <row r="98" spans="1:45">
      <c r="A98" t="str">
        <f>'Model output'!A97</f>
        <v>TCGA-DJ-A3UZ</v>
      </c>
      <c r="B98" s="35">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7"/>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
      </c>
      <c r="P98" t="str">
        <f>IF('Model output'!N97="","",'Model output'!N97)</f>
        <v>1.1 cm</v>
      </c>
      <c r="Q98" t="str">
        <f t="shared" si="18"/>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1" t="str">
        <f>IF(OR('Model output'!V97="", 'Model output'!V97="No", AND(ISERROR(SEARCH("Positive",'Model output'!V97)), ISNUMBER(SEARCH("Negative",'Model output'!V97))), AND(ISNUMBER(SEARCH("Uninvolved",'Model output'!V97)),NOT(ISNUMBER(SEARCH("margins involved",'Model output'!V97)))), ISNUMBER(SEARCH("None",'Model output'!V97)), ISNUMBER(SEARCH("Free",'Model output'!V97)), ISNUMBER(SEARCH("1 mm",'Model output'!V97)), ISNUMBER(SEARCH("0.1 CM",'Model output'!V97)), ISNUMBER(SEARCH("less than 0.2 mm",'Model output'!V97)), ISNUMBER(SEARCH("less than 0.5 mm",'Model output'!V97)), ISNUMBER(SEARCH("less than 1.0 mm",'Model output'!V97)), ISNUMBER(SEARCH("noted very close",'Model output'!V97)), ISNUMBER(SEARCH("abut",'Model output'!V97)), ISNUMBER(SEARCH("not mentioned",'Model output'!V97)), ISNUMBER(SEARCH("Cannot be assessed",'Model output'!V97)), ISNUMBER(SEARCH("Lymphocyte invasion - present",'Model output'!V97))), "negative", "positive")</f>
        <v>negative</v>
      </c>
      <c r="AE98" s="37"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8" t="str">
        <f t="shared" si="14"/>
        <v>1b</v>
      </c>
      <c r="AG98" s="38" t="str">
        <f t="shared" si="15"/>
        <v>1a</v>
      </c>
      <c r="AH98" s="38" t="str">
        <f t="shared" si="19"/>
        <v>0</v>
      </c>
      <c r="AI98" s="44" t="str">
        <f t="shared" si="20"/>
        <v>II</v>
      </c>
      <c r="AJ98" s="41" t="s">
        <v>1080</v>
      </c>
      <c r="AK98" s="43" t="s">
        <v>1083</v>
      </c>
      <c r="AL98" s="43" t="s">
        <v>1084</v>
      </c>
      <c r="AM98" s="43" t="s">
        <v>1087</v>
      </c>
      <c r="AN98" s="43" t="s">
        <v>73</v>
      </c>
      <c r="AO98" s="25">
        <f t="shared" ca="1" si="21"/>
        <v>1</v>
      </c>
      <c r="AP98" s="1">
        <f t="shared" si="22"/>
        <v>1</v>
      </c>
      <c r="AQ98" s="1">
        <f t="shared" si="23"/>
        <v>0</v>
      </c>
      <c r="AR98" s="1">
        <f t="shared" si="24"/>
        <v>1</v>
      </c>
      <c r="AS98" s="17">
        <f t="shared" si="16"/>
        <v>0</v>
      </c>
    </row>
    <row r="99" spans="1:45">
      <c r="A99" t="str">
        <f>'Model output'!A98</f>
        <v>TCGA-DJ-A3V2</v>
      </c>
      <c r="B99" s="35">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7"/>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 classical type</v>
      </c>
      <c r="O99" t="str">
        <f>IF('Model output'!M98="","",'Model output'!M98)</f>
        <v/>
      </c>
      <c r="P99" t="str">
        <f>IF('Model output'!N98="","",'Model output'!N98)</f>
        <v>2.1 cm</v>
      </c>
      <c r="Q99" t="str">
        <f t="shared" si="18"/>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9"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'Model output'!V98="No", AND(ISERROR(SEARCH("Positive",'Model output'!V98)), ISNUMBER(SEARCH("Negative",'Model output'!V98))), AND(ISNUMBER(SEARCH("Uninvolved",'Model output'!V98)),NOT(ISNUMBER(SEARCH("margins involved",'Model output'!V98)))), ISNUMBER(SEARCH("None",'Model output'!V98)), ISNUMBER(SEARCH("Free",'Model output'!V98)), ISNUMBER(SEARCH("1 mm",'Model output'!V98)), ISNUMBER(SEARCH("0.1 CM",'Model output'!V98)), ISNUMBER(SEARCH("less than 0.2 mm",'Model output'!V98)), ISNUMBER(SEARCH("less than 0.5 mm",'Model output'!V98)), ISNUMBER(SEARCH("less than 1.0 mm",'Model output'!V98)), ISNUMBER(SEARCH("noted very close",'Model output'!V98)), ISNUMBER(SEARCH("abut",'Model output'!V98)), ISNUMBER(SEARCH("not mentioned",'Model output'!V98)), ISNUMBER(SEARCH("Cannot be assessed",'Model output'!V98)), ISNUMBER(SEARCH("Lymphocyte invasion - present",'Model output'!V98))), "negative", "positive")</f>
        <v>negative</v>
      </c>
      <c r="AE99" s="37"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8" t="str">
        <f t="shared" si="14"/>
        <v>2</v>
      </c>
      <c r="AG99" s="38" t="str">
        <f t="shared" si="15"/>
        <v>1a</v>
      </c>
      <c r="AH99" s="38" t="str">
        <f t="shared" si="19"/>
        <v>0</v>
      </c>
      <c r="AI99" s="44" t="str">
        <f t="shared" si="20"/>
        <v>I</v>
      </c>
      <c r="AJ99" s="41" t="s">
        <v>1080</v>
      </c>
      <c r="AK99" s="43" t="s">
        <v>1086</v>
      </c>
      <c r="AL99" s="43" t="s">
        <v>695</v>
      </c>
      <c r="AM99" s="43" t="s">
        <v>1087</v>
      </c>
      <c r="AN99" s="43" t="s">
        <v>73</v>
      </c>
      <c r="AO99" s="25">
        <f t="shared" ca="1" si="21"/>
        <v>1</v>
      </c>
      <c r="AP99" s="1">
        <f t="shared" si="22"/>
        <v>1</v>
      </c>
      <c r="AQ99" s="1">
        <f t="shared" si="23"/>
        <v>1</v>
      </c>
      <c r="AR99" s="1">
        <f t="shared" si="24"/>
        <v>1</v>
      </c>
      <c r="AS99" s="17">
        <f t="shared" si="16"/>
        <v>1</v>
      </c>
    </row>
    <row r="100" spans="1:45">
      <c r="A100" t="str">
        <f>'Model output'!A99</f>
        <v>TCGA-DJ-A3V3</v>
      </c>
      <c r="B100" s="35">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17"/>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2</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 classical type</v>
      </c>
      <c r="O100" t="str">
        <f>IF('Model output'!M99="","",'Model output'!M99)</f>
        <v/>
      </c>
      <c r="P100" t="str">
        <f>IF('Model output'!N99="","",'Model output'!N99)</f>
        <v>2.4 cm</v>
      </c>
      <c r="Q100" t="str">
        <f t="shared" si="18"/>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9"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AND(ISNUMBER(SEARCH("Uninvolved",'Model output'!V99)),NOT(ISNUMBER(SEARCH("margins involved",'Model output'!V99)))), ISNUMBER(SEARCH("None",'Model output'!V99)), ISNUMBER(SEARCH("Free",'Model output'!V99)), ISNUMBER(SEARCH("1 mm",'Model output'!V99)), ISNUMBER(SEARCH("0.1 CM",'Model output'!V99)), ISNUMBER(SEARCH("less than 0.2 mm",'Model output'!V99)), ISNUMBER(SEARCH("less than 0.5 mm",'Model output'!V99)), ISNUMBER(SEARCH("less than 1.0 mm",'Model output'!V99)), ISNUMBER(SEARCH("noted very close",'Model output'!V99)), ISNUMBER(SEARCH("abut",'Model output'!V99)), ISNUMBER(SEARCH("not mentioned",'Model output'!V99)), ISNUMBER(SEARCH("Cannot be assessed",'Model output'!V99)), ISNUMBER(SEARCH("Lymphocyte invasion - present",'Model output'!V99))), "negative", "positive")</f>
        <v>negative</v>
      </c>
      <c r="AE100" s="37"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8" t="str">
        <f t="shared" si="14"/>
        <v>2</v>
      </c>
      <c r="AG100" s="38" t="str">
        <f t="shared" si="15"/>
        <v>1a</v>
      </c>
      <c r="AH100" s="38" t="str">
        <f t="shared" si="19"/>
        <v>0</v>
      </c>
      <c r="AI100" s="44" t="str">
        <f t="shared" si="20"/>
        <v>II</v>
      </c>
      <c r="AJ100" s="41" t="s">
        <v>1079</v>
      </c>
      <c r="AK100" s="43" t="s">
        <v>1086</v>
      </c>
      <c r="AL100" s="43" t="s">
        <v>1084</v>
      </c>
      <c r="AM100" s="43" t="s">
        <v>1087</v>
      </c>
      <c r="AN100" s="43" t="s">
        <v>73</v>
      </c>
      <c r="AO100" s="25">
        <f t="shared" ref="AO100:AO131" ca="1" si="25">IF(AE100=AJ100,1,0)</f>
        <v>1</v>
      </c>
      <c r="AP100" s="1">
        <f t="shared" ref="AP100:AP131" si="26">IF(AF100=AK100, 1, IF(AND(AF100="x", AK100="0"), 1, IF(AND(AF100="0", AK100="x"), 1, 0)))</f>
        <v>1</v>
      </c>
      <c r="AQ100" s="1">
        <f t="shared" ref="AQ100:AQ131" si="27">IF(AG100=AL100, 1, IF(AND(AG100="x", AL100="0"), 1, IF(AND(AG100="0", AL100="x"), 1, 0)))</f>
        <v>0</v>
      </c>
      <c r="AR100" s="1">
        <f t="shared" ref="AR100:AR131" si="28">IF(AH100=AM100, 1, IF(AND(AH100="x", AM100="0"), 1, IF(AND(AH100="0", AM100="x"), 1, 0)))</f>
        <v>1</v>
      </c>
      <c r="AS100" s="17">
        <f t="shared" si="16"/>
        <v>0</v>
      </c>
    </row>
    <row r="101" spans="1:45">
      <c r="A101" t="str">
        <f>'Model output'!A100</f>
        <v>TCGA-DJ-A3V5</v>
      </c>
      <c r="B101" s="35">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7"/>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8"/>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'Model output'!V100="No", AND(ISERROR(SEARCH("Positive",'Model output'!V100)), ISNUMBER(SEARCH("Negative",'Model output'!V100))), AND(ISNUMBER(SEARCH("Uninvolved",'Model output'!V100)),NOT(ISNUMBER(SEARCH("margins involved",'Model output'!V100)))), ISNUMBER(SEARCH("None",'Model output'!V100)), ISNUMBER(SEARCH("Free",'Model output'!V100)), ISNUMBER(SEARCH("1 mm",'Model output'!V100)), ISNUMBER(SEARCH("0.1 CM",'Model output'!V100)), ISNUMBER(SEARCH("less than 0.2 mm",'Model output'!V100)), ISNUMBER(SEARCH("less than 0.5 mm",'Model output'!V100)), ISNUMBER(SEARCH("less than 1.0 mm",'Model output'!V100)), ISNUMBER(SEARCH("noted very close",'Model output'!V100)), ISNUMBER(SEARCH("abut",'Model output'!V100)), ISNUMBER(SEARCH("not mentioned",'Model output'!V100)), ISNUMBER(SEARCH("Cannot be assessed",'Model output'!V100)), ISNUMBER(SEARCH("Lymphocyte invasion - present",'Model output'!V100))), "negative", "positive")</f>
        <v>positive</v>
      </c>
      <c r="AE101" s="37"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8" t="str">
        <f t="shared" si="14"/>
        <v>1b</v>
      </c>
      <c r="AG101" s="38" t="str">
        <f t="shared" si="15"/>
        <v>0</v>
      </c>
      <c r="AH101" s="38" t="str">
        <f t="shared" si="19"/>
        <v>0</v>
      </c>
      <c r="AI101" s="44" t="str">
        <f t="shared" si="20"/>
        <v>I</v>
      </c>
      <c r="AJ101" s="41" t="s">
        <v>1078</v>
      </c>
      <c r="AK101" s="43" t="s">
        <v>1083</v>
      </c>
      <c r="AL101" s="43" t="s">
        <v>1084</v>
      </c>
      <c r="AM101" s="43" t="s">
        <v>1087</v>
      </c>
      <c r="AN101" s="43" t="s">
        <v>73</v>
      </c>
      <c r="AO101" s="25">
        <f t="shared" si="25"/>
        <v>1</v>
      </c>
      <c r="AP101" s="1">
        <f t="shared" si="26"/>
        <v>1</v>
      </c>
      <c r="AQ101" s="1">
        <f t="shared" si="27"/>
        <v>1</v>
      </c>
      <c r="AR101" s="1">
        <f t="shared" si="28"/>
        <v>1</v>
      </c>
      <c r="AS101" s="17">
        <f t="shared" si="16"/>
        <v>1</v>
      </c>
    </row>
    <row r="102" spans="1:45">
      <c r="A102" t="str">
        <f>'Model output'!A101</f>
        <v>TCGA-DJ-A3V6</v>
      </c>
      <c r="B102" s="35">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7"/>
        <v>positive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1</v>
      </c>
      <c r="K102" t="str" cm="1">
        <f t="array" ref="K102">IF(COUNT(FIND({0,1,2,3,4,5,6,7,8,9},'Model output'!K101))&gt;0,'Model output'!K101,"")</f>
        <v>1.8 cm</v>
      </c>
      <c r="L102" s="8" t="str">
        <f t="shared" si="13"/>
        <v>1.8cm</v>
      </c>
      <c r="M102" cm="1">
        <f t="array" ref="M102">IF(L102="","",IF(ISNUMBER(SEARCH("cm",L102)),MAX(VALUE(SUBSTITUTE(_xlfn.FILTERXML("&lt;t&gt;&lt;s&gt;"&amp;SUBSTITUTE(L102,",","&lt;/s&gt;&lt;s&gt;")&amp;"&lt;/s&gt;&lt;/t&gt;","//s"),"cm",""))),MAX(VALUE(SUBSTITUTE(_xlfn.FILTERXML("&lt;t&gt;&lt;s&gt;"&amp;SUBSTITUTE(L102,",","&lt;/s&gt;&lt;s&gt;")&amp;"&lt;/s&gt;&lt;/t&gt;","//s"),"mm","")))/10))</f>
        <v>1.8</v>
      </c>
      <c r="N102" t="str">
        <f>IF('Model output'!L101="","",'Model output'!L101)</f>
        <v>Papillary carcinoma</v>
      </c>
      <c r="O102" t="str">
        <f>IF('Model output'!M101="","",'Model output'!M101)</f>
        <v>tall cell variant</v>
      </c>
      <c r="P102" t="str">
        <f>IF('Model output'!N101="","",'Model output'!N101)</f>
        <v>1.8 cm</v>
      </c>
      <c r="Q102" t="str">
        <f t="shared" si="18"/>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No</v>
      </c>
      <c r="AB102" t="str">
        <f>IF(AA102&lt;&gt;"Yes","",IF(OR('Model output'!U101="",ISNUMBER(SEARCH("Not identified",'Model output'!U101))),"",'Model output'!U101))</f>
        <v/>
      </c>
      <c r="AC102" s="1" t="str">
        <f>IF(OR('Model output'!V101="", 'Model output'!V101="No", AND(ISERROR(SEARCH("Positive",'Model output'!V101)), ISNUMBER(SEARCH("Negative",'Model output'!V101))), AND(ISNUMBER(SEARCH("Uninvolved",'Model output'!V101)),NOT(ISNUMBER(SEARCH("margins involved",'Model output'!V101)))), ISNUMBER(SEARCH("None",'Model output'!V101)), ISNUMBER(SEARCH("Free",'Model output'!V101)), ISNUMBER(SEARCH("1 mm",'Model output'!V101)), ISNUMBER(SEARCH("0.1 CM",'Model output'!V101)), ISNUMBER(SEARCH("less than 0.2 mm",'Model output'!V101)), ISNUMBER(SEARCH("less than 0.5 mm",'Model output'!V101)), ISNUMBER(SEARCH("less than 1.0 mm",'Model output'!V101)), ISNUMBER(SEARCH("noted very close",'Model output'!V101)), ISNUMBER(SEARCH("abut",'Model output'!V101)), ISNUMBER(SEARCH("not mentioned",'Model output'!V101)), ISNUMBER(SEARCH("Cannot be assessed",'Model output'!V101)), ISNUMBER(SEARCH("Lymphocyte invasion - present",'Model output'!V101))), "negative", "positive")</f>
        <v>negative</v>
      </c>
      <c r="AE102" s="37"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8" t="str">
        <f t="shared" si="14"/>
        <v>1b</v>
      </c>
      <c r="AG102" s="38" t="str">
        <f t="shared" si="15"/>
        <v>1a</v>
      </c>
      <c r="AH102" s="38" t="str">
        <f t="shared" si="19"/>
        <v>0</v>
      </c>
      <c r="AI102" s="44" t="str">
        <f t="shared" si="20"/>
        <v>I</v>
      </c>
      <c r="AJ102" s="41" t="s">
        <v>1080</v>
      </c>
      <c r="AK102" s="43" t="s">
        <v>1083</v>
      </c>
      <c r="AL102" s="43" t="s">
        <v>1087</v>
      </c>
      <c r="AM102" s="43" t="s">
        <v>1087</v>
      </c>
      <c r="AN102" s="43" t="s">
        <v>73</v>
      </c>
      <c r="AO102" s="25">
        <f t="shared" ca="1" si="25"/>
        <v>1</v>
      </c>
      <c r="AP102" s="1">
        <f t="shared" si="26"/>
        <v>1</v>
      </c>
      <c r="AQ102" s="1">
        <f t="shared" si="27"/>
        <v>0</v>
      </c>
      <c r="AR102" s="1">
        <f t="shared" si="28"/>
        <v>1</v>
      </c>
      <c r="AS102" s="17">
        <f t="shared" si="16"/>
        <v>1</v>
      </c>
    </row>
    <row r="103" spans="1:45">
      <c r="A103" t="str">
        <f>'Model output'!A102</f>
        <v>TCGA-DJ-A3V8</v>
      </c>
      <c r="B103" s="35">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1</v>
      </c>
      <c r="F103" t="str">
        <f t="shared" si="17"/>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1.7cm</v>
      </c>
      <c r="L103" s="8" t="str">
        <f t="shared" si="13"/>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8"/>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9"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'Model output'!V102="No", AND(ISERROR(SEARCH("Positive",'Model output'!V102)), ISNUMBER(SEARCH("Negative",'Model output'!V102))), AND(ISNUMBER(SEARCH("Uninvolved",'Model output'!V102)),NOT(ISNUMBER(SEARCH("margins involved",'Model output'!V102)))), ISNUMBER(SEARCH("None",'Model output'!V102)), ISNUMBER(SEARCH("Free",'Model output'!V102)), ISNUMBER(SEARCH("1 mm",'Model output'!V102)), ISNUMBER(SEARCH("0.1 CM",'Model output'!V102)), ISNUMBER(SEARCH("less than 0.2 mm",'Model output'!V102)), ISNUMBER(SEARCH("less than 0.5 mm",'Model output'!V102)), ISNUMBER(SEARCH("less than 1.0 mm",'Model output'!V102)), ISNUMBER(SEARCH("noted very close",'Model output'!V102)), ISNUMBER(SEARCH("abut",'Model output'!V102)), ISNUMBER(SEARCH("not mentioned",'Model output'!V102)), ISNUMBER(SEARCH("Cannot be assessed",'Model output'!V102)), ISNUMBER(SEARCH("Lymphocyte invasion - present",'Model output'!V102))), "negative", "positive")</f>
        <v>positive</v>
      </c>
      <c r="AE103" s="37"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8" t="str">
        <f t="shared" si="14"/>
        <v>2</v>
      </c>
      <c r="AG103" s="38" t="str">
        <f t="shared" si="15"/>
        <v>1b</v>
      </c>
      <c r="AH103" s="38" t="str">
        <f t="shared" si="19"/>
        <v>0</v>
      </c>
      <c r="AI103" s="44" t="str">
        <f t="shared" si="20"/>
        <v>I</v>
      </c>
      <c r="AJ103" s="41" t="s">
        <v>1078</v>
      </c>
      <c r="AK103" s="43" t="s">
        <v>1086</v>
      </c>
      <c r="AL103" s="43" t="s">
        <v>1083</v>
      </c>
      <c r="AM103" s="43" t="s">
        <v>1087</v>
      </c>
      <c r="AN103" s="43" t="s">
        <v>73</v>
      </c>
      <c r="AO103" s="25">
        <f t="shared" si="25"/>
        <v>1</v>
      </c>
      <c r="AP103" s="1">
        <f t="shared" si="26"/>
        <v>1</v>
      </c>
      <c r="AQ103" s="1">
        <f t="shared" si="27"/>
        <v>1</v>
      </c>
      <c r="AR103" s="1">
        <f t="shared" si="28"/>
        <v>1</v>
      </c>
      <c r="AS103" s="17">
        <f t="shared" si="16"/>
        <v>1</v>
      </c>
    </row>
    <row r="104" spans="1:45">
      <c r="A104" t="str">
        <f>'Model output'!A103</f>
        <v>TCGA-DJ-A3V9</v>
      </c>
      <c r="B104" s="35">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7"/>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19</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6</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8"/>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9"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AND(ISNUMBER(SEARCH("Uninvolved",'Model output'!V103)),NOT(ISNUMBER(SEARCH("margins involved",'Model output'!V103)))), ISNUMBER(SEARCH("None",'Model output'!V103)), ISNUMBER(SEARCH("Free",'Model output'!V103)), ISNUMBER(SEARCH("1 mm",'Model output'!V103)), ISNUMBER(SEARCH("0.1 CM",'Model output'!V103)), ISNUMBER(SEARCH("less than 0.2 mm",'Model output'!V103)), ISNUMBER(SEARCH("less than 0.5 mm",'Model output'!V103)), ISNUMBER(SEARCH("less than 1.0 mm",'Model output'!V103)), ISNUMBER(SEARCH("noted very close",'Model output'!V103)), ISNUMBER(SEARCH("abut",'Model output'!V103)), ISNUMBER(SEARCH("not mentioned",'Model output'!V103)), ISNUMBER(SEARCH("Cannot be assessed",'Model output'!V103)), ISNUMBER(SEARCH("Lymphocyte invasion - present",'Model output'!V103))), "negative", "positive")</f>
        <v>negative</v>
      </c>
      <c r="AE104" s="37"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8" t="str">
        <f t="shared" si="14"/>
        <v>2</v>
      </c>
      <c r="AG104" s="38" t="str">
        <f t="shared" si="15"/>
        <v>1b</v>
      </c>
      <c r="AH104" s="38" t="str">
        <f t="shared" si="19"/>
        <v>0</v>
      </c>
      <c r="AI104" s="44" t="str">
        <f t="shared" si="20"/>
        <v>I</v>
      </c>
      <c r="AJ104" s="41" t="s">
        <v>1080</v>
      </c>
      <c r="AK104" s="43" t="s">
        <v>1086</v>
      </c>
      <c r="AL104" s="43" t="s">
        <v>1083</v>
      </c>
      <c r="AM104" s="43" t="s">
        <v>1087</v>
      </c>
      <c r="AN104" s="43" t="s">
        <v>73</v>
      </c>
      <c r="AO104" s="25">
        <f t="shared" ca="1" si="25"/>
        <v>1</v>
      </c>
      <c r="AP104" s="1">
        <f t="shared" si="26"/>
        <v>1</v>
      </c>
      <c r="AQ104" s="1">
        <f t="shared" si="27"/>
        <v>1</v>
      </c>
      <c r="AR104" s="1">
        <f t="shared" si="28"/>
        <v>1</v>
      </c>
      <c r="AS104" s="17">
        <f t="shared" si="16"/>
        <v>1</v>
      </c>
    </row>
    <row r="105" spans="1:45">
      <c r="A105" t="str">
        <f>'Model output'!A104</f>
        <v>TCGA-DJ-A3VB</v>
      </c>
      <c r="B105" s="35">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0</v>
      </c>
      <c r="F105" t="str">
        <f t="shared" si="17"/>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15</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8</v>
      </c>
      <c r="K105" t="str" cm="1">
        <f t="array" ref="K105">IF(COUNT(FIND({0,1,2,3,4,5,6,7,8,9},'Model output'!K104))&gt;0,'Model output'!K104,"")</f>
        <v>0.25cm</v>
      </c>
      <c r="L105" s="8" t="str">
        <f t="shared" si="13"/>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 carcinoma</v>
      </c>
      <c r="O105" t="str">
        <f>IF('Model output'!M104="","",'Model output'!M104)</f>
        <v>tall cell variant</v>
      </c>
      <c r="P105" t="str">
        <f>IF('Model output'!N104="","",'Model output'!N104)</f>
        <v>5.2 cm</v>
      </c>
      <c r="Q105" t="str">
        <f t="shared" si="18"/>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9"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'Model output'!V104="No", AND(ISERROR(SEARCH("Positive",'Model output'!V104)), ISNUMBER(SEARCH("Negative",'Model output'!V104))), AND(ISNUMBER(SEARCH("Uninvolved",'Model output'!V104)),NOT(ISNUMBER(SEARCH("margins involved",'Model output'!V104)))), ISNUMBER(SEARCH("None",'Model output'!V104)), ISNUMBER(SEARCH("Free",'Model output'!V104)), ISNUMBER(SEARCH("1 mm",'Model output'!V104)), ISNUMBER(SEARCH("0.1 CM",'Model output'!V104)), ISNUMBER(SEARCH("less than 0.2 mm",'Model output'!V104)), ISNUMBER(SEARCH("less than 0.5 mm",'Model output'!V104)), ISNUMBER(SEARCH("less than 1.0 mm",'Model output'!V104)), ISNUMBER(SEARCH("noted very close",'Model output'!V104)), ISNUMBER(SEARCH("abut",'Model output'!V104)), ISNUMBER(SEARCH("not mentioned",'Model output'!V104)), ISNUMBER(SEARCH("Cannot be assessed",'Model output'!V104)), ISNUMBER(SEARCH("Lymphocyte invasion - present",'Model output'!V104))), "negative", "positive")</f>
        <v>negative</v>
      </c>
      <c r="AE105" s="37"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8" t="str">
        <f t="shared" si="14"/>
        <v>3a</v>
      </c>
      <c r="AG105" s="38" t="str">
        <f t="shared" si="15"/>
        <v>1a</v>
      </c>
      <c r="AH105" s="38" t="str">
        <f t="shared" si="19"/>
        <v>0</v>
      </c>
      <c r="AI105" s="44" t="str">
        <f t="shared" si="20"/>
        <v>I</v>
      </c>
      <c r="AJ105" s="41" t="s">
        <v>1080</v>
      </c>
      <c r="AK105" s="43" t="s">
        <v>1088</v>
      </c>
      <c r="AL105" s="43" t="s">
        <v>695</v>
      </c>
      <c r="AM105" s="43" t="s">
        <v>1087</v>
      </c>
      <c r="AN105" s="43" t="s">
        <v>73</v>
      </c>
      <c r="AO105" s="25">
        <f t="shared" ca="1" si="25"/>
        <v>1</v>
      </c>
      <c r="AP105" s="1">
        <f t="shared" si="26"/>
        <v>1</v>
      </c>
      <c r="AQ105" s="1">
        <f t="shared" si="27"/>
        <v>1</v>
      </c>
      <c r="AR105" s="1">
        <f t="shared" si="28"/>
        <v>1</v>
      </c>
      <c r="AS105" s="17">
        <f t="shared" si="16"/>
        <v>1</v>
      </c>
    </row>
    <row r="106" spans="1:45">
      <c r="A106" t="str">
        <f>'Model output'!A105</f>
        <v>TCGA-DJ-A3VD</v>
      </c>
      <c r="B106" s="35">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17"/>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13</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8</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8"/>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AND(ISNUMBER(SEARCH("Uninvolved",'Model output'!V105)),NOT(ISNUMBER(SEARCH("margins involved",'Model output'!V105)))), ISNUMBER(SEARCH("None",'Model output'!V105)), ISNUMBER(SEARCH("Free",'Model output'!V105)), ISNUMBER(SEARCH("1 mm",'Model output'!V105)), ISNUMBER(SEARCH("0.1 CM",'Model output'!V105)), ISNUMBER(SEARCH("less than 0.2 mm",'Model output'!V105)), ISNUMBER(SEARCH("less than 0.5 mm",'Model output'!V105)), ISNUMBER(SEARCH("less than 1.0 mm",'Model output'!V105)), ISNUMBER(SEARCH("noted very close",'Model output'!V105)), ISNUMBER(SEARCH("abut",'Model output'!V105)), ISNUMBER(SEARCH("not mentioned",'Model output'!V105)), ISNUMBER(SEARCH("Cannot be assessed",'Model output'!V105)), ISNUMBER(SEARCH("Lymphocyte invasion - present",'Model output'!V105))), "negative", "positive")</f>
        <v>negative</v>
      </c>
      <c r="AE106" s="37"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8" t="str">
        <f t="shared" si="14"/>
        <v>1a</v>
      </c>
      <c r="AG106" s="38" t="str">
        <f t="shared" si="15"/>
        <v>1a</v>
      </c>
      <c r="AH106" s="38" t="str">
        <f t="shared" si="19"/>
        <v>0</v>
      </c>
      <c r="AI106" s="44" t="str">
        <f t="shared" si="20"/>
        <v>I</v>
      </c>
      <c r="AJ106" s="41" t="s">
        <v>1079</v>
      </c>
      <c r="AK106" s="43" t="s">
        <v>695</v>
      </c>
      <c r="AL106" s="43" t="s">
        <v>695</v>
      </c>
      <c r="AM106" s="43" t="s">
        <v>1087</v>
      </c>
      <c r="AN106" s="43" t="s">
        <v>73</v>
      </c>
      <c r="AO106" s="25">
        <f t="shared" ca="1" si="25"/>
        <v>1</v>
      </c>
      <c r="AP106" s="1">
        <f t="shared" si="26"/>
        <v>1</v>
      </c>
      <c r="AQ106" s="1">
        <f t="shared" si="27"/>
        <v>1</v>
      </c>
      <c r="AR106" s="1">
        <f t="shared" si="28"/>
        <v>1</v>
      </c>
      <c r="AS106" s="17">
        <f t="shared" si="16"/>
        <v>1</v>
      </c>
    </row>
    <row r="107" spans="1:45">
      <c r="A107" t="str">
        <f>'Model output'!A106</f>
        <v>TCGA-DJ-A3VE</v>
      </c>
      <c r="B107" s="35">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17"/>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f>IF(OR('Model output'!I106="",'Model output'!I106="Not answered",'Model output'!I106="Not mentioned"),"",IF(ISNUMBER('Model output'!I106),'Model output'!I106,1))</f>
        <v>1</v>
      </c>
      <c r="J107">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1</v>
      </c>
      <c r="K107" t="str" cm="1">
        <f t="array" ref="K107">IF(COUNT(FIND({0,1,2,3,4,5,6,7,8,9},'Model output'!K106))&gt;0,'Model output'!K106,"")</f>
        <v>1.7 cm</v>
      </c>
      <c r="L107" s="8" t="str">
        <f t="shared" si="13"/>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 carcinoma, classical type</v>
      </c>
      <c r="O107" t="str">
        <f>IF('Model output'!M106="","",'Model output'!M106)</f>
        <v/>
      </c>
      <c r="P107" t="str">
        <f>IF('Model output'!N106="","",'Model output'!N106)</f>
        <v>1.7 cm</v>
      </c>
      <c r="Q107" t="str">
        <f t="shared" si="18"/>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9"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'Model output'!V106="No", AND(ISERROR(SEARCH("Positive",'Model output'!V106)), ISNUMBER(SEARCH("Negative",'Model output'!V106))), AND(ISNUMBER(SEARCH("Uninvolved",'Model output'!V106)),NOT(ISNUMBER(SEARCH("margins involved",'Model output'!V106)))), ISNUMBER(SEARCH("None",'Model output'!V106)), ISNUMBER(SEARCH("Free",'Model output'!V106)), ISNUMBER(SEARCH("1 mm",'Model output'!V106)), ISNUMBER(SEARCH("0.1 CM",'Model output'!V106)), ISNUMBER(SEARCH("less than 0.2 mm",'Model output'!V106)), ISNUMBER(SEARCH("less than 0.5 mm",'Model output'!V106)), ISNUMBER(SEARCH("less than 1.0 mm",'Model output'!V106)), ISNUMBER(SEARCH("noted very close",'Model output'!V106)), ISNUMBER(SEARCH("abut",'Model output'!V106)), ISNUMBER(SEARCH("not mentioned",'Model output'!V106)), ISNUMBER(SEARCH("Cannot be assessed",'Model output'!V106)), ISNUMBER(SEARCH("Lymphocyte invasion - present",'Model output'!V106))), "negative", "positive")</f>
        <v>negative</v>
      </c>
      <c r="AE107" s="37"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8" t="str">
        <f t="shared" si="14"/>
        <v>1b</v>
      </c>
      <c r="AG107" s="38" t="str">
        <f t="shared" si="15"/>
        <v>1a</v>
      </c>
      <c r="AH107" s="38" t="str">
        <f t="shared" si="19"/>
        <v>0</v>
      </c>
      <c r="AI107" s="44" t="str">
        <f t="shared" si="20"/>
        <v>I</v>
      </c>
      <c r="AJ107" s="41" t="s">
        <v>1079</v>
      </c>
      <c r="AK107" s="43" t="s">
        <v>1083</v>
      </c>
      <c r="AL107" s="43" t="s">
        <v>1087</v>
      </c>
      <c r="AM107" s="43" t="s">
        <v>1087</v>
      </c>
      <c r="AN107" s="43" t="s">
        <v>73</v>
      </c>
      <c r="AO107" s="25">
        <f t="shared" ca="1" si="25"/>
        <v>1</v>
      </c>
      <c r="AP107" s="1">
        <f t="shared" si="26"/>
        <v>1</v>
      </c>
      <c r="AQ107" s="1">
        <f t="shared" si="27"/>
        <v>0</v>
      </c>
      <c r="AR107" s="1">
        <f t="shared" si="28"/>
        <v>1</v>
      </c>
      <c r="AS107" s="17">
        <f t="shared" si="16"/>
        <v>1</v>
      </c>
    </row>
    <row r="108" spans="1:45">
      <c r="A108" t="str">
        <f>'Model output'!A107</f>
        <v>TCGA-DJ-A3VF</v>
      </c>
      <c r="B108" s="35">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7"/>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8"/>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'Model output'!V107="No", AND(ISERROR(SEARCH("Positive",'Model output'!V107)), ISNUMBER(SEARCH("Negative",'Model output'!V107))), AND(ISNUMBER(SEARCH("Uninvolved",'Model output'!V107)),NOT(ISNUMBER(SEARCH("margins involved",'Model output'!V107)))), ISNUMBER(SEARCH("None",'Model output'!V107)), ISNUMBER(SEARCH("Free",'Model output'!V107)), ISNUMBER(SEARCH("1 mm",'Model output'!V107)), ISNUMBER(SEARCH("0.1 CM",'Model output'!V107)), ISNUMBER(SEARCH("less than 0.2 mm",'Model output'!V107)), ISNUMBER(SEARCH("less than 0.5 mm",'Model output'!V107)), ISNUMBER(SEARCH("less than 1.0 mm",'Model output'!V107)), ISNUMBER(SEARCH("noted very close",'Model output'!V107)), ISNUMBER(SEARCH("abut",'Model output'!V107)), ISNUMBER(SEARCH("not mentioned",'Model output'!V107)), ISNUMBER(SEARCH("Cannot be assessed",'Model output'!V107)), ISNUMBER(SEARCH("Lymphocyte invasion - present",'Model output'!V107))), "negative", "positive")</f>
        <v>negative</v>
      </c>
      <c r="AE108" s="37"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8" t="str">
        <f t="shared" si="14"/>
        <v>1a</v>
      </c>
      <c r="AG108" s="38" t="str">
        <f t="shared" si="15"/>
        <v>1b</v>
      </c>
      <c r="AH108" s="38" t="str">
        <f t="shared" si="19"/>
        <v>0</v>
      </c>
      <c r="AI108" s="44" t="str">
        <f t="shared" si="20"/>
        <v>II</v>
      </c>
      <c r="AJ108" s="41" t="s">
        <v>1080</v>
      </c>
      <c r="AK108" s="43" t="s">
        <v>695</v>
      </c>
      <c r="AL108" s="43" t="s">
        <v>1083</v>
      </c>
      <c r="AM108" s="43" t="s">
        <v>1087</v>
      </c>
      <c r="AN108" s="43" t="s">
        <v>1085</v>
      </c>
      <c r="AO108" s="25">
        <f t="shared" ca="1" si="25"/>
        <v>1</v>
      </c>
      <c r="AP108" s="1">
        <f t="shared" si="26"/>
        <v>1</v>
      </c>
      <c r="AQ108" s="1">
        <f t="shared" si="27"/>
        <v>1</v>
      </c>
      <c r="AR108" s="1">
        <f t="shared" si="28"/>
        <v>1</v>
      </c>
      <c r="AS108" s="17">
        <f t="shared" si="16"/>
        <v>1</v>
      </c>
    </row>
    <row r="109" spans="1:45">
      <c r="A109" t="str">
        <f>'Model output'!A108</f>
        <v>TCGA-DJ-A3VG</v>
      </c>
      <c r="B109" s="35">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17"/>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1</v>
      </c>
      <c r="K109" t="str" cm="1">
        <f t="array" ref="K109">IF(COUNT(FIND({0,1,2,3,4,5,6,7,8,9},'Model output'!K108))&gt;0,'Model output'!K108,"")</f>
        <v>1.1 cm</v>
      </c>
      <c r="L109" s="8" t="str">
        <f t="shared" si="13"/>
        <v>1.1cm</v>
      </c>
      <c r="M109" cm="1">
        <f t="array" ref="M109">IF(L109="","",IF(ISNUMBER(SEARCH("cm",L109)),MAX(VALUE(SUBSTITUTE(_xlfn.FILTERXML("&lt;t&gt;&lt;s&gt;"&amp;SUBSTITUTE(L109,",","&lt;/s&gt;&lt;s&gt;")&amp;"&lt;/s&gt;&lt;/t&gt;","//s"),"cm",""))),MAX(VALUE(SUBSTITUTE(_xlfn.FILTERXML("&lt;t&gt;&lt;s&gt;"&amp;SUBSTITUTE(L109,",","&lt;/s&gt;&lt;s&gt;")&amp;"&lt;/s&gt;&lt;/t&gt;","//s"),"mm","")))/10))</f>
        <v>1.1000000000000001</v>
      </c>
      <c r="N109" t="str">
        <f>IF('Model output'!L108="","",'Model output'!L108)</f>
        <v>Papillary carcinoma, follicular variant</v>
      </c>
      <c r="O109" t="str">
        <f>IF('Model output'!M108="","",'Model output'!M108)</f>
        <v/>
      </c>
      <c r="P109" t="str">
        <f>IF('Model output'!N108="","",'Model output'!N108)</f>
        <v>1.1 cm</v>
      </c>
      <c r="Q109" t="str">
        <f t="shared" si="18"/>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'Model output'!V108="No", AND(ISERROR(SEARCH("Positive",'Model output'!V108)), ISNUMBER(SEARCH("Negative",'Model output'!V108))), AND(ISNUMBER(SEARCH("Uninvolved",'Model output'!V108)),NOT(ISNUMBER(SEARCH("margins involved",'Model output'!V108)))), ISNUMBER(SEARCH("None",'Model output'!V108)), ISNUMBER(SEARCH("Free",'Model output'!V108)), ISNUMBER(SEARCH("1 mm",'Model output'!V108)), ISNUMBER(SEARCH("0.1 CM",'Model output'!V108)), ISNUMBER(SEARCH("less than 0.2 mm",'Model output'!V108)), ISNUMBER(SEARCH("less than 0.5 mm",'Model output'!V108)), ISNUMBER(SEARCH("less than 1.0 mm",'Model output'!V108)), ISNUMBER(SEARCH("noted very close",'Model output'!V108)), ISNUMBER(SEARCH("abut",'Model output'!V108)), ISNUMBER(SEARCH("not mentioned",'Model output'!V108)), ISNUMBER(SEARCH("Cannot be assessed",'Model output'!V108)), ISNUMBER(SEARCH("Lymphocyte invasion - present",'Model output'!V108))), "negative", "positive")</f>
        <v>negative</v>
      </c>
      <c r="AE109" s="37"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8" t="str">
        <f t="shared" si="14"/>
        <v>1b</v>
      </c>
      <c r="AG109" s="38" t="str">
        <f t="shared" si="15"/>
        <v>1a</v>
      </c>
      <c r="AH109" s="38" t="str">
        <f t="shared" si="19"/>
        <v>0</v>
      </c>
      <c r="AI109" s="44" t="str">
        <f t="shared" si="20"/>
        <v>I</v>
      </c>
      <c r="AJ109" s="41" t="s">
        <v>1079</v>
      </c>
      <c r="AK109" s="43" t="s">
        <v>1083</v>
      </c>
      <c r="AL109" s="43" t="s">
        <v>1084</v>
      </c>
      <c r="AM109" s="43" t="s">
        <v>1087</v>
      </c>
      <c r="AN109" s="43" t="s">
        <v>73</v>
      </c>
      <c r="AO109" s="25">
        <f t="shared" ca="1" si="25"/>
        <v>1</v>
      </c>
      <c r="AP109" s="1">
        <f t="shared" si="26"/>
        <v>1</v>
      </c>
      <c r="AQ109" s="1">
        <f t="shared" si="27"/>
        <v>0</v>
      </c>
      <c r="AR109" s="1">
        <f t="shared" si="28"/>
        <v>1</v>
      </c>
      <c r="AS109" s="17">
        <f t="shared" si="16"/>
        <v>1</v>
      </c>
    </row>
    <row r="110" spans="1:45">
      <c r="A110" t="str">
        <f>'Model output'!A109</f>
        <v>TCGA-DJ-A3VJ</v>
      </c>
      <c r="B110" s="35">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1</v>
      </c>
      <c r="F110" t="str">
        <f t="shared" si="17"/>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4</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2</v>
      </c>
      <c r="K110" t="str" cm="1">
        <f t="array" ref="K110">IF(COUNT(FIND({0,1,2,3,4,5,6,7,8,9},'Model output'!K109))&gt;0,'Model output'!K109,"")</f>
        <v>0.6cm</v>
      </c>
      <c r="L110" s="8" t="str">
        <f t="shared" si="13"/>
        <v>0.6cm</v>
      </c>
      <c r="M110" cm="1">
        <f t="array" ref="M110">IF(L110="","",IF(ISNUMBER(SEARCH("cm",L110)),MAX(VALUE(SUBSTITUTE(_xlfn.FILTERXML("&lt;t&gt;&lt;s&gt;"&amp;SUBSTITUTE(L110,",","&lt;/s&gt;&lt;s&gt;")&amp;"&lt;/s&gt;&lt;/t&gt;","//s"),"cm",""))),MAX(VALUE(SUBSTITUTE(_xlfn.FILTERXML("&lt;t&gt;&lt;s&gt;"&amp;SUBSTITUTE(L110,",","&lt;/s&gt;&lt;s&gt;")&amp;"&lt;/s&gt;&lt;/t&gt;","//s"),"mm","")))/10))</f>
        <v>0.6</v>
      </c>
      <c r="N110" t="str">
        <f>IF('Model output'!L109="","",'Model output'!L109)</f>
        <v>Papillary carcinoma</v>
      </c>
      <c r="O110" t="str">
        <f>IF('Model output'!M109="","",'Model output'!M109)</f>
        <v>diffuse sclerosing variant</v>
      </c>
      <c r="P110" t="str">
        <f>IF('Model output'!N109="","",'Model output'!N109)</f>
        <v>2.0 cm</v>
      </c>
      <c r="Q110" t="str">
        <f t="shared" si="18"/>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9"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AND(ISNUMBER(SEARCH("Uninvolved",'Model output'!V109)),NOT(ISNUMBER(SEARCH("margins involved",'Model output'!V109)))), ISNUMBER(SEARCH("None",'Model output'!V109)), ISNUMBER(SEARCH("Free",'Model output'!V109)), ISNUMBER(SEARCH("1 mm",'Model output'!V109)), ISNUMBER(SEARCH("0.1 CM",'Model output'!V109)), ISNUMBER(SEARCH("less than 0.2 mm",'Model output'!V109)), ISNUMBER(SEARCH("less than 0.5 mm",'Model output'!V109)), ISNUMBER(SEARCH("less than 1.0 mm",'Model output'!V109)), ISNUMBER(SEARCH("noted very close",'Model output'!V109)), ISNUMBER(SEARCH("abut",'Model output'!V109)), ISNUMBER(SEARCH("not mentioned",'Model output'!V109)), ISNUMBER(SEARCH("Cannot be assessed",'Model output'!V109)), ISNUMBER(SEARCH("Lymphocyte invasion - present",'Model output'!V109))), "negative", "positive")</f>
        <v>negative</v>
      </c>
      <c r="AE110" s="37"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8" t="str">
        <f t="shared" si="14"/>
        <v>1b</v>
      </c>
      <c r="AG110" s="38" t="str">
        <f t="shared" si="15"/>
        <v>1a</v>
      </c>
      <c r="AH110" s="38" t="str">
        <f t="shared" si="19"/>
        <v>0</v>
      </c>
      <c r="AI110" s="44" t="str">
        <f t="shared" si="20"/>
        <v>I</v>
      </c>
      <c r="AJ110" s="41" t="s">
        <v>1080</v>
      </c>
      <c r="AK110" s="43" t="s">
        <v>1083</v>
      </c>
      <c r="AL110" s="43" t="s">
        <v>695</v>
      </c>
      <c r="AM110" s="43" t="s">
        <v>1087</v>
      </c>
      <c r="AN110" s="43" t="s">
        <v>73</v>
      </c>
      <c r="AO110" s="25">
        <f t="shared" ca="1" si="25"/>
        <v>1</v>
      </c>
      <c r="AP110" s="1">
        <f t="shared" si="26"/>
        <v>1</v>
      </c>
      <c r="AQ110" s="1">
        <f t="shared" si="27"/>
        <v>1</v>
      </c>
      <c r="AR110" s="1">
        <f t="shared" si="28"/>
        <v>1</v>
      </c>
      <c r="AS110" s="17">
        <f t="shared" si="16"/>
        <v>1</v>
      </c>
    </row>
    <row r="111" spans="1:45">
      <c r="A111" t="str">
        <f>'Model output'!A110</f>
        <v>TCGA-DJ-A3VK</v>
      </c>
      <c r="B111" s="35">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7"/>
        <v>positive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central</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1</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8"/>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9"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AND(ISNUMBER(SEARCH("Uninvolved",'Model output'!V110)),NOT(ISNUMBER(SEARCH("margins involved",'Model output'!V110)))), ISNUMBER(SEARCH("None",'Model output'!V110)), ISNUMBER(SEARCH("Free",'Model output'!V110)), ISNUMBER(SEARCH("1 mm",'Model output'!V110)), ISNUMBER(SEARCH("0.1 CM",'Model output'!V110)), ISNUMBER(SEARCH("less than 0.2 mm",'Model output'!V110)), ISNUMBER(SEARCH("less than 0.5 mm",'Model output'!V110)), ISNUMBER(SEARCH("less than 1.0 mm",'Model output'!V110)), ISNUMBER(SEARCH("noted very close",'Model output'!V110)), ISNUMBER(SEARCH("abut",'Model output'!V110)), ISNUMBER(SEARCH("not mentioned",'Model output'!V110)), ISNUMBER(SEARCH("Cannot be assessed",'Model output'!V110)), ISNUMBER(SEARCH("Lymphocyte invasion - present",'Model output'!V110))), "negative", "positive")</f>
        <v>negative</v>
      </c>
      <c r="AE111" s="37"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8" t="str">
        <f t="shared" si="14"/>
        <v>1a</v>
      </c>
      <c r="AG111" s="38" t="str">
        <f t="shared" si="15"/>
        <v>1a</v>
      </c>
      <c r="AH111" s="38" t="str">
        <f t="shared" si="19"/>
        <v>0</v>
      </c>
      <c r="AI111" s="44" t="str">
        <f t="shared" si="20"/>
        <v>II</v>
      </c>
      <c r="AJ111" s="41" t="s">
        <v>1080</v>
      </c>
      <c r="AK111" s="43" t="s">
        <v>695</v>
      </c>
      <c r="AL111" s="43" t="s">
        <v>1084</v>
      </c>
      <c r="AM111" s="43" t="s">
        <v>1087</v>
      </c>
      <c r="AN111" s="43" t="s">
        <v>73</v>
      </c>
      <c r="AO111" s="25">
        <f t="shared" ca="1" si="25"/>
        <v>1</v>
      </c>
      <c r="AP111" s="1">
        <f t="shared" si="26"/>
        <v>1</v>
      </c>
      <c r="AQ111" s="1">
        <f t="shared" si="27"/>
        <v>0</v>
      </c>
      <c r="AR111" s="1">
        <f t="shared" si="28"/>
        <v>1</v>
      </c>
      <c r="AS111" s="17">
        <f t="shared" si="16"/>
        <v>0</v>
      </c>
    </row>
    <row r="112" spans="1:45">
      <c r="A112" t="str">
        <f>'Model output'!A111</f>
        <v>TCGA-DJ-A3VL</v>
      </c>
      <c r="B112" s="35">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7"/>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1</v>
      </c>
      <c r="K112" t="str" cm="1">
        <f t="array" ref="K112">IF(COUNT(FIND({0,1,2,3,4,5,6,7,8,9},'Model output'!K111))&gt;0,'Model output'!K111,"")</f>
        <v>0.8 cm</v>
      </c>
      <c r="L112" s="8" t="str">
        <f t="shared" si="13"/>
        <v>0.8cm</v>
      </c>
      <c r="M112" cm="1">
        <f t="array" ref="M112">IF(L112="","",IF(ISNUMBER(SEARCH("cm",L112)),MAX(VALUE(SUBSTITUTE(_xlfn.FILTERXML("&lt;t&gt;&lt;s&gt;"&amp;SUBSTITUTE(L112,",","&lt;/s&gt;&lt;s&gt;")&amp;"&lt;/s&gt;&lt;/t&gt;","//s"),"cm",""))),MAX(VALUE(SUBSTITUTE(_xlfn.FILTERXML("&lt;t&gt;&lt;s&gt;"&amp;SUBSTITUTE(L112,",","&lt;/s&gt;&lt;s&gt;")&amp;"&lt;/s&gt;&lt;/t&gt;","//s"),"mm","")))/10))</f>
        <v>0.8</v>
      </c>
      <c r="N112" t="str">
        <f>IF('Model output'!L111="","",'Model output'!L111)</f>
        <v>Papillary microcarcinoma</v>
      </c>
      <c r="O112" t="str">
        <f>IF('Model output'!M111="","",'Model output'!M111)</f>
        <v/>
      </c>
      <c r="P112" t="str">
        <f>IF('Model output'!N111="","",'Model output'!N111)</f>
        <v>0.6 cm</v>
      </c>
      <c r="Q112" t="str">
        <f t="shared" si="18"/>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'Model output'!V111="No", AND(ISERROR(SEARCH("Positive",'Model output'!V111)), ISNUMBER(SEARCH("Negative",'Model output'!V111))), AND(ISNUMBER(SEARCH("Uninvolved",'Model output'!V111)),NOT(ISNUMBER(SEARCH("margins involved",'Model output'!V111)))), ISNUMBER(SEARCH("None",'Model output'!V111)), ISNUMBER(SEARCH("Free",'Model output'!V111)), ISNUMBER(SEARCH("1 mm",'Model output'!V111)), ISNUMBER(SEARCH("0.1 CM",'Model output'!V111)), ISNUMBER(SEARCH("less than 0.2 mm",'Model output'!V111)), ISNUMBER(SEARCH("less than 0.5 mm",'Model output'!V111)), ISNUMBER(SEARCH("less than 1.0 mm",'Model output'!V111)), ISNUMBER(SEARCH("noted very close",'Model output'!V111)), ISNUMBER(SEARCH("abut",'Model output'!V111)), ISNUMBER(SEARCH("not mentioned",'Model output'!V111)), ISNUMBER(SEARCH("Cannot be assessed",'Model output'!V111)), ISNUMBER(SEARCH("Lymphocyte invasion - present",'Model output'!V111))), "negative", "positive")</f>
        <v>negative</v>
      </c>
      <c r="AE112" s="37"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8" t="str">
        <f t="shared" si="14"/>
        <v>1a</v>
      </c>
      <c r="AG112" s="38" t="str">
        <f t="shared" si="15"/>
        <v>1a</v>
      </c>
      <c r="AH112" s="38" t="str">
        <f t="shared" si="19"/>
        <v>0</v>
      </c>
      <c r="AI112" s="44" t="str">
        <f t="shared" si="20"/>
        <v>I</v>
      </c>
      <c r="AJ112" s="41" t="s">
        <v>1079</v>
      </c>
      <c r="AK112" s="43" t="s">
        <v>695</v>
      </c>
      <c r="AL112" s="43" t="s">
        <v>1084</v>
      </c>
      <c r="AM112" s="43" t="s">
        <v>1087</v>
      </c>
      <c r="AN112" s="43" t="s">
        <v>73</v>
      </c>
      <c r="AO112" s="25">
        <f t="shared" ca="1" si="25"/>
        <v>1</v>
      </c>
      <c r="AP112" s="1">
        <f t="shared" si="26"/>
        <v>1</v>
      </c>
      <c r="AQ112" s="1">
        <f t="shared" si="27"/>
        <v>0</v>
      </c>
      <c r="AR112" s="1">
        <f t="shared" si="28"/>
        <v>1</v>
      </c>
      <c r="AS112" s="17">
        <f t="shared" si="16"/>
        <v>1</v>
      </c>
    </row>
    <row r="113" spans="1:45">
      <c r="A113" t="str">
        <f>'Model output'!A112</f>
        <v>TCGA-DJ-A3VM</v>
      </c>
      <c r="B113" s="35">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7"/>
        <v>positive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3</v>
      </c>
      <c r="K113" t="str" cm="1">
        <f t="array" ref="K113">IF(COUNT(FIND({0,1,2,3,4,5,6,7,8,9},'Model output'!K112))&gt;0,'Model output'!K112,"")</f>
        <v>2 cm</v>
      </c>
      <c r="L113" s="8" t="str">
        <f t="shared" si="13"/>
        <v>2cm</v>
      </c>
      <c r="M113" cm="1">
        <f t="array" ref="M113">IF(L113="","",IF(ISNUMBER(SEARCH("cm",L113)),MAX(VALUE(SUBSTITUTE(_xlfn.FILTERXML("&lt;t&gt;&lt;s&gt;"&amp;SUBSTITUTE(L113,",","&lt;/s&gt;&lt;s&gt;")&amp;"&lt;/s&gt;&lt;/t&gt;","//s"),"cm",""))),MAX(VALUE(SUBSTITUTE(_xlfn.FILTERXML("&lt;t&gt;&lt;s&gt;"&amp;SUBSTITUTE(L113,",","&lt;/s&gt;&lt;s&gt;")&amp;"&lt;/s&gt;&lt;/t&gt;","//s"),"mm","")))/10))</f>
        <v>2</v>
      </c>
      <c r="N113" t="str">
        <f>IF('Model output'!L112="","",'Model output'!L112)</f>
        <v>Papillary carcinoma, follicular variant with oncocytic features</v>
      </c>
      <c r="O113" t="str">
        <f>IF('Model output'!M112="","",'Model output'!M112)</f>
        <v/>
      </c>
      <c r="P113" t="str">
        <f>IF('Model output'!N112="","",'Model output'!N112)</f>
        <v>3 cm</v>
      </c>
      <c r="Q113" t="str">
        <f t="shared" si="18"/>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AND(ISNUMBER(SEARCH("Uninvolved",'Model output'!V112)),NOT(ISNUMBER(SEARCH("margins involved",'Model output'!V112)))), ISNUMBER(SEARCH("None",'Model output'!V112)), ISNUMBER(SEARCH("Free",'Model output'!V112)), ISNUMBER(SEARCH("1 mm",'Model output'!V112)), ISNUMBER(SEARCH("0.1 CM",'Model output'!V112)), ISNUMBER(SEARCH("less than 0.2 mm",'Model output'!V112)), ISNUMBER(SEARCH("less than 0.5 mm",'Model output'!V112)), ISNUMBER(SEARCH("less than 1.0 mm",'Model output'!V112)), ISNUMBER(SEARCH("noted very close",'Model output'!V112)), ISNUMBER(SEARCH("abut",'Model output'!V112)), ISNUMBER(SEARCH("not mentioned",'Model output'!V112)), ISNUMBER(SEARCH("Cannot be assessed",'Model output'!V112)), ISNUMBER(SEARCH("Lymphocyte invasion - present",'Model output'!V112))), "negative", "positive")</f>
        <v>negative</v>
      </c>
      <c r="AE113" s="37"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8" t="str">
        <f t="shared" si="14"/>
        <v>2</v>
      </c>
      <c r="AG113" s="38" t="str">
        <f t="shared" si="15"/>
        <v>1a</v>
      </c>
      <c r="AH113" s="38" t="str">
        <f t="shared" si="19"/>
        <v>0</v>
      </c>
      <c r="AI113" s="44" t="str">
        <f t="shared" si="20"/>
        <v>II</v>
      </c>
      <c r="AJ113" s="41" t="s">
        <v>1080</v>
      </c>
      <c r="AK113" s="43" t="s">
        <v>1086</v>
      </c>
      <c r="AL113" s="43" t="s">
        <v>1087</v>
      </c>
      <c r="AM113" s="43" t="s">
        <v>1087</v>
      </c>
      <c r="AN113" s="43" t="s">
        <v>73</v>
      </c>
      <c r="AO113" s="25">
        <f t="shared" ca="1" si="25"/>
        <v>1</v>
      </c>
      <c r="AP113" s="1">
        <f t="shared" si="26"/>
        <v>1</v>
      </c>
      <c r="AQ113" s="1">
        <f t="shared" si="27"/>
        <v>0</v>
      </c>
      <c r="AR113" s="1">
        <f t="shared" si="28"/>
        <v>1</v>
      </c>
      <c r="AS113" s="17">
        <f t="shared" si="16"/>
        <v>0</v>
      </c>
    </row>
    <row r="114" spans="1:45">
      <c r="A114" t="str">
        <f>'Model output'!A113</f>
        <v>TCGA-DJ-A4UL</v>
      </c>
      <c r="B114" s="35">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7"/>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4</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1.5 cm</v>
      </c>
      <c r="L114" s="8" t="str">
        <f t="shared" si="13"/>
        <v>1.5cm</v>
      </c>
      <c r="M114" cm="1">
        <f t="array" ref="M114">IF(L114="","",IF(ISNUMBER(SEARCH("cm",L114)),MAX(VALUE(SUBSTITUTE(_xlfn.FILTERXML("&lt;t&gt;&lt;s&gt;"&amp;SUBSTITUTE(L114,",","&lt;/s&gt;&lt;s&gt;")&amp;"&lt;/s&gt;&lt;/t&gt;","//s"),"cm",""))),MAX(VALUE(SUBSTITUTE(_xlfn.FILTERXML("&lt;t&gt;&lt;s&gt;"&amp;SUBSTITUTE(L114,",","&lt;/s&gt;&lt;s&gt;")&amp;"&lt;/s&gt;&lt;/t&gt;","//s"),"mm","")))/10))</f>
        <v>1.5</v>
      </c>
      <c r="N114" t="str">
        <f>IF('Model output'!L113="","",'Model output'!L113)</f>
        <v>Papillary carcinoma, classical type</v>
      </c>
      <c r="O114" t="str">
        <f>IF('Model output'!M113="","",'Model output'!M113)</f>
        <v/>
      </c>
      <c r="P114" t="str">
        <f>IF('Model output'!N113="","",'Model output'!N113)</f>
        <v>1.1 cm</v>
      </c>
      <c r="Q114" t="str">
        <f t="shared" si="18"/>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'Model output'!V113="No", AND(ISERROR(SEARCH("Positive",'Model output'!V113)), ISNUMBER(SEARCH("Negative",'Model output'!V113))), AND(ISNUMBER(SEARCH("Uninvolved",'Model output'!V113)),NOT(ISNUMBER(SEARCH("margins involved",'Model output'!V113)))), ISNUMBER(SEARCH("None",'Model output'!V113)), ISNUMBER(SEARCH("Free",'Model output'!V113)), ISNUMBER(SEARCH("1 mm",'Model output'!V113)), ISNUMBER(SEARCH("0.1 CM",'Model output'!V113)), ISNUMBER(SEARCH("less than 0.2 mm",'Model output'!V113)), ISNUMBER(SEARCH("less than 0.5 mm",'Model output'!V113)), ISNUMBER(SEARCH("less than 1.0 mm",'Model output'!V113)), ISNUMBER(SEARCH("noted very close",'Model output'!V113)), ISNUMBER(SEARCH("abut",'Model output'!V113)), ISNUMBER(SEARCH("not mentioned",'Model output'!V113)), ISNUMBER(SEARCH("Cannot be assessed",'Model output'!V113)), ISNUMBER(SEARCH("Lymphocyte invasion - present",'Model output'!V113))), "negative", "positive")</f>
        <v>positive</v>
      </c>
      <c r="AE114" s="37"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8" t="str">
        <f t="shared" si="14"/>
        <v>1b</v>
      </c>
      <c r="AG114" s="38" t="str">
        <f t="shared" si="15"/>
        <v>1a</v>
      </c>
      <c r="AH114" s="38" t="str">
        <f t="shared" si="19"/>
        <v>0</v>
      </c>
      <c r="AI114" s="44" t="str">
        <f t="shared" si="20"/>
        <v>II</v>
      </c>
      <c r="AJ114" s="41" t="s">
        <v>1078</v>
      </c>
      <c r="AK114" s="43" t="s">
        <v>1083</v>
      </c>
      <c r="AL114" s="43" t="s">
        <v>1084</v>
      </c>
      <c r="AM114" s="43" t="s">
        <v>1087</v>
      </c>
      <c r="AN114" s="43" t="s">
        <v>73</v>
      </c>
      <c r="AO114" s="25">
        <f t="shared" si="25"/>
        <v>1</v>
      </c>
      <c r="AP114" s="1">
        <f t="shared" si="26"/>
        <v>1</v>
      </c>
      <c r="AQ114" s="1">
        <f t="shared" si="27"/>
        <v>0</v>
      </c>
      <c r="AR114" s="1">
        <f t="shared" si="28"/>
        <v>1</v>
      </c>
      <c r="AS114" s="17">
        <f t="shared" si="16"/>
        <v>0</v>
      </c>
    </row>
    <row r="115" spans="1:45">
      <c r="A115" t="str">
        <f>'Model output'!A114</f>
        <v>TCGA-DJ-A4UQ</v>
      </c>
      <c r="B115" s="35">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7"/>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40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16</v>
      </c>
      <c r="K115" t="str" cm="1">
        <f t="array" ref="K115">IF(COUNT(FIND({0,1,2,3,4,5,6,7,8,9},'Model output'!K114))&gt;0,'Model output'!K114,"")</f>
        <v>1.7cm</v>
      </c>
      <c r="L115" s="8" t="str">
        <f t="shared" si="13"/>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The dominant nodule in the right lobe measures 1.5 cm In greatest dimension</v>
      </c>
      <c r="Q115" t="str">
        <f t="shared" si="18"/>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Invades:Perithyroidal adipose tissue</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Yes</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AND(ISNUMBER(SEARCH("Uninvolved",'Model output'!V114)),NOT(ISNUMBER(SEARCH("margins involved",'Model output'!V114)))), ISNUMBER(SEARCH("None",'Model output'!V114)), ISNUMBER(SEARCH("Free",'Model output'!V114)), ISNUMBER(SEARCH("1 mm",'Model output'!V114)), ISNUMBER(SEARCH("0.1 CM",'Model output'!V114)), ISNUMBER(SEARCH("less than 0.2 mm",'Model output'!V114)), ISNUMBER(SEARCH("less than 0.5 mm",'Model output'!V114)), ISNUMBER(SEARCH("less than 1.0 mm",'Model output'!V114)), ISNUMBER(SEARCH("noted very close",'Model output'!V114)), ISNUMBER(SEARCH("abut",'Model output'!V114)), ISNUMBER(SEARCH("not mentioned",'Model output'!V114)), ISNUMBER(SEARCH("Cannot be assessed",'Model output'!V114)), ISNUMBER(SEARCH("Lymphocyte invasion - present",'Model output'!V114))), "negative", "positive")</f>
        <v>negative</v>
      </c>
      <c r="AE115" s="37"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8" t="str">
        <f t="shared" si="14"/>
        <v>1b</v>
      </c>
      <c r="AG115" s="38" t="str">
        <f t="shared" si="15"/>
        <v>1b</v>
      </c>
      <c r="AH115" s="38" t="str">
        <f t="shared" si="19"/>
        <v>0</v>
      </c>
      <c r="AI115" s="44" t="str">
        <f t="shared" si="20"/>
        <v>II</v>
      </c>
      <c r="AJ115" s="41" t="s">
        <v>1080</v>
      </c>
      <c r="AK115" s="43" t="s">
        <v>1083</v>
      </c>
      <c r="AL115" s="43" t="s">
        <v>1083</v>
      </c>
      <c r="AM115" s="43" t="s">
        <v>1087</v>
      </c>
      <c r="AN115" s="43" t="s">
        <v>1085</v>
      </c>
      <c r="AO115" s="25">
        <f t="shared" ca="1" si="25"/>
        <v>1</v>
      </c>
      <c r="AP115" s="1">
        <f t="shared" si="26"/>
        <v>1</v>
      </c>
      <c r="AQ115" s="1">
        <f t="shared" si="27"/>
        <v>1</v>
      </c>
      <c r="AR115" s="1">
        <f t="shared" si="28"/>
        <v>1</v>
      </c>
      <c r="AS115" s="17">
        <f t="shared" si="16"/>
        <v>1</v>
      </c>
    </row>
    <row r="116" spans="1:45">
      <c r="A116" t="str">
        <f>'Model output'!A115</f>
        <v>TCGA-DJ-A4UW</v>
      </c>
      <c r="B116" s="35">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7"/>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15</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9</v>
      </c>
      <c r="K116" t="str" cm="1">
        <f t="array" ref="K116">IF(COUNT(FIND({0,1,2,3,4,5,6,7,8,9},'Model output'!K115))&gt;0,'Model output'!K115,"")</f>
        <v>1 cm</v>
      </c>
      <c r="L116" s="8" t="str">
        <f t="shared" si="13"/>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The tumor foci greatest size range from less than 0.1 to 1.4 cm</v>
      </c>
      <c r="Q116" t="str">
        <f t="shared" si="18"/>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Multiple</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9"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'Model output'!V115="No", AND(ISERROR(SEARCH("Positive",'Model output'!V115)), ISNUMBER(SEARCH("Negative",'Model output'!V115))), AND(ISNUMBER(SEARCH("Uninvolved",'Model output'!V115)),NOT(ISNUMBER(SEARCH("margins involved",'Model output'!V115)))), ISNUMBER(SEARCH("None",'Model output'!V115)), ISNUMBER(SEARCH("Free",'Model output'!V115)), ISNUMBER(SEARCH("1 mm",'Model output'!V115)), ISNUMBER(SEARCH("0.1 CM",'Model output'!V115)), ISNUMBER(SEARCH("less than 0.2 mm",'Model output'!V115)), ISNUMBER(SEARCH("less than 0.5 mm",'Model output'!V115)), ISNUMBER(SEARCH("less than 1.0 mm",'Model output'!V115)), ISNUMBER(SEARCH("noted very close",'Model output'!V115)), ISNUMBER(SEARCH("abut",'Model output'!V115)), ISNUMBER(SEARCH("not mentioned",'Model output'!V115)), ISNUMBER(SEARCH("Cannot be assessed",'Model output'!V115)), ISNUMBER(SEARCH("Lymphocyte invasion - present",'Model output'!V115))), "negative", "positive")</f>
        <v>positive</v>
      </c>
      <c r="AE116" s="37"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8" t="str">
        <f t="shared" si="14"/>
        <v>1b</v>
      </c>
      <c r="AG116" s="38" t="str">
        <f t="shared" si="15"/>
        <v>1b</v>
      </c>
      <c r="AH116" s="38" t="str">
        <f t="shared" si="19"/>
        <v>0</v>
      </c>
      <c r="AI116" s="44" t="str">
        <f t="shared" si="20"/>
        <v>I</v>
      </c>
      <c r="AJ116" s="41" t="s">
        <v>1078</v>
      </c>
      <c r="AK116" s="43" t="s">
        <v>1083</v>
      </c>
      <c r="AL116" s="43" t="s">
        <v>1083</v>
      </c>
      <c r="AM116" s="43" t="s">
        <v>1087</v>
      </c>
      <c r="AN116" s="43" t="s">
        <v>73</v>
      </c>
      <c r="AO116" s="25">
        <f t="shared" si="25"/>
        <v>1</v>
      </c>
      <c r="AP116" s="1">
        <f t="shared" si="26"/>
        <v>1</v>
      </c>
      <c r="AQ116" s="1">
        <f t="shared" si="27"/>
        <v>1</v>
      </c>
      <c r="AR116" s="1">
        <f t="shared" si="28"/>
        <v>1</v>
      </c>
      <c r="AS116" s="17">
        <f t="shared" si="16"/>
        <v>1</v>
      </c>
    </row>
    <row r="117" spans="1:45">
      <c r="A117" t="str">
        <f>'Model output'!A116</f>
        <v>TCGA-DJ-A4V0</v>
      </c>
      <c r="B117" s="35">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17"/>
        <v>positive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central</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t="str">
        <f>IF(OR('Model output'!I116="",'Model output'!I116="Not answered",'Model output'!I116="Not mentioned"),"",IF(ISNUMBER('Model output'!I116),'Model output'!I116,1))</f>
        <v/>
      </c>
      <c r="J117">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4</v>
      </c>
      <c r="K117" t="str" cm="1">
        <f t="array" ref="K117">IF(COUNT(FIND({0,1,2,3,4,5,6,7,8,9},'Model output'!K116))&gt;0,'Model output'!K116,"")</f>
        <v>2.1 cm</v>
      </c>
      <c r="L117" s="8" t="str">
        <f t="shared" si="13"/>
        <v>2.1cm</v>
      </c>
      <c r="M117" cm="1">
        <f t="array" ref="M117">IF(L117="","",IF(ISNUMBER(SEARCH("cm",L117)),MAX(VALUE(SUBSTITUTE(_xlfn.FILTERXML("&lt;t&gt;&lt;s&gt;"&amp;SUBSTITUTE(L117,",","&lt;/s&gt;&lt;s&gt;")&amp;"&lt;/s&gt;&lt;/t&gt;","//s"),"cm",""))),MAX(VALUE(SUBSTITUTE(_xlfn.FILTERXML("&lt;t&gt;&lt;s&gt;"&amp;SUBSTITUTE(L117,",","&lt;/s&gt;&lt;s&gt;")&amp;"&lt;/s&gt;&lt;/t&gt;","//s"),"mm","")))/10))</f>
        <v>2.1</v>
      </c>
      <c r="N117" t="str">
        <f>IF('Model output'!L116="","",'Model output'!L116)</f>
        <v>Papillary carcinoma, classical type</v>
      </c>
      <c r="O117" t="str">
        <f>IF('Model output'!M116="","",'Model output'!M116)</f>
        <v>Not mentioned</v>
      </c>
      <c r="P117" t="str">
        <f>IF('Model output'!N116="","",'Model output'!N116)</f>
        <v>2.1 cm</v>
      </c>
      <c r="Q117" t="str">
        <f t="shared" si="18"/>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Not mentioned</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9"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No</v>
      </c>
      <c r="AB117" t="str">
        <f>IF(AA117&lt;&gt;"Yes","",IF(OR('Model output'!U116="",ISNUMBER(SEARCH("Not identified",'Model output'!U116))),"",'Model output'!U116))</f>
        <v/>
      </c>
      <c r="AC117" s="1" t="str">
        <f>IF(OR('Model output'!V116="", 'Model output'!V116="No", AND(ISERROR(SEARCH("Positive",'Model output'!V116)), ISNUMBER(SEARCH("Negative",'Model output'!V116))), AND(ISNUMBER(SEARCH("Uninvolved",'Model output'!V116)),NOT(ISNUMBER(SEARCH("margins involved",'Model output'!V116)))), ISNUMBER(SEARCH("None",'Model output'!V116)), ISNUMBER(SEARCH("Free",'Model output'!V116)), ISNUMBER(SEARCH("1 mm",'Model output'!V116)), ISNUMBER(SEARCH("0.1 CM",'Model output'!V116)), ISNUMBER(SEARCH("less than 0.2 mm",'Model output'!V116)), ISNUMBER(SEARCH("less than 0.5 mm",'Model output'!V116)), ISNUMBER(SEARCH("less than 1.0 mm",'Model output'!V116)), ISNUMBER(SEARCH("noted very close",'Model output'!V116)), ISNUMBER(SEARCH("abut",'Model output'!V116)), ISNUMBER(SEARCH("not mentioned",'Model output'!V116)), ISNUMBER(SEARCH("Cannot be assessed",'Model output'!V116)), ISNUMBER(SEARCH("Lymphocyte invasion - present",'Model output'!V116))), "negative", "positive")</f>
        <v>negative</v>
      </c>
      <c r="AE117" s="37"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8" t="str">
        <f t="shared" si="14"/>
        <v>2</v>
      </c>
      <c r="AG117" s="38" t="str">
        <f t="shared" si="15"/>
        <v>1a</v>
      </c>
      <c r="AH117" s="38" t="str">
        <f t="shared" si="19"/>
        <v>0</v>
      </c>
      <c r="AI117" s="44" t="str">
        <f t="shared" si="20"/>
        <v>I</v>
      </c>
      <c r="AJ117" s="41" t="s">
        <v>1079</v>
      </c>
      <c r="AK117" s="43" t="s">
        <v>1086</v>
      </c>
      <c r="AL117" s="43" t="s">
        <v>1087</v>
      </c>
      <c r="AM117" s="43" t="s">
        <v>1087</v>
      </c>
      <c r="AN117" s="43" t="s">
        <v>73</v>
      </c>
      <c r="AO117" s="25">
        <f t="shared" ca="1" si="25"/>
        <v>1</v>
      </c>
      <c r="AP117" s="1">
        <f t="shared" si="26"/>
        <v>1</v>
      </c>
      <c r="AQ117" s="1">
        <f t="shared" si="27"/>
        <v>0</v>
      </c>
      <c r="AR117" s="1">
        <f t="shared" si="28"/>
        <v>1</v>
      </c>
      <c r="AS117" s="17">
        <f t="shared" si="16"/>
        <v>1</v>
      </c>
    </row>
    <row r="118" spans="1:45">
      <c r="A118" t="str">
        <f>'Model output'!A117</f>
        <v>TCGA-DJ-A4V2</v>
      </c>
      <c r="B118" s="35">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7"/>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 classical type</v>
      </c>
      <c r="O118" t="str">
        <f>IF('Model output'!M117="","",'Model output'!M117)</f>
        <v/>
      </c>
      <c r="P118" t="str">
        <f>IF('Model output'!N117="","",'Model output'!N117)</f>
        <v>3.0 cm</v>
      </c>
      <c r="Q118" t="str">
        <f t="shared" si="18"/>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9"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AND(ISNUMBER(SEARCH("Uninvolved",'Model output'!V117)),NOT(ISNUMBER(SEARCH("margins involved",'Model output'!V117)))), ISNUMBER(SEARCH("None",'Model output'!V117)), ISNUMBER(SEARCH("Free",'Model output'!V117)), ISNUMBER(SEARCH("1 mm",'Model output'!V117)), ISNUMBER(SEARCH("0.1 CM",'Model output'!V117)), ISNUMBER(SEARCH("less than 0.2 mm",'Model output'!V117)), ISNUMBER(SEARCH("less than 0.5 mm",'Model output'!V117)), ISNUMBER(SEARCH("less than 1.0 mm",'Model output'!V117)), ISNUMBER(SEARCH("noted very close",'Model output'!V117)), ISNUMBER(SEARCH("abut",'Model output'!V117)), ISNUMBER(SEARCH("not mentioned",'Model output'!V117)), ISNUMBER(SEARCH("Cannot be assessed",'Model output'!V117)), ISNUMBER(SEARCH("Lymphocyte invasion - present",'Model output'!V117))), "negative", "positive")</f>
        <v>negative</v>
      </c>
      <c r="AE118" s="37"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8" t="str">
        <f t="shared" si="14"/>
        <v>2</v>
      </c>
      <c r="AG118" s="38" t="str">
        <f t="shared" si="15"/>
        <v>0</v>
      </c>
      <c r="AH118" s="38" t="str">
        <f t="shared" si="19"/>
        <v>0</v>
      </c>
      <c r="AI118" s="44" t="str">
        <f t="shared" si="20"/>
        <v>I</v>
      </c>
      <c r="AJ118" s="41" t="s">
        <v>1079</v>
      </c>
      <c r="AK118" s="43" t="s">
        <v>1086</v>
      </c>
      <c r="AL118" s="43" t="s">
        <v>1084</v>
      </c>
      <c r="AM118" s="43" t="s">
        <v>1087</v>
      </c>
      <c r="AN118" s="43" t="s">
        <v>73</v>
      </c>
      <c r="AO118" s="25">
        <f t="shared" ca="1" si="25"/>
        <v>1</v>
      </c>
      <c r="AP118" s="1">
        <f t="shared" si="26"/>
        <v>1</v>
      </c>
      <c r="AQ118" s="1">
        <f t="shared" si="27"/>
        <v>1</v>
      </c>
      <c r="AR118" s="1">
        <f t="shared" si="28"/>
        <v>1</v>
      </c>
      <c r="AS118" s="17">
        <f t="shared" si="16"/>
        <v>1</v>
      </c>
    </row>
    <row r="119" spans="1:45">
      <c r="A119" t="str">
        <f>'Model output'!A118</f>
        <v>TCGA-DJ-A4V4</v>
      </c>
      <c r="B119" s="35">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0</v>
      </c>
      <c r="F119" t="str">
        <f t="shared" si="17"/>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f>IF(OR('Model output'!I118="",'Model output'!I118="Not answered",'Model output'!I118="Not mentioned"),"",IF(ISNUMBER('Model output'!I118),'Model output'!I118,1))</f>
        <v>4</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1</v>
      </c>
      <c r="K119" t="str" cm="1">
        <f t="array" ref="K119">IF(COUNT(FIND({0,1,2,3,4,5,6,7,8,9},'Model output'!K118))&gt;0,'Model output'!K118,"")</f>
        <v>0.9 cm</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
      </c>
      <c r="P119" t="str">
        <f>IF('Model output'!N118="","",'Model output'!N118)</f>
        <v>0.9 cm (for right lobe nodule) and 0.1 cm (for left lobe nodule)</v>
      </c>
      <c r="Q119" t="str">
        <f t="shared" si="18"/>
        <v>0.9cm,0.1cm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'Model output'!V118="No", AND(ISERROR(SEARCH("Positive",'Model output'!V118)), ISNUMBER(SEARCH("Negative",'Model output'!V118))), AND(ISNUMBER(SEARCH("Uninvolved",'Model output'!V118)),NOT(ISNUMBER(SEARCH("margins involved",'Model output'!V118)))), ISNUMBER(SEARCH("None",'Model output'!V118)), ISNUMBER(SEARCH("Free",'Model output'!V118)), ISNUMBER(SEARCH("1 mm",'Model output'!V118)), ISNUMBER(SEARCH("0.1 CM",'Model output'!V118)), ISNUMBER(SEARCH("less than 0.2 mm",'Model output'!V118)), ISNUMBER(SEARCH("less than 0.5 mm",'Model output'!V118)), ISNUMBER(SEARCH("less than 1.0 mm",'Model output'!V118)), ISNUMBER(SEARCH("noted very close",'Model output'!V118)), ISNUMBER(SEARCH("abut",'Model output'!V118)), ISNUMBER(SEARCH("not mentioned",'Model output'!V118)), ISNUMBER(SEARCH("Cannot be assessed",'Model output'!V118)), ISNUMBER(SEARCH("Lymphocyte invasion - present",'Model output'!V118))), "negative", "positive")</f>
        <v>negative</v>
      </c>
      <c r="AE119" s="37"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8" t="str">
        <f t="shared" si="14"/>
        <v>1a</v>
      </c>
      <c r="AG119" s="38" t="str">
        <f t="shared" si="15"/>
        <v>1a</v>
      </c>
      <c r="AH119" s="38" t="str">
        <f t="shared" si="19"/>
        <v>0</v>
      </c>
      <c r="AI119" s="44" t="str">
        <f t="shared" si="20"/>
        <v>I</v>
      </c>
      <c r="AJ119" s="41" t="s">
        <v>1079</v>
      </c>
      <c r="AK119" s="43" t="s">
        <v>695</v>
      </c>
      <c r="AL119" s="43" t="s">
        <v>1087</v>
      </c>
      <c r="AM119" s="43" t="s">
        <v>1084</v>
      </c>
      <c r="AN119" s="43" t="s">
        <v>73</v>
      </c>
      <c r="AO119" s="25">
        <f t="shared" ca="1" si="25"/>
        <v>1</v>
      </c>
      <c r="AP119" s="1">
        <f t="shared" si="26"/>
        <v>1</v>
      </c>
      <c r="AQ119" s="1">
        <f t="shared" si="27"/>
        <v>0</v>
      </c>
      <c r="AR119" s="1">
        <f t="shared" si="28"/>
        <v>1</v>
      </c>
      <c r="AS119" s="17">
        <f t="shared" si="16"/>
        <v>1</v>
      </c>
    </row>
    <row r="120" spans="1:45">
      <c r="A120" t="str">
        <f>'Model output'!A119</f>
        <v>TCGA-DJ-A4V5</v>
      </c>
      <c r="B120" s="35">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X</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0</v>
      </c>
      <c r="F120" t="str">
        <f t="shared" si="17"/>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8</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v>
      </c>
      <c r="K120" t="str" cm="1">
        <f t="array" ref="K120">IF(COUNT(FIND({0,1,2,3,4,5,6,7,8,9},'Model output'!K119))&gt;0,'Model output'!K119,"")</f>
        <v>0.9 cm</v>
      </c>
      <c r="L120" s="8" t="str">
        <f t="shared" si="13"/>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 carcinoma, classical type</v>
      </c>
      <c r="O120" t="str">
        <f>IF('Model output'!M119="","",'Model output'!M119)</f>
        <v/>
      </c>
      <c r="P120" t="str">
        <f>IF('Model output'!N119="","",'Model output'!N119)</f>
        <v>1.1 cm</v>
      </c>
      <c r="Q120" t="str">
        <f t="shared" si="18"/>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9"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'Model output'!V119="No", AND(ISERROR(SEARCH("Positive",'Model output'!V119)), ISNUMBER(SEARCH("Negative",'Model output'!V119))), AND(ISNUMBER(SEARCH("Uninvolved",'Model output'!V119)),NOT(ISNUMBER(SEARCH("margins involved",'Model output'!V119)))), ISNUMBER(SEARCH("None",'Model output'!V119)), ISNUMBER(SEARCH("Free",'Model output'!V119)), ISNUMBER(SEARCH("1 mm",'Model output'!V119)), ISNUMBER(SEARCH("0.1 CM",'Model output'!V119)), ISNUMBER(SEARCH("less than 0.2 mm",'Model output'!V119)), ISNUMBER(SEARCH("less than 0.5 mm",'Model output'!V119)), ISNUMBER(SEARCH("less than 1.0 mm",'Model output'!V119)), ISNUMBER(SEARCH("noted very close",'Model output'!V119)), ISNUMBER(SEARCH("abut",'Model output'!V119)), ISNUMBER(SEARCH("not mentioned",'Model output'!V119)), ISNUMBER(SEARCH("Cannot be assessed",'Model output'!V119)), ISNUMBER(SEARCH("Lymphocyte invasion - present",'Model output'!V119))), "negative", "positive")</f>
        <v>positive</v>
      </c>
      <c r="AE120" s="37"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8" t="str">
        <f t="shared" si="14"/>
        <v>1b</v>
      </c>
      <c r="AG120" s="38" t="str">
        <f t="shared" si="15"/>
        <v>1a</v>
      </c>
      <c r="AH120" s="38" t="str">
        <f t="shared" si="19"/>
        <v>0</v>
      </c>
      <c r="AI120" s="44" t="str">
        <f t="shared" si="20"/>
        <v>II</v>
      </c>
      <c r="AJ120" s="41" t="s">
        <v>1078</v>
      </c>
      <c r="AK120" s="43" t="s">
        <v>1088</v>
      </c>
      <c r="AL120" s="43" t="s">
        <v>1083</v>
      </c>
      <c r="AM120" s="43" t="s">
        <v>1087</v>
      </c>
      <c r="AN120" s="43" t="s">
        <v>1085</v>
      </c>
      <c r="AO120" s="25">
        <f t="shared" si="25"/>
        <v>1</v>
      </c>
      <c r="AP120" s="1">
        <f t="shared" si="26"/>
        <v>0</v>
      </c>
      <c r="AQ120" s="1">
        <f t="shared" si="27"/>
        <v>0</v>
      </c>
      <c r="AR120" s="1">
        <f t="shared" si="28"/>
        <v>1</v>
      </c>
      <c r="AS120" s="17">
        <f t="shared" si="16"/>
        <v>1</v>
      </c>
    </row>
    <row r="121" spans="1:45">
      <c r="A121" t="str">
        <f>'Model output'!A120</f>
        <v>TCGA-DO-A1K0</v>
      </c>
      <c r="B121" s="35">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7"/>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18"/>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9" t="str">
        <f>IF('Model output'!S120="","",'Model output'!S120)</f>
        <v>Present</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'Model output'!V120="No", AND(ISERROR(SEARCH("Positive",'Model output'!V120)), ISNUMBER(SEARCH("Negative",'Model output'!V120))), AND(ISNUMBER(SEARCH("Uninvolved",'Model output'!V120)),NOT(ISNUMBER(SEARCH("margins involved",'Model output'!V120)))), ISNUMBER(SEARCH("None",'Model output'!V120)), ISNUMBER(SEARCH("Free",'Model output'!V120)), ISNUMBER(SEARCH("1 mm",'Model output'!V120)), ISNUMBER(SEARCH("0.1 CM",'Model output'!V120)), ISNUMBER(SEARCH("less than 0.2 mm",'Model output'!V120)), ISNUMBER(SEARCH("less than 0.5 mm",'Model output'!V120)), ISNUMBER(SEARCH("less than 1.0 mm",'Model output'!V120)), ISNUMBER(SEARCH("noted very close",'Model output'!V120)), ISNUMBER(SEARCH("abut",'Model output'!V120)), ISNUMBER(SEARCH("not mentioned",'Model output'!V120)), ISNUMBER(SEARCH("Cannot be assessed",'Model output'!V120)), ISNUMBER(SEARCH("Lymphocyte invasion - present",'Model output'!V120))), "negative", "positive")</f>
        <v>negative</v>
      </c>
      <c r="AE121" s="37"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8" t="str">
        <f t="shared" si="14"/>
        <v>3a</v>
      </c>
      <c r="AG121" s="38" t="str">
        <f t="shared" si="15"/>
        <v>1b</v>
      </c>
      <c r="AH121" s="38" t="str">
        <f t="shared" si="19"/>
        <v>0</v>
      </c>
      <c r="AI121" s="44" t="str">
        <f t="shared" si="20"/>
        <v>I</v>
      </c>
      <c r="AJ121" s="41" t="s">
        <v>1080</v>
      </c>
      <c r="AK121" s="43" t="s">
        <v>1088</v>
      </c>
      <c r="AL121" s="43" t="s">
        <v>1083</v>
      </c>
      <c r="AM121" s="43" t="s">
        <v>1087</v>
      </c>
      <c r="AN121" s="43" t="s">
        <v>73</v>
      </c>
      <c r="AO121" s="25">
        <f t="shared" ca="1" si="25"/>
        <v>1</v>
      </c>
      <c r="AP121" s="1">
        <f t="shared" si="26"/>
        <v>1</v>
      </c>
      <c r="AQ121" s="1">
        <f t="shared" si="27"/>
        <v>1</v>
      </c>
      <c r="AR121" s="1">
        <f t="shared" si="28"/>
        <v>1</v>
      </c>
      <c r="AS121" s="17">
        <f t="shared" si="16"/>
        <v>1</v>
      </c>
    </row>
    <row r="122" spans="1:45">
      <c r="A122" t="str">
        <f>'Model output'!A121</f>
        <v>TCGA-E3-A3DZ</v>
      </c>
      <c r="B122" s="35">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7"/>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
      </c>
      <c r="P122" t="str">
        <f>IF('Model output'!N121="","",'Model output'!N121)</f>
        <v>5 cm</v>
      </c>
      <c r="Q122" t="str">
        <f t="shared" si="18"/>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Yes</v>
      </c>
      <c r="AB122" t="str">
        <f>IF(AA122&lt;&gt;"Yes","",IF(OR('Model output'!U121="",ISNUMBER(SEARCH("Not identified",'Model output'!U121))),"",'Model output'!U121))</f>
        <v/>
      </c>
      <c r="AC122" s="1" t="str">
        <f>IF(OR('Model output'!V121="", 'Model output'!V121="No", AND(ISERROR(SEARCH("Positive",'Model output'!V121)), ISNUMBER(SEARCH("Negative",'Model output'!V121))), AND(ISNUMBER(SEARCH("Uninvolved",'Model output'!V121)),NOT(ISNUMBER(SEARCH("margins involved",'Model output'!V121)))), ISNUMBER(SEARCH("None",'Model output'!V121)), ISNUMBER(SEARCH("Free",'Model output'!V121)), ISNUMBER(SEARCH("1 mm",'Model output'!V121)), ISNUMBER(SEARCH("0.1 CM",'Model output'!V121)), ISNUMBER(SEARCH("less than 0.2 mm",'Model output'!V121)), ISNUMBER(SEARCH("less than 0.5 mm",'Model output'!V121)), ISNUMBER(SEARCH("less than 1.0 mm",'Model output'!V121)), ISNUMBER(SEARCH("noted very close",'Model output'!V121)), ISNUMBER(SEARCH("abut",'Model output'!V121)), ISNUMBER(SEARCH("not mentioned",'Model output'!V121)), ISNUMBER(SEARCH("Cannot be assessed",'Model output'!V121)), ISNUMBER(SEARCH("Lymphocyte invasion - present",'Model output'!V121))), "negative", "positive")</f>
        <v>negative</v>
      </c>
      <c r="AE122" s="37"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8" t="str">
        <f t="shared" si="14"/>
        <v>3a</v>
      </c>
      <c r="AG122" s="38" t="str">
        <f t="shared" si="15"/>
        <v>0</v>
      </c>
      <c r="AH122" s="38" t="str">
        <f t="shared" si="19"/>
        <v>0</v>
      </c>
      <c r="AI122" s="44" t="str">
        <f t="shared" si="20"/>
        <v>II</v>
      </c>
      <c r="AJ122" s="41" t="s">
        <v>1079</v>
      </c>
      <c r="AK122" s="43" t="s">
        <v>1088</v>
      </c>
      <c r="AL122" s="43" t="s">
        <v>1084</v>
      </c>
      <c r="AM122" s="43" t="s">
        <v>1087</v>
      </c>
      <c r="AN122" s="43" t="s">
        <v>1085</v>
      </c>
      <c r="AO122" s="25">
        <f t="shared" ca="1" si="25"/>
        <v>1</v>
      </c>
      <c r="AP122" s="1">
        <f t="shared" si="26"/>
        <v>1</v>
      </c>
      <c r="AQ122" s="1">
        <f t="shared" si="27"/>
        <v>1</v>
      </c>
      <c r="AR122" s="1">
        <f t="shared" si="28"/>
        <v>1</v>
      </c>
      <c r="AS122" s="17">
        <f t="shared" si="16"/>
        <v>1</v>
      </c>
    </row>
    <row r="123" spans="1:45">
      <c r="A123" t="str">
        <f>'Model output'!A122</f>
        <v>TCGA-E3-A3E3</v>
      </c>
      <c r="B123" s="35">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7"/>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 Thyroid Carcinoma</v>
      </c>
      <c r="O123" t="str">
        <f>IF('Model output'!M122="","",'Model output'!M122)</f>
        <v/>
      </c>
      <c r="P123" t="str">
        <f>IF('Model output'!N122="","",'Model output'!N122)</f>
        <v>2.8 cm</v>
      </c>
      <c r="Q123" t="str">
        <f t="shared" si="18"/>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Yes</v>
      </c>
      <c r="AB123" t="str">
        <f>IF(AA123&lt;&gt;"Yes","",IF(OR('Model output'!U122="",ISNUMBER(SEARCH("Not identified",'Model output'!U122))),"",'Model output'!U122))</f>
        <v/>
      </c>
      <c r="AC123" s="1" t="str">
        <f>IF(OR('Model output'!V122="", 'Model output'!V122="No", AND(ISERROR(SEARCH("Positive",'Model output'!V122)), ISNUMBER(SEARCH("Negative",'Model output'!V122))), AND(ISNUMBER(SEARCH("Uninvolved",'Model output'!V122)),NOT(ISNUMBER(SEARCH("margins involved",'Model output'!V122)))), ISNUMBER(SEARCH("None",'Model output'!V122)), ISNUMBER(SEARCH("Free",'Model output'!V122)), ISNUMBER(SEARCH("1 mm",'Model output'!V122)), ISNUMBER(SEARCH("0.1 CM",'Model output'!V122)), ISNUMBER(SEARCH("less than 0.2 mm",'Model output'!V122)), ISNUMBER(SEARCH("less than 0.5 mm",'Model output'!V122)), ISNUMBER(SEARCH("less than 1.0 mm",'Model output'!V122)), ISNUMBER(SEARCH("noted very close",'Model output'!V122)), ISNUMBER(SEARCH("abut",'Model output'!V122)), ISNUMBER(SEARCH("not mentioned",'Model output'!V122)), ISNUMBER(SEARCH("Cannot be assessed",'Model output'!V122)), ISNUMBER(SEARCH("Lymphocyte invasion - present",'Model output'!V122))), "negative", "positive")</f>
        <v>negative</v>
      </c>
      <c r="AE123" s="37"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8" t="str">
        <f t="shared" si="14"/>
        <v>2</v>
      </c>
      <c r="AG123" s="38" t="str">
        <f t="shared" si="15"/>
        <v>0</v>
      </c>
      <c r="AH123" s="38" t="str">
        <f t="shared" si="19"/>
        <v>0</v>
      </c>
      <c r="AI123" s="44" t="str">
        <f t="shared" si="20"/>
        <v>I</v>
      </c>
      <c r="AJ123" s="41" t="s">
        <v>1079</v>
      </c>
      <c r="AK123" s="43" t="s">
        <v>1086</v>
      </c>
      <c r="AL123" s="43" t="s">
        <v>1084</v>
      </c>
      <c r="AM123" s="43" t="s">
        <v>1087</v>
      </c>
      <c r="AN123" s="43" t="s">
        <v>73</v>
      </c>
      <c r="AO123" s="25">
        <f t="shared" ca="1" si="25"/>
        <v>1</v>
      </c>
      <c r="AP123" s="1">
        <f t="shared" si="26"/>
        <v>1</v>
      </c>
      <c r="AQ123" s="1">
        <f t="shared" si="27"/>
        <v>1</v>
      </c>
      <c r="AR123" s="1">
        <f t="shared" si="28"/>
        <v>1</v>
      </c>
      <c r="AS123" s="17">
        <f t="shared" si="16"/>
        <v>1</v>
      </c>
    </row>
    <row r="124" spans="1:45">
      <c r="A124" t="str">
        <f>'Model output'!A123</f>
        <v>TCGA-E8-A242</v>
      </c>
      <c r="B124" s="35">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7"/>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t="str">
        <f>IF(OR('Model output'!I123="",'Model output'!I123="Not answered",'Model output'!I123="Not mentioned"),"",IF(ISNUMBER('Model output'!I123),'Model output'!I123,1))</f>
        <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8"/>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9"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AND(ISNUMBER(SEARCH("Uninvolved",'Model output'!V123)),NOT(ISNUMBER(SEARCH("margins involved",'Model output'!V123)))), ISNUMBER(SEARCH("None",'Model output'!V123)), ISNUMBER(SEARCH("Free",'Model output'!V123)), ISNUMBER(SEARCH("1 mm",'Model output'!V123)), ISNUMBER(SEARCH("0.1 CM",'Model output'!V123)), ISNUMBER(SEARCH("less than 0.2 mm",'Model output'!V123)), ISNUMBER(SEARCH("less than 0.5 mm",'Model output'!V123)), ISNUMBER(SEARCH("less than 1.0 mm",'Model output'!V123)), ISNUMBER(SEARCH("noted very close",'Model output'!V123)), ISNUMBER(SEARCH("abut",'Model output'!V123)), ISNUMBER(SEARCH("not mentioned",'Model output'!V123)), ISNUMBER(SEARCH("Cannot be assessed",'Model output'!V123)), ISNUMBER(SEARCH("Lymphocyte invasion - present",'Model output'!V123))), "negative", "positive")</f>
        <v>positive</v>
      </c>
      <c r="AE124" s="37"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8" t="str">
        <f t="shared" si="14"/>
        <v>1b</v>
      </c>
      <c r="AG124" s="38" t="str">
        <f t="shared" si="15"/>
        <v>0</v>
      </c>
      <c r="AH124" s="38" t="str">
        <f t="shared" si="19"/>
        <v>0</v>
      </c>
      <c r="AI124" s="44" t="str">
        <f t="shared" si="20"/>
        <v>I</v>
      </c>
      <c r="AJ124" s="41" t="s">
        <v>1078</v>
      </c>
      <c r="AK124" s="43" t="s">
        <v>1083</v>
      </c>
      <c r="AL124" s="43" t="s">
        <v>1084</v>
      </c>
      <c r="AM124" s="43" t="s">
        <v>1087</v>
      </c>
      <c r="AN124" s="43" t="s">
        <v>73</v>
      </c>
      <c r="AO124" s="25">
        <f t="shared" si="25"/>
        <v>1</v>
      </c>
      <c r="AP124" s="1">
        <f t="shared" si="26"/>
        <v>1</v>
      </c>
      <c r="AQ124" s="1">
        <f t="shared" si="27"/>
        <v>1</v>
      </c>
      <c r="AR124" s="1">
        <f t="shared" si="28"/>
        <v>1</v>
      </c>
      <c r="AS124" s="17">
        <f t="shared" si="16"/>
        <v>1</v>
      </c>
    </row>
    <row r="125" spans="1:45">
      <c r="A125" t="str">
        <f>'Model output'!A124</f>
        <v>TCGA-E8-A2JQ</v>
      </c>
      <c r="B125" s="35">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7"/>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8"/>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specified</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No</v>
      </c>
      <c r="AB125" t="str">
        <f>IF(AA125&lt;&gt;"Yes","",IF(OR('Model output'!U124="",ISNUMBER(SEARCH("Not identified",'Model output'!U124))),"",'Model output'!U124))</f>
        <v/>
      </c>
      <c r="AC125" s="1" t="str">
        <f>IF(OR('Model output'!V124="", 'Model output'!V124="No", AND(ISERROR(SEARCH("Positive",'Model output'!V124)), ISNUMBER(SEARCH("Negative",'Model output'!V124))), AND(ISNUMBER(SEARCH("Uninvolved",'Model output'!V124)),NOT(ISNUMBER(SEARCH("margins involved",'Model output'!V124)))), ISNUMBER(SEARCH("None",'Model output'!V124)), ISNUMBER(SEARCH("Free",'Model output'!V124)), ISNUMBER(SEARCH("1 mm",'Model output'!V124)), ISNUMBER(SEARCH("0.1 CM",'Model output'!V124)), ISNUMBER(SEARCH("less than 0.2 mm",'Model output'!V124)), ISNUMBER(SEARCH("less than 0.5 mm",'Model output'!V124)), ISNUMBER(SEARCH("less than 1.0 mm",'Model output'!V124)), ISNUMBER(SEARCH("noted very close",'Model output'!V124)), ISNUMBER(SEARCH("abut",'Model output'!V124)), ISNUMBER(SEARCH("not mentioned",'Model output'!V124)), ISNUMBER(SEARCH("Cannot be assessed",'Model output'!V124)), ISNUMBER(SEARCH("Lymphocyte invasion - present",'Model output'!V124))), "negative", "positive")</f>
        <v>negative</v>
      </c>
      <c r="AE125" s="37"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8" t="str">
        <f t="shared" si="14"/>
        <v>2</v>
      </c>
      <c r="AG125" s="38" t="str">
        <f t="shared" si="15"/>
        <v>1a</v>
      </c>
      <c r="AH125" s="38" t="str">
        <f t="shared" si="19"/>
        <v>0</v>
      </c>
      <c r="AI125" s="44" t="str">
        <f t="shared" si="20"/>
        <v>I</v>
      </c>
      <c r="AJ125" s="41" t="s">
        <v>1080</v>
      </c>
      <c r="AK125" s="43" t="s">
        <v>1086</v>
      </c>
      <c r="AL125" s="43" t="s">
        <v>695</v>
      </c>
      <c r="AM125" s="43" t="s">
        <v>1087</v>
      </c>
      <c r="AN125" s="43" t="s">
        <v>73</v>
      </c>
      <c r="AO125" s="25">
        <f t="shared" ca="1" si="25"/>
        <v>1</v>
      </c>
      <c r="AP125" s="1">
        <f t="shared" si="26"/>
        <v>1</v>
      </c>
      <c r="AQ125" s="1">
        <f t="shared" si="27"/>
        <v>1</v>
      </c>
      <c r="AR125" s="1">
        <f t="shared" si="28"/>
        <v>1</v>
      </c>
      <c r="AS125" s="17">
        <f t="shared" si="16"/>
        <v>1</v>
      </c>
    </row>
    <row r="126" spans="1:45">
      <c r="A126" t="str">
        <f>'Model output'!A125</f>
        <v>TCGA-E8-A413</v>
      </c>
      <c r="B126" s="35">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17"/>
        <v>positive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central</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Not mentioned</v>
      </c>
      <c r="P126" t="str">
        <f>IF('Model output'!N125="","",'Model output'!N125)</f>
        <v>1.5 cm</v>
      </c>
      <c r="Q126" t="str">
        <f t="shared" si="18"/>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Not mentioned</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9"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No</v>
      </c>
      <c r="AB126" t="str">
        <f>IF(AA126&lt;&gt;"Yes","",IF(OR('Model output'!U125="",ISNUMBER(SEARCH("Not identified",'Model output'!U125))),"",'Model output'!U125))</f>
        <v/>
      </c>
      <c r="AC126" s="1" t="str">
        <f>IF(OR('Model output'!V125="", 'Model output'!V125="No", AND(ISERROR(SEARCH("Positive",'Model output'!V125)), ISNUMBER(SEARCH("Negative",'Model output'!V125))), AND(ISNUMBER(SEARCH("Uninvolved",'Model output'!V125)),NOT(ISNUMBER(SEARCH("margins involved",'Model output'!V125)))), ISNUMBER(SEARCH("None",'Model output'!V125)), ISNUMBER(SEARCH("Free",'Model output'!V125)), ISNUMBER(SEARCH("1 mm",'Model output'!V125)), ISNUMBER(SEARCH("0.1 CM",'Model output'!V125)), ISNUMBER(SEARCH("less than 0.2 mm",'Model output'!V125)), ISNUMBER(SEARCH("less than 0.5 mm",'Model output'!V125)), ISNUMBER(SEARCH("less than 1.0 mm",'Model output'!V125)), ISNUMBER(SEARCH("noted very close",'Model output'!V125)), ISNUMBER(SEARCH("abut",'Model output'!V125)), ISNUMBER(SEARCH("not mentioned",'Model output'!V125)), ISNUMBER(SEARCH("Cannot be assessed",'Model output'!V125)), ISNUMBER(SEARCH("Lymphocyte invasion - present",'Model output'!V125))), "negative", "positive")</f>
        <v>negative</v>
      </c>
      <c r="AE126" s="37"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8" t="str">
        <f t="shared" si="14"/>
        <v>1b</v>
      </c>
      <c r="AG126" s="38" t="str">
        <f t="shared" si="15"/>
        <v>0</v>
      </c>
      <c r="AH126" s="38" t="str">
        <f t="shared" si="19"/>
        <v>0</v>
      </c>
      <c r="AI126" s="44" t="str">
        <f t="shared" si="20"/>
        <v>I</v>
      </c>
      <c r="AJ126" s="41" t="s">
        <v>1080</v>
      </c>
      <c r="AK126" s="43" t="s">
        <v>1083</v>
      </c>
      <c r="AL126" s="43" t="s">
        <v>1087</v>
      </c>
      <c r="AM126" s="43" t="s">
        <v>1087</v>
      </c>
      <c r="AN126" s="43" t="s">
        <v>73</v>
      </c>
      <c r="AO126" s="25">
        <f t="shared" ca="1" si="25"/>
        <v>1</v>
      </c>
      <c r="AP126" s="1">
        <f t="shared" si="26"/>
        <v>1</v>
      </c>
      <c r="AQ126" s="1">
        <f t="shared" si="27"/>
        <v>1</v>
      </c>
      <c r="AR126" s="1">
        <f t="shared" si="28"/>
        <v>1</v>
      </c>
      <c r="AS126" s="17">
        <f t="shared" si="16"/>
        <v>1</v>
      </c>
    </row>
    <row r="127" spans="1:45">
      <c r="A127" t="str">
        <f>'Model output'!A126</f>
        <v>TCGA-E8-A414</v>
      </c>
      <c r="B127" s="35">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7"/>
        <v>positive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central</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f>IF(OR('Model output'!I126="",'Model output'!I126="Not answered",'Model output'!I126="Not mentioned"),"",IF(ISNUMBER('Model output'!I126),'Model output'!I126,1))</f>
        <v>1</v>
      </c>
      <c r="J127">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1</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18"/>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'Model output'!V126="No", AND(ISERROR(SEARCH("Positive",'Model output'!V126)), ISNUMBER(SEARCH("Negative",'Model output'!V126))), AND(ISNUMBER(SEARCH("Uninvolved",'Model output'!V126)),NOT(ISNUMBER(SEARCH("margins involved",'Model output'!V126)))), ISNUMBER(SEARCH("None",'Model output'!V126)), ISNUMBER(SEARCH("Free",'Model output'!V126)), ISNUMBER(SEARCH("1 mm",'Model output'!V126)), ISNUMBER(SEARCH("0.1 CM",'Model output'!V126)), ISNUMBER(SEARCH("less than 0.2 mm",'Model output'!V126)), ISNUMBER(SEARCH("less than 0.5 mm",'Model output'!V126)), ISNUMBER(SEARCH("less than 1.0 mm",'Model output'!V126)), ISNUMBER(SEARCH("noted very close",'Model output'!V126)), ISNUMBER(SEARCH("abut",'Model output'!V126)), ISNUMBER(SEARCH("not mentioned",'Model output'!V126)), ISNUMBER(SEARCH("Cannot be assessed",'Model output'!V126)), ISNUMBER(SEARCH("Lymphocyte invasion - present",'Model output'!V126))), "negative", "positive")</f>
        <v>negative</v>
      </c>
      <c r="AE127" s="37"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8" t="str">
        <f t="shared" si="14"/>
        <v>3a</v>
      </c>
      <c r="AG127" s="38" t="str">
        <f t="shared" si="15"/>
        <v>1a</v>
      </c>
      <c r="AH127" s="38" t="str">
        <f t="shared" si="19"/>
        <v>0</v>
      </c>
      <c r="AI127" s="44" t="str">
        <f t="shared" si="20"/>
        <v>I</v>
      </c>
      <c r="AJ127" s="41" t="s">
        <v>1080</v>
      </c>
      <c r="AK127" s="43" t="s">
        <v>1088</v>
      </c>
      <c r="AL127" s="43" t="s">
        <v>1087</v>
      </c>
      <c r="AM127" s="43" t="s">
        <v>1087</v>
      </c>
      <c r="AN127" s="43" t="s">
        <v>73</v>
      </c>
      <c r="AO127" s="25">
        <f t="shared" ca="1" si="25"/>
        <v>1</v>
      </c>
      <c r="AP127" s="1">
        <f t="shared" si="26"/>
        <v>1</v>
      </c>
      <c r="AQ127" s="1">
        <f t="shared" si="27"/>
        <v>0</v>
      </c>
      <c r="AR127" s="1">
        <f t="shared" si="28"/>
        <v>1</v>
      </c>
      <c r="AS127" s="17">
        <f t="shared" si="16"/>
        <v>1</v>
      </c>
    </row>
    <row r="128" spans="1:45">
      <c r="A128" t="str">
        <f>'Model output'!A127</f>
        <v>TCGA-E8-A415</v>
      </c>
      <c r="B128" s="35">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17"/>
        <v>positive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central</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ref="L128:L189"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Not mentioned</v>
      </c>
      <c r="P128" t="str">
        <f>IF('Model output'!N127="","",'Model output'!N127)</f>
        <v>1x0.7x0.7 cm</v>
      </c>
      <c r="Q128" t="str">
        <f t="shared" si="18"/>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Not mentioned</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No</v>
      </c>
      <c r="AB128" t="str">
        <f>IF(AA128&lt;&gt;"Yes","",IF(OR('Model output'!U127="",ISNUMBER(SEARCH("Not identified",'Model output'!U127))),"",'Model output'!U127))</f>
        <v/>
      </c>
      <c r="AC128" s="1" t="str">
        <f>IF(OR('Model output'!V127="", 'Model output'!V127="No", AND(ISERROR(SEARCH("Positive",'Model output'!V127)), ISNUMBER(SEARCH("Negative",'Model output'!V127))), AND(ISNUMBER(SEARCH("Uninvolved",'Model output'!V127)),NOT(ISNUMBER(SEARCH("margins involved",'Model output'!V127)))), ISNUMBER(SEARCH("None",'Model output'!V127)), ISNUMBER(SEARCH("Free",'Model output'!V127)), ISNUMBER(SEARCH("1 mm",'Model output'!V127)), ISNUMBER(SEARCH("0.1 CM",'Model output'!V127)), ISNUMBER(SEARCH("less than 0.2 mm",'Model output'!V127)), ISNUMBER(SEARCH("less than 0.5 mm",'Model output'!V127)), ISNUMBER(SEARCH("less than 1.0 mm",'Model output'!V127)), ISNUMBER(SEARCH("noted very close",'Model output'!V127)), ISNUMBER(SEARCH("abut",'Model output'!V127)), ISNUMBER(SEARCH("not mentioned",'Model output'!V127)), ISNUMBER(SEARCH("Cannot be assessed",'Model output'!V127)), ISNUMBER(SEARCH("Lymphocyte invasion - present",'Model output'!V127))), "negative", "positive")</f>
        <v>negative</v>
      </c>
      <c r="AE128" s="37"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8"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8" t="str">
        <f t="shared" ref="AG128:AG190" si="31">IF(AND(ISNUMBER(J128),J128&gt;0),
IF(G128="lateral", "1b", "1a"),"0")</f>
        <v>0</v>
      </c>
      <c r="AH128" s="38" t="str">
        <f t="shared" si="19"/>
        <v>0</v>
      </c>
      <c r="AI128" s="44" t="str">
        <f t="shared" si="20"/>
        <v>I</v>
      </c>
      <c r="AJ128" s="41" t="s">
        <v>1080</v>
      </c>
      <c r="AK128" s="43" t="s">
        <v>695</v>
      </c>
      <c r="AL128" s="43" t="s">
        <v>1087</v>
      </c>
      <c r="AM128" s="43" t="s">
        <v>1087</v>
      </c>
      <c r="AN128" s="43" t="s">
        <v>73</v>
      </c>
      <c r="AO128" s="25">
        <f t="shared" ca="1" si="25"/>
        <v>1</v>
      </c>
      <c r="AP128" s="1">
        <f t="shared" si="26"/>
        <v>1</v>
      </c>
      <c r="AQ128" s="1">
        <f t="shared" si="27"/>
        <v>1</v>
      </c>
      <c r="AR128" s="1">
        <f t="shared" si="28"/>
        <v>1</v>
      </c>
      <c r="AS128" s="17">
        <f t="shared" si="16"/>
        <v>1</v>
      </c>
    </row>
    <row r="129" spans="1:45">
      <c r="A129" t="str">
        <f>'Model output'!A128</f>
        <v>TCGA-E8-A416</v>
      </c>
      <c r="B129" s="35">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ref="F129:F190" si="32">IF(OR(G129&lt;&gt;"",AND(J129&lt;&gt;"",ISNUMBER(J129),J129&gt;0),AND(M129&lt;&gt;"",M129&gt;0)),"positive","negative")</f>
        <v>positive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central</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9"/>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 1 cm</v>
      </c>
      <c r="Q129" t="str">
        <f t="shared" ref="Q129:Q190" si="3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129,"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9" t="str">
        <f>IF('Model output'!S128="","",'Model output'!S128)</f>
        <v>Not mentioned</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'Model output'!V128="No", AND(ISERROR(SEARCH("Positive",'Model output'!V128)), ISNUMBER(SEARCH("Negative",'Model output'!V128))), AND(ISNUMBER(SEARCH("Uninvolved",'Model output'!V128)),NOT(ISNUMBER(SEARCH("margins involved",'Model output'!V128)))), ISNUMBER(SEARCH("None",'Model output'!V128)), ISNUMBER(SEARCH("Free",'Model output'!V128)), ISNUMBER(SEARCH("1 mm",'Model output'!V128)), ISNUMBER(SEARCH("0.1 CM",'Model output'!V128)), ISNUMBER(SEARCH("less than 0.2 mm",'Model output'!V128)), ISNUMBER(SEARCH("less than 0.5 mm",'Model output'!V128)), ISNUMBER(SEARCH("less than 1.0 mm",'Model output'!V128)), ISNUMBER(SEARCH("noted very close",'Model output'!V128)), ISNUMBER(SEARCH("abut",'Model output'!V128)), ISNUMBER(SEARCH("not mentioned",'Model output'!V128)), ISNUMBER(SEARCH("Cannot be assessed",'Model output'!V128)), ISNUMBER(SEARCH("Lymphocyte invasion - present",'Model output'!V128))), "negative", "positive")</f>
        <v>negative</v>
      </c>
      <c r="AE129" s="37"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8" t="str">
        <f t="shared" si="30"/>
        <v>1b</v>
      </c>
      <c r="AG129" s="38" t="str">
        <f t="shared" si="31"/>
        <v>0</v>
      </c>
      <c r="AH129" s="38" t="str">
        <f t="shared" ref="AH129:AH191" si="34">IF(OR(H129="unknown"),"x",IF(H129="negative","0","1"))</f>
        <v>0</v>
      </c>
      <c r="AI129" s="44"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41" t="s">
        <v>1080</v>
      </c>
      <c r="AK129" s="43" t="s">
        <v>1083</v>
      </c>
      <c r="AL129" s="43" t="s">
        <v>1087</v>
      </c>
      <c r="AM129" s="43" t="s">
        <v>1087</v>
      </c>
      <c r="AN129" s="43" t="s">
        <v>73</v>
      </c>
      <c r="AO129" s="25">
        <f t="shared" ca="1" si="25"/>
        <v>1</v>
      </c>
      <c r="AP129" s="1">
        <f t="shared" si="26"/>
        <v>1</v>
      </c>
      <c r="AQ129" s="1">
        <f t="shared" si="27"/>
        <v>1</v>
      </c>
      <c r="AR129" s="1">
        <f t="shared" si="28"/>
        <v>1</v>
      </c>
      <c r="AS129" s="17">
        <f t="shared" si="16"/>
        <v>1</v>
      </c>
    </row>
    <row r="130" spans="1:45">
      <c r="A130" t="str">
        <f>'Model output'!A129</f>
        <v>TCGA-E8-A419</v>
      </c>
      <c r="B130" s="35">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1" t="str">
        <f>IF(OR('Model output'!V129="", 'Model output'!V129="No", AND(ISERROR(SEARCH("Positive",'Model output'!V129)), ISNUMBER(SEARCH("Negative",'Model output'!V129))), AND(ISNUMBER(SEARCH("Uninvolved",'Model output'!V129)),NOT(ISNUMBER(SEARCH("margins involved",'Model output'!V129)))), ISNUMBER(SEARCH("None",'Model output'!V129)), ISNUMBER(SEARCH("Free",'Model output'!V129)), ISNUMBER(SEARCH("1 mm",'Model output'!V129)), ISNUMBER(SEARCH("0.1 CM",'Model output'!V129)), ISNUMBER(SEARCH("less than 0.2 mm",'Model output'!V129)), ISNUMBER(SEARCH("less than 0.5 mm",'Model output'!V129)), ISNUMBER(SEARCH("less than 1.0 mm",'Model output'!V129)), ISNUMBER(SEARCH("noted very close",'Model output'!V129)), ISNUMBER(SEARCH("abut",'Model output'!V129)), ISNUMBER(SEARCH("not mentioned",'Model output'!V129)), ISNUMBER(SEARCH("Cannot be assessed",'Model output'!V129)), ISNUMBER(SEARCH("Lymphocyte invasion - present",'Model output'!V129))), "negative", "positive")</f>
        <v>negative</v>
      </c>
      <c r="AE130" s="37"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8" t="str">
        <f t="shared" si="30"/>
        <v>2</v>
      </c>
      <c r="AG130" s="38" t="str">
        <f t="shared" si="31"/>
        <v>0</v>
      </c>
      <c r="AH130" s="38" t="str">
        <f t="shared" si="34"/>
        <v>0</v>
      </c>
      <c r="AI130" s="44" t="str">
        <f t="shared" si="35"/>
        <v>I</v>
      </c>
      <c r="AJ130" s="41" t="s">
        <v>1079</v>
      </c>
      <c r="AK130" s="43" t="s">
        <v>1086</v>
      </c>
      <c r="AL130" s="43" t="s">
        <v>1087</v>
      </c>
      <c r="AM130" s="43" t="s">
        <v>1087</v>
      </c>
      <c r="AN130" s="43" t="s">
        <v>73</v>
      </c>
      <c r="AO130" s="25">
        <f t="shared" ca="1" si="25"/>
        <v>1</v>
      </c>
      <c r="AP130" s="1">
        <f t="shared" si="26"/>
        <v>1</v>
      </c>
      <c r="AQ130" s="1">
        <f t="shared" si="27"/>
        <v>1</v>
      </c>
      <c r="AR130" s="1">
        <f t="shared" si="28"/>
        <v>1</v>
      </c>
      <c r="AS130" s="17">
        <f t="shared" si="16"/>
        <v>1</v>
      </c>
    </row>
    <row r="131" spans="1:45">
      <c r="A131" t="str">
        <f>'Model output'!A130</f>
        <v>TCGA-E8-A432</v>
      </c>
      <c r="B131" s="35">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'Model output'!V130="No", AND(ISERROR(SEARCH("Positive",'Model output'!V130)), ISNUMBER(SEARCH("Negative",'Model output'!V130))), AND(ISNUMBER(SEARCH("Uninvolved",'Model output'!V130)),NOT(ISNUMBER(SEARCH("margins involved",'Model output'!V130)))), ISNUMBER(SEARCH("None",'Model output'!V130)), ISNUMBER(SEARCH("Free",'Model output'!V130)), ISNUMBER(SEARCH("1 mm",'Model output'!V130)), ISNUMBER(SEARCH("0.1 CM",'Model output'!V130)), ISNUMBER(SEARCH("less than 0.2 mm",'Model output'!V130)), ISNUMBER(SEARCH("less than 0.5 mm",'Model output'!V130)), ISNUMBER(SEARCH("less than 1.0 mm",'Model output'!V130)), ISNUMBER(SEARCH("noted very close",'Model output'!V130)), ISNUMBER(SEARCH("abut",'Model output'!V130)), ISNUMBER(SEARCH("not mentioned",'Model output'!V130)), ISNUMBER(SEARCH("Cannot be assessed",'Model output'!V130)), ISNUMBER(SEARCH("Lymphocyte invasion - present",'Model output'!V130))), "negative", "positive")</f>
        <v>negative</v>
      </c>
      <c r="AE131" s="37"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8" t="str">
        <f t="shared" si="30"/>
        <v>2</v>
      </c>
      <c r="AG131" s="38" t="str">
        <f t="shared" si="31"/>
        <v>0</v>
      </c>
      <c r="AH131" s="38" t="str">
        <f t="shared" si="34"/>
        <v>0</v>
      </c>
      <c r="AI131" s="44" t="str">
        <f t="shared" si="35"/>
        <v>I</v>
      </c>
      <c r="AJ131" s="41" t="s">
        <v>1079</v>
      </c>
      <c r="AK131" s="43" t="s">
        <v>1086</v>
      </c>
      <c r="AL131" s="43" t="s">
        <v>1087</v>
      </c>
      <c r="AM131" s="43" t="s">
        <v>1087</v>
      </c>
      <c r="AN131" s="43" t="s">
        <v>73</v>
      </c>
      <c r="AO131" s="25">
        <f t="shared" ca="1" si="25"/>
        <v>1</v>
      </c>
      <c r="AP131" s="1">
        <f t="shared" si="26"/>
        <v>1</v>
      </c>
      <c r="AQ131" s="1">
        <f t="shared" si="27"/>
        <v>1</v>
      </c>
      <c r="AR131" s="1">
        <f t="shared" si="28"/>
        <v>1</v>
      </c>
      <c r="AS131" s="17">
        <f t="shared" ref="AS131:AS194" si="36">IF(AI131=AN131,1,0)</f>
        <v>1</v>
      </c>
    </row>
    <row r="132" spans="1:45">
      <c r="A132" t="str">
        <f>'Model output'!A131</f>
        <v>TCGA-E8-A433</v>
      </c>
      <c r="B132" s="35">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1</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X</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X</v>
      </c>
      <c r="F132" t="str">
        <f t="shared" si="32"/>
        <v>positive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central</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Not mentioned</v>
      </c>
      <c r="P132" t="str">
        <f>IF('Model output'!N131="","",'Model output'!N131)</f>
        <v>2.5x2x2 cm</v>
      </c>
      <c r="Q132" t="str">
        <f t="shared" si="33"/>
        <v>2.5,2,2cm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No</v>
      </c>
      <c r="AB132" t="str">
        <f>IF(AA132&lt;&gt;"Yes","",IF(OR('Model output'!U131="",ISNUMBER(SEARCH("Not identified",'Model output'!U131))),"",'Model output'!U131))</f>
        <v/>
      </c>
      <c r="AC132" s="1" t="str">
        <f>IF(OR('Model output'!V131="", 'Model output'!V131="No", AND(ISERROR(SEARCH("Positive",'Model output'!V131)), ISNUMBER(SEARCH("Negative",'Model output'!V131))), AND(ISNUMBER(SEARCH("Uninvolved",'Model output'!V131)),NOT(ISNUMBER(SEARCH("margins involved",'Model output'!V131)))), ISNUMBER(SEARCH("None",'Model output'!V131)), ISNUMBER(SEARCH("Free",'Model output'!V131)), ISNUMBER(SEARCH("1 mm",'Model output'!V131)), ISNUMBER(SEARCH("0.1 CM",'Model output'!V131)), ISNUMBER(SEARCH("less than 0.2 mm",'Model output'!V131)), ISNUMBER(SEARCH("less than 0.5 mm",'Model output'!V131)), ISNUMBER(SEARCH("less than 1.0 mm",'Model output'!V131)), ISNUMBER(SEARCH("noted very close",'Model output'!V131)), ISNUMBER(SEARCH("abut",'Model output'!V131)), ISNUMBER(SEARCH("not mentioned",'Model output'!V131)), ISNUMBER(SEARCH("Cannot be assessed",'Model output'!V131)), ISNUMBER(SEARCH("Lymphocyte invasion - present",'Model output'!V131))), "negative", "positive")</f>
        <v>negative</v>
      </c>
      <c r="AE132" s="37"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8" t="str">
        <f t="shared" si="30"/>
        <v>2</v>
      </c>
      <c r="AG132" s="38" t="str">
        <f t="shared" si="31"/>
        <v>0</v>
      </c>
      <c r="AH132" s="38" t="str">
        <f t="shared" si="34"/>
        <v>0</v>
      </c>
      <c r="AI132" s="44" t="str">
        <f t="shared" si="35"/>
        <v>I</v>
      </c>
      <c r="AJ132" s="41" t="s">
        <v>1079</v>
      </c>
      <c r="AK132" s="43" t="s">
        <v>1086</v>
      </c>
      <c r="AL132" s="43" t="s">
        <v>1087</v>
      </c>
      <c r="AM132" s="43" t="s">
        <v>1087</v>
      </c>
      <c r="AN132" s="43" t="s">
        <v>73</v>
      </c>
      <c r="AO132" s="25">
        <f t="shared" ref="AO132:AO163" ca="1" si="37">IF(AE132=AJ132,1,0)</f>
        <v>0</v>
      </c>
      <c r="AP132" s="1">
        <f t="shared" ref="AP132:AP163" si="38">IF(AF132=AK132, 1, IF(AND(AF132="x", AK132="0"), 1, IF(AND(AF132="0", AK132="x"), 1, 0)))</f>
        <v>1</v>
      </c>
      <c r="AQ132" s="1">
        <f t="shared" ref="AQ132:AQ163" si="39">IF(AG132=AL132, 1, IF(AND(AG132="x", AL132="0"), 1, IF(AND(AG132="0", AL132="x"), 1, 0)))</f>
        <v>1</v>
      </c>
      <c r="AR132" s="1">
        <f t="shared" ref="AR132:AR163" si="40">IF(AH132=AM132, 1, IF(AND(AH132="x", AM132="0"), 1, IF(AND(AH132="0", AM132="x"), 1, 0)))</f>
        <v>1</v>
      </c>
      <c r="AS132" s="17">
        <f t="shared" si="36"/>
        <v>1</v>
      </c>
    </row>
    <row r="133" spans="1:45">
      <c r="A133" t="str">
        <f>'Model output'!A132</f>
        <v>TCGA-E8-A434</v>
      </c>
      <c r="B133" s="35">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0</v>
      </c>
      <c r="F133" t="str">
        <f t="shared" si="32"/>
        <v>positive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central</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t="str">
        <f>IF(OR('Model output'!I132="",'Model output'!I132="Not answered",'Model output'!I132="Not mentioned"),"",IF(ISNUMBER('Model output'!I132),'Model output'!I132,1))</f>
        <v/>
      </c>
      <c r="J133" t="str">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Not mentioned</v>
      </c>
      <c r="P133" t="str">
        <f>IF('Model output'!N132="","",'Model output'!N132)</f>
        <v>0.7 x 0.7 x 0.7</v>
      </c>
      <c r="Q133" t="str">
        <f t="shared" si="33"/>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Not mentioned</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No</v>
      </c>
      <c r="AB133" t="str">
        <f>IF(AA133&lt;&gt;"Yes","",IF(OR('Model output'!U132="",ISNUMBER(SEARCH("Not identified",'Model output'!U132))),"",'Model output'!U132))</f>
        <v/>
      </c>
      <c r="AC133" s="1" t="str">
        <f>IF(OR('Model output'!V132="", 'Model output'!V132="No", AND(ISERROR(SEARCH("Positive",'Model output'!V132)), ISNUMBER(SEARCH("Negative",'Model output'!V132))), AND(ISNUMBER(SEARCH("Uninvolved",'Model output'!V132)),NOT(ISNUMBER(SEARCH("margins involved",'Model output'!V132)))), ISNUMBER(SEARCH("None",'Model output'!V132)), ISNUMBER(SEARCH("Free",'Model output'!V132)), ISNUMBER(SEARCH("1 mm",'Model output'!V132)), ISNUMBER(SEARCH("0.1 CM",'Model output'!V132)), ISNUMBER(SEARCH("less than 0.2 mm",'Model output'!V132)), ISNUMBER(SEARCH("less than 0.5 mm",'Model output'!V132)), ISNUMBER(SEARCH("less than 1.0 mm",'Model output'!V132)), ISNUMBER(SEARCH("noted very close",'Model output'!V132)), ISNUMBER(SEARCH("abut",'Model output'!V132)), ISNUMBER(SEARCH("not mentioned",'Model output'!V132)), ISNUMBER(SEARCH("Cannot be assessed",'Model output'!V132)), ISNUMBER(SEARCH("Lymphocyte invasion - present",'Model output'!V132))), "negative", "positive")</f>
        <v>negative</v>
      </c>
      <c r="AE133" s="37"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8" t="str">
        <f t="shared" si="30"/>
        <v>1a</v>
      </c>
      <c r="AG133" s="38" t="str">
        <f t="shared" si="31"/>
        <v>0</v>
      </c>
      <c r="AH133" s="38" t="str">
        <f t="shared" si="34"/>
        <v>0</v>
      </c>
      <c r="AI133" s="44" t="str">
        <f t="shared" si="35"/>
        <v>I</v>
      </c>
      <c r="AJ133" s="41" t="s">
        <v>1079</v>
      </c>
      <c r="AK133" s="43" t="s">
        <v>695</v>
      </c>
      <c r="AL133" s="43" t="s">
        <v>1087</v>
      </c>
      <c r="AM133" s="43" t="s">
        <v>1087</v>
      </c>
      <c r="AN133" s="43" t="s">
        <v>73</v>
      </c>
      <c r="AO133" s="25">
        <f t="shared" ca="1" si="37"/>
        <v>1</v>
      </c>
      <c r="AP133" s="1">
        <f t="shared" si="38"/>
        <v>1</v>
      </c>
      <c r="AQ133" s="1">
        <f t="shared" si="39"/>
        <v>1</v>
      </c>
      <c r="AR133" s="1">
        <f t="shared" si="40"/>
        <v>1</v>
      </c>
      <c r="AS133" s="17">
        <f t="shared" si="36"/>
        <v>1</v>
      </c>
    </row>
    <row r="134" spans="1:45">
      <c r="A134" t="str">
        <f>'Model output'!A133</f>
        <v>TCGA-E8-A436</v>
      </c>
      <c r="B134" s="35">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X</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X</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f>IF(OR('Model output'!I133="",'Model output'!I133="Not answered",'Model output'!I133="Not mentioned"),"",IF(ISNUMBER('Model output'!I133),'Model output'!I133,1))</f>
        <v>0</v>
      </c>
      <c r="J134">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0</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Not mentioned</v>
      </c>
      <c r="P134" t="str">
        <f>IF('Model output'!N133="","",'Model output'!N133)</f>
        <v>2.5x2x1cm (right) and 1.5x1x1cm (left)</v>
      </c>
      <c r="Q134" t="str">
        <f t="shared" si="33"/>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Not mentioned</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No</v>
      </c>
      <c r="AB134" t="str">
        <f>IF(AA134&lt;&gt;"Yes","",IF(OR('Model output'!U133="",ISNUMBER(SEARCH("Not identified",'Model output'!U133))),"",'Model output'!U133))</f>
        <v/>
      </c>
      <c r="AC134" s="1" t="str">
        <f>IF(OR('Model output'!V133="", 'Model output'!V133="No", AND(ISERROR(SEARCH("Positive",'Model output'!V133)), ISNUMBER(SEARCH("Negative",'Model output'!V133))), AND(ISNUMBER(SEARCH("Uninvolved",'Model output'!V133)),NOT(ISNUMBER(SEARCH("margins involved",'Model output'!V133)))), ISNUMBER(SEARCH("None",'Model output'!V133)), ISNUMBER(SEARCH("Free",'Model output'!V133)), ISNUMBER(SEARCH("1 mm",'Model output'!V133)), ISNUMBER(SEARCH("0.1 CM",'Model output'!V133)), ISNUMBER(SEARCH("less than 0.2 mm",'Model output'!V133)), ISNUMBER(SEARCH("less than 0.5 mm",'Model output'!V133)), ISNUMBER(SEARCH("less than 1.0 mm",'Model output'!V133)), ISNUMBER(SEARCH("noted very close",'Model output'!V133)), ISNUMBER(SEARCH("abut",'Model output'!V133)), ISNUMBER(SEARCH("not mentioned",'Model output'!V133)), ISNUMBER(SEARCH("Cannot be assessed",'Model output'!V133)), ISNUMBER(SEARCH("Lymphocyte invasion - present",'Model output'!V133))), "negative", "positive")</f>
        <v>negative</v>
      </c>
      <c r="AE134" s="37"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8" t="str">
        <f t="shared" si="30"/>
        <v>2</v>
      </c>
      <c r="AG134" s="38" t="str">
        <f t="shared" si="31"/>
        <v>0</v>
      </c>
      <c r="AH134" s="38" t="str">
        <f t="shared" si="34"/>
        <v>0</v>
      </c>
      <c r="AI134" s="44" t="str">
        <f t="shared" si="35"/>
        <v>I</v>
      </c>
      <c r="AJ134" s="41" t="s">
        <v>1079</v>
      </c>
      <c r="AK134" s="43" t="s">
        <v>1086</v>
      </c>
      <c r="AL134" s="43" t="s">
        <v>1087</v>
      </c>
      <c r="AM134" s="43" t="s">
        <v>1087</v>
      </c>
      <c r="AN134" s="43" t="s">
        <v>73</v>
      </c>
      <c r="AO134" s="25">
        <f t="shared" ca="1" si="37"/>
        <v>1</v>
      </c>
      <c r="AP134" s="1">
        <f t="shared" si="38"/>
        <v>1</v>
      </c>
      <c r="AQ134" s="1">
        <f t="shared" si="39"/>
        <v>1</v>
      </c>
      <c r="AR134" s="1">
        <f t="shared" si="40"/>
        <v>1</v>
      </c>
      <c r="AS134" s="17">
        <f t="shared" si="36"/>
        <v>1</v>
      </c>
    </row>
    <row r="135" spans="1:45">
      <c r="A135" t="str">
        <f>'Model output'!A134</f>
        <v>TCGA-E8-A437</v>
      </c>
      <c r="B135" s="35">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 thyroid carcinoma</v>
      </c>
      <c r="O135" t="str">
        <f>IF('Model output'!M134="","",'Model output'!M134)</f>
        <v/>
      </c>
      <c r="P135" t="str">
        <f>IF('Model output'!N134="","",'Model output'!N134)</f>
        <v>1.5 cm</v>
      </c>
      <c r="Q135" t="str">
        <f t="shared" si="33"/>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No</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No</v>
      </c>
      <c r="AB135" t="str">
        <f>IF(AA135&lt;&gt;"Yes","",IF(OR('Model output'!U134="",ISNUMBER(SEARCH("Not identified",'Model output'!U134))),"",'Model output'!U134))</f>
        <v/>
      </c>
      <c r="AC135" s="1" t="str">
        <f>IF(OR('Model output'!V134="", 'Model output'!V134="No", AND(ISERROR(SEARCH("Positive",'Model output'!V134)), ISNUMBER(SEARCH("Negative",'Model output'!V134))), AND(ISNUMBER(SEARCH("Uninvolved",'Model output'!V134)),NOT(ISNUMBER(SEARCH("margins involved",'Model output'!V134)))), ISNUMBER(SEARCH("None",'Model output'!V134)), ISNUMBER(SEARCH("Free",'Model output'!V134)), ISNUMBER(SEARCH("1 mm",'Model output'!V134)), ISNUMBER(SEARCH("0.1 CM",'Model output'!V134)), ISNUMBER(SEARCH("less than 0.2 mm",'Model output'!V134)), ISNUMBER(SEARCH("less than 0.5 mm",'Model output'!V134)), ISNUMBER(SEARCH("less than 1.0 mm",'Model output'!V134)), ISNUMBER(SEARCH("noted very close",'Model output'!V134)), ISNUMBER(SEARCH("abut",'Model output'!V134)), ISNUMBER(SEARCH("not mentioned",'Model output'!V134)), ISNUMBER(SEARCH("Cannot be assessed",'Model output'!V134)), ISNUMBER(SEARCH("Lymphocyte invasion - present",'Model output'!V134))), "negative", "positive")</f>
        <v>negative</v>
      </c>
      <c r="AE135" s="37"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8" t="str">
        <f t="shared" si="30"/>
        <v>1b</v>
      </c>
      <c r="AG135" s="38" t="str">
        <f t="shared" si="31"/>
        <v>0</v>
      </c>
      <c r="AH135" s="38" t="str">
        <f t="shared" si="34"/>
        <v>0</v>
      </c>
      <c r="AI135" s="44" t="str">
        <f t="shared" si="35"/>
        <v>I</v>
      </c>
      <c r="AJ135" s="41" t="s">
        <v>1079</v>
      </c>
      <c r="AK135" s="43" t="s">
        <v>1083</v>
      </c>
      <c r="AL135" s="43" t="s">
        <v>1087</v>
      </c>
      <c r="AM135" s="43" t="s">
        <v>1087</v>
      </c>
      <c r="AN135" s="43" t="s">
        <v>73</v>
      </c>
      <c r="AO135" s="25">
        <f t="shared" ca="1" si="37"/>
        <v>1</v>
      </c>
      <c r="AP135" s="1">
        <f t="shared" si="38"/>
        <v>1</v>
      </c>
      <c r="AQ135" s="1">
        <f t="shared" si="39"/>
        <v>1</v>
      </c>
      <c r="AR135" s="1">
        <f t="shared" si="40"/>
        <v>1</v>
      </c>
      <c r="AS135" s="17">
        <f t="shared" si="36"/>
        <v>1</v>
      </c>
    </row>
    <row r="136" spans="1:45">
      <c r="A136" t="str">
        <f>'Model output'!A135</f>
        <v>TCGA-E8-A438</v>
      </c>
      <c r="B136" s="35">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 no special type.</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1" t="str">
        <f>IF(OR('Model output'!V135="", 'Model output'!V135="No", AND(ISERROR(SEARCH("Positive",'Model output'!V135)), ISNUMBER(SEARCH("Negative",'Model output'!V135))), AND(ISNUMBER(SEARCH("Uninvolved",'Model output'!V135)),NOT(ISNUMBER(SEARCH("margins involved",'Model output'!V135)))), ISNUMBER(SEARCH("None",'Model output'!V135)), ISNUMBER(SEARCH("Free",'Model output'!V135)), ISNUMBER(SEARCH("1 mm",'Model output'!V135)), ISNUMBER(SEARCH("0.1 CM",'Model output'!V135)), ISNUMBER(SEARCH("less than 0.2 mm",'Model output'!V135)), ISNUMBER(SEARCH("less than 0.5 mm",'Model output'!V135)), ISNUMBER(SEARCH("less than 1.0 mm",'Model output'!V135)), ISNUMBER(SEARCH("noted very close",'Model output'!V135)), ISNUMBER(SEARCH("abut",'Model output'!V135)), ISNUMBER(SEARCH("not mentioned",'Model output'!V135)), ISNUMBER(SEARCH("Cannot be assessed",'Model output'!V135)), ISNUMBER(SEARCH("Lymphocyte invasion - present",'Model output'!V135))), "negative", "positive")</f>
        <v>negative</v>
      </c>
      <c r="AE136" s="37"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8" t="str">
        <f t="shared" si="30"/>
        <v>2</v>
      </c>
      <c r="AG136" s="38" t="str">
        <f t="shared" si="31"/>
        <v>0</v>
      </c>
      <c r="AH136" s="38" t="str">
        <f t="shared" si="34"/>
        <v>0</v>
      </c>
      <c r="AI136" s="44" t="str">
        <f t="shared" si="35"/>
        <v>I</v>
      </c>
      <c r="AJ136" s="41" t="s">
        <v>1079</v>
      </c>
      <c r="AK136" s="43" t="s">
        <v>1086</v>
      </c>
      <c r="AL136" s="43" t="s">
        <v>1084</v>
      </c>
      <c r="AM136" s="43" t="s">
        <v>1087</v>
      </c>
      <c r="AN136" s="43" t="s">
        <v>73</v>
      </c>
      <c r="AO136" s="25">
        <f t="shared" ca="1" si="37"/>
        <v>1</v>
      </c>
      <c r="AP136" s="1">
        <f t="shared" si="38"/>
        <v>1</v>
      </c>
      <c r="AQ136" s="1">
        <f t="shared" si="39"/>
        <v>1</v>
      </c>
      <c r="AR136" s="1">
        <f t="shared" si="40"/>
        <v>1</v>
      </c>
      <c r="AS136" s="17">
        <f t="shared" si="36"/>
        <v>1</v>
      </c>
    </row>
    <row r="137" spans="1:45">
      <c r="A137" t="str">
        <f>'Model output'!A136</f>
        <v>TCGA-E8-A44K</v>
      </c>
      <c r="B137" s="35">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32"/>
        <v>positive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central</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Not mentioned</v>
      </c>
      <c r="P137" t="str">
        <f>IF('Model output'!N136="","",'Model output'!N136)</f>
        <v>2 x 1.5 x 1.5 cm</v>
      </c>
      <c r="Q137" t="str">
        <f t="shared" si="33"/>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Not mentioned</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9"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No</v>
      </c>
      <c r="AB137" t="str">
        <f>IF(AA137&lt;&gt;"Yes","",IF(OR('Model output'!U136="",ISNUMBER(SEARCH("Not identified",'Model output'!U136))),"",'Model output'!U136))</f>
        <v/>
      </c>
      <c r="AC137" s="1" t="str">
        <f>IF(OR('Model output'!V136="", 'Model output'!V136="No", AND(ISERROR(SEARCH("Positive",'Model output'!V136)), ISNUMBER(SEARCH("Negative",'Model output'!V136))), AND(ISNUMBER(SEARCH("Uninvolved",'Model output'!V136)),NOT(ISNUMBER(SEARCH("margins involved",'Model output'!V136)))), ISNUMBER(SEARCH("None",'Model output'!V136)), ISNUMBER(SEARCH("Free",'Model output'!V136)), ISNUMBER(SEARCH("1 mm",'Model output'!V136)), ISNUMBER(SEARCH("0.1 CM",'Model output'!V136)), ISNUMBER(SEARCH("less than 0.2 mm",'Model output'!V136)), ISNUMBER(SEARCH("less than 0.5 mm",'Model output'!V136)), ISNUMBER(SEARCH("less than 1.0 mm",'Model output'!V136)), ISNUMBER(SEARCH("noted very close",'Model output'!V136)), ISNUMBER(SEARCH("abut",'Model output'!V136)), ISNUMBER(SEARCH("not mentioned",'Model output'!V136)), ISNUMBER(SEARCH("Cannot be assessed",'Model output'!V136)), ISNUMBER(SEARCH("Lymphocyte invasion - present",'Model output'!V136))), "negative", "positive")</f>
        <v>negative</v>
      </c>
      <c r="AE137" s="37"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8" t="str">
        <f t="shared" si="30"/>
        <v>1b</v>
      </c>
      <c r="AG137" s="38" t="str">
        <f t="shared" si="31"/>
        <v>0</v>
      </c>
      <c r="AH137" s="38" t="str">
        <f t="shared" si="34"/>
        <v>0</v>
      </c>
      <c r="AI137" s="44" t="str">
        <f t="shared" si="35"/>
        <v>I</v>
      </c>
      <c r="AJ137" s="41" t="s">
        <v>1080</v>
      </c>
      <c r="AK137" s="43" t="s">
        <v>1083</v>
      </c>
      <c r="AL137" s="43" t="s">
        <v>1087</v>
      </c>
      <c r="AM137" s="43" t="s">
        <v>1087</v>
      </c>
      <c r="AN137" s="43" t="s">
        <v>73</v>
      </c>
      <c r="AO137" s="25">
        <f t="shared" ca="1" si="37"/>
        <v>1</v>
      </c>
      <c r="AP137" s="1">
        <f t="shared" si="38"/>
        <v>1</v>
      </c>
      <c r="AQ137" s="1">
        <f t="shared" si="39"/>
        <v>1</v>
      </c>
      <c r="AR137" s="1">
        <f t="shared" si="40"/>
        <v>1</v>
      </c>
      <c r="AS137" s="17">
        <f t="shared" si="36"/>
        <v>1</v>
      </c>
    </row>
    <row r="138" spans="1:45">
      <c r="A138" t="str">
        <f>'Model output'!A137</f>
        <v>TCGA-E8-A44M</v>
      </c>
      <c r="B138" s="35">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32"/>
        <v>positive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central</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Not mentioned</v>
      </c>
      <c r="P138" t="str">
        <f>IF('Model output'!N137="","",'Model output'!N137)</f>
        <v>1 x 0.5 cm</v>
      </c>
      <c r="Q138" t="str">
        <f t="shared" si="33"/>
        <v>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Not mentioned</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9"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No</v>
      </c>
      <c r="AB138" t="str">
        <f>IF(AA138&lt;&gt;"Yes","",IF(OR('Model output'!U137="",ISNUMBER(SEARCH("Not identified",'Model output'!U137))),"",'Model output'!U137))</f>
        <v/>
      </c>
      <c r="AC138" s="1" t="str">
        <f>IF(OR('Model output'!V137="", 'Model output'!V137="No", AND(ISERROR(SEARCH("Positive",'Model output'!V137)), ISNUMBER(SEARCH("Negative",'Model output'!V137))), AND(ISNUMBER(SEARCH("Uninvolved",'Model output'!V137)),NOT(ISNUMBER(SEARCH("margins involved",'Model output'!V137)))), ISNUMBER(SEARCH("None",'Model output'!V137)), ISNUMBER(SEARCH("Free",'Model output'!V137)), ISNUMBER(SEARCH("1 mm",'Model output'!V137)), ISNUMBER(SEARCH("0.1 CM",'Model output'!V137)), ISNUMBER(SEARCH("less than 0.2 mm",'Model output'!V137)), ISNUMBER(SEARCH("less than 0.5 mm",'Model output'!V137)), ISNUMBER(SEARCH("less than 1.0 mm",'Model output'!V137)), ISNUMBER(SEARCH("noted very close",'Model output'!V137)), ISNUMBER(SEARCH("abut",'Model output'!V137)), ISNUMBER(SEARCH("not mentioned",'Model output'!V137)), ISNUMBER(SEARCH("Cannot be assessed",'Model output'!V137)), ISNUMBER(SEARCH("Lymphocyte invasion - present",'Model output'!V137))), "negative", "positive")</f>
        <v>negative</v>
      </c>
      <c r="AE138" s="37"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8" t="str">
        <f t="shared" si="30"/>
        <v>1a</v>
      </c>
      <c r="AG138" s="38" t="str">
        <f t="shared" si="31"/>
        <v>0</v>
      </c>
      <c r="AH138" s="38" t="str">
        <f t="shared" si="34"/>
        <v>0</v>
      </c>
      <c r="AI138" s="44" t="str">
        <f t="shared" si="35"/>
        <v>I</v>
      </c>
      <c r="AJ138" s="41" t="s">
        <v>1080</v>
      </c>
      <c r="AK138" s="43" t="s">
        <v>695</v>
      </c>
      <c r="AL138" s="43" t="s">
        <v>1087</v>
      </c>
      <c r="AM138" s="43" t="s">
        <v>1087</v>
      </c>
      <c r="AN138" s="43" t="s">
        <v>73</v>
      </c>
      <c r="AO138" s="25">
        <f t="shared" ca="1" si="37"/>
        <v>1</v>
      </c>
      <c r="AP138" s="1">
        <f t="shared" si="38"/>
        <v>1</v>
      </c>
      <c r="AQ138" s="1">
        <f t="shared" si="39"/>
        <v>1</v>
      </c>
      <c r="AR138" s="1">
        <f t="shared" si="40"/>
        <v>1</v>
      </c>
      <c r="AS138" s="17">
        <f t="shared" si="36"/>
        <v>1</v>
      </c>
    </row>
    <row r="139" spans="1:45">
      <c r="A139" t="str">
        <f>'Model output'!A138</f>
        <v>TCGA-EL-A3D5</v>
      </c>
      <c r="B139" s="35">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1</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24</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1.6 cm</v>
      </c>
      <c r="L139" s="8" t="str">
        <f t="shared" si="29"/>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 Thyroid Carcinoma</v>
      </c>
      <c r="O139" t="str">
        <f>IF('Model output'!M138="","",'Model output'!M138)</f>
        <v>With Oncocytic and Follicular Components</v>
      </c>
      <c r="P139" t="str">
        <f>IF('Model output'!N138="","",'Model output'!N138)</f>
        <v>2.5 cm</v>
      </c>
      <c r="Q139" t="str">
        <f t="shared" si="33"/>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9" t="str">
        <f>IF('Model output'!S138="","",'Model output'!S138)</f>
        <v>Present, extending into fibroadipose tissue</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'Model output'!V138="No", AND(ISERROR(SEARCH("Positive",'Model output'!V138)), ISNUMBER(SEARCH("Negative",'Model output'!V138))), AND(ISNUMBER(SEARCH("Uninvolved",'Model output'!V138)),NOT(ISNUMBER(SEARCH("margins involved",'Model output'!V138)))), ISNUMBER(SEARCH("None",'Model output'!V138)), ISNUMBER(SEARCH("Free",'Model output'!V138)), ISNUMBER(SEARCH("1 mm",'Model output'!V138)), ISNUMBER(SEARCH("0.1 CM",'Model output'!V138)), ISNUMBER(SEARCH("less than 0.2 mm",'Model output'!V138)), ISNUMBER(SEARCH("less than 0.5 mm",'Model output'!V138)), ISNUMBER(SEARCH("less than 1.0 mm",'Model output'!V138)), ISNUMBER(SEARCH("noted very close",'Model output'!V138)), ISNUMBER(SEARCH("abut",'Model output'!V138)), ISNUMBER(SEARCH("not mentioned",'Model output'!V138)), ISNUMBER(SEARCH("Cannot be assessed",'Model output'!V138)), ISNUMBER(SEARCH("Lymphocyte invasion - present",'Model output'!V138))), "negative", "positive")</f>
        <v>negative</v>
      </c>
      <c r="AE139" s="37"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8" t="str">
        <f t="shared" si="30"/>
        <v>2</v>
      </c>
      <c r="AG139" s="38" t="str">
        <f t="shared" si="31"/>
        <v>1b</v>
      </c>
      <c r="AH139" s="38" t="str">
        <f t="shared" si="34"/>
        <v>0</v>
      </c>
      <c r="AI139" s="44" t="str">
        <f t="shared" si="35"/>
        <v>I</v>
      </c>
      <c r="AJ139" s="41" t="s">
        <v>1080</v>
      </c>
      <c r="AK139" s="43" t="s">
        <v>1086</v>
      </c>
      <c r="AL139" s="43" t="s">
        <v>1083</v>
      </c>
      <c r="AM139" s="43" t="s">
        <v>1087</v>
      </c>
      <c r="AN139" s="43" t="s">
        <v>73</v>
      </c>
      <c r="AO139" s="25">
        <f t="shared" ca="1" si="37"/>
        <v>1</v>
      </c>
      <c r="AP139" s="1">
        <f t="shared" si="38"/>
        <v>1</v>
      </c>
      <c r="AQ139" s="1">
        <f t="shared" si="39"/>
        <v>1</v>
      </c>
      <c r="AR139" s="1">
        <f t="shared" si="40"/>
        <v>1</v>
      </c>
      <c r="AS139" s="17">
        <f t="shared" si="36"/>
        <v>1</v>
      </c>
    </row>
    <row r="140" spans="1:45">
      <c r="A140" t="str">
        <f>'Model output'!A139</f>
        <v>TCGA-EL-A3GQ</v>
      </c>
      <c r="B140" s="35">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 Follicular Variant</v>
      </c>
      <c r="O140" t="str">
        <f>IF('Model output'!M139="","",'Model output'!M139)</f>
        <v/>
      </c>
      <c r="P140" t="str">
        <f>IF('Model output'!N139="","",'Model output'!N139)</f>
        <v>1.3 cm</v>
      </c>
      <c r="Q140" t="str">
        <f t="shared" si="33"/>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9"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'Model output'!V139="No", AND(ISERROR(SEARCH("Positive",'Model output'!V139)), ISNUMBER(SEARCH("Negative",'Model output'!V139))), AND(ISNUMBER(SEARCH("Uninvolved",'Model output'!V139)),NOT(ISNUMBER(SEARCH("margins involved",'Model output'!V139)))), ISNUMBER(SEARCH("None",'Model output'!V139)), ISNUMBER(SEARCH("Free",'Model output'!V139)), ISNUMBER(SEARCH("1 mm",'Model output'!V139)), ISNUMBER(SEARCH("0.1 CM",'Model output'!V139)), ISNUMBER(SEARCH("less than 0.2 mm",'Model output'!V139)), ISNUMBER(SEARCH("less than 0.5 mm",'Model output'!V139)), ISNUMBER(SEARCH("less than 1.0 mm",'Model output'!V139)), ISNUMBER(SEARCH("noted very close",'Model output'!V139)), ISNUMBER(SEARCH("abut",'Model output'!V139)), ISNUMBER(SEARCH("not mentioned",'Model output'!V139)), ISNUMBER(SEARCH("Cannot be assessed",'Model output'!V139)), ISNUMBER(SEARCH("Lymphocyte invasion - present",'Model output'!V139))), "negative", "positive")</f>
        <v>negative</v>
      </c>
      <c r="AE140" s="37"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8" t="str">
        <f t="shared" si="30"/>
        <v>1b</v>
      </c>
      <c r="AG140" s="38" t="str">
        <f t="shared" si="31"/>
        <v>0</v>
      </c>
      <c r="AH140" s="38" t="str">
        <f t="shared" si="34"/>
        <v>0</v>
      </c>
      <c r="AI140" s="44" t="str">
        <f t="shared" si="35"/>
        <v>I</v>
      </c>
      <c r="AJ140" s="41" t="s">
        <v>1079</v>
      </c>
      <c r="AK140" s="43" t="s">
        <v>1083</v>
      </c>
      <c r="AL140" s="43" t="s">
        <v>1084</v>
      </c>
      <c r="AM140" s="43" t="s">
        <v>1087</v>
      </c>
      <c r="AN140" s="43" t="s">
        <v>73</v>
      </c>
      <c r="AO140" s="25">
        <f t="shared" ca="1" si="37"/>
        <v>1</v>
      </c>
      <c r="AP140" s="1">
        <f t="shared" si="38"/>
        <v>1</v>
      </c>
      <c r="AQ140" s="1">
        <f t="shared" si="39"/>
        <v>1</v>
      </c>
      <c r="AR140" s="1">
        <f t="shared" si="40"/>
        <v>1</v>
      </c>
      <c r="AS140" s="17">
        <f t="shared" si="36"/>
        <v>1</v>
      </c>
    </row>
    <row r="141" spans="1:45">
      <c r="A141" t="str">
        <f>'Model output'!A140</f>
        <v>TCGA-EL-A3N2</v>
      </c>
      <c r="B141" s="35">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0</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2</v>
      </c>
      <c r="K141" t="str" cm="1">
        <f t="array" ref="K141">IF(COUNT(FIND({0,1,2,3,4,5,6,7,8,9},'Model output'!K140))&gt;0,'Model output'!K140,"")</f>
        <v>2.5cm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 Conventional Type</v>
      </c>
      <c r="O141" t="str">
        <f>IF('Model output'!M140="","",'Model output'!M140)</f>
        <v/>
      </c>
      <c r="P141" t="str">
        <f>IF('Model output'!N140="","",'Model output'!N140)</f>
        <v>3.5cm</v>
      </c>
      <c r="Q141" t="str">
        <f t="shared" si="33"/>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extending into fibroadipose tissue and abutting skeletal muscle</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9"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AND(ISNUMBER(SEARCH("Uninvolved",'Model output'!V140)),NOT(ISNUMBER(SEARCH("margins involved",'Model output'!V140)))), ISNUMBER(SEARCH("None",'Model output'!V140)), ISNUMBER(SEARCH("Free",'Model output'!V140)), ISNUMBER(SEARCH("1 mm",'Model output'!V140)), ISNUMBER(SEARCH("0.1 CM",'Model output'!V140)), ISNUMBER(SEARCH("less than 0.2 mm",'Model output'!V140)), ISNUMBER(SEARCH("less than 0.5 mm",'Model output'!V140)), ISNUMBER(SEARCH("less than 1.0 mm",'Model output'!V140)), ISNUMBER(SEARCH("noted very close",'Model output'!V140)), ISNUMBER(SEARCH("abut",'Model output'!V140)), ISNUMBER(SEARCH("not mentioned",'Model output'!V140)), ISNUMBER(SEARCH("Cannot be assessed",'Model output'!V140)), ISNUMBER(SEARCH("Lymphocyte invasion - present",'Model output'!V140))), "negative", "positive")</f>
        <v>negative</v>
      </c>
      <c r="AE141" s="37"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8" t="str">
        <f t="shared" si="30"/>
        <v>2</v>
      </c>
      <c r="AG141" s="38" t="str">
        <f t="shared" si="31"/>
        <v>1b</v>
      </c>
      <c r="AH141" s="38" t="str">
        <f t="shared" si="34"/>
        <v>0</v>
      </c>
      <c r="AI141" s="44" t="str">
        <f t="shared" si="35"/>
        <v>I</v>
      </c>
      <c r="AJ141" s="41" t="s">
        <v>1078</v>
      </c>
      <c r="AK141" s="43" t="s">
        <v>1089</v>
      </c>
      <c r="AL141" s="43" t="s">
        <v>1083</v>
      </c>
      <c r="AM141" s="43" t="s">
        <v>1087</v>
      </c>
      <c r="AN141" s="43" t="s">
        <v>73</v>
      </c>
      <c r="AO141" s="25">
        <f t="shared" ca="1" si="37"/>
        <v>0</v>
      </c>
      <c r="AP141" s="1">
        <f t="shared" si="38"/>
        <v>0</v>
      </c>
      <c r="AQ141" s="1">
        <f t="shared" si="39"/>
        <v>1</v>
      </c>
      <c r="AR141" s="1">
        <f t="shared" si="40"/>
        <v>1</v>
      </c>
      <c r="AS141" s="17">
        <f t="shared" si="36"/>
        <v>1</v>
      </c>
    </row>
    <row r="142" spans="1:45">
      <c r="A142" t="str">
        <f>'Model output'!A141</f>
        <v>TCGA-EL-A4K0</v>
      </c>
      <c r="B142" s="35">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 Thyroid Carcinoma, Conventional Type</v>
      </c>
      <c r="O142" t="str">
        <f>IF('Model output'!M141="","",'Model output'!M141)</f>
        <v/>
      </c>
      <c r="P142" t="str">
        <f>IF('Model output'!N141="","",'Model output'!N141)</f>
        <v>1.1 cm</v>
      </c>
      <c r="Q142" t="str">
        <f t="shared" si="33"/>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AND(ISNUMBER(SEARCH("Uninvolved",'Model output'!V141)),NOT(ISNUMBER(SEARCH("margins involved",'Model output'!V141)))), ISNUMBER(SEARCH("None",'Model output'!V141)), ISNUMBER(SEARCH("Free",'Model output'!V141)), ISNUMBER(SEARCH("1 mm",'Model output'!V141)), ISNUMBER(SEARCH("0.1 CM",'Model output'!V141)), ISNUMBER(SEARCH("less than 0.2 mm",'Model output'!V141)), ISNUMBER(SEARCH("less than 0.5 mm",'Model output'!V141)), ISNUMBER(SEARCH("less than 1.0 mm",'Model output'!V141)), ISNUMBER(SEARCH("noted very close",'Model output'!V141)), ISNUMBER(SEARCH("abut",'Model output'!V141)), ISNUMBER(SEARCH("not mentioned",'Model output'!V141)), ISNUMBER(SEARCH("Cannot be assessed",'Model output'!V141)), ISNUMBER(SEARCH("Lymphocyte invasion - present",'Model output'!V141))), "negative", "positive")</f>
        <v>negative</v>
      </c>
      <c r="AE142" s="37"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8" t="str">
        <f t="shared" si="30"/>
        <v>1b</v>
      </c>
      <c r="AG142" s="38" t="str">
        <f t="shared" si="31"/>
        <v>0</v>
      </c>
      <c r="AH142" s="38" t="str">
        <f t="shared" si="34"/>
        <v>0</v>
      </c>
      <c r="AI142" s="44" t="str">
        <f t="shared" si="35"/>
        <v>I</v>
      </c>
      <c r="AJ142" s="41" t="s">
        <v>1079</v>
      </c>
      <c r="AK142" s="43" t="s">
        <v>1083</v>
      </c>
      <c r="AL142" s="43" t="s">
        <v>1084</v>
      </c>
      <c r="AM142" s="43" t="s">
        <v>1087</v>
      </c>
      <c r="AN142" s="43" t="s">
        <v>73</v>
      </c>
      <c r="AO142" s="25">
        <f t="shared" ca="1" si="37"/>
        <v>1</v>
      </c>
      <c r="AP142" s="1">
        <f t="shared" si="38"/>
        <v>1</v>
      </c>
      <c r="AQ142" s="1">
        <f t="shared" si="39"/>
        <v>1</v>
      </c>
      <c r="AR142" s="1">
        <f t="shared" si="40"/>
        <v>1</v>
      </c>
      <c r="AS142" s="17">
        <f t="shared" si="36"/>
        <v>1</v>
      </c>
    </row>
    <row r="143" spans="1:45">
      <c r="A143" t="str">
        <f>'Model output'!A142</f>
        <v>TCGA-EL-A4K1</v>
      </c>
      <c r="B143" s="35">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 Thyroid Carcinoma, Conventional Type</v>
      </c>
      <c r="O143" t="str">
        <f>IF('Model output'!M142="","",'Model output'!M142)</f>
        <v/>
      </c>
      <c r="P143" t="str">
        <f>IF('Model output'!N142="","",'Model output'!N142)</f>
        <v>2.9 cm</v>
      </c>
      <c r="Q143" t="str">
        <f t="shared" si="33"/>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1" t="str">
        <f>IF(OR('Model output'!V142="", 'Model output'!V142="No", AND(ISERROR(SEARCH("Positive",'Model output'!V142)), ISNUMBER(SEARCH("Negative",'Model output'!V142))), AND(ISNUMBER(SEARCH("Uninvolved",'Model output'!V142)),NOT(ISNUMBER(SEARCH("margins involved",'Model output'!V142)))), ISNUMBER(SEARCH("None",'Model output'!V142)), ISNUMBER(SEARCH("Free",'Model output'!V142)), ISNUMBER(SEARCH("1 mm",'Model output'!V142)), ISNUMBER(SEARCH("0.1 CM",'Model output'!V142)), ISNUMBER(SEARCH("less than 0.2 mm",'Model output'!V142)), ISNUMBER(SEARCH("less than 0.5 mm",'Model output'!V142)), ISNUMBER(SEARCH("less than 1.0 mm",'Model output'!V142)), ISNUMBER(SEARCH("noted very close",'Model output'!V142)), ISNUMBER(SEARCH("abut",'Model output'!V142)), ISNUMBER(SEARCH("not mentioned",'Model output'!V142)), ISNUMBER(SEARCH("Cannot be assessed",'Model output'!V142)), ISNUMBER(SEARCH("Lymphocyte invasion - present",'Model output'!V142))), "negative", "positive")</f>
        <v>negative</v>
      </c>
      <c r="AE143" s="37"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38" t="str">
        <f t="shared" si="30"/>
        <v>2</v>
      </c>
      <c r="AG143" s="38" t="str">
        <f t="shared" si="31"/>
        <v>1a</v>
      </c>
      <c r="AH143" s="38" t="str">
        <f t="shared" si="34"/>
        <v>0</v>
      </c>
      <c r="AI143" s="44" t="str">
        <f t="shared" si="35"/>
        <v>II</v>
      </c>
      <c r="AJ143" s="41" t="s">
        <v>1078</v>
      </c>
      <c r="AK143" s="43" t="s">
        <v>1082</v>
      </c>
      <c r="AL143" s="43" t="s">
        <v>695</v>
      </c>
      <c r="AM143" s="43" t="s">
        <v>1087</v>
      </c>
      <c r="AN143" s="43" t="s">
        <v>1085</v>
      </c>
      <c r="AO143" s="25">
        <f t="shared" ca="1" si="37"/>
        <v>0</v>
      </c>
      <c r="AP143" s="1">
        <f t="shared" si="38"/>
        <v>0</v>
      </c>
      <c r="AQ143" s="1">
        <f t="shared" si="39"/>
        <v>1</v>
      </c>
      <c r="AR143" s="1">
        <f t="shared" si="40"/>
        <v>1</v>
      </c>
      <c r="AS143" s="17">
        <f t="shared" si="36"/>
        <v>1</v>
      </c>
    </row>
    <row r="144" spans="1:45">
      <c r="A144" t="str">
        <f>'Model output'!A143</f>
        <v>TCGA-EL-A4K2</v>
      </c>
      <c r="B144" s="35">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 Thyroid Carcinoma, Conventional Type</v>
      </c>
      <c r="O144" t="str">
        <f>IF('Model output'!M143="","",'Model output'!M143)</f>
        <v/>
      </c>
      <c r="P144" t="str">
        <f>IF('Model output'!N143="","",'Model output'!N143)</f>
        <v>1.8 cm</v>
      </c>
      <c r="Q144" t="str">
        <f t="shared" si="33"/>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'Model output'!V143="No", AND(ISERROR(SEARCH("Positive",'Model output'!V143)), ISNUMBER(SEARCH("Negative",'Model output'!V143))), AND(ISNUMBER(SEARCH("Uninvolved",'Model output'!V143)),NOT(ISNUMBER(SEARCH("margins involved",'Model output'!V143)))), ISNUMBER(SEARCH("None",'Model output'!V143)), ISNUMBER(SEARCH("Free",'Model output'!V143)), ISNUMBER(SEARCH("1 mm",'Model output'!V143)), ISNUMBER(SEARCH("0.1 CM",'Model output'!V143)), ISNUMBER(SEARCH("less than 0.2 mm",'Model output'!V143)), ISNUMBER(SEARCH("less than 0.5 mm",'Model output'!V143)), ISNUMBER(SEARCH("less than 1.0 mm",'Model output'!V143)), ISNUMBER(SEARCH("noted very close",'Model output'!V143)), ISNUMBER(SEARCH("abut",'Model output'!V143)), ISNUMBER(SEARCH("not mentioned",'Model output'!V143)), ISNUMBER(SEARCH("Cannot be assessed",'Model output'!V143)), ISNUMBER(SEARCH("Lymphocyte invasion - present",'Model output'!V143))), "negative", "positive")</f>
        <v>negative</v>
      </c>
      <c r="AE144" s="37"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8" t="str">
        <f t="shared" si="30"/>
        <v>1b</v>
      </c>
      <c r="AG144" s="38" t="str">
        <f t="shared" si="31"/>
        <v>0</v>
      </c>
      <c r="AH144" s="38" t="str">
        <f t="shared" si="34"/>
        <v>0</v>
      </c>
      <c r="AI144" s="44" t="str">
        <f t="shared" si="35"/>
        <v>I</v>
      </c>
      <c r="AJ144" s="41" t="s">
        <v>1079</v>
      </c>
      <c r="AK144" s="43" t="s">
        <v>1083</v>
      </c>
      <c r="AL144" s="43" t="s">
        <v>1084</v>
      </c>
      <c r="AM144" s="43" t="s">
        <v>1087</v>
      </c>
      <c r="AN144" s="43" t="s">
        <v>73</v>
      </c>
      <c r="AO144" s="25">
        <f t="shared" ca="1" si="37"/>
        <v>1</v>
      </c>
      <c r="AP144" s="1">
        <f t="shared" si="38"/>
        <v>1</v>
      </c>
      <c r="AQ144" s="1">
        <f t="shared" si="39"/>
        <v>1</v>
      </c>
      <c r="AR144" s="1">
        <f t="shared" si="40"/>
        <v>1</v>
      </c>
      <c r="AS144" s="17">
        <f t="shared" si="36"/>
        <v>1</v>
      </c>
    </row>
    <row r="145" spans="1:45">
      <c r="A145" t="str">
        <f>'Model output'!A144</f>
        <v>TCGA-EL-A4K4</v>
      </c>
      <c r="B145" s="35">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central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15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5 cm</v>
      </c>
      <c r="L145" s="8" t="str">
        <f t="shared" si="29"/>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 Thyroid Carcinoma, Conventional Type</v>
      </c>
      <c r="O145" t="str">
        <f>IF('Model output'!M144="","",'Model output'!M144)</f>
        <v/>
      </c>
      <c r="P145" t="str">
        <f>IF('Model output'!N144="","",'Model output'!N144)</f>
        <v>4.4 cm</v>
      </c>
      <c r="Q145" t="str">
        <f t="shared" si="33"/>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Not specified</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9"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AND(ISNUMBER(SEARCH("Uninvolved",'Model output'!V144)),NOT(ISNUMBER(SEARCH("margins involved",'Model output'!V144)))), ISNUMBER(SEARCH("None",'Model output'!V144)), ISNUMBER(SEARCH("Free",'Model output'!V144)), ISNUMBER(SEARCH("1 mm",'Model output'!V144)), ISNUMBER(SEARCH("0.1 CM",'Model output'!V144)), ISNUMBER(SEARCH("less than 0.2 mm",'Model output'!V144)), ISNUMBER(SEARCH("less than 0.5 mm",'Model output'!V144)), ISNUMBER(SEARCH("less than 1.0 mm",'Model output'!V144)), ISNUMBER(SEARCH("noted very close",'Model output'!V144)), ISNUMBER(SEARCH("abut",'Model output'!V144)), ISNUMBER(SEARCH("not mentioned",'Model output'!V144)), ISNUMBER(SEARCH("Cannot be assessed",'Model output'!V144)), ISNUMBER(SEARCH("Lymphocyte invasion - present",'Model output'!V144))), "negative", "positive")</f>
        <v>positive</v>
      </c>
      <c r="AE145" s="37"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8" t="str">
        <f t="shared" si="30"/>
        <v>3b</v>
      </c>
      <c r="AG145" s="38" t="str">
        <f t="shared" si="31"/>
        <v>1a</v>
      </c>
      <c r="AH145" s="38" t="str">
        <f t="shared" si="34"/>
        <v>0</v>
      </c>
      <c r="AI145" s="44" t="str">
        <f t="shared" si="35"/>
        <v>I</v>
      </c>
      <c r="AJ145" s="41" t="s">
        <v>1078</v>
      </c>
      <c r="AK145" s="43" t="s">
        <v>1082</v>
      </c>
      <c r="AL145" s="43" t="s">
        <v>1083</v>
      </c>
      <c r="AM145" s="43" t="s">
        <v>1087</v>
      </c>
      <c r="AN145" s="43" t="s">
        <v>73</v>
      </c>
      <c r="AO145" s="25">
        <f t="shared" si="37"/>
        <v>1</v>
      </c>
      <c r="AP145" s="1">
        <f t="shared" si="38"/>
        <v>1</v>
      </c>
      <c r="AQ145" s="1">
        <f t="shared" si="39"/>
        <v>0</v>
      </c>
      <c r="AR145" s="1">
        <f t="shared" si="40"/>
        <v>1</v>
      </c>
      <c r="AS145" s="17">
        <f t="shared" si="36"/>
        <v>1</v>
      </c>
    </row>
    <row r="146" spans="1:45">
      <c r="A146" t="str">
        <f>'Model output'!A145</f>
        <v>TCGA-EL-A4K6</v>
      </c>
      <c r="B146" s="35">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1.4 cm</v>
      </c>
      <c r="L146" s="8" t="str">
        <f t="shared" si="29"/>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Thyroid Carcinoma</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AND(ISNUMBER(SEARCH("Uninvolved",'Model output'!V145)),NOT(ISNUMBER(SEARCH("margins involved",'Model output'!V145)))), ISNUMBER(SEARCH("None",'Model output'!V145)), ISNUMBER(SEARCH("Free",'Model output'!V145)), ISNUMBER(SEARCH("1 mm",'Model output'!V145)), ISNUMBER(SEARCH("0.1 CM",'Model output'!V145)), ISNUMBER(SEARCH("less than 0.2 mm",'Model output'!V145)), ISNUMBER(SEARCH("less than 0.5 mm",'Model output'!V145)), ISNUMBER(SEARCH("less than 1.0 mm",'Model output'!V145)), ISNUMBER(SEARCH("noted very close",'Model output'!V145)), ISNUMBER(SEARCH("abut",'Model output'!V145)), ISNUMBER(SEARCH("not mentioned",'Model output'!V145)), ISNUMBER(SEARCH("Cannot be assessed",'Model output'!V145)), ISNUMBER(SEARCH("Lymphocyte invasion - present",'Model output'!V145))), "negative", "positive")</f>
        <v>negative</v>
      </c>
      <c r="AE146" s="37"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8" t="str">
        <f t="shared" si="30"/>
        <v>3a</v>
      </c>
      <c r="AG146" s="38" t="str">
        <f t="shared" si="31"/>
        <v>1a</v>
      </c>
      <c r="AH146" s="38" t="str">
        <f t="shared" si="34"/>
        <v>0</v>
      </c>
      <c r="AI146" s="44" t="str">
        <f t="shared" si="35"/>
        <v>II</v>
      </c>
      <c r="AJ146" s="41" t="s">
        <v>1080</v>
      </c>
      <c r="AK146" s="43" t="s">
        <v>1088</v>
      </c>
      <c r="AL146" s="43" t="s">
        <v>695</v>
      </c>
      <c r="AM146" s="43" t="s">
        <v>1087</v>
      </c>
      <c r="AN146" s="43" t="s">
        <v>1085</v>
      </c>
      <c r="AO146" s="25">
        <f t="shared" ca="1" si="37"/>
        <v>1</v>
      </c>
      <c r="AP146" s="1">
        <f t="shared" si="38"/>
        <v>1</v>
      </c>
      <c r="AQ146" s="1">
        <f t="shared" si="39"/>
        <v>1</v>
      </c>
      <c r="AR146" s="1">
        <f t="shared" si="40"/>
        <v>1</v>
      </c>
      <c r="AS146" s="17">
        <f t="shared" si="36"/>
        <v>1</v>
      </c>
    </row>
    <row r="147" spans="1:45">
      <c r="A147" t="str">
        <f>'Model output'!A146</f>
        <v>TCGA-EL-A4K9</v>
      </c>
      <c r="B147" s="35">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0</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12</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 Thyroid Carcinoma, Conventional Type</v>
      </c>
      <c r="O147" t="str">
        <f>IF('Model output'!M146="","",'Model output'!M146)</f>
        <v/>
      </c>
      <c r="P147" t="str">
        <f>IF('Model output'!N146="","",'Model output'!N146)</f>
        <v>1.5 cm</v>
      </c>
      <c r="Q147" t="str">
        <f t="shared" si="33"/>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19"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'Model output'!V146="No", AND(ISERROR(SEARCH("Positive",'Model output'!V146)), ISNUMBER(SEARCH("Negative",'Model output'!V146))), AND(ISNUMBER(SEARCH("Uninvolved",'Model output'!V146)),NOT(ISNUMBER(SEARCH("margins involved",'Model output'!V146)))), ISNUMBER(SEARCH("None",'Model output'!V146)), ISNUMBER(SEARCH("Free",'Model output'!V146)), ISNUMBER(SEARCH("1 mm",'Model output'!V146)), ISNUMBER(SEARCH("0.1 CM",'Model output'!V146)), ISNUMBER(SEARCH("less than 0.2 mm",'Model output'!V146)), ISNUMBER(SEARCH("less than 0.5 mm",'Model output'!V146)), ISNUMBER(SEARCH("less than 1.0 mm",'Model output'!V146)), ISNUMBER(SEARCH("noted very close",'Model output'!V146)), ISNUMBER(SEARCH("abut",'Model output'!V146)), ISNUMBER(SEARCH("not mentioned",'Model output'!V146)), ISNUMBER(SEARCH("Cannot be assessed",'Model output'!V146)), ISNUMBER(SEARCH("Lymphocyte invasion - present",'Model output'!V146))), "negative", "positive")</f>
        <v>negative</v>
      </c>
      <c r="AE147" s="37"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8" t="str">
        <f t="shared" si="30"/>
        <v>1b</v>
      </c>
      <c r="AG147" s="38" t="str">
        <f t="shared" si="31"/>
        <v>0</v>
      </c>
      <c r="AH147" s="38" t="str">
        <f t="shared" si="34"/>
        <v>0</v>
      </c>
      <c r="AI147" s="44" t="str">
        <f t="shared" si="35"/>
        <v>I</v>
      </c>
      <c r="AJ147" s="41" t="s">
        <v>1080</v>
      </c>
      <c r="AK147" s="43" t="s">
        <v>1083</v>
      </c>
      <c r="AL147" s="43" t="s">
        <v>1087</v>
      </c>
      <c r="AM147" s="43" t="s">
        <v>1087</v>
      </c>
      <c r="AN147" s="43" t="s">
        <v>73</v>
      </c>
      <c r="AO147" s="25">
        <f t="shared" ca="1" si="37"/>
        <v>1</v>
      </c>
      <c r="AP147" s="1">
        <f t="shared" si="38"/>
        <v>1</v>
      </c>
      <c r="AQ147" s="1">
        <f t="shared" si="39"/>
        <v>1</v>
      </c>
      <c r="AR147" s="1">
        <f t="shared" si="40"/>
        <v>1</v>
      </c>
      <c r="AS147" s="17">
        <f t="shared" si="36"/>
        <v>1</v>
      </c>
    </row>
    <row r="148" spans="1:45">
      <c r="A148" t="str">
        <f>'Model output'!A147</f>
        <v>TCGA-EL-A4KD</v>
      </c>
      <c r="B148" s="35">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2.5 cm</v>
      </c>
      <c r="L148" s="8" t="str">
        <f t="shared" si="29"/>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 Thyroid Carcinoma</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9" t="str">
        <f>IF('Model output'!S147="","",'Model output'!S147)</f>
        <v>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'Model output'!V147="No", AND(ISERROR(SEARCH("Positive",'Model output'!V147)), ISNUMBER(SEARCH("Negative",'Model output'!V147))), AND(ISNUMBER(SEARCH("Uninvolved",'Model output'!V147)),NOT(ISNUMBER(SEARCH("margins involved",'Model output'!V147)))), ISNUMBER(SEARCH("None",'Model output'!V147)), ISNUMBER(SEARCH("Free",'Model output'!V147)), ISNUMBER(SEARCH("1 mm",'Model output'!V147)), ISNUMBER(SEARCH("0.1 CM",'Model output'!V147)), ISNUMBER(SEARCH("less than 0.2 mm",'Model output'!V147)), ISNUMBER(SEARCH("less than 0.5 mm",'Model output'!V147)), ISNUMBER(SEARCH("less than 1.0 mm",'Model output'!V147)), ISNUMBER(SEARCH("noted very close",'Model output'!V147)), ISNUMBER(SEARCH("abut",'Model output'!V147)), ISNUMBER(SEARCH("not mentioned",'Model output'!V147)), ISNUMBER(SEARCH("Cannot be assessed",'Model output'!V147)), ISNUMBER(SEARCH("Lymphocyte invasion - present",'Model output'!V147))), "negative", "positive")</f>
        <v>negative</v>
      </c>
      <c r="AE148" s="37"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8" t="str">
        <f t="shared" si="30"/>
        <v>3a</v>
      </c>
      <c r="AG148" s="38" t="str">
        <f t="shared" si="31"/>
        <v>1a</v>
      </c>
      <c r="AH148" s="38" t="str">
        <f t="shared" si="34"/>
        <v>0</v>
      </c>
      <c r="AI148" s="44" t="str">
        <f t="shared" si="35"/>
        <v>I</v>
      </c>
      <c r="AJ148" s="41" t="s">
        <v>1080</v>
      </c>
      <c r="AK148" s="43" t="s">
        <v>1088</v>
      </c>
      <c r="AL148" s="43" t="s">
        <v>695</v>
      </c>
      <c r="AM148" s="43" t="s">
        <v>1087</v>
      </c>
      <c r="AN148" s="43" t="s">
        <v>73</v>
      </c>
      <c r="AO148" s="25">
        <f t="shared" ca="1" si="37"/>
        <v>1</v>
      </c>
      <c r="AP148" s="1">
        <f t="shared" si="38"/>
        <v>1</v>
      </c>
      <c r="AQ148" s="1">
        <f t="shared" si="39"/>
        <v>1</v>
      </c>
      <c r="AR148" s="1">
        <f t="shared" si="40"/>
        <v>1</v>
      </c>
      <c r="AS148" s="17">
        <f t="shared" si="36"/>
        <v>1</v>
      </c>
    </row>
    <row r="149" spans="1:45">
      <c r="A149" t="str">
        <f>'Model output'!A148</f>
        <v>TCGA-EL-A4KG</v>
      </c>
      <c r="B149" s="35">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positive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9</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1</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 Thyroid Carcinoma, Conventional Type</v>
      </c>
      <c r="O149" t="str">
        <f>IF('Model output'!M148="","",'Model output'!M148)</f>
        <v/>
      </c>
      <c r="P149" t="str">
        <f>IF('Model output'!N148="","",'Model output'!N148)</f>
        <v>2.0 x 1.5 x 1.0 cm</v>
      </c>
      <c r="Q149" t="str">
        <f t="shared" si="33"/>
        <v>2.0,1.5,1.0cm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9"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AND(ISNUMBER(SEARCH("Uninvolved",'Model output'!V148)),NOT(ISNUMBER(SEARCH("margins involved",'Model output'!V148)))), ISNUMBER(SEARCH("None",'Model output'!V148)), ISNUMBER(SEARCH("Free",'Model output'!V148)), ISNUMBER(SEARCH("1 mm",'Model output'!V148)), ISNUMBER(SEARCH("0.1 CM",'Model output'!V148)), ISNUMBER(SEARCH("less than 0.2 mm",'Model output'!V148)), ISNUMBER(SEARCH("less than 0.5 mm",'Model output'!V148)), ISNUMBER(SEARCH("less than 1.0 mm",'Model output'!V148)), ISNUMBER(SEARCH("noted very close",'Model output'!V148)), ISNUMBER(SEARCH("abut",'Model output'!V148)), ISNUMBER(SEARCH("not mentioned",'Model output'!V148)), ISNUMBER(SEARCH("Cannot be assessed",'Model output'!V148)), ISNUMBER(SEARCH("Lymphocyte invasion - present",'Model output'!V148))), "negative", "positive")</f>
        <v>negative</v>
      </c>
      <c r="AE149" s="37"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8" t="str">
        <f t="shared" si="30"/>
        <v>1b</v>
      </c>
      <c r="AG149" s="38" t="str">
        <f t="shared" si="31"/>
        <v>1a</v>
      </c>
      <c r="AH149" s="38" t="str">
        <f t="shared" si="34"/>
        <v>0</v>
      </c>
      <c r="AI149" s="44" t="str">
        <f t="shared" si="35"/>
        <v>I</v>
      </c>
      <c r="AJ149" s="41" t="s">
        <v>1080</v>
      </c>
      <c r="AK149" s="43" t="s">
        <v>1083</v>
      </c>
      <c r="AL149" s="43" t="s">
        <v>1084</v>
      </c>
      <c r="AM149" s="43" t="s">
        <v>1087</v>
      </c>
      <c r="AN149" s="43" t="s">
        <v>73</v>
      </c>
      <c r="AO149" s="25">
        <f t="shared" ca="1" si="37"/>
        <v>1</v>
      </c>
      <c r="AP149" s="1">
        <f t="shared" si="38"/>
        <v>1</v>
      </c>
      <c r="AQ149" s="1">
        <f t="shared" si="39"/>
        <v>0</v>
      </c>
      <c r="AR149" s="1">
        <f t="shared" si="40"/>
        <v>1</v>
      </c>
      <c r="AS149" s="17">
        <f t="shared" si="36"/>
        <v>1</v>
      </c>
    </row>
    <row r="150" spans="1:45">
      <c r="A150" t="str">
        <f>'Model output'!A149</f>
        <v>TCGA-EL-A4KH</v>
      </c>
      <c r="B150" s="35">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 Thyroid Carcinoma</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'Model output'!V149="No", AND(ISERROR(SEARCH("Positive",'Model output'!V149)), ISNUMBER(SEARCH("Negative",'Model output'!V149))), AND(ISNUMBER(SEARCH("Uninvolved",'Model output'!V149)),NOT(ISNUMBER(SEARCH("margins involved",'Model output'!V149)))), ISNUMBER(SEARCH("None",'Model output'!V149)), ISNUMBER(SEARCH("Free",'Model output'!V149)), ISNUMBER(SEARCH("1 mm",'Model output'!V149)), ISNUMBER(SEARCH("0.1 CM",'Model output'!V149)), ISNUMBER(SEARCH("less than 0.2 mm",'Model output'!V149)), ISNUMBER(SEARCH("less than 0.5 mm",'Model output'!V149)), ISNUMBER(SEARCH("less than 1.0 mm",'Model output'!V149)), ISNUMBER(SEARCH("noted very close",'Model output'!V149)), ISNUMBER(SEARCH("abut",'Model output'!V149)), ISNUMBER(SEARCH("not mentioned",'Model output'!V149)), ISNUMBER(SEARCH("Cannot be assessed",'Model output'!V149)), ISNUMBER(SEARCH("Lymphocyte invasion - present",'Model output'!V149))), "negative", "positive")</f>
        <v>negative</v>
      </c>
      <c r="AE150" s="37"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8" t="str">
        <f t="shared" si="30"/>
        <v>2</v>
      </c>
      <c r="AG150" s="38" t="str">
        <f t="shared" si="31"/>
        <v>0</v>
      </c>
      <c r="AH150" s="38" t="str">
        <f t="shared" si="34"/>
        <v>0</v>
      </c>
      <c r="AI150" s="44" t="str">
        <f t="shared" si="35"/>
        <v>I</v>
      </c>
      <c r="AJ150" s="41" t="s">
        <v>1079</v>
      </c>
      <c r="AK150" s="43" t="s">
        <v>1086</v>
      </c>
      <c r="AL150" s="43" t="s">
        <v>1087</v>
      </c>
      <c r="AM150" s="43" t="s">
        <v>1087</v>
      </c>
      <c r="AN150" s="43" t="s">
        <v>73</v>
      </c>
      <c r="AO150" s="25">
        <f t="shared" ca="1" si="37"/>
        <v>1</v>
      </c>
      <c r="AP150" s="1">
        <f t="shared" si="38"/>
        <v>1</v>
      </c>
      <c r="AQ150" s="1">
        <f t="shared" si="39"/>
        <v>1</v>
      </c>
      <c r="AR150" s="1">
        <f t="shared" si="40"/>
        <v>1</v>
      </c>
      <c r="AS150" s="17">
        <f t="shared" si="36"/>
        <v>1</v>
      </c>
    </row>
    <row r="151" spans="1:45">
      <c r="A151" t="str">
        <f>'Model output'!A150</f>
        <v>TCGA-EL-A4KI</v>
      </c>
      <c r="B151" s="35">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 Thyroid Carcinoma</v>
      </c>
      <c r="O151" t="str">
        <f>IF('Model output'!M150="","",'Model output'!M150)</f>
        <v>With higher-grade insular areas and necrosis</v>
      </c>
      <c r="P151" t="str">
        <f>IF('Model output'!N150="","",'Model output'!N150)</f>
        <v>3.4 cm</v>
      </c>
      <c r="Q151" t="str">
        <f t="shared" si="33"/>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favor into fibrous tissue</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9" t="str">
        <f>IF('Model output'!S150="","",'Model output'!S150)</f>
        <v>Yes</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'Model output'!V150="No", AND(ISERROR(SEARCH("Positive",'Model output'!V150)), ISNUMBER(SEARCH("Negative",'Model output'!V150))), AND(ISNUMBER(SEARCH("Uninvolved",'Model output'!V150)),NOT(ISNUMBER(SEARCH("margins involved",'Model output'!V150)))), ISNUMBER(SEARCH("None",'Model output'!V150)), ISNUMBER(SEARCH("Free",'Model output'!V150)), ISNUMBER(SEARCH("1 mm",'Model output'!V150)), ISNUMBER(SEARCH("0.1 CM",'Model output'!V150)), ISNUMBER(SEARCH("less than 0.2 mm",'Model output'!V150)), ISNUMBER(SEARCH("less than 0.5 mm",'Model output'!V150)), ISNUMBER(SEARCH("less than 1.0 mm",'Model output'!V150)), ISNUMBER(SEARCH("noted very close",'Model output'!V150)), ISNUMBER(SEARCH("abut",'Model output'!V150)), ISNUMBER(SEARCH("not mentioned",'Model output'!V150)), ISNUMBER(SEARCH("Cannot be assessed",'Model output'!V150)), ISNUMBER(SEARCH("Lymphocyte invasion - present",'Model output'!V150))), "negative", "positive")</f>
        <v>negative</v>
      </c>
      <c r="AE151" s="37"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8" t="str">
        <f t="shared" si="30"/>
        <v>2</v>
      </c>
      <c r="AG151" s="38" t="str">
        <f t="shared" si="31"/>
        <v>0</v>
      </c>
      <c r="AH151" s="38" t="str">
        <f t="shared" si="34"/>
        <v>0</v>
      </c>
      <c r="AI151" s="44" t="str">
        <f t="shared" si="35"/>
        <v>I</v>
      </c>
      <c r="AJ151" s="41" t="s">
        <v>1080</v>
      </c>
      <c r="AK151" s="43" t="s">
        <v>1086</v>
      </c>
      <c r="AL151" s="43" t="s">
        <v>1084</v>
      </c>
      <c r="AM151" s="43" t="s">
        <v>1087</v>
      </c>
      <c r="AN151" s="43" t="s">
        <v>73</v>
      </c>
      <c r="AO151" s="25">
        <f t="shared" ca="1" si="37"/>
        <v>1</v>
      </c>
      <c r="AP151" s="1">
        <f t="shared" si="38"/>
        <v>1</v>
      </c>
      <c r="AQ151" s="1">
        <f t="shared" si="39"/>
        <v>1</v>
      </c>
      <c r="AR151" s="1">
        <f t="shared" si="40"/>
        <v>1</v>
      </c>
      <c r="AS151" s="17">
        <f t="shared" si="36"/>
        <v>1</v>
      </c>
    </row>
    <row r="152" spans="1:45">
      <c r="A152" t="str">
        <f>'Model output'!A151</f>
        <v>TCGA-EM-A1CU</v>
      </c>
      <c r="B152" s="35">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lateral</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t="str">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
      </c>
      <c r="K152" t="str" cm="1">
        <f t="array" ref="K152">IF(COUNT(FIND({0,1,2,3,4,5,6,7,8,9},'Model output'!K151))&gt;0,'Model output'!K151,"")</f>
        <v/>
      </c>
      <c r="L152" s="8" t="str">
        <f t="shared" si="29"/>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33"/>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Yes</v>
      </c>
      <c r="AB152" t="str">
        <f>IF(AA152&lt;&gt;"Yes","",IF(OR('Model output'!U151="",ISNUMBER(SEARCH("Not identified",'Model output'!U151))),"",'Model output'!U151))</f>
        <v/>
      </c>
      <c r="AC152" s="1" t="str">
        <f>IF(OR('Model output'!V151="", 'Model output'!V151="No", AND(ISERROR(SEARCH("Positive",'Model output'!V151)), ISNUMBER(SEARCH("Negative",'Model output'!V151))), AND(ISNUMBER(SEARCH("Uninvolved",'Model output'!V151)),NOT(ISNUMBER(SEARCH("margins involved",'Model output'!V151)))), ISNUMBER(SEARCH("None",'Model output'!V151)), ISNUMBER(SEARCH("Free",'Model output'!V151)), ISNUMBER(SEARCH("1 mm",'Model output'!V151)), ISNUMBER(SEARCH("0.1 CM",'Model output'!V151)), ISNUMBER(SEARCH("less than 0.2 mm",'Model output'!V151)), ISNUMBER(SEARCH("less than 0.5 mm",'Model output'!V151)), ISNUMBER(SEARCH("less than 1.0 mm",'Model output'!V151)), ISNUMBER(SEARCH("noted very close",'Model output'!V151)), ISNUMBER(SEARCH("abut",'Model output'!V151)), ISNUMBER(SEARCH("not mentioned",'Model output'!V151)), ISNUMBER(SEARCH("Cannot be assessed",'Model output'!V151)), ISNUMBER(SEARCH("Lymphocyte invasion - present",'Model output'!V151))), "negative", "positive")</f>
        <v>negative</v>
      </c>
      <c r="AE152" s="37"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intermediate</v>
      </c>
      <c r="AF152" s="38" t="str">
        <f t="shared" si="30"/>
        <v>3a</v>
      </c>
      <c r="AG152" s="38" t="str">
        <f t="shared" si="31"/>
        <v>0</v>
      </c>
      <c r="AH152" s="38" t="str">
        <f t="shared" si="34"/>
        <v>0</v>
      </c>
      <c r="AI152" s="44" t="str">
        <f t="shared" si="35"/>
        <v>I</v>
      </c>
      <c r="AJ152" s="41" t="s">
        <v>1079</v>
      </c>
      <c r="AK152" s="43" t="s">
        <v>1088</v>
      </c>
      <c r="AL152" s="43" t="s">
        <v>695</v>
      </c>
      <c r="AM152" s="43" t="s">
        <v>1087</v>
      </c>
      <c r="AN152" s="43" t="s">
        <v>73</v>
      </c>
      <c r="AO152" s="25">
        <f t="shared" ca="1" si="37"/>
        <v>0</v>
      </c>
      <c r="AP152" s="1">
        <f t="shared" si="38"/>
        <v>1</v>
      </c>
      <c r="AQ152" s="1">
        <f t="shared" si="39"/>
        <v>0</v>
      </c>
      <c r="AR152" s="1">
        <f t="shared" si="40"/>
        <v>1</v>
      </c>
      <c r="AS152" s="17">
        <f t="shared" si="36"/>
        <v>1</v>
      </c>
    </row>
    <row r="153" spans="1:45">
      <c r="A153" t="str">
        <f>'Model output'!A152</f>
        <v>TCGA-EM-A1CV</v>
      </c>
      <c r="B153" s="35">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
      </c>
      <c r="P153" t="str">
        <f>IF('Model output'!N152="","",'Model output'!N152)</f>
        <v>1.1cm</v>
      </c>
      <c r="Q153" t="str">
        <f t="shared" si="33"/>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'Model output'!V152="No", AND(ISERROR(SEARCH("Positive",'Model output'!V152)), ISNUMBER(SEARCH("Negative",'Model output'!V152))), AND(ISNUMBER(SEARCH("Uninvolved",'Model output'!V152)),NOT(ISNUMBER(SEARCH("margins involved",'Model output'!V152)))), ISNUMBER(SEARCH("None",'Model output'!V152)), ISNUMBER(SEARCH("Free",'Model output'!V152)), ISNUMBER(SEARCH("1 mm",'Model output'!V152)), ISNUMBER(SEARCH("0.1 CM",'Model output'!V152)), ISNUMBER(SEARCH("less than 0.2 mm",'Model output'!V152)), ISNUMBER(SEARCH("less than 0.5 mm",'Model output'!V152)), ISNUMBER(SEARCH("less than 1.0 mm",'Model output'!V152)), ISNUMBER(SEARCH("noted very close",'Model output'!V152)), ISNUMBER(SEARCH("abut",'Model output'!V152)), ISNUMBER(SEARCH("not mentioned",'Model output'!V152)), ISNUMBER(SEARCH("Cannot be assessed",'Model output'!V152)), ISNUMBER(SEARCH("Lymphocyte invasion - present",'Model output'!V152))), "negative", "positive")</f>
        <v>negative</v>
      </c>
      <c r="AE153" s="37"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8" t="str">
        <f t="shared" si="30"/>
        <v>1b</v>
      </c>
      <c r="AG153" s="38" t="str">
        <f t="shared" si="31"/>
        <v>0</v>
      </c>
      <c r="AH153" s="38" t="str">
        <f t="shared" si="34"/>
        <v>0</v>
      </c>
      <c r="AI153" s="44" t="str">
        <f t="shared" si="35"/>
        <v>I</v>
      </c>
      <c r="AJ153" s="41" t="s">
        <v>1079</v>
      </c>
      <c r="AK153" s="43" t="s">
        <v>1083</v>
      </c>
      <c r="AL153" s="43" t="s">
        <v>1084</v>
      </c>
      <c r="AM153" s="43" t="s">
        <v>1087</v>
      </c>
      <c r="AN153" s="43" t="s">
        <v>73</v>
      </c>
      <c r="AO153" s="25">
        <f t="shared" ca="1" si="37"/>
        <v>1</v>
      </c>
      <c r="AP153" s="1">
        <f t="shared" si="38"/>
        <v>1</v>
      </c>
      <c r="AQ153" s="1">
        <f t="shared" si="39"/>
        <v>1</v>
      </c>
      <c r="AR153" s="1">
        <f t="shared" si="40"/>
        <v>1</v>
      </c>
      <c r="AS153" s="17">
        <f t="shared" si="36"/>
        <v>1</v>
      </c>
    </row>
    <row r="154" spans="1:45">
      <c r="A154" t="str">
        <f>'Model output'!A153</f>
        <v>TCGA-EM-A1CW</v>
      </c>
      <c r="B154" s="35">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3"/>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AND(ISNUMBER(SEARCH("Uninvolved",'Model output'!V153)),NOT(ISNUMBER(SEARCH("margins involved",'Model output'!V153)))), ISNUMBER(SEARCH("None",'Model output'!V153)), ISNUMBER(SEARCH("Free",'Model output'!V153)), ISNUMBER(SEARCH("1 mm",'Model output'!V153)), ISNUMBER(SEARCH("0.1 CM",'Model output'!V153)), ISNUMBER(SEARCH("less than 0.2 mm",'Model output'!V153)), ISNUMBER(SEARCH("less than 0.5 mm",'Model output'!V153)), ISNUMBER(SEARCH("less than 1.0 mm",'Model output'!V153)), ISNUMBER(SEARCH("noted very close",'Model output'!V153)), ISNUMBER(SEARCH("abut",'Model output'!V153)), ISNUMBER(SEARCH("not mentioned",'Model output'!V153)), ISNUMBER(SEARCH("Cannot be assessed",'Model output'!V153)), ISNUMBER(SEARCH("Lymphocyte invasion - present",'Model output'!V153))), "negative", "positive")</f>
        <v>negative</v>
      </c>
      <c r="AE154" s="37"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8" t="str">
        <f t="shared" si="30"/>
        <v>3a</v>
      </c>
      <c r="AG154" s="38" t="str">
        <f t="shared" si="31"/>
        <v>0</v>
      </c>
      <c r="AH154" s="38" t="str">
        <f t="shared" si="34"/>
        <v>0</v>
      </c>
      <c r="AI154" s="44" t="str">
        <f t="shared" si="35"/>
        <v>I</v>
      </c>
      <c r="AJ154" s="41" t="s">
        <v>1079</v>
      </c>
      <c r="AK154" s="43" t="s">
        <v>1088</v>
      </c>
      <c r="AL154" s="43" t="s">
        <v>1084</v>
      </c>
      <c r="AM154" s="43" t="s">
        <v>1087</v>
      </c>
      <c r="AN154" s="43" t="s">
        <v>73</v>
      </c>
      <c r="AO154" s="25">
        <f t="shared" ca="1" si="37"/>
        <v>1</v>
      </c>
      <c r="AP154" s="1">
        <f t="shared" si="38"/>
        <v>1</v>
      </c>
      <c r="AQ154" s="1">
        <f t="shared" si="39"/>
        <v>1</v>
      </c>
      <c r="AR154" s="1">
        <f t="shared" si="40"/>
        <v>1</v>
      </c>
      <c r="AS154" s="17">
        <f t="shared" si="36"/>
        <v>1</v>
      </c>
    </row>
    <row r="155" spans="1:45">
      <c r="A155" t="str">
        <f>'Model output'!A154</f>
        <v>TCGA-EM-A1YA</v>
      </c>
      <c r="B155" s="35">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positive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central</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f>IF(OR('Model output'!I154="",'Model output'!I154="Not answered",'Model output'!I154="Not mentioned"),"",IF(ISNUMBER('Model output'!I154),'Model output'!I154,1))</f>
        <v>1</v>
      </c>
      <c r="J155">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1</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 oncocytic type</v>
      </c>
      <c r="O155" t="str">
        <f>IF('Model output'!M154="","",'Model output'!M154)</f>
        <v>Not mentioned in the provided clinical note</v>
      </c>
      <c r="P155" t="str">
        <f>IF('Model output'!N154="","",'Model output'!N154)</f>
        <v>3.7 cm</v>
      </c>
      <c r="Q155" t="str">
        <f t="shared" si="33"/>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Not mentioned in the provided clinical note</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Yes</v>
      </c>
      <c r="AB155" t="str">
        <f>IF(AA155&lt;&gt;"Yes","",IF(OR('Model output'!U154="",ISNUMBER(SEARCH("Not identified",'Model output'!U154))),"",'Model output'!U154))</f>
        <v>Not mentioned in the provided clinical note</v>
      </c>
      <c r="AC155" s="1" t="str">
        <f>IF(OR('Model output'!V154="", 'Model output'!V154="No", AND(ISERROR(SEARCH("Positive",'Model output'!V154)), ISNUMBER(SEARCH("Negative",'Model output'!V154))), AND(ISNUMBER(SEARCH("Uninvolved",'Model output'!V154)),NOT(ISNUMBER(SEARCH("margins involved",'Model output'!V154)))), ISNUMBER(SEARCH("None",'Model output'!V154)), ISNUMBER(SEARCH("Free",'Model output'!V154)), ISNUMBER(SEARCH("1 mm",'Model output'!V154)), ISNUMBER(SEARCH("0.1 CM",'Model output'!V154)), ISNUMBER(SEARCH("less than 0.2 mm",'Model output'!V154)), ISNUMBER(SEARCH("less than 0.5 mm",'Model output'!V154)), ISNUMBER(SEARCH("less than 1.0 mm",'Model output'!V154)), ISNUMBER(SEARCH("noted very close",'Model output'!V154)), ISNUMBER(SEARCH("abut",'Model output'!V154)), ISNUMBER(SEARCH("not mentioned",'Model output'!V154)), ISNUMBER(SEARCH("Cannot be assessed",'Model output'!V154)), ISNUMBER(SEARCH("Lymphocyte invasion - present",'Model output'!V154))), "negative", "positive")</f>
        <v>negative</v>
      </c>
      <c r="AE155" s="37"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8" t="str">
        <f t="shared" si="30"/>
        <v>2</v>
      </c>
      <c r="AG155" s="38" t="str">
        <f t="shared" si="31"/>
        <v>1a</v>
      </c>
      <c r="AH155" s="38" t="str">
        <f t="shared" si="34"/>
        <v>0</v>
      </c>
      <c r="AI155" s="44" t="str">
        <f t="shared" si="35"/>
        <v>II</v>
      </c>
      <c r="AJ155" s="41" t="s">
        <v>1079</v>
      </c>
      <c r="AK155" s="43" t="s">
        <v>1086</v>
      </c>
      <c r="AL155" s="43" t="s">
        <v>1087</v>
      </c>
      <c r="AM155" s="43" t="s">
        <v>1087</v>
      </c>
      <c r="AN155" s="43" t="s">
        <v>73</v>
      </c>
      <c r="AO155" s="25">
        <f t="shared" ca="1" si="37"/>
        <v>1</v>
      </c>
      <c r="AP155" s="1">
        <f t="shared" si="38"/>
        <v>1</v>
      </c>
      <c r="AQ155" s="1">
        <f t="shared" si="39"/>
        <v>0</v>
      </c>
      <c r="AR155" s="1">
        <f t="shared" si="40"/>
        <v>1</v>
      </c>
      <c r="AS155" s="17">
        <f t="shared" si="36"/>
        <v>0</v>
      </c>
    </row>
    <row r="156" spans="1:45">
      <c r="A156" t="str">
        <f>'Model output'!A155</f>
        <v>TCGA-EM-A1YB</v>
      </c>
      <c r="B156" s="35">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 oncocytic or oxyphilic variant</v>
      </c>
      <c r="O156" t="str">
        <f>IF('Model output'!M155="","",'Model output'!M155)</f>
        <v/>
      </c>
      <c r="P156" t="str">
        <f>IF('Model output'!N155="","",'Model output'!N155)</f>
        <v>2.7cm</v>
      </c>
      <c r="Q156" t="str">
        <f t="shared" si="33"/>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No</v>
      </c>
      <c r="AB156" t="str">
        <f>IF(AA156&lt;&gt;"Yes","",IF(OR('Model output'!U155="",ISNUMBER(SEARCH("Not identified",'Model output'!U155))),"",'Model output'!U155))</f>
        <v/>
      </c>
      <c r="AC156" s="1" t="str">
        <f>IF(OR('Model output'!V155="", 'Model output'!V155="No", AND(ISERROR(SEARCH("Positive",'Model output'!V155)), ISNUMBER(SEARCH("Negative",'Model output'!V155))), AND(ISNUMBER(SEARCH("Uninvolved",'Model output'!V155)),NOT(ISNUMBER(SEARCH("margins involved",'Model output'!V155)))), ISNUMBER(SEARCH("None",'Model output'!V155)), ISNUMBER(SEARCH("Free",'Model output'!V155)), ISNUMBER(SEARCH("1 mm",'Model output'!V155)), ISNUMBER(SEARCH("0.1 CM",'Model output'!V155)), ISNUMBER(SEARCH("less than 0.2 mm",'Model output'!V155)), ISNUMBER(SEARCH("less than 0.5 mm",'Model output'!V155)), ISNUMBER(SEARCH("less than 1.0 mm",'Model output'!V155)), ISNUMBER(SEARCH("noted very close",'Model output'!V155)), ISNUMBER(SEARCH("abut",'Model output'!V155)), ISNUMBER(SEARCH("not mentioned",'Model output'!V155)), ISNUMBER(SEARCH("Cannot be assessed",'Model output'!V155)), ISNUMBER(SEARCH("Lymphocyte invasion - present",'Model output'!V155))), "negative", "positive")</f>
        <v>negative</v>
      </c>
      <c r="AE156" s="37"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8" t="str">
        <f t="shared" si="30"/>
        <v>2</v>
      </c>
      <c r="AG156" s="38" t="str">
        <f t="shared" si="31"/>
        <v>0</v>
      </c>
      <c r="AH156" s="38" t="str">
        <f t="shared" si="34"/>
        <v>0</v>
      </c>
      <c r="AI156" s="44" t="str">
        <f t="shared" si="35"/>
        <v>I</v>
      </c>
      <c r="AJ156" s="41" t="s">
        <v>1079</v>
      </c>
      <c r="AK156" s="43" t="s">
        <v>1086</v>
      </c>
      <c r="AL156" s="43" t="s">
        <v>1087</v>
      </c>
      <c r="AM156" s="43" t="s">
        <v>1087</v>
      </c>
      <c r="AN156" s="43" t="s">
        <v>73</v>
      </c>
      <c r="AO156" s="25">
        <f t="shared" ca="1" si="37"/>
        <v>1</v>
      </c>
      <c r="AP156" s="1">
        <f t="shared" si="38"/>
        <v>1</v>
      </c>
      <c r="AQ156" s="1">
        <f t="shared" si="39"/>
        <v>1</v>
      </c>
      <c r="AR156" s="1">
        <f t="shared" si="40"/>
        <v>1</v>
      </c>
      <c r="AS156" s="17">
        <f t="shared" si="36"/>
        <v>1</v>
      </c>
    </row>
    <row r="157" spans="1:45">
      <c r="A157" t="str">
        <f>'Model output'!A156</f>
        <v>TCGA-EM-A22I</v>
      </c>
      <c r="B157" s="35">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0</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Papillary carcinoma, follicular variant</v>
      </c>
      <c r="P157" t="str">
        <f>IF('Model output'!N156="","",'Model output'!N156)</f>
        <v>2.1 cm</v>
      </c>
      <c r="Q157" t="str">
        <f t="shared" si="33"/>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Not mentioned</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No</v>
      </c>
      <c r="AB157" t="str">
        <f>IF(AA157&lt;&gt;"Yes","",IF(OR('Model output'!U156="",ISNUMBER(SEARCH("Not identified",'Model output'!U156))),"",'Model output'!U156))</f>
        <v/>
      </c>
      <c r="AC157" s="1" t="str">
        <f>IF(OR('Model output'!V156="", 'Model output'!V156="No", AND(ISERROR(SEARCH("Positive",'Model output'!V156)), ISNUMBER(SEARCH("Negative",'Model output'!V156))), AND(ISNUMBER(SEARCH("Uninvolved",'Model output'!V156)),NOT(ISNUMBER(SEARCH("margins involved",'Model output'!V156)))), ISNUMBER(SEARCH("None",'Model output'!V156)), ISNUMBER(SEARCH("Free",'Model output'!V156)), ISNUMBER(SEARCH("1 mm",'Model output'!V156)), ISNUMBER(SEARCH("0.1 CM",'Model output'!V156)), ISNUMBER(SEARCH("less than 0.2 mm",'Model output'!V156)), ISNUMBER(SEARCH("less than 0.5 mm",'Model output'!V156)), ISNUMBER(SEARCH("less than 1.0 mm",'Model output'!V156)), ISNUMBER(SEARCH("noted very close",'Model output'!V156)), ISNUMBER(SEARCH("abut",'Model output'!V156)), ISNUMBER(SEARCH("not mentioned",'Model output'!V156)), ISNUMBER(SEARCH("Cannot be assessed",'Model output'!V156)), ISNUMBER(SEARCH("Lymphocyte invasion - present",'Model output'!V156))), "negative", "positive")</f>
        <v>positive</v>
      </c>
      <c r="AE157" s="37"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8" t="str">
        <f t="shared" si="30"/>
        <v>2</v>
      </c>
      <c r="AG157" s="38" t="str">
        <f t="shared" si="31"/>
        <v>0</v>
      </c>
      <c r="AH157" s="38" t="str">
        <f t="shared" si="34"/>
        <v>0</v>
      </c>
      <c r="AI157" s="44" t="str">
        <f t="shared" si="35"/>
        <v>I</v>
      </c>
      <c r="AJ157" s="41" t="s">
        <v>1078</v>
      </c>
      <c r="AK157" s="43" t="s">
        <v>1086</v>
      </c>
      <c r="AL157" s="43" t="s">
        <v>1084</v>
      </c>
      <c r="AM157" s="43" t="s">
        <v>1087</v>
      </c>
      <c r="AN157" s="43" t="s">
        <v>73</v>
      </c>
      <c r="AO157" s="25">
        <f t="shared" si="37"/>
        <v>1</v>
      </c>
      <c r="AP157" s="1">
        <f t="shared" si="38"/>
        <v>1</v>
      </c>
      <c r="AQ157" s="1">
        <f t="shared" si="39"/>
        <v>1</v>
      </c>
      <c r="AR157" s="1">
        <f t="shared" si="40"/>
        <v>1</v>
      </c>
      <c r="AS157" s="17">
        <f t="shared" si="36"/>
        <v>1</v>
      </c>
    </row>
    <row r="158" spans="1:45">
      <c r="A158" t="str">
        <f>'Model output'!A157</f>
        <v>TCGA-EM-A22J</v>
      </c>
      <c r="B158" s="35">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0</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Not mentioned</v>
      </c>
      <c r="P158" t="str">
        <f>IF('Model output'!N157="","",'Model output'!N157)</f>
        <v>2.5cm</v>
      </c>
      <c r="Q158" t="str">
        <f t="shared" si="33"/>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No</v>
      </c>
      <c r="AB158" t="str">
        <f>IF(AA158&lt;&gt;"Yes","",IF(OR('Model output'!U157="",ISNUMBER(SEARCH("Not identified",'Model output'!U157))),"",'Model output'!U157))</f>
        <v/>
      </c>
      <c r="AC158" s="1" t="str">
        <f>IF(OR('Model output'!V157="", 'Model output'!V157="No", AND(ISERROR(SEARCH("Positive",'Model output'!V157)), ISNUMBER(SEARCH("Negative",'Model output'!V157))), AND(ISNUMBER(SEARCH("Uninvolved",'Model output'!V157)),NOT(ISNUMBER(SEARCH("margins involved",'Model output'!V157)))), ISNUMBER(SEARCH("None",'Model output'!V157)), ISNUMBER(SEARCH("Free",'Model output'!V157)), ISNUMBER(SEARCH("1 mm",'Model output'!V157)), ISNUMBER(SEARCH("0.1 CM",'Model output'!V157)), ISNUMBER(SEARCH("less than 0.2 mm",'Model output'!V157)), ISNUMBER(SEARCH("less than 0.5 mm",'Model output'!V157)), ISNUMBER(SEARCH("less than 1.0 mm",'Model output'!V157)), ISNUMBER(SEARCH("noted very close",'Model output'!V157)), ISNUMBER(SEARCH("abut",'Model output'!V157)), ISNUMBER(SEARCH("not mentioned",'Model output'!V157)), ISNUMBER(SEARCH("Cannot be assessed",'Model output'!V157)), ISNUMBER(SEARCH("Lymphocyte invasion - present",'Model output'!V157))), "negative", "positive")</f>
        <v>negative</v>
      </c>
      <c r="AE158" s="37"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low</v>
      </c>
      <c r="AF158" s="38" t="str">
        <f t="shared" si="30"/>
        <v>2</v>
      </c>
      <c r="AG158" s="38" t="str">
        <f t="shared" si="31"/>
        <v>0</v>
      </c>
      <c r="AH158" s="38" t="str">
        <f t="shared" si="34"/>
        <v>0</v>
      </c>
      <c r="AI158" s="44" t="str">
        <f t="shared" si="35"/>
        <v>I</v>
      </c>
      <c r="AJ158" s="41" t="s">
        <v>1080</v>
      </c>
      <c r="AK158" s="43" t="s">
        <v>1086</v>
      </c>
      <c r="AL158" s="43" t="s">
        <v>1084</v>
      </c>
      <c r="AM158" s="43" t="s">
        <v>1087</v>
      </c>
      <c r="AN158" s="43" t="s">
        <v>73</v>
      </c>
      <c r="AO158" s="25">
        <f t="shared" ca="1" si="37"/>
        <v>0</v>
      </c>
      <c r="AP158" s="1">
        <f t="shared" si="38"/>
        <v>1</v>
      </c>
      <c r="AQ158" s="1">
        <f t="shared" si="39"/>
        <v>1</v>
      </c>
      <c r="AR158" s="1">
        <f t="shared" si="40"/>
        <v>1</v>
      </c>
      <c r="AS158" s="17">
        <f t="shared" si="36"/>
        <v>1</v>
      </c>
    </row>
    <row r="159" spans="1:45">
      <c r="A159" t="str">
        <f>'Model output'!A158</f>
        <v>TCGA-EM-A22K</v>
      </c>
      <c r="B159" s="35">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9"/>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 Papillary carcinoma, columnar cell variant, Papillary carcinoma, follicular variant</v>
      </c>
      <c r="O159" t="str">
        <f>IF('Model output'!M158="","",'Model output'!M158)</f>
        <v/>
      </c>
      <c r="P159" t="str">
        <f>IF('Model output'!N158="","",'Model output'!N158)</f>
        <v>1.1 cm</v>
      </c>
      <c r="Q159" t="str">
        <f t="shared" si="33"/>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'Model output'!V158="No", AND(ISERROR(SEARCH("Positive",'Model output'!V158)), ISNUMBER(SEARCH("Negative",'Model output'!V158))), AND(ISNUMBER(SEARCH("Uninvolved",'Model output'!V158)),NOT(ISNUMBER(SEARCH("margins involved",'Model output'!V158)))), ISNUMBER(SEARCH("None",'Model output'!V158)), ISNUMBER(SEARCH("Free",'Model output'!V158)), ISNUMBER(SEARCH("1 mm",'Model output'!V158)), ISNUMBER(SEARCH("0.1 CM",'Model output'!V158)), ISNUMBER(SEARCH("less than 0.2 mm",'Model output'!V158)), ISNUMBER(SEARCH("less than 0.5 mm",'Model output'!V158)), ISNUMBER(SEARCH("less than 1.0 mm",'Model output'!V158)), ISNUMBER(SEARCH("noted very close",'Model output'!V158)), ISNUMBER(SEARCH("abut",'Model output'!V158)), ISNUMBER(SEARCH("not mentioned",'Model output'!V158)), ISNUMBER(SEARCH("Cannot be assessed",'Model output'!V158)), ISNUMBER(SEARCH("Lymphocyte invasion - present",'Model output'!V158))), "negative", "positive")</f>
        <v>positive</v>
      </c>
      <c r="AE159" s="37"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8" t="str">
        <f t="shared" si="30"/>
        <v>1b</v>
      </c>
      <c r="AG159" s="38" t="str">
        <f t="shared" si="31"/>
        <v>1b</v>
      </c>
      <c r="AH159" s="38" t="str">
        <f t="shared" si="34"/>
        <v>0</v>
      </c>
      <c r="AI159" s="44" t="str">
        <f t="shared" si="35"/>
        <v>I</v>
      </c>
      <c r="AJ159" s="41" t="s">
        <v>1078</v>
      </c>
      <c r="AK159" s="43" t="s">
        <v>1083</v>
      </c>
      <c r="AL159" s="43" t="s">
        <v>1083</v>
      </c>
      <c r="AM159" s="43" t="s">
        <v>1087</v>
      </c>
      <c r="AN159" s="43" t="s">
        <v>73</v>
      </c>
      <c r="AO159" s="25">
        <f t="shared" si="37"/>
        <v>1</v>
      </c>
      <c r="AP159" s="1">
        <f t="shared" si="38"/>
        <v>1</v>
      </c>
      <c r="AQ159" s="1">
        <f t="shared" si="39"/>
        <v>1</v>
      </c>
      <c r="AR159" s="1">
        <f t="shared" si="40"/>
        <v>1</v>
      </c>
      <c r="AS159" s="17">
        <f t="shared" si="36"/>
        <v>1</v>
      </c>
    </row>
    <row r="160" spans="1:45">
      <c r="A160" t="str">
        <f>'Model output'!A159</f>
        <v>TCGA-EM-A22L</v>
      </c>
      <c r="B160" s="35">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0</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Papillary carcinoma, macrofollicular variant</v>
      </c>
      <c r="P160" t="str">
        <f>IF('Model output'!N159="","",'Model output'!N159)</f>
        <v>2.2cm</v>
      </c>
      <c r="Q160" t="str">
        <f t="shared" si="33"/>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'Model output'!V159="No", AND(ISERROR(SEARCH("Positive",'Model output'!V159)), ISNUMBER(SEARCH("Negative",'Model output'!V159))), AND(ISNUMBER(SEARCH("Uninvolved",'Model output'!V159)),NOT(ISNUMBER(SEARCH("margins involved",'Model output'!V159)))), ISNUMBER(SEARCH("None",'Model output'!V159)), ISNUMBER(SEARCH("Free",'Model output'!V159)), ISNUMBER(SEARCH("1 mm",'Model output'!V159)), ISNUMBER(SEARCH("0.1 CM",'Model output'!V159)), ISNUMBER(SEARCH("less than 0.2 mm",'Model output'!V159)), ISNUMBER(SEARCH("less than 0.5 mm",'Model output'!V159)), ISNUMBER(SEARCH("less than 1.0 mm",'Model output'!V159)), ISNUMBER(SEARCH("noted very close",'Model output'!V159)), ISNUMBER(SEARCH("abut",'Model output'!V159)), ISNUMBER(SEARCH("not mentioned",'Model output'!V159)), ISNUMBER(SEARCH("Cannot be assessed",'Model output'!V159)), ISNUMBER(SEARCH("Lymphocyte invasion - present",'Model output'!V159))), "negative", "positive")</f>
        <v>negative</v>
      </c>
      <c r="AE160" s="37"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8" t="str">
        <f t="shared" si="30"/>
        <v>2</v>
      </c>
      <c r="AG160" s="38" t="str">
        <f t="shared" si="31"/>
        <v>0</v>
      </c>
      <c r="AH160" s="38" t="str">
        <f t="shared" si="34"/>
        <v>0</v>
      </c>
      <c r="AI160" s="44" t="str">
        <f t="shared" si="35"/>
        <v>I</v>
      </c>
      <c r="AJ160" s="41" t="s">
        <v>1080</v>
      </c>
      <c r="AK160" s="43" t="s">
        <v>1086</v>
      </c>
      <c r="AL160" s="43" t="s">
        <v>1084</v>
      </c>
      <c r="AM160" s="43" t="s">
        <v>1087</v>
      </c>
      <c r="AN160" s="43" t="s">
        <v>73</v>
      </c>
      <c r="AO160" s="25">
        <f t="shared" ca="1" si="37"/>
        <v>1</v>
      </c>
      <c r="AP160" s="1">
        <f t="shared" si="38"/>
        <v>1</v>
      </c>
      <c r="AQ160" s="1">
        <f t="shared" si="39"/>
        <v>1</v>
      </c>
      <c r="AR160" s="1">
        <f t="shared" si="40"/>
        <v>1</v>
      </c>
      <c r="AS160" s="17">
        <f t="shared" si="36"/>
        <v>1</v>
      </c>
    </row>
    <row r="161" spans="1:45">
      <c r="A161" t="str">
        <f>'Model output'!A160</f>
        <v>TCGA-EM-A22M</v>
      </c>
      <c r="B161" s="35">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0</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Not mentioned</v>
      </c>
      <c r="P161" t="str">
        <f>IF('Model output'!N160="","",'Model output'!N160)</f>
        <v>1.7 cm</v>
      </c>
      <c r="Q161" t="str">
        <f t="shared" si="33"/>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The dominant tumor is positive for HBME-1 (membranous and apical), cytokeratin 19 (membranous) and galectin-3 (cytoplasmic and focal nuclear)</v>
      </c>
      <c r="AC161" s="1" t="str">
        <f>IF(OR('Model output'!V160="", 'Model output'!V160="No", AND(ISERROR(SEARCH("Positive",'Model output'!V160)), ISNUMBER(SEARCH("Negative",'Model output'!V160))), AND(ISNUMBER(SEARCH("Uninvolved",'Model output'!V160)),NOT(ISNUMBER(SEARCH("margins involved",'Model output'!V160)))), ISNUMBER(SEARCH("None",'Model output'!V160)), ISNUMBER(SEARCH("Free",'Model output'!V160)), ISNUMBER(SEARCH("1 mm",'Model output'!V160)), ISNUMBER(SEARCH("0.1 CM",'Model output'!V160)), ISNUMBER(SEARCH("less than 0.2 mm",'Model output'!V160)), ISNUMBER(SEARCH("less than 0.5 mm",'Model output'!V160)), ISNUMBER(SEARCH("less than 1.0 mm",'Model output'!V160)), ISNUMBER(SEARCH("noted very close",'Model output'!V160)), ISNUMBER(SEARCH("abut",'Model output'!V160)), ISNUMBER(SEARCH("not mentioned",'Model output'!V160)), ISNUMBER(SEARCH("Cannot be assessed",'Model output'!V160)), ISNUMBER(SEARCH("Lymphocyte invasion - present",'Model output'!V160))), "negative", "positive")</f>
        <v>negative</v>
      </c>
      <c r="AE161" s="37"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8" t="str">
        <f t="shared" si="30"/>
        <v>1b</v>
      </c>
      <c r="AG161" s="38" t="str">
        <f t="shared" si="31"/>
        <v>0</v>
      </c>
      <c r="AH161" s="38" t="str">
        <f t="shared" si="34"/>
        <v>0</v>
      </c>
      <c r="AI161" s="44" t="str">
        <f t="shared" si="35"/>
        <v>I</v>
      </c>
      <c r="AJ161" s="41" t="s">
        <v>1080</v>
      </c>
      <c r="AK161" s="43" t="s">
        <v>1083</v>
      </c>
      <c r="AL161" s="43" t="s">
        <v>1084</v>
      </c>
      <c r="AM161" s="43" t="s">
        <v>1087</v>
      </c>
      <c r="AN161" s="43" t="s">
        <v>73</v>
      </c>
      <c r="AO161" s="25">
        <f t="shared" ca="1" si="37"/>
        <v>1</v>
      </c>
      <c r="AP161" s="1">
        <f t="shared" si="38"/>
        <v>1</v>
      </c>
      <c r="AQ161" s="1">
        <f t="shared" si="39"/>
        <v>1</v>
      </c>
      <c r="AR161" s="1">
        <f t="shared" si="40"/>
        <v>1</v>
      </c>
      <c r="AS161" s="17">
        <f t="shared" si="36"/>
        <v>1</v>
      </c>
    </row>
    <row r="162" spans="1:45">
      <c r="A162" t="str">
        <f>'Model output'!A161</f>
        <v>TCGA-EM-A22N</v>
      </c>
      <c r="B162" s="35">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0</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3"/>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No</v>
      </c>
      <c r="AB162" t="str">
        <f>IF(AA162&lt;&gt;"Yes","",IF(OR('Model output'!U161="",ISNUMBER(SEARCH("Not identified",'Model output'!U161))),"",'Model output'!U161))</f>
        <v/>
      </c>
      <c r="AC162" s="1" t="str">
        <f>IF(OR('Model output'!V161="", 'Model output'!V161="No", AND(ISERROR(SEARCH("Positive",'Model output'!V161)), ISNUMBER(SEARCH("Negative",'Model output'!V161))), AND(ISNUMBER(SEARCH("Uninvolved",'Model output'!V161)),NOT(ISNUMBER(SEARCH("margins involved",'Model output'!V161)))), ISNUMBER(SEARCH("None",'Model output'!V161)), ISNUMBER(SEARCH("Free",'Model output'!V161)), ISNUMBER(SEARCH("1 mm",'Model output'!V161)), ISNUMBER(SEARCH("0.1 CM",'Model output'!V161)), ISNUMBER(SEARCH("less than 0.2 mm",'Model output'!V161)), ISNUMBER(SEARCH("less than 0.5 mm",'Model output'!V161)), ISNUMBER(SEARCH("less than 1.0 mm",'Model output'!V161)), ISNUMBER(SEARCH("noted very close",'Model output'!V161)), ISNUMBER(SEARCH("abut",'Model output'!V161)), ISNUMBER(SEARCH("not mentioned",'Model output'!V161)), ISNUMBER(SEARCH("Cannot be assessed",'Model output'!V161)), ISNUMBER(SEARCH("Lymphocyte invasion - present",'Model output'!V161))), "negative", "positive")</f>
        <v>negative</v>
      </c>
      <c r="AE162" s="37"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8" t="str">
        <f t="shared" si="30"/>
        <v>1b</v>
      </c>
      <c r="AG162" s="38" t="str">
        <f t="shared" si="31"/>
        <v>0</v>
      </c>
      <c r="AH162" s="38" t="str">
        <f t="shared" si="34"/>
        <v>0</v>
      </c>
      <c r="AI162" s="44" t="str">
        <f t="shared" si="35"/>
        <v>I</v>
      </c>
      <c r="AJ162" s="41" t="s">
        <v>1079</v>
      </c>
      <c r="AK162" s="43" t="s">
        <v>1083</v>
      </c>
      <c r="AL162" s="43" t="s">
        <v>1084</v>
      </c>
      <c r="AM162" s="43" t="s">
        <v>1087</v>
      </c>
      <c r="AN162" s="43" t="s">
        <v>73</v>
      </c>
      <c r="AO162" s="25">
        <f t="shared" ca="1" si="37"/>
        <v>1</v>
      </c>
      <c r="AP162" s="1">
        <f t="shared" si="38"/>
        <v>1</v>
      </c>
      <c r="AQ162" s="1">
        <f t="shared" si="39"/>
        <v>1</v>
      </c>
      <c r="AR162" s="1">
        <f t="shared" si="40"/>
        <v>1</v>
      </c>
      <c r="AS162" s="17">
        <f t="shared" si="36"/>
        <v>1</v>
      </c>
    </row>
    <row r="163" spans="1:45">
      <c r="A163" t="str">
        <f>'Model output'!A162</f>
        <v>TCGA-EM-A22O</v>
      </c>
      <c r="B163" s="35">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
      </c>
      <c r="L163" s="8" t="str">
        <f t="shared" si="29"/>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Metastatic papillary thyroid carcinoma, Infiltrative papillary thyroid carcinoma, Multifocal papillary carcinoma, Papillary carcinoma, follicular variant</v>
      </c>
      <c r="O163" t="str">
        <f>IF('Model output'!M162="","",'Model output'!M162)</f>
        <v>Not mentioned</v>
      </c>
      <c r="P163" t="str">
        <f>IF('Model output'!N162="","",'Model output'!N162)</f>
        <v>6.6 cm</v>
      </c>
      <c r="Q163" t="str">
        <f t="shared" si="33"/>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focal extent (less than 4 vessels)</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No</v>
      </c>
      <c r="AB163" t="str">
        <f>IF(AA163&lt;&gt;"Yes","",IF(OR('Model output'!U162="",ISNUMBER(SEARCH("Not identified",'Model output'!U162))),"",'Model output'!U162))</f>
        <v/>
      </c>
      <c r="AC163" s="1" t="str">
        <f>IF(OR('Model output'!V162="", 'Model output'!V162="No", AND(ISERROR(SEARCH("Positive",'Model output'!V162)), ISNUMBER(SEARCH("Negative",'Model output'!V162))), AND(ISNUMBER(SEARCH("Uninvolved",'Model output'!V162)),NOT(ISNUMBER(SEARCH("margins involved",'Model output'!V162)))), ISNUMBER(SEARCH("None",'Model output'!V162)), ISNUMBER(SEARCH("Free",'Model output'!V162)), ISNUMBER(SEARCH("1 mm",'Model output'!V162)), ISNUMBER(SEARCH("0.1 CM",'Model output'!V162)), ISNUMBER(SEARCH("less than 0.2 mm",'Model output'!V162)), ISNUMBER(SEARCH("less than 0.5 mm",'Model output'!V162)), ISNUMBER(SEARCH("less than 1.0 mm",'Model output'!V162)), ISNUMBER(SEARCH("noted very close",'Model output'!V162)), ISNUMBER(SEARCH("abut",'Model output'!V162)), ISNUMBER(SEARCH("not mentioned",'Model output'!V162)), ISNUMBER(SEARCH("Cannot be assessed",'Model output'!V162)), ISNUMBER(SEARCH("Lymphocyte invasion - present",'Model output'!V162))), "negative", "positive")</f>
        <v>positive</v>
      </c>
      <c r="AE163" s="37"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8" t="str">
        <f t="shared" si="30"/>
        <v>3b</v>
      </c>
      <c r="AG163" s="38" t="str">
        <f t="shared" si="31"/>
        <v>1a</v>
      </c>
      <c r="AH163" s="38" t="str">
        <f t="shared" si="34"/>
        <v>0</v>
      </c>
      <c r="AI163" s="44" t="str">
        <f t="shared" si="35"/>
        <v>II</v>
      </c>
      <c r="AJ163" s="41" t="s">
        <v>1078</v>
      </c>
      <c r="AK163" s="43" t="s">
        <v>1089</v>
      </c>
      <c r="AL163" s="43" t="s">
        <v>695</v>
      </c>
      <c r="AM163" s="43" t="s">
        <v>1087</v>
      </c>
      <c r="AN163" s="43" t="s">
        <v>1090</v>
      </c>
      <c r="AO163" s="25">
        <f t="shared" si="37"/>
        <v>1</v>
      </c>
      <c r="AP163" s="1">
        <f t="shared" si="38"/>
        <v>0</v>
      </c>
      <c r="AQ163" s="1">
        <f t="shared" si="39"/>
        <v>1</v>
      </c>
      <c r="AR163" s="1">
        <f t="shared" si="40"/>
        <v>1</v>
      </c>
      <c r="AS163" s="17">
        <f t="shared" si="36"/>
        <v>0</v>
      </c>
    </row>
    <row r="164" spans="1:45">
      <c r="A164" t="str">
        <f>'Model output'!A163</f>
        <v>TCGA-EM-A22P</v>
      </c>
      <c r="B164" s="35">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1.2 cm</v>
      </c>
      <c r="L164" s="8" t="str">
        <f t="shared" si="29"/>
        <v>1.2cm</v>
      </c>
      <c r="M164" cm="1">
        <f t="array" ref="M164">IF(L164="","",IF(ISNUMBER(SEARCH("cm",L164)),MAX(VALUE(SUBSTITUTE(_xlfn.FILTERXML("&lt;t&gt;&lt;s&gt;"&amp;SUBSTITUTE(L164,",","&lt;/s&gt;&lt;s&gt;")&amp;"&lt;/s&gt;&lt;/t&gt;","//s"),"cm",""))),MAX(VALUE(SUBSTITUTE(_xlfn.FILTERXML("&lt;t&gt;&lt;s&gt;"&amp;SUBSTITUTE(L164,",","&lt;/s&gt;&lt;s&gt;")&amp;"&lt;/s&gt;&lt;/t&gt;","//s"),"mm","")))/10))</f>
        <v>1.2</v>
      </c>
      <c r="N164" t="str">
        <f>IF('Model output'!L163="","",'Model output'!L163)</f>
        <v>Papillary carcinoma, classical (usual)</v>
      </c>
      <c r="O164" t="str">
        <f>IF('Model output'!M163="","",'Model output'!M163)</f>
        <v>Not mentioned</v>
      </c>
      <c r="P164" t="str">
        <f>IF('Model output'!N163="","",'Model output'!N163)</f>
        <v>1.2 cm</v>
      </c>
      <c r="Q164" t="str">
        <f t="shared" si="33"/>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Not mentioned</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Not identified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No</v>
      </c>
      <c r="AB164" t="str">
        <f>IF(AA164&lt;&gt;"Yes","",IF(OR('Model output'!U163="",ISNUMBER(SEARCH("Not identified",'Model output'!U163))),"",'Model output'!U163))</f>
        <v/>
      </c>
      <c r="AC164" s="1" t="str">
        <f>IF(OR('Model output'!V163="", 'Model output'!V163="No", AND(ISERROR(SEARCH("Positive",'Model output'!V163)), ISNUMBER(SEARCH("Negative",'Model output'!V163))), AND(ISNUMBER(SEARCH("Uninvolved",'Model output'!V163)),NOT(ISNUMBER(SEARCH("margins involved",'Model output'!V163)))), ISNUMBER(SEARCH("None",'Model output'!V163)), ISNUMBER(SEARCH("Free",'Model output'!V163)), ISNUMBER(SEARCH("1 mm",'Model output'!V163)), ISNUMBER(SEARCH("0.1 CM",'Model output'!V163)), ISNUMBER(SEARCH("less than 0.2 mm",'Model output'!V163)), ISNUMBER(SEARCH("less than 0.5 mm",'Model output'!V163)), ISNUMBER(SEARCH("less than 1.0 mm",'Model output'!V163)), ISNUMBER(SEARCH("noted very close",'Model output'!V163)), ISNUMBER(SEARCH("abut",'Model output'!V163)), ISNUMBER(SEARCH("not mentioned",'Model output'!V163)), ISNUMBER(SEARCH("Cannot be assessed",'Model output'!V163)), ISNUMBER(SEARCH("Lymphocyte invasion - present",'Model output'!V163))), "negative", "positive")</f>
        <v>positive</v>
      </c>
      <c r="AE164" s="37"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8" t="str">
        <f t="shared" si="30"/>
        <v>1b</v>
      </c>
      <c r="AG164" s="38" t="str">
        <f t="shared" si="31"/>
        <v>1b</v>
      </c>
      <c r="AH164" s="38" t="str">
        <f t="shared" si="34"/>
        <v>0</v>
      </c>
      <c r="AI164" s="44" t="str">
        <f t="shared" si="35"/>
        <v>II</v>
      </c>
      <c r="AJ164" s="41" t="s">
        <v>1078</v>
      </c>
      <c r="AK164" s="43" t="s">
        <v>1083</v>
      </c>
      <c r="AL164" s="43" t="s">
        <v>1083</v>
      </c>
      <c r="AM164" s="43" t="s">
        <v>1087</v>
      </c>
      <c r="AN164" s="43" t="s">
        <v>1085</v>
      </c>
      <c r="AO164" s="25">
        <f t="shared" ref="AO164:AO191" si="41">IF(AE164=AJ164,1,0)</f>
        <v>1</v>
      </c>
      <c r="AP164" s="1">
        <f t="shared" ref="AP164:AP191" si="42">IF(AF164=AK164, 1, IF(AND(AF164="x", AK164="0"), 1, IF(AND(AF164="0", AK164="x"), 1, 0)))</f>
        <v>1</v>
      </c>
      <c r="AQ164" s="1">
        <f t="shared" ref="AQ164:AQ191" si="43">IF(AG164=AL164, 1, IF(AND(AG164="x", AL164="0"), 1, IF(AND(AG164="0", AL164="x"), 1, 0)))</f>
        <v>1</v>
      </c>
      <c r="AR164" s="1">
        <f t="shared" ref="AR164:AR191" si="44">IF(AH164=AM164, 1, IF(AND(AH164="x", AM164="0"), 1, IF(AND(AH164="0", AM164="x"), 1, 0)))</f>
        <v>1</v>
      </c>
      <c r="AS164" s="17">
        <f t="shared" si="36"/>
        <v>1</v>
      </c>
    </row>
    <row r="165" spans="1:45">
      <c r="A165" t="str">
        <f>'Model output'!A164</f>
        <v>TCGA-EM-A22Q</v>
      </c>
      <c r="B165" s="35">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0</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3"/>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No</v>
      </c>
      <c r="AB165" t="str">
        <f>IF(AA165&lt;&gt;"Yes","",IF(OR('Model output'!U164="",ISNUMBER(SEARCH("Not identified",'Model output'!U164))),"",'Model output'!U164))</f>
        <v/>
      </c>
      <c r="AC165" s="1" t="str">
        <f>IF(OR('Model output'!V164="", 'Model output'!V164="No", AND(ISERROR(SEARCH("Positive",'Model output'!V164)), ISNUMBER(SEARCH("Negative",'Model output'!V164))), AND(ISNUMBER(SEARCH("Uninvolved",'Model output'!V164)),NOT(ISNUMBER(SEARCH("margins involved",'Model output'!V164)))), ISNUMBER(SEARCH("None",'Model output'!V164)), ISNUMBER(SEARCH("Free",'Model output'!V164)), ISNUMBER(SEARCH("1 mm",'Model output'!V164)), ISNUMBER(SEARCH("0.1 CM",'Model output'!V164)), ISNUMBER(SEARCH("less than 0.2 mm",'Model output'!V164)), ISNUMBER(SEARCH("less than 0.5 mm",'Model output'!V164)), ISNUMBER(SEARCH("less than 1.0 mm",'Model output'!V164)), ISNUMBER(SEARCH("noted very close",'Model output'!V164)), ISNUMBER(SEARCH("abut",'Model output'!V164)), ISNUMBER(SEARCH("not mentioned",'Model output'!V164)), ISNUMBER(SEARCH("Cannot be assessed",'Model output'!V164)), ISNUMBER(SEARCH("Lymphocyte invasion - present",'Model output'!V164))), "negative", "positive")</f>
        <v>negative</v>
      </c>
      <c r="AE165" s="37"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8" t="str">
        <f t="shared" si="30"/>
        <v>3a</v>
      </c>
      <c r="AG165" s="38" t="str">
        <f t="shared" si="31"/>
        <v>0</v>
      </c>
      <c r="AH165" s="38" t="str">
        <f t="shared" si="34"/>
        <v>0</v>
      </c>
      <c r="AI165" s="44" t="str">
        <f t="shared" si="35"/>
        <v>I</v>
      </c>
      <c r="AJ165" s="41" t="s">
        <v>1079</v>
      </c>
      <c r="AK165" s="43" t="s">
        <v>1088</v>
      </c>
      <c r="AL165" s="43" t="s">
        <v>1084</v>
      </c>
      <c r="AM165" s="43" t="s">
        <v>1087</v>
      </c>
      <c r="AN165" s="43" t="s">
        <v>73</v>
      </c>
      <c r="AO165" s="25">
        <f t="shared" ca="1" si="41"/>
        <v>1</v>
      </c>
      <c r="AP165" s="1">
        <f t="shared" si="42"/>
        <v>1</v>
      </c>
      <c r="AQ165" s="1">
        <f t="shared" si="43"/>
        <v>1</v>
      </c>
      <c r="AR165" s="1">
        <f t="shared" si="44"/>
        <v>1</v>
      </c>
      <c r="AS165" s="17">
        <f t="shared" si="36"/>
        <v>1</v>
      </c>
    </row>
    <row r="166" spans="1:45">
      <c r="A166" t="str">
        <f>'Model output'!A165</f>
        <v>TCGA-EM-A2CJ</v>
      </c>
      <c r="B166" s="35">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0</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Not mentioned</v>
      </c>
      <c r="P166" t="str">
        <f>IF('Model output'!N165="","",'Model output'!N165)</f>
        <v>1.2cm</v>
      </c>
      <c r="Q166" t="str">
        <f t="shared" si="33"/>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9"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No</v>
      </c>
      <c r="AB166" t="str">
        <f>IF(AA166&lt;&gt;"Yes","",IF(OR('Model output'!U165="",ISNUMBER(SEARCH("Not identified",'Model output'!U165))),"",'Model output'!U165))</f>
        <v/>
      </c>
      <c r="AC166" s="1" t="str">
        <f>IF(OR('Model output'!V165="", 'Model output'!V165="No", AND(ISERROR(SEARCH("Positive",'Model output'!V165)), ISNUMBER(SEARCH("Negative",'Model output'!V165))), AND(ISNUMBER(SEARCH("Uninvolved",'Model output'!V165)),NOT(ISNUMBER(SEARCH("margins involved",'Model output'!V165)))), ISNUMBER(SEARCH("None",'Model output'!V165)), ISNUMBER(SEARCH("Free",'Model output'!V165)), ISNUMBER(SEARCH("1 mm",'Model output'!V165)), ISNUMBER(SEARCH("0.1 CM",'Model output'!V165)), ISNUMBER(SEARCH("less than 0.2 mm",'Model output'!V165)), ISNUMBER(SEARCH("less than 0.5 mm",'Model output'!V165)), ISNUMBER(SEARCH("less than 1.0 mm",'Model output'!V165)), ISNUMBER(SEARCH("noted very close",'Model output'!V165)), ISNUMBER(SEARCH("abut",'Model output'!V165)), ISNUMBER(SEARCH("not mentioned",'Model output'!V165)), ISNUMBER(SEARCH("Cannot be assessed",'Model output'!V165)), ISNUMBER(SEARCH("Lymphocyte invasion - present",'Model output'!V165))), "negative", "positive")</f>
        <v>negative</v>
      </c>
      <c r="AE166" s="37"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8" t="str">
        <f t="shared" si="30"/>
        <v>1b</v>
      </c>
      <c r="AG166" s="38" t="str">
        <f t="shared" si="31"/>
        <v>0</v>
      </c>
      <c r="AH166" s="38" t="str">
        <f t="shared" si="34"/>
        <v>0</v>
      </c>
      <c r="AI166" s="44" t="str">
        <f t="shared" si="35"/>
        <v>I</v>
      </c>
      <c r="AJ166" s="41" t="s">
        <v>1079</v>
      </c>
      <c r="AK166" s="43" t="s">
        <v>1083</v>
      </c>
      <c r="AL166" s="43" t="s">
        <v>1087</v>
      </c>
      <c r="AM166" s="43" t="s">
        <v>1087</v>
      </c>
      <c r="AN166" s="43" t="s">
        <v>73</v>
      </c>
      <c r="AO166" s="25">
        <f t="shared" ca="1" si="41"/>
        <v>1</v>
      </c>
      <c r="AP166" s="1">
        <f t="shared" si="42"/>
        <v>1</v>
      </c>
      <c r="AQ166" s="1">
        <f t="shared" si="43"/>
        <v>1</v>
      </c>
      <c r="AR166" s="1">
        <f t="shared" si="44"/>
        <v>1</v>
      </c>
      <c r="AS166" s="17">
        <f t="shared" si="36"/>
        <v>1</v>
      </c>
    </row>
    <row r="167" spans="1:45">
      <c r="A167" t="str">
        <f>'Model output'!A166</f>
        <v>TCGA-EM-A2CK</v>
      </c>
      <c r="B167" s="35">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9"/>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Metastatic papillary thyroid carcinoma, classical variant</v>
      </c>
      <c r="O167" t="str">
        <f>IF('Model output'!M166="","",'Model output'!M166)</f>
        <v>Not mentioned</v>
      </c>
      <c r="P167" t="str">
        <f>IF('Model output'!N166="","",'Model output'!N166)</f>
        <v>2.3 cm</v>
      </c>
      <c r="Q167" t="str">
        <f t="shared" si="33"/>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9"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Dominant nodule - CK 19 positive, galectin negative, HBME 1 focally positive; second dominant nodule CK 19 positive, galectin positive, HBME 1 positive; largest metastatic lymph node - CK 19 positive, galectin positive, HBME 1 positive</v>
      </c>
      <c r="AC167" s="1" t="str">
        <f>IF(OR('Model output'!V166="", 'Model output'!V166="No", AND(ISERROR(SEARCH("Positive",'Model output'!V166)), ISNUMBER(SEARCH("Negative",'Model output'!V166))), AND(ISNUMBER(SEARCH("Uninvolved",'Model output'!V166)),NOT(ISNUMBER(SEARCH("margins involved",'Model output'!V166)))), ISNUMBER(SEARCH("None",'Model output'!V166)), ISNUMBER(SEARCH("Free",'Model output'!V166)), ISNUMBER(SEARCH("1 mm",'Model output'!V166)), ISNUMBER(SEARCH("0.1 CM",'Model output'!V166)), ISNUMBER(SEARCH("less than 0.2 mm",'Model output'!V166)), ISNUMBER(SEARCH("less than 0.5 mm",'Model output'!V166)), ISNUMBER(SEARCH("less than 1.0 mm",'Model output'!V166)), ISNUMBER(SEARCH("noted very close",'Model output'!V166)), ISNUMBER(SEARCH("abut",'Model output'!V166)), ISNUMBER(SEARCH("not mentioned",'Model output'!V166)), ISNUMBER(SEARCH("Cannot be assessed",'Model output'!V166)), ISNUMBER(SEARCH("Lymphocyte invasion - present",'Model output'!V166))), "negative", "positive")</f>
        <v>negative</v>
      </c>
      <c r="AE167" s="37"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8" t="str">
        <f t="shared" si="30"/>
        <v>2</v>
      </c>
      <c r="AG167" s="38" t="str">
        <f t="shared" si="31"/>
        <v>1b</v>
      </c>
      <c r="AH167" s="38" t="str">
        <f t="shared" si="34"/>
        <v>0</v>
      </c>
      <c r="AI167" s="44" t="str">
        <f t="shared" si="35"/>
        <v>I</v>
      </c>
      <c r="AJ167" s="41" t="s">
        <v>1080</v>
      </c>
      <c r="AK167" s="43" t="s">
        <v>1086</v>
      </c>
      <c r="AL167" s="43" t="s">
        <v>1083</v>
      </c>
      <c r="AM167" s="43" t="s">
        <v>1087</v>
      </c>
      <c r="AN167" s="43" t="s">
        <v>73</v>
      </c>
      <c r="AO167" s="25">
        <f t="shared" ca="1" si="41"/>
        <v>1</v>
      </c>
      <c r="AP167" s="1">
        <f t="shared" si="42"/>
        <v>1</v>
      </c>
      <c r="AQ167" s="1">
        <f t="shared" si="43"/>
        <v>1</v>
      </c>
      <c r="AR167" s="1">
        <f t="shared" si="44"/>
        <v>1</v>
      </c>
      <c r="AS167" s="17">
        <f t="shared" si="36"/>
        <v>1</v>
      </c>
    </row>
    <row r="168" spans="1:45">
      <c r="A168" t="str">
        <f>'Model output'!A167</f>
        <v>TCGA-EM-A2CL</v>
      </c>
      <c r="B168" s="35">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0</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 carcinoma</v>
      </c>
      <c r="O168" t="str">
        <f>IF('Model output'!M167="","",'Model output'!M167)</f>
        <v>Follicular variant, microcarcinoma (occult, small or microscopic) variant</v>
      </c>
      <c r="P168" t="str">
        <f>IF('Model output'!N167="","",'Model output'!N167)</f>
        <v>2.5cm</v>
      </c>
      <c r="Q168" t="str">
        <f t="shared" si="33"/>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Yes</v>
      </c>
      <c r="AB168" t="str">
        <f>IF(AA168&lt;&gt;"Yes","",IF(OR('Model output'!U167="",ISNUMBER(SEARCH("Not identified",'Model output'!U167))),"",'Model output'!U167))</f>
        <v>CK-19 positive, HBME-1 focally positive, Galectin negative</v>
      </c>
      <c r="AC168" s="1" t="str">
        <f>IF(OR('Model output'!V167="", 'Model output'!V167="No", AND(ISERROR(SEARCH("Positive",'Model output'!V167)), ISNUMBER(SEARCH("Negative",'Model output'!V167))), AND(ISNUMBER(SEARCH("Uninvolved",'Model output'!V167)),NOT(ISNUMBER(SEARCH("margins involved",'Model output'!V167)))), ISNUMBER(SEARCH("None",'Model output'!V167)), ISNUMBER(SEARCH("Free",'Model output'!V167)), ISNUMBER(SEARCH("1 mm",'Model output'!V167)), ISNUMBER(SEARCH("0.1 CM",'Model output'!V167)), ISNUMBER(SEARCH("less than 0.2 mm",'Model output'!V167)), ISNUMBER(SEARCH("less than 0.5 mm",'Model output'!V167)), ISNUMBER(SEARCH("less than 1.0 mm",'Model output'!V167)), ISNUMBER(SEARCH("noted very close",'Model output'!V167)), ISNUMBER(SEARCH("abut",'Model output'!V167)), ISNUMBER(SEARCH("not mentioned",'Model output'!V167)), ISNUMBER(SEARCH("Cannot be assessed",'Model output'!V167)), ISNUMBER(SEARCH("Lymphocyte invasion - present",'Model output'!V167))), "negative", "positive")</f>
        <v>negative</v>
      </c>
      <c r="AE168" s="37"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8" t="str">
        <f t="shared" si="30"/>
        <v>2</v>
      </c>
      <c r="AG168" s="38" t="str">
        <f t="shared" si="31"/>
        <v>0</v>
      </c>
      <c r="AH168" s="38" t="str">
        <f t="shared" si="34"/>
        <v>0</v>
      </c>
      <c r="AI168" s="44" t="str">
        <f t="shared" si="35"/>
        <v>I</v>
      </c>
      <c r="AJ168" s="41" t="s">
        <v>1079</v>
      </c>
      <c r="AK168" s="43" t="s">
        <v>1086</v>
      </c>
      <c r="AL168" s="43" t="s">
        <v>1087</v>
      </c>
      <c r="AM168" s="43" t="s">
        <v>1087</v>
      </c>
      <c r="AN168" s="43" t="s">
        <v>73</v>
      </c>
      <c r="AO168" s="25">
        <f t="shared" ca="1" si="41"/>
        <v>1</v>
      </c>
      <c r="AP168" s="1">
        <f t="shared" si="42"/>
        <v>1</v>
      </c>
      <c r="AQ168" s="1">
        <f t="shared" si="43"/>
        <v>1</v>
      </c>
      <c r="AR168" s="1">
        <f t="shared" si="44"/>
        <v>1</v>
      </c>
      <c r="AS168" s="17">
        <f t="shared" si="36"/>
        <v>1</v>
      </c>
    </row>
    <row r="169" spans="1:45">
      <c r="A169" t="str">
        <f>'Model output'!A168</f>
        <v>TCGA-EM-A2CM</v>
      </c>
      <c r="B169" s="35">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0</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
      </c>
      <c r="P169" t="str">
        <f>IF('Model output'!N168="","",'Model output'!N168)</f>
        <v>9.6cm</v>
      </c>
      <c r="Q169" t="str">
        <f t="shared" si="33"/>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No</v>
      </c>
      <c r="AB169" t="str">
        <f>IF(AA169&lt;&gt;"Yes","",IF(OR('Model output'!U168="",ISNUMBER(SEARCH("Not identified",'Model output'!U168))),"",'Model output'!U168))</f>
        <v/>
      </c>
      <c r="AC169" s="1" t="str">
        <f>IF(OR('Model output'!V168="", 'Model output'!V168="No", AND(ISERROR(SEARCH("Positive",'Model output'!V168)), ISNUMBER(SEARCH("Negative",'Model output'!V168))), AND(ISNUMBER(SEARCH("Uninvolved",'Model output'!V168)),NOT(ISNUMBER(SEARCH("margins involved",'Model output'!V168)))), ISNUMBER(SEARCH("None",'Model output'!V168)), ISNUMBER(SEARCH("Free",'Model output'!V168)), ISNUMBER(SEARCH("1 mm",'Model output'!V168)), ISNUMBER(SEARCH("0.1 CM",'Model output'!V168)), ISNUMBER(SEARCH("less than 0.2 mm",'Model output'!V168)), ISNUMBER(SEARCH("less than 0.5 mm",'Model output'!V168)), ISNUMBER(SEARCH("less than 1.0 mm",'Model output'!V168)), ISNUMBER(SEARCH("noted very close",'Model output'!V168)), ISNUMBER(SEARCH("abut",'Model output'!V168)), ISNUMBER(SEARCH("not mentioned",'Model output'!V168)), ISNUMBER(SEARCH("Cannot be assessed",'Model output'!V168)), ISNUMBER(SEARCH("Lymphocyte invasion - present",'Model output'!V168))), "negative", "positive")</f>
        <v>negative</v>
      </c>
      <c r="AE169" s="37"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8" t="str">
        <f t="shared" si="30"/>
        <v>3a</v>
      </c>
      <c r="AG169" s="38" t="str">
        <f t="shared" si="31"/>
        <v>0</v>
      </c>
      <c r="AH169" s="38" t="str">
        <f t="shared" si="34"/>
        <v>0</v>
      </c>
      <c r="AI169" s="44" t="str">
        <f t="shared" si="35"/>
        <v>II</v>
      </c>
      <c r="AJ169" s="41" t="s">
        <v>1080</v>
      </c>
      <c r="AK169" s="43" t="s">
        <v>1088</v>
      </c>
      <c r="AL169" s="43" t="s">
        <v>1084</v>
      </c>
      <c r="AM169" s="43" t="s">
        <v>1087</v>
      </c>
      <c r="AN169" s="43" t="s">
        <v>1085</v>
      </c>
      <c r="AO169" s="25">
        <f t="shared" ca="1" si="41"/>
        <v>0</v>
      </c>
      <c r="AP169" s="1">
        <f t="shared" si="42"/>
        <v>1</v>
      </c>
      <c r="AQ169" s="1">
        <f t="shared" si="43"/>
        <v>1</v>
      </c>
      <c r="AR169" s="1">
        <f t="shared" si="44"/>
        <v>1</v>
      </c>
      <c r="AS169" s="17">
        <f t="shared" si="36"/>
        <v>1</v>
      </c>
    </row>
    <row r="170" spans="1:45">
      <c r="A170" t="str">
        <f>'Model output'!A169</f>
        <v>TCGA-EM-A2CO</v>
      </c>
      <c r="B170" s="35">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
      </c>
      <c r="P170" t="str">
        <f>IF('Model output'!N169="","",'Model output'!N169)</f>
        <v>2.9cm</v>
      </c>
      <c r="Q170" t="str">
        <f t="shared" si="33"/>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No</v>
      </c>
      <c r="AB170" t="str">
        <f>IF(AA170&lt;&gt;"Yes","",IF(OR('Model output'!U169="",ISNUMBER(SEARCH("Not identified",'Model output'!U169))),"",'Model output'!U169))</f>
        <v/>
      </c>
      <c r="AC170" s="1" t="str">
        <f>IF(OR('Model output'!V169="", 'Model output'!V169="No", AND(ISERROR(SEARCH("Positive",'Model output'!V169)), ISNUMBER(SEARCH("Negative",'Model output'!V169))), AND(ISNUMBER(SEARCH("Uninvolved",'Model output'!V169)),NOT(ISNUMBER(SEARCH("margins involved",'Model output'!V169)))), ISNUMBER(SEARCH("None",'Model output'!V169)), ISNUMBER(SEARCH("Free",'Model output'!V169)), ISNUMBER(SEARCH("1 mm",'Model output'!V169)), ISNUMBER(SEARCH("0.1 CM",'Model output'!V169)), ISNUMBER(SEARCH("less than 0.2 mm",'Model output'!V169)), ISNUMBER(SEARCH("less than 0.5 mm",'Model output'!V169)), ISNUMBER(SEARCH("less than 1.0 mm",'Model output'!V169)), ISNUMBER(SEARCH("noted very close",'Model output'!V169)), ISNUMBER(SEARCH("abut",'Model output'!V169)), ISNUMBER(SEARCH("not mentioned",'Model output'!V169)), ISNUMBER(SEARCH("Cannot be assessed",'Model output'!V169)), ISNUMBER(SEARCH("Lymphocyte invasion - present",'Model output'!V169))), "negative", "positive")</f>
        <v>negative</v>
      </c>
      <c r="AE170" s="37"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8" t="str">
        <f t="shared" si="30"/>
        <v>2</v>
      </c>
      <c r="AG170" s="38" t="str">
        <f t="shared" si="31"/>
        <v>0</v>
      </c>
      <c r="AH170" s="38" t="str">
        <f t="shared" si="34"/>
        <v>0</v>
      </c>
      <c r="AI170" s="44" t="str">
        <f t="shared" si="35"/>
        <v>I</v>
      </c>
      <c r="AJ170" s="41" t="s">
        <v>1079</v>
      </c>
      <c r="AK170" s="43" t="s">
        <v>1086</v>
      </c>
      <c r="AL170" s="43" t="s">
        <v>1087</v>
      </c>
      <c r="AM170" s="43" t="s">
        <v>1087</v>
      </c>
      <c r="AN170" s="43" t="s">
        <v>73</v>
      </c>
      <c r="AO170" s="25">
        <f t="shared" ca="1" si="41"/>
        <v>1</v>
      </c>
      <c r="AP170" s="1">
        <f t="shared" si="42"/>
        <v>1</v>
      </c>
      <c r="AQ170" s="1">
        <f t="shared" si="43"/>
        <v>1</v>
      </c>
      <c r="AR170" s="1">
        <f t="shared" si="44"/>
        <v>1</v>
      </c>
      <c r="AS170" s="17">
        <f t="shared" si="36"/>
        <v>1</v>
      </c>
    </row>
    <row r="171" spans="1:45">
      <c r="A171" t="str">
        <f>'Model output'!A170</f>
        <v>TCGA-EM-A2CP</v>
      </c>
      <c r="B171" s="35">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0</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33"/>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No</v>
      </c>
      <c r="AB171" t="str">
        <f>IF(AA171&lt;&gt;"Yes","",IF(OR('Model output'!U170="",ISNUMBER(SEARCH("Not identified",'Model output'!U170))),"",'Model output'!U170))</f>
        <v/>
      </c>
      <c r="AC171" s="1" t="str">
        <f>IF(OR('Model output'!V170="", 'Model output'!V170="No", AND(ISERROR(SEARCH("Positive",'Model output'!V170)), ISNUMBER(SEARCH("Negative",'Model output'!V170))), AND(ISNUMBER(SEARCH("Uninvolved",'Model output'!V170)),NOT(ISNUMBER(SEARCH("margins involved",'Model output'!V170)))), ISNUMBER(SEARCH("None",'Model output'!V170)), ISNUMBER(SEARCH("Free",'Model output'!V170)), ISNUMBER(SEARCH("1 mm",'Model output'!V170)), ISNUMBER(SEARCH("0.1 CM",'Model output'!V170)), ISNUMBER(SEARCH("less than 0.2 mm",'Model output'!V170)), ISNUMBER(SEARCH("less than 0.5 mm",'Model output'!V170)), ISNUMBER(SEARCH("less than 1.0 mm",'Model output'!V170)), ISNUMBER(SEARCH("noted very close",'Model output'!V170)), ISNUMBER(SEARCH("abut",'Model output'!V170)), ISNUMBER(SEARCH("not mentioned",'Model output'!V170)), ISNUMBER(SEARCH("Cannot be assessed",'Model output'!V170)), ISNUMBER(SEARCH("Lymphocyte invasion - present",'Model output'!V170))), "negative", "positive")</f>
        <v>negative</v>
      </c>
      <c r="AE171" s="37"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8" t="str">
        <f t="shared" si="30"/>
        <v>2</v>
      </c>
      <c r="AG171" s="38" t="str">
        <f t="shared" si="31"/>
        <v>0</v>
      </c>
      <c r="AH171" s="38" t="str">
        <f t="shared" si="34"/>
        <v>0</v>
      </c>
      <c r="AI171" s="44" t="str">
        <f t="shared" si="35"/>
        <v>I</v>
      </c>
      <c r="AJ171" s="41" t="s">
        <v>1079</v>
      </c>
      <c r="AK171" s="43" t="s">
        <v>1086</v>
      </c>
      <c r="AL171" s="43" t="s">
        <v>1084</v>
      </c>
      <c r="AM171" s="43" t="s">
        <v>1087</v>
      </c>
      <c r="AN171" s="43" t="s">
        <v>73</v>
      </c>
      <c r="AO171" s="25">
        <f t="shared" ca="1" si="41"/>
        <v>1</v>
      </c>
      <c r="AP171" s="1">
        <f t="shared" si="42"/>
        <v>1</v>
      </c>
      <c r="AQ171" s="1">
        <f t="shared" si="43"/>
        <v>1</v>
      </c>
      <c r="AR171" s="1">
        <f t="shared" si="44"/>
        <v>1</v>
      </c>
      <c r="AS171" s="17">
        <f t="shared" si="36"/>
        <v>1</v>
      </c>
    </row>
    <row r="172" spans="1:45">
      <c r="A172" t="str">
        <f>'Model output'!A171</f>
        <v>TCGA-EM-A2CQ</v>
      </c>
      <c r="B172" s="35">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0</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3"/>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Yes</v>
      </c>
      <c r="AB172" t="str">
        <f>IF(AA172&lt;&gt;"Yes","",IF(OR('Model output'!U171="",ISNUMBER(SEARCH("Not identified",'Model output'!U171))),"",'Model output'!U171))</f>
        <v>Two microscopic deposits of tumor which stain positive for TTF1 and CK</v>
      </c>
      <c r="AC172" s="1" t="str">
        <f>IF(OR('Model output'!V171="", 'Model output'!V171="No", AND(ISERROR(SEARCH("Positive",'Model output'!V171)), ISNUMBER(SEARCH("Negative",'Model output'!V171))), AND(ISNUMBER(SEARCH("Uninvolved",'Model output'!V171)),NOT(ISNUMBER(SEARCH("margins involved",'Model output'!V171)))), ISNUMBER(SEARCH("None",'Model output'!V171)), ISNUMBER(SEARCH("Free",'Model output'!V171)), ISNUMBER(SEARCH("1 mm",'Model output'!V171)), ISNUMBER(SEARCH("0.1 CM",'Model output'!V171)), ISNUMBER(SEARCH("less than 0.2 mm",'Model output'!V171)), ISNUMBER(SEARCH("less than 0.5 mm",'Model output'!V171)), ISNUMBER(SEARCH("less than 1.0 mm",'Model output'!V171)), ISNUMBER(SEARCH("noted very close",'Model output'!V171)), ISNUMBER(SEARCH("abut",'Model output'!V171)), ISNUMBER(SEARCH("not mentioned",'Model output'!V171)), ISNUMBER(SEARCH("Cannot be assessed",'Model output'!V171)), ISNUMBER(SEARCH("Lymphocyte invasion - present",'Model output'!V171))), "negative", "positive")</f>
        <v>negative</v>
      </c>
      <c r="AE172" s="37"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8" t="str">
        <f t="shared" si="30"/>
        <v>1b</v>
      </c>
      <c r="AG172" s="38" t="str">
        <f t="shared" si="31"/>
        <v>1a</v>
      </c>
      <c r="AH172" s="38" t="str">
        <f t="shared" si="34"/>
        <v>0</v>
      </c>
      <c r="AI172" s="44" t="str">
        <f t="shared" si="35"/>
        <v>I</v>
      </c>
      <c r="AJ172" s="41" t="s">
        <v>1079</v>
      </c>
      <c r="AK172" s="43" t="s">
        <v>1083</v>
      </c>
      <c r="AL172" s="43" t="s">
        <v>695</v>
      </c>
      <c r="AM172" s="43" t="s">
        <v>1087</v>
      </c>
      <c r="AN172" s="43" t="s">
        <v>73</v>
      </c>
      <c r="AO172" s="25">
        <f t="shared" ca="1" si="41"/>
        <v>1</v>
      </c>
      <c r="AP172" s="1">
        <f t="shared" si="42"/>
        <v>1</v>
      </c>
      <c r="AQ172" s="1">
        <f t="shared" si="43"/>
        <v>1</v>
      </c>
      <c r="AR172" s="1">
        <f t="shared" si="44"/>
        <v>1</v>
      </c>
      <c r="AS172" s="17">
        <f t="shared" si="36"/>
        <v>1</v>
      </c>
    </row>
    <row r="173" spans="1:45">
      <c r="A173" t="str">
        <f>'Model output'!A172</f>
        <v>TCGA-EM-A2CS</v>
      </c>
      <c r="B173" s="35">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0</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9"/>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Papillary carcinoma, clear cell variant</v>
      </c>
      <c r="P173" t="str">
        <f>IF('Model output'!N172="","",'Model output'!N172)</f>
        <v>6.3 cm</v>
      </c>
      <c r="Q173" t="str">
        <f t="shared" si="33"/>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'Model output'!V172="No", AND(ISERROR(SEARCH("Positive",'Model output'!V172)), ISNUMBER(SEARCH("Negative",'Model output'!V172))), AND(ISNUMBER(SEARCH("Uninvolved",'Model output'!V172)),NOT(ISNUMBER(SEARCH("margins involved",'Model output'!V172)))), ISNUMBER(SEARCH("None",'Model output'!V172)), ISNUMBER(SEARCH("Free",'Model output'!V172)), ISNUMBER(SEARCH("1 mm",'Model output'!V172)), ISNUMBER(SEARCH("0.1 CM",'Model output'!V172)), ISNUMBER(SEARCH("less than 0.2 mm",'Model output'!V172)), ISNUMBER(SEARCH("less than 0.5 mm",'Model output'!V172)), ISNUMBER(SEARCH("less than 1.0 mm",'Model output'!V172)), ISNUMBER(SEARCH("noted very close",'Model output'!V172)), ISNUMBER(SEARCH("abut",'Model output'!V172)), ISNUMBER(SEARCH("not mentioned",'Model output'!V172)), ISNUMBER(SEARCH("Cannot be assessed",'Model output'!V172)), ISNUMBER(SEARCH("Lymphocyte invasion - present",'Model output'!V172))), "negative", "positive")</f>
        <v>positive</v>
      </c>
      <c r="AE173" s="37"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8" t="str">
        <f t="shared" si="30"/>
        <v>3a</v>
      </c>
      <c r="AG173" s="38" t="str">
        <f t="shared" si="31"/>
        <v>1b</v>
      </c>
      <c r="AH173" s="38" t="str">
        <f t="shared" si="34"/>
        <v>0</v>
      </c>
      <c r="AI173" s="44" t="str">
        <f t="shared" si="35"/>
        <v>I</v>
      </c>
      <c r="AJ173" s="41" t="s">
        <v>1078</v>
      </c>
      <c r="AK173" s="43" t="s">
        <v>1088</v>
      </c>
      <c r="AL173" s="43" t="s">
        <v>1083</v>
      </c>
      <c r="AM173" s="43" t="s">
        <v>1087</v>
      </c>
      <c r="AN173" s="43" t="s">
        <v>73</v>
      </c>
      <c r="AO173" s="25">
        <f t="shared" si="41"/>
        <v>1</v>
      </c>
      <c r="AP173" s="1">
        <f t="shared" si="42"/>
        <v>1</v>
      </c>
      <c r="AQ173" s="1">
        <f t="shared" si="43"/>
        <v>1</v>
      </c>
      <c r="AR173" s="1">
        <f t="shared" si="44"/>
        <v>1</v>
      </c>
      <c r="AS173" s="17">
        <f t="shared" si="36"/>
        <v>1</v>
      </c>
    </row>
    <row r="174" spans="1:45">
      <c r="A174" t="str">
        <f>'Model output'!A173</f>
        <v>TCGA-EM-A2CT</v>
      </c>
      <c r="B174" s="35">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0</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3"/>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No</v>
      </c>
      <c r="AB174" t="str">
        <f>IF(AA174&lt;&gt;"Yes","",IF(OR('Model output'!U173="",ISNUMBER(SEARCH("Not identified",'Model output'!U173))),"",'Model output'!U173))</f>
        <v/>
      </c>
      <c r="AC174" s="1" t="str">
        <f>IF(OR('Model output'!V173="", 'Model output'!V173="No", AND(ISERROR(SEARCH("Positive",'Model output'!V173)), ISNUMBER(SEARCH("Negative",'Model output'!V173))), AND(ISNUMBER(SEARCH("Uninvolved",'Model output'!V173)),NOT(ISNUMBER(SEARCH("margins involved",'Model output'!V173)))), ISNUMBER(SEARCH("None",'Model output'!V173)), ISNUMBER(SEARCH("Free",'Model output'!V173)), ISNUMBER(SEARCH("1 mm",'Model output'!V173)), ISNUMBER(SEARCH("0.1 CM",'Model output'!V173)), ISNUMBER(SEARCH("less than 0.2 mm",'Model output'!V173)), ISNUMBER(SEARCH("less than 0.5 mm",'Model output'!V173)), ISNUMBER(SEARCH("less than 1.0 mm",'Model output'!V173)), ISNUMBER(SEARCH("noted very close",'Model output'!V173)), ISNUMBER(SEARCH("abut",'Model output'!V173)), ISNUMBER(SEARCH("not mentioned",'Model output'!V173)), ISNUMBER(SEARCH("Cannot be assessed",'Model output'!V173)), ISNUMBER(SEARCH("Lymphocyte invasion - present",'Model output'!V173))), "negative", "positive")</f>
        <v>negative</v>
      </c>
      <c r="AE174" s="37"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8" t="str">
        <f t="shared" si="30"/>
        <v>1b</v>
      </c>
      <c r="AG174" s="38" t="str">
        <f t="shared" si="31"/>
        <v>0</v>
      </c>
      <c r="AH174" s="38" t="str">
        <f t="shared" si="34"/>
        <v>0</v>
      </c>
      <c r="AI174" s="44" t="str">
        <f t="shared" si="35"/>
        <v>I</v>
      </c>
      <c r="AJ174" s="41" t="s">
        <v>1079</v>
      </c>
      <c r="AK174" s="43" t="s">
        <v>1083</v>
      </c>
      <c r="AL174" s="43" t="s">
        <v>1084</v>
      </c>
      <c r="AM174" s="43" t="s">
        <v>1087</v>
      </c>
      <c r="AN174" s="43" t="s">
        <v>73</v>
      </c>
      <c r="AO174" s="25">
        <f t="shared" ca="1" si="41"/>
        <v>1</v>
      </c>
      <c r="AP174" s="1">
        <f t="shared" si="42"/>
        <v>1</v>
      </c>
      <c r="AQ174" s="1">
        <f t="shared" si="43"/>
        <v>1</v>
      </c>
      <c r="AR174" s="1">
        <f t="shared" si="44"/>
        <v>1</v>
      </c>
      <c r="AS174" s="17">
        <f t="shared" si="36"/>
        <v>1</v>
      </c>
    </row>
    <row r="175" spans="1:45">
      <c r="A175" t="str">
        <f>'Model output'!A174</f>
        <v>TCGA-EM-A2CU</v>
      </c>
      <c r="B175" s="35">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0</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3"/>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1" t="str">
        <f>IF(OR('Model output'!V174="", 'Model output'!V174="No", AND(ISERROR(SEARCH("Positive",'Model output'!V174)), ISNUMBER(SEARCH("Negative",'Model output'!V174))), AND(ISNUMBER(SEARCH("Uninvolved",'Model output'!V174)),NOT(ISNUMBER(SEARCH("margins involved",'Model output'!V174)))), ISNUMBER(SEARCH("None",'Model output'!V174)), ISNUMBER(SEARCH("Free",'Model output'!V174)), ISNUMBER(SEARCH("1 mm",'Model output'!V174)), ISNUMBER(SEARCH("0.1 CM",'Model output'!V174)), ISNUMBER(SEARCH("less than 0.2 mm",'Model output'!V174)), ISNUMBER(SEARCH("less than 0.5 mm",'Model output'!V174)), ISNUMBER(SEARCH("less than 1.0 mm",'Model output'!V174)), ISNUMBER(SEARCH("noted very close",'Model output'!V174)), ISNUMBER(SEARCH("abut",'Model output'!V174)), ISNUMBER(SEARCH("not mentioned",'Model output'!V174)), ISNUMBER(SEARCH("Cannot be assessed",'Model output'!V174)), ISNUMBER(SEARCH("Lymphocyte invasion - present",'Model output'!V174))), "negative", "positive")</f>
        <v>negative</v>
      </c>
      <c r="AE175" s="37"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8" t="str">
        <f t="shared" si="30"/>
        <v>2</v>
      </c>
      <c r="AG175" s="38" t="str">
        <f t="shared" si="31"/>
        <v>1a</v>
      </c>
      <c r="AH175" s="38" t="str">
        <f t="shared" si="34"/>
        <v>0</v>
      </c>
      <c r="AI175" s="44" t="str">
        <f t="shared" si="35"/>
        <v>I</v>
      </c>
      <c r="AJ175" s="41" t="s">
        <v>1079</v>
      </c>
      <c r="AK175" s="43" t="s">
        <v>1086</v>
      </c>
      <c r="AL175" s="43" t="s">
        <v>695</v>
      </c>
      <c r="AM175" s="43" t="s">
        <v>1087</v>
      </c>
      <c r="AN175" s="43" t="s">
        <v>73</v>
      </c>
      <c r="AO175" s="25">
        <f t="shared" ca="1" si="41"/>
        <v>1</v>
      </c>
      <c r="AP175" s="1">
        <f t="shared" si="42"/>
        <v>1</v>
      </c>
      <c r="AQ175" s="1">
        <f t="shared" si="43"/>
        <v>1</v>
      </c>
      <c r="AR175" s="1">
        <f t="shared" si="44"/>
        <v>1</v>
      </c>
      <c r="AS175" s="17">
        <f t="shared" si="36"/>
        <v>1</v>
      </c>
    </row>
    <row r="176" spans="1:45">
      <c r="A176" t="str">
        <f>'Model output'!A175</f>
        <v>TCGA-EM-A2OV</v>
      </c>
      <c r="B176" s="35">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33"/>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'Model output'!V175="No", AND(ISERROR(SEARCH("Positive",'Model output'!V175)), ISNUMBER(SEARCH("Negative",'Model output'!V175))), AND(ISNUMBER(SEARCH("Uninvolved",'Model output'!V175)),NOT(ISNUMBER(SEARCH("margins involved",'Model output'!V175)))), ISNUMBER(SEARCH("None",'Model output'!V175)), ISNUMBER(SEARCH("Free",'Model output'!V175)), ISNUMBER(SEARCH("1 mm",'Model output'!V175)), ISNUMBER(SEARCH("0.1 CM",'Model output'!V175)), ISNUMBER(SEARCH("less than 0.2 mm",'Model output'!V175)), ISNUMBER(SEARCH("less than 0.5 mm",'Model output'!V175)), ISNUMBER(SEARCH("less than 1.0 mm",'Model output'!V175)), ISNUMBER(SEARCH("noted very close",'Model output'!V175)), ISNUMBER(SEARCH("abut",'Model output'!V175)), ISNUMBER(SEARCH("not mentioned",'Model output'!V175)), ISNUMBER(SEARCH("Cannot be assessed",'Model output'!V175)), ISNUMBER(SEARCH("Lymphocyte invasion - present",'Model output'!V175))), "negative", "positive")</f>
        <v>negative</v>
      </c>
      <c r="AE176" s="37"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8" t="str">
        <f t="shared" si="30"/>
        <v>2</v>
      </c>
      <c r="AG176" s="38" t="str">
        <f t="shared" si="31"/>
        <v>0</v>
      </c>
      <c r="AH176" s="38" t="str">
        <f t="shared" si="34"/>
        <v>0</v>
      </c>
      <c r="AI176" s="44" t="str">
        <f t="shared" si="35"/>
        <v>I</v>
      </c>
      <c r="AJ176" s="41" t="s">
        <v>1079</v>
      </c>
      <c r="AK176" s="43" t="s">
        <v>1086</v>
      </c>
      <c r="AL176" s="43" t="s">
        <v>1084</v>
      </c>
      <c r="AM176" s="43" t="s">
        <v>1087</v>
      </c>
      <c r="AN176" s="43" t="s">
        <v>73</v>
      </c>
      <c r="AO176" s="25">
        <f t="shared" ca="1" si="41"/>
        <v>1</v>
      </c>
      <c r="AP176" s="1">
        <f t="shared" si="42"/>
        <v>1</v>
      </c>
      <c r="AQ176" s="1">
        <f t="shared" si="43"/>
        <v>1</v>
      </c>
      <c r="AR176" s="1">
        <f t="shared" si="44"/>
        <v>1</v>
      </c>
      <c r="AS176" s="17">
        <f t="shared" si="36"/>
        <v>1</v>
      </c>
    </row>
    <row r="177" spans="1:45">
      <c r="A177" t="str">
        <f>'Model output'!A176</f>
        <v>TCGA-EM-A2OW</v>
      </c>
      <c r="B177" s="35">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0</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33"/>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No</v>
      </c>
      <c r="AB177" t="str">
        <f>IF(AA177&lt;&gt;"Yes","",IF(OR('Model output'!U176="",ISNUMBER(SEARCH("Not identified",'Model output'!U176))),"",'Model output'!U176))</f>
        <v/>
      </c>
      <c r="AC177" s="1" t="str">
        <f>IF(OR('Model output'!V176="", 'Model output'!V176="No", AND(ISERROR(SEARCH("Positive",'Model output'!V176)), ISNUMBER(SEARCH("Negative",'Model output'!V176))), AND(ISNUMBER(SEARCH("Uninvolved",'Model output'!V176)),NOT(ISNUMBER(SEARCH("margins involved",'Model output'!V176)))), ISNUMBER(SEARCH("None",'Model output'!V176)), ISNUMBER(SEARCH("Free",'Model output'!V176)), ISNUMBER(SEARCH("1 mm",'Model output'!V176)), ISNUMBER(SEARCH("0.1 CM",'Model output'!V176)), ISNUMBER(SEARCH("less than 0.2 mm",'Model output'!V176)), ISNUMBER(SEARCH("less than 0.5 mm",'Model output'!V176)), ISNUMBER(SEARCH("less than 1.0 mm",'Model output'!V176)), ISNUMBER(SEARCH("noted very close",'Model output'!V176)), ISNUMBER(SEARCH("abut",'Model output'!V176)), ISNUMBER(SEARCH("not mentioned",'Model output'!V176)), ISNUMBER(SEARCH("Cannot be assessed",'Model output'!V176)), ISNUMBER(SEARCH("Lymphocyte invasion - present",'Model output'!V176))), "negative", "positive")</f>
        <v>negative</v>
      </c>
      <c r="AE177" s="37"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8" t="str">
        <f t="shared" si="30"/>
        <v>1b</v>
      </c>
      <c r="AG177" s="38" t="str">
        <f t="shared" si="31"/>
        <v>0</v>
      </c>
      <c r="AH177" s="38" t="str">
        <f t="shared" si="34"/>
        <v>0</v>
      </c>
      <c r="AI177" s="44" t="str">
        <f t="shared" si="35"/>
        <v>I</v>
      </c>
      <c r="AJ177" s="41" t="s">
        <v>1079</v>
      </c>
      <c r="AK177" s="43" t="s">
        <v>1083</v>
      </c>
      <c r="AL177" s="43" t="s">
        <v>1087</v>
      </c>
      <c r="AM177" s="43" t="s">
        <v>1087</v>
      </c>
      <c r="AN177" s="43" t="s">
        <v>73</v>
      </c>
      <c r="AO177" s="25">
        <f t="shared" ca="1" si="41"/>
        <v>1</v>
      </c>
      <c r="AP177" s="1">
        <f t="shared" si="42"/>
        <v>1</v>
      </c>
      <c r="AQ177" s="1">
        <f t="shared" si="43"/>
        <v>1</v>
      </c>
      <c r="AR177" s="1">
        <f t="shared" si="44"/>
        <v>1</v>
      </c>
      <c r="AS177" s="17">
        <f t="shared" si="36"/>
        <v>1</v>
      </c>
    </row>
    <row r="178" spans="1:45">
      <c r="A178" t="str">
        <f>'Model output'!A177</f>
        <v>TCGA-EM-A2OX</v>
      </c>
      <c r="B178" s="35">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0</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central</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 cm</v>
      </c>
      <c r="Q178" t="str">
        <f t="shared" si="33"/>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No</v>
      </c>
      <c r="AB178" t="str">
        <f>IF(AA178&lt;&gt;"Yes","",IF(OR('Model output'!U177="",ISNUMBER(SEARCH("Not identified",'Model output'!U177))),"",'Model output'!U177))</f>
        <v/>
      </c>
      <c r="AC178" s="1" t="str">
        <f>IF(OR('Model output'!V177="", 'Model output'!V177="No", AND(ISERROR(SEARCH("Positive",'Model output'!V177)), ISNUMBER(SEARCH("Negative",'Model output'!V177))), AND(ISNUMBER(SEARCH("Uninvolved",'Model output'!V177)),NOT(ISNUMBER(SEARCH("margins involved",'Model output'!V177)))), ISNUMBER(SEARCH("None",'Model output'!V177)), ISNUMBER(SEARCH("Free",'Model output'!V177)), ISNUMBER(SEARCH("1 mm",'Model output'!V177)), ISNUMBER(SEARCH("0.1 CM",'Model output'!V177)), ISNUMBER(SEARCH("less than 0.2 mm",'Model output'!V177)), ISNUMBER(SEARCH("less than 0.5 mm",'Model output'!V177)), ISNUMBER(SEARCH("less than 1.0 mm",'Model output'!V177)), ISNUMBER(SEARCH("noted very close",'Model output'!V177)), ISNUMBER(SEARCH("abut",'Model output'!V177)), ISNUMBER(SEARCH("not mentioned",'Model output'!V177)), ISNUMBER(SEARCH("Cannot be assessed",'Model output'!V177)), ISNUMBER(SEARCH("Lymphocyte invasion - present",'Model output'!V177))), "negative", "positive")</f>
        <v>negative</v>
      </c>
      <c r="AE178" s="37"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8" t="str">
        <f t="shared" si="30"/>
        <v>1b</v>
      </c>
      <c r="AG178" s="38" t="str">
        <f t="shared" si="31"/>
        <v>1a</v>
      </c>
      <c r="AH178" s="38" t="str">
        <f t="shared" si="34"/>
        <v>0</v>
      </c>
      <c r="AI178" s="44" t="str">
        <f t="shared" si="35"/>
        <v>I</v>
      </c>
      <c r="AJ178" s="41" t="s">
        <v>1080</v>
      </c>
      <c r="AK178" s="43" t="s">
        <v>1083</v>
      </c>
      <c r="AL178" s="43" t="s">
        <v>1083</v>
      </c>
      <c r="AM178" s="43" t="s">
        <v>1087</v>
      </c>
      <c r="AN178" s="43" t="s">
        <v>73</v>
      </c>
      <c r="AO178" s="25">
        <f t="shared" ca="1" si="41"/>
        <v>1</v>
      </c>
      <c r="AP178" s="1">
        <f t="shared" si="42"/>
        <v>1</v>
      </c>
      <c r="AQ178" s="1">
        <f t="shared" si="43"/>
        <v>0</v>
      </c>
      <c r="AR178" s="1">
        <f t="shared" si="44"/>
        <v>1</v>
      </c>
      <c r="AS178" s="17">
        <f t="shared" si="36"/>
        <v>1</v>
      </c>
    </row>
    <row r="179" spans="1:45">
      <c r="A179" t="str">
        <f>'Model output'!A178</f>
        <v>TCGA-EM-A2OY</v>
      </c>
      <c r="B179" s="35">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0</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Not mentioned</v>
      </c>
      <c r="P179" t="str">
        <f>IF('Model output'!N178="","",'Model output'!N178)</f>
        <v>2.6cm</v>
      </c>
      <c r="Q179" t="str">
        <f t="shared" si="33"/>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No</v>
      </c>
      <c r="AB179" t="str">
        <f>IF(AA179&lt;&gt;"Yes","",IF(OR('Model output'!U178="",ISNUMBER(SEARCH("Not identified",'Model output'!U178))),"",'Model output'!U178))</f>
        <v/>
      </c>
      <c r="AC179" s="1" t="str">
        <f>IF(OR('Model output'!V178="", 'Model output'!V178="No", AND(ISERROR(SEARCH("Positive",'Model output'!V178)), ISNUMBER(SEARCH("Negative",'Model output'!V178))), AND(ISNUMBER(SEARCH("Uninvolved",'Model output'!V178)),NOT(ISNUMBER(SEARCH("margins involved",'Model output'!V178)))), ISNUMBER(SEARCH("None",'Model output'!V178)), ISNUMBER(SEARCH("Free",'Model output'!V178)), ISNUMBER(SEARCH("1 mm",'Model output'!V178)), ISNUMBER(SEARCH("0.1 CM",'Model output'!V178)), ISNUMBER(SEARCH("less than 0.2 mm",'Model output'!V178)), ISNUMBER(SEARCH("less than 0.5 mm",'Model output'!V178)), ISNUMBER(SEARCH("less than 1.0 mm",'Model output'!V178)), ISNUMBER(SEARCH("noted very close",'Model output'!V178)), ISNUMBER(SEARCH("abut",'Model output'!V178)), ISNUMBER(SEARCH("not mentioned",'Model output'!V178)), ISNUMBER(SEARCH("Cannot be assessed",'Model output'!V178)), ISNUMBER(SEARCH("Lymphocyte invasion - present",'Model output'!V178))), "negative", "positive")</f>
        <v>negative</v>
      </c>
      <c r="AE179" s="37"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8" t="str">
        <f t="shared" si="30"/>
        <v>2</v>
      </c>
      <c r="AG179" s="38" t="str">
        <f t="shared" si="31"/>
        <v>0</v>
      </c>
      <c r="AH179" s="38" t="str">
        <f t="shared" si="34"/>
        <v>0</v>
      </c>
      <c r="AI179" s="44" t="str">
        <f t="shared" si="35"/>
        <v>I</v>
      </c>
      <c r="AJ179" s="41" t="s">
        <v>1080</v>
      </c>
      <c r="AK179" s="43" t="s">
        <v>1086</v>
      </c>
      <c r="AL179" s="43" t="s">
        <v>1084</v>
      </c>
      <c r="AM179" s="43" t="s">
        <v>1087</v>
      </c>
      <c r="AN179" s="43" t="s">
        <v>73</v>
      </c>
      <c r="AO179" s="25">
        <f t="shared" ca="1" si="41"/>
        <v>0</v>
      </c>
      <c r="AP179" s="1">
        <f t="shared" si="42"/>
        <v>1</v>
      </c>
      <c r="AQ179" s="1">
        <f t="shared" si="43"/>
        <v>1</v>
      </c>
      <c r="AR179" s="1">
        <f t="shared" si="44"/>
        <v>1</v>
      </c>
      <c r="AS179" s="17">
        <f t="shared" si="36"/>
        <v>1</v>
      </c>
    </row>
    <row r="180" spans="1:45">
      <c r="A180" t="str">
        <f>'Model output'!A179</f>
        <v>TCGA-EM-A2OZ</v>
      </c>
      <c r="B180" s="35">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0</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Macrofollicular variant, Papillary carcinoma, microcarcinoma (occult, small or microscopic) variant</v>
      </c>
      <c r="P180" t="str">
        <f>IF('Model output'!N179="","",'Model output'!N179)</f>
        <v>1.7cm</v>
      </c>
      <c r="Q180" t="str">
        <f t="shared" si="33"/>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No</v>
      </c>
      <c r="AB180" t="str">
        <f>IF(AA180&lt;&gt;"Yes","",IF(OR('Model output'!U179="",ISNUMBER(SEARCH("Not identified",'Model output'!U179))),"",'Model output'!U179))</f>
        <v/>
      </c>
      <c r="AC180" s="1" t="str">
        <f>IF(OR('Model output'!V179="", 'Model output'!V179="No", AND(ISERROR(SEARCH("Positive",'Model output'!V179)), ISNUMBER(SEARCH("Negative",'Model output'!V179))), AND(ISNUMBER(SEARCH("Uninvolved",'Model output'!V179)),NOT(ISNUMBER(SEARCH("margins involved",'Model output'!V179)))), ISNUMBER(SEARCH("None",'Model output'!V179)), ISNUMBER(SEARCH("Free",'Model output'!V179)), ISNUMBER(SEARCH("1 mm",'Model output'!V179)), ISNUMBER(SEARCH("0.1 CM",'Model output'!V179)), ISNUMBER(SEARCH("less than 0.2 mm",'Model output'!V179)), ISNUMBER(SEARCH("less than 0.5 mm",'Model output'!V179)), ISNUMBER(SEARCH("less than 1.0 mm",'Model output'!V179)), ISNUMBER(SEARCH("noted very close",'Model output'!V179)), ISNUMBER(SEARCH("abut",'Model output'!V179)), ISNUMBER(SEARCH("not mentioned",'Model output'!V179)), ISNUMBER(SEARCH("Cannot be assessed",'Model output'!V179)), ISNUMBER(SEARCH("Lymphocyte invasion - present",'Model output'!V179))), "negative", "positive")</f>
        <v>negative</v>
      </c>
      <c r="AE180" s="37"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8" t="str">
        <f t="shared" si="30"/>
        <v>1b</v>
      </c>
      <c r="AG180" s="38" t="str">
        <f t="shared" si="31"/>
        <v>0</v>
      </c>
      <c r="AH180" s="38" t="str">
        <f t="shared" si="34"/>
        <v>0</v>
      </c>
      <c r="AI180" s="44" t="str">
        <f t="shared" si="35"/>
        <v>I</v>
      </c>
      <c r="AJ180" s="41" t="s">
        <v>1080</v>
      </c>
      <c r="AK180" s="43" t="s">
        <v>1083</v>
      </c>
      <c r="AL180" s="43" t="s">
        <v>1084</v>
      </c>
      <c r="AM180" s="43" t="s">
        <v>1087</v>
      </c>
      <c r="AN180" s="43" t="s">
        <v>73</v>
      </c>
      <c r="AO180" s="25">
        <f t="shared" ca="1" si="41"/>
        <v>0</v>
      </c>
      <c r="AP180" s="1">
        <f t="shared" si="42"/>
        <v>1</v>
      </c>
      <c r="AQ180" s="1">
        <f t="shared" si="43"/>
        <v>1</v>
      </c>
      <c r="AR180" s="1">
        <f t="shared" si="44"/>
        <v>1</v>
      </c>
      <c r="AS180" s="17">
        <f t="shared" si="36"/>
        <v>1</v>
      </c>
    </row>
    <row r="181" spans="1:45">
      <c r="A181" t="str">
        <f>'Model output'!A180</f>
        <v>TCGA-EM-A2P0</v>
      </c>
      <c r="B181" s="35">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0</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9"/>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33"/>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No</v>
      </c>
      <c r="AB181" t="str">
        <f>IF(AA181&lt;&gt;"Yes","",IF(OR('Model output'!U180="",ISNUMBER(SEARCH("Not identified",'Model output'!U180))),"",'Model output'!U180))</f>
        <v/>
      </c>
      <c r="AC181" s="1" t="str">
        <f>IF(OR('Model output'!V180="", 'Model output'!V180="No", AND(ISERROR(SEARCH("Positive",'Model output'!V180)), ISNUMBER(SEARCH("Negative",'Model output'!V180))), AND(ISNUMBER(SEARCH("Uninvolved",'Model output'!V180)),NOT(ISNUMBER(SEARCH("margins involved",'Model output'!V180)))), ISNUMBER(SEARCH("None",'Model output'!V180)), ISNUMBER(SEARCH("Free",'Model output'!V180)), ISNUMBER(SEARCH("1 mm",'Model output'!V180)), ISNUMBER(SEARCH("0.1 CM",'Model output'!V180)), ISNUMBER(SEARCH("less than 0.2 mm",'Model output'!V180)), ISNUMBER(SEARCH("less than 0.5 mm",'Model output'!V180)), ISNUMBER(SEARCH("less than 1.0 mm",'Model output'!V180)), ISNUMBER(SEARCH("noted very close",'Model output'!V180)), ISNUMBER(SEARCH("abut",'Model output'!V180)), ISNUMBER(SEARCH("not mentioned",'Model output'!V180)), ISNUMBER(SEARCH("Cannot be assessed",'Model output'!V180)), ISNUMBER(SEARCH("Lymphocyte invasion - present",'Model output'!V180))), "negative", "positive")</f>
        <v>negative</v>
      </c>
      <c r="AE181" s="37"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8" t="str">
        <f t="shared" si="30"/>
        <v>2</v>
      </c>
      <c r="AG181" s="38" t="str">
        <f t="shared" si="31"/>
        <v>1a</v>
      </c>
      <c r="AH181" s="38" t="str">
        <f t="shared" si="34"/>
        <v>0</v>
      </c>
      <c r="AI181" s="44" t="str">
        <f t="shared" si="35"/>
        <v>I</v>
      </c>
      <c r="AJ181" s="41" t="s">
        <v>1080</v>
      </c>
      <c r="AK181" s="43" t="s">
        <v>1086</v>
      </c>
      <c r="AL181" s="43" t="s">
        <v>1083</v>
      </c>
      <c r="AM181" s="43" t="s">
        <v>1087</v>
      </c>
      <c r="AN181" s="43" t="s">
        <v>73</v>
      </c>
      <c r="AO181" s="25">
        <f t="shared" ca="1" si="41"/>
        <v>1</v>
      </c>
      <c r="AP181" s="1">
        <f t="shared" si="42"/>
        <v>1</v>
      </c>
      <c r="AQ181" s="1">
        <f t="shared" si="43"/>
        <v>0</v>
      </c>
      <c r="AR181" s="1">
        <f t="shared" si="44"/>
        <v>1</v>
      </c>
      <c r="AS181" s="17">
        <f t="shared" si="36"/>
        <v>1</v>
      </c>
    </row>
    <row r="182" spans="1:45">
      <c r="A182" t="str">
        <f>'Model output'!A181</f>
        <v>TCGA-EM-A2P1</v>
      </c>
      <c r="B182" s="35">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0</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2.8 cm</v>
      </c>
      <c r="L182" s="8" t="str">
        <f t="shared" si="29"/>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with focal follicular growth</v>
      </c>
      <c r="P182" t="str">
        <f>IF('Model output'!N181="","",'Model output'!N181)</f>
        <v>3.1 cm</v>
      </c>
      <c r="Q182" t="str">
        <f t="shared" si="33"/>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Not mentioned</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No</v>
      </c>
      <c r="AB182" t="str">
        <f>IF(AA182&lt;&gt;"Yes","",IF(OR('Model output'!U181="",ISNUMBER(SEARCH("Not identified",'Model output'!U181))),"",'Model output'!U181))</f>
        <v/>
      </c>
      <c r="AC182" s="1" t="str">
        <f>IF(OR('Model output'!V181="", 'Model output'!V181="No", AND(ISERROR(SEARCH("Positive",'Model output'!V181)), ISNUMBER(SEARCH("Negative",'Model output'!V181))), AND(ISNUMBER(SEARCH("Uninvolved",'Model output'!V181)),NOT(ISNUMBER(SEARCH("margins involved",'Model output'!V181)))), ISNUMBER(SEARCH("None",'Model output'!V181)), ISNUMBER(SEARCH("Free",'Model output'!V181)), ISNUMBER(SEARCH("1 mm",'Model output'!V181)), ISNUMBER(SEARCH("0.1 CM",'Model output'!V181)), ISNUMBER(SEARCH("less than 0.2 mm",'Model output'!V181)), ISNUMBER(SEARCH("less than 0.5 mm",'Model output'!V181)), ISNUMBER(SEARCH("less than 1.0 mm",'Model output'!V181)), ISNUMBER(SEARCH("noted very close",'Model output'!V181)), ISNUMBER(SEARCH("abut",'Model output'!V181)), ISNUMBER(SEARCH("not mentioned",'Model output'!V181)), ISNUMBER(SEARCH("Cannot be assessed",'Model output'!V181)), ISNUMBER(SEARCH("Lymphocyte invasion - present",'Model output'!V181))), "negative", "positive")</f>
        <v>negative</v>
      </c>
      <c r="AE182" s="37"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8" t="str">
        <f t="shared" si="30"/>
        <v>2</v>
      </c>
      <c r="AG182" s="38" t="str">
        <f t="shared" si="31"/>
        <v>1b</v>
      </c>
      <c r="AH182" s="38" t="str">
        <f t="shared" si="34"/>
        <v>0</v>
      </c>
      <c r="AI182" s="44" t="str">
        <f t="shared" si="35"/>
        <v>I</v>
      </c>
      <c r="AJ182" s="41" t="s">
        <v>1080</v>
      </c>
      <c r="AK182" s="43" t="s">
        <v>1086</v>
      </c>
      <c r="AL182" s="43" t="s">
        <v>1083</v>
      </c>
      <c r="AM182" s="43" t="s">
        <v>1087</v>
      </c>
      <c r="AN182" s="43" t="s">
        <v>73</v>
      </c>
      <c r="AO182" s="25">
        <f t="shared" ca="1" si="41"/>
        <v>1</v>
      </c>
      <c r="AP182" s="1">
        <f t="shared" si="42"/>
        <v>1</v>
      </c>
      <c r="AQ182" s="1">
        <f t="shared" si="43"/>
        <v>1</v>
      </c>
      <c r="AR182" s="1">
        <f t="shared" si="44"/>
        <v>1</v>
      </c>
      <c r="AS182" s="17">
        <f t="shared" si="36"/>
        <v>1</v>
      </c>
    </row>
    <row r="183" spans="1:45">
      <c r="A183" t="str">
        <f>'Model output'!A182</f>
        <v>TCGA-EM-A2P2</v>
      </c>
      <c r="B183" s="35">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v>
      </c>
      <c r="O183" t="str">
        <f>IF('Model output'!M182="","",'Model output'!M182)</f>
        <v/>
      </c>
      <c r="P183" t="str">
        <f>IF('Model output'!N182="","",'Model output'!N182)</f>
        <v>5.0cm</v>
      </c>
      <c r="Q183" t="str">
        <f t="shared" si="33"/>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No</v>
      </c>
      <c r="AB183" t="str">
        <f>IF(AA183&lt;&gt;"Yes","",IF(OR('Model output'!U182="",ISNUMBER(SEARCH("Not identified",'Model output'!U182))),"",'Model output'!U182))</f>
        <v/>
      </c>
      <c r="AC183" s="1" t="str">
        <f>IF(OR('Model output'!V182="", 'Model output'!V182="No", AND(ISERROR(SEARCH("Positive",'Model output'!V182)), ISNUMBER(SEARCH("Negative",'Model output'!V182))), AND(ISNUMBER(SEARCH("Uninvolved",'Model output'!V182)),NOT(ISNUMBER(SEARCH("margins involved",'Model output'!V182)))), ISNUMBER(SEARCH("None",'Model output'!V182)), ISNUMBER(SEARCH("Free",'Model output'!V182)), ISNUMBER(SEARCH("1 mm",'Model output'!V182)), ISNUMBER(SEARCH("0.1 CM",'Model output'!V182)), ISNUMBER(SEARCH("less than 0.2 mm",'Model output'!V182)), ISNUMBER(SEARCH("less than 0.5 mm",'Model output'!V182)), ISNUMBER(SEARCH("less than 1.0 mm",'Model output'!V182)), ISNUMBER(SEARCH("noted very close",'Model output'!V182)), ISNUMBER(SEARCH("abut",'Model output'!V182)), ISNUMBER(SEARCH("not mentioned",'Model output'!V182)), ISNUMBER(SEARCH("Cannot be assessed",'Model output'!V182)), ISNUMBER(SEARCH("Lymphocyte invasion - present",'Model output'!V182))), "negative", "positive")</f>
        <v>negative</v>
      </c>
      <c r="AE183" s="37"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8" t="str">
        <f t="shared" si="30"/>
        <v>3a</v>
      </c>
      <c r="AG183" s="38" t="str">
        <f t="shared" si="31"/>
        <v>0</v>
      </c>
      <c r="AH183" s="38" t="str">
        <f t="shared" si="34"/>
        <v>0</v>
      </c>
      <c r="AI183" s="44" t="str">
        <f t="shared" si="35"/>
        <v>I</v>
      </c>
      <c r="AJ183" s="41" t="s">
        <v>1080</v>
      </c>
      <c r="AK183" s="43" t="s">
        <v>1088</v>
      </c>
      <c r="AL183" s="43" t="s">
        <v>1084</v>
      </c>
      <c r="AM183" s="43" t="s">
        <v>1087</v>
      </c>
      <c r="AN183" s="43" t="s">
        <v>73</v>
      </c>
      <c r="AO183" s="25">
        <f t="shared" ca="1" si="41"/>
        <v>1</v>
      </c>
      <c r="AP183" s="1">
        <f t="shared" si="42"/>
        <v>1</v>
      </c>
      <c r="AQ183" s="1">
        <f t="shared" si="43"/>
        <v>1</v>
      </c>
      <c r="AR183" s="1">
        <f t="shared" si="44"/>
        <v>1</v>
      </c>
      <c r="AS183" s="17">
        <f t="shared" si="36"/>
        <v>1</v>
      </c>
    </row>
    <row r="184" spans="1:45">
      <c r="A184" t="str">
        <f>'Model output'!A183</f>
        <v>TCGA-EM-A2P3</v>
      </c>
      <c r="B184" s="35">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0</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Papillary carcinoma, follicular variant</v>
      </c>
      <c r="O184" t="str">
        <f>IF('Model output'!M183="","",'Model output'!M183)</f>
        <v/>
      </c>
      <c r="P184" t="str">
        <f>IF('Model output'!N183="","",'Model output'!N183)</f>
        <v>1.4cm</v>
      </c>
      <c r="Q184" t="str">
        <f t="shared" si="33"/>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No</v>
      </c>
      <c r="AB184" t="str">
        <f>IF(AA184&lt;&gt;"Yes","",IF(OR('Model output'!U183="",ISNUMBER(SEARCH("Not identified",'Model output'!U183))),"",'Model output'!U183))</f>
        <v/>
      </c>
      <c r="AC184" s="1" t="str">
        <f>IF(OR('Model output'!V183="", 'Model output'!V183="No", AND(ISERROR(SEARCH("Positive",'Model output'!V183)), ISNUMBER(SEARCH("Negative",'Model output'!V183))), AND(ISNUMBER(SEARCH("Uninvolved",'Model output'!V183)),NOT(ISNUMBER(SEARCH("margins involved",'Model output'!V183)))), ISNUMBER(SEARCH("None",'Model output'!V183)), ISNUMBER(SEARCH("Free",'Model output'!V183)), ISNUMBER(SEARCH("1 mm",'Model output'!V183)), ISNUMBER(SEARCH("0.1 CM",'Model output'!V183)), ISNUMBER(SEARCH("less than 0.2 mm",'Model output'!V183)), ISNUMBER(SEARCH("less than 0.5 mm",'Model output'!V183)), ISNUMBER(SEARCH("less than 1.0 mm",'Model output'!V183)), ISNUMBER(SEARCH("noted very close",'Model output'!V183)), ISNUMBER(SEARCH("abut",'Model output'!V183)), ISNUMBER(SEARCH("not mentioned",'Model output'!V183)), ISNUMBER(SEARCH("Cannot be assessed",'Model output'!V183)), ISNUMBER(SEARCH("Lymphocyte invasion - present",'Model output'!V183))), "negative", "positive")</f>
        <v>negative</v>
      </c>
      <c r="AE184" s="37"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8" t="str">
        <f t="shared" si="30"/>
        <v>1b</v>
      </c>
      <c r="AG184" s="38" t="str">
        <f t="shared" si="31"/>
        <v>0</v>
      </c>
      <c r="AH184" s="38" t="str">
        <f t="shared" si="34"/>
        <v>0</v>
      </c>
      <c r="AI184" s="44" t="str">
        <f t="shared" si="35"/>
        <v>I</v>
      </c>
      <c r="AJ184" s="41" t="s">
        <v>1079</v>
      </c>
      <c r="AK184" s="43" t="s">
        <v>1083</v>
      </c>
      <c r="AL184" s="43" t="s">
        <v>1087</v>
      </c>
      <c r="AM184" s="43" t="s">
        <v>1087</v>
      </c>
      <c r="AN184" s="43" t="s">
        <v>73</v>
      </c>
      <c r="AO184" s="25">
        <f t="shared" ca="1" si="41"/>
        <v>1</v>
      </c>
      <c r="AP184" s="1">
        <f t="shared" si="42"/>
        <v>1</v>
      </c>
      <c r="AQ184" s="1">
        <f t="shared" si="43"/>
        <v>1</v>
      </c>
      <c r="AR184" s="1">
        <f t="shared" si="44"/>
        <v>1</v>
      </c>
      <c r="AS184" s="17">
        <f t="shared" si="36"/>
        <v>1</v>
      </c>
    </row>
    <row r="185" spans="1:45">
      <c r="A185" t="str">
        <f>'Model output'!A184</f>
        <v>TCGA-EM-A3AI</v>
      </c>
      <c r="B185" s="35">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No</v>
      </c>
      <c r="AB185" t="str">
        <f>IF(AA185&lt;&gt;"Yes","",IF(OR('Model output'!U184="",ISNUMBER(SEARCH("Not identified",'Model output'!U184))),"",'Model output'!U184))</f>
        <v/>
      </c>
      <c r="AC185" s="1" t="str">
        <f>IF(OR('Model output'!V184="", 'Model output'!V184="No", AND(ISERROR(SEARCH("Positive",'Model output'!V184)), ISNUMBER(SEARCH("Negative",'Model output'!V184))), AND(ISNUMBER(SEARCH("Uninvolved",'Model output'!V184)),NOT(ISNUMBER(SEARCH("margins involved",'Model output'!V184)))), ISNUMBER(SEARCH("None",'Model output'!V184)), ISNUMBER(SEARCH("Free",'Model output'!V184)), ISNUMBER(SEARCH("1 mm",'Model output'!V184)), ISNUMBER(SEARCH("0.1 CM",'Model output'!V184)), ISNUMBER(SEARCH("less than 0.2 mm",'Model output'!V184)), ISNUMBER(SEARCH("less than 0.5 mm",'Model output'!V184)), ISNUMBER(SEARCH("less than 1.0 mm",'Model output'!V184)), ISNUMBER(SEARCH("noted very close",'Model output'!V184)), ISNUMBER(SEARCH("abut",'Model output'!V184)), ISNUMBER(SEARCH("not mentioned",'Model output'!V184)), ISNUMBER(SEARCH("Cannot be assessed",'Model output'!V184)), ISNUMBER(SEARCH("Lymphocyte invasion - present",'Model output'!V184))), "negative", "positive")</f>
        <v>negative</v>
      </c>
      <c r="AE185" s="37"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8" t="str">
        <f t="shared" si="30"/>
        <v>2</v>
      </c>
      <c r="AG185" s="38" t="str">
        <f t="shared" si="31"/>
        <v>0</v>
      </c>
      <c r="AH185" s="38" t="str">
        <f t="shared" si="34"/>
        <v>0</v>
      </c>
      <c r="AI185" s="44" t="str">
        <f t="shared" si="35"/>
        <v>I</v>
      </c>
      <c r="AJ185" s="41" t="s">
        <v>1079</v>
      </c>
      <c r="AK185" s="43" t="s">
        <v>1086</v>
      </c>
      <c r="AL185" s="43" t="s">
        <v>1087</v>
      </c>
      <c r="AM185" s="43" t="s">
        <v>1087</v>
      </c>
      <c r="AN185" s="43" t="s">
        <v>73</v>
      </c>
      <c r="AO185" s="25">
        <f t="shared" ca="1" si="41"/>
        <v>1</v>
      </c>
      <c r="AP185" s="1">
        <f t="shared" si="42"/>
        <v>1</v>
      </c>
      <c r="AQ185" s="1">
        <f t="shared" si="43"/>
        <v>1</v>
      </c>
      <c r="AR185" s="1">
        <f t="shared" si="44"/>
        <v>1</v>
      </c>
      <c r="AS185" s="17">
        <f t="shared" si="36"/>
        <v>1</v>
      </c>
    </row>
    <row r="186" spans="1:45">
      <c r="A186" t="str">
        <f>'Model output'!A185</f>
        <v>TCGA-EM-A3AJ</v>
      </c>
      <c r="B186" s="35">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Metastatic papillary thyroid carcinoma, Papillary carcinoma, classical (usual), Papillary carcinoma, other with focal hobnail cell change</v>
      </c>
      <c r="O186" t="str">
        <f>IF('Model output'!M185="","",'Model output'!M185)</f>
        <v/>
      </c>
      <c r="P186" t="str">
        <f>IF('Model output'!N185="","",'Model output'!N185)</f>
        <v>4.1cm</v>
      </c>
      <c r="Q186" t="str">
        <f t="shared" si="33"/>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Cannot be assessed (for second tumor)</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'Model output'!V185="No", AND(ISERROR(SEARCH("Positive",'Model output'!V185)), ISNUMBER(SEARCH("Negative",'Model output'!V185))), AND(ISNUMBER(SEARCH("Uninvolved",'Model output'!V185)),NOT(ISNUMBER(SEARCH("margins involved",'Model output'!V185)))), ISNUMBER(SEARCH("None",'Model output'!V185)), ISNUMBER(SEARCH("Free",'Model output'!V185)), ISNUMBER(SEARCH("1 mm",'Model output'!V185)), ISNUMBER(SEARCH("0.1 CM",'Model output'!V185)), ISNUMBER(SEARCH("less than 0.2 mm",'Model output'!V185)), ISNUMBER(SEARCH("less than 0.5 mm",'Model output'!V185)), ISNUMBER(SEARCH("less than 1.0 mm",'Model output'!V185)), ISNUMBER(SEARCH("noted very close",'Model output'!V185)), ISNUMBER(SEARCH("abut",'Model output'!V185)), ISNUMBER(SEARCH("not mentioned",'Model output'!V185)), ISNUMBER(SEARCH("Cannot be assessed",'Model output'!V185)), ISNUMBER(SEARCH("Lymphocyte invasion - present",'Model output'!V185))), "negative", "positive")</f>
        <v>positive</v>
      </c>
      <c r="AE186" s="37"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8" t="str">
        <f t="shared" si="30"/>
        <v>3a</v>
      </c>
      <c r="AG186" s="38" t="str">
        <f t="shared" si="31"/>
        <v>1a</v>
      </c>
      <c r="AH186" s="38" t="str">
        <f t="shared" si="34"/>
        <v>0</v>
      </c>
      <c r="AI186" s="44" t="str">
        <f t="shared" si="35"/>
        <v>I</v>
      </c>
      <c r="AJ186" s="41" t="s">
        <v>1078</v>
      </c>
      <c r="AK186" s="43" t="s">
        <v>1088</v>
      </c>
      <c r="AL186" s="43" t="s">
        <v>695</v>
      </c>
      <c r="AM186" s="43" t="s">
        <v>1087</v>
      </c>
      <c r="AN186" s="43" t="s">
        <v>73</v>
      </c>
      <c r="AO186" s="25">
        <f t="shared" si="41"/>
        <v>1</v>
      </c>
      <c r="AP186" s="1">
        <f t="shared" si="42"/>
        <v>1</v>
      </c>
      <c r="AQ186" s="1">
        <f t="shared" si="43"/>
        <v>1</v>
      </c>
      <c r="AR186" s="1">
        <f t="shared" si="44"/>
        <v>1</v>
      </c>
      <c r="AS186" s="17">
        <f t="shared" si="36"/>
        <v>1</v>
      </c>
    </row>
    <row r="187" spans="1:45">
      <c r="A187" t="str">
        <f>'Model output'!A186</f>
        <v>TCGA-EM-A3AK</v>
      </c>
      <c r="B187" s="35">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0</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focal hobnail change (&lt;5% of tumor)</v>
      </c>
      <c r="P187" t="str">
        <f>IF('Model output'!N186="","",'Model output'!N186)</f>
        <v>2.0cm</v>
      </c>
      <c r="Q187" t="str">
        <f t="shared" si="33"/>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No</v>
      </c>
      <c r="AB187" t="str">
        <f>IF(AA187&lt;&gt;"Yes","",IF(OR('Model output'!U186="",ISNUMBER(SEARCH("Not identified",'Model output'!U186))),"",'Model output'!U186))</f>
        <v/>
      </c>
      <c r="AC187" s="1" t="str">
        <f>IF(OR('Model output'!V186="", 'Model output'!V186="No", AND(ISERROR(SEARCH("Positive",'Model output'!V186)), ISNUMBER(SEARCH("Negative",'Model output'!V186))), AND(ISNUMBER(SEARCH("Uninvolved",'Model output'!V186)),NOT(ISNUMBER(SEARCH("margins involved",'Model output'!V186)))), ISNUMBER(SEARCH("None",'Model output'!V186)), ISNUMBER(SEARCH("Free",'Model output'!V186)), ISNUMBER(SEARCH("1 mm",'Model output'!V186)), ISNUMBER(SEARCH("0.1 CM",'Model output'!V186)), ISNUMBER(SEARCH("less than 0.2 mm",'Model output'!V186)), ISNUMBER(SEARCH("less than 0.5 mm",'Model output'!V186)), ISNUMBER(SEARCH("less than 1.0 mm",'Model output'!V186)), ISNUMBER(SEARCH("noted very close",'Model output'!V186)), ISNUMBER(SEARCH("abut",'Model output'!V186)), ISNUMBER(SEARCH("not mentioned",'Model output'!V186)), ISNUMBER(SEARCH("Cannot be assessed",'Model output'!V186)), ISNUMBER(SEARCH("Lymphocyte invasion - present",'Model output'!V186))), "negative", "positive")</f>
        <v>negative</v>
      </c>
      <c r="AE187" s="37"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intermediate</v>
      </c>
      <c r="AF187" s="38" t="str">
        <f t="shared" si="30"/>
        <v>1b</v>
      </c>
      <c r="AG187" s="38" t="str">
        <f t="shared" si="31"/>
        <v>0</v>
      </c>
      <c r="AH187" s="38" t="str">
        <f t="shared" si="34"/>
        <v>0</v>
      </c>
      <c r="AI187" s="44" t="str">
        <f t="shared" si="35"/>
        <v>I</v>
      </c>
      <c r="AJ187" s="41" t="s">
        <v>1080</v>
      </c>
      <c r="AK187" s="43" t="s">
        <v>1083</v>
      </c>
      <c r="AL187" s="43" t="s">
        <v>1084</v>
      </c>
      <c r="AM187" s="43" t="s">
        <v>1087</v>
      </c>
      <c r="AN187" s="43" t="s">
        <v>73</v>
      </c>
      <c r="AO187" s="25">
        <f t="shared" ca="1" si="41"/>
        <v>1</v>
      </c>
      <c r="AP187" s="1">
        <f t="shared" si="42"/>
        <v>1</v>
      </c>
      <c r="AQ187" s="1">
        <f t="shared" si="43"/>
        <v>1</v>
      </c>
      <c r="AR187" s="1">
        <f t="shared" si="44"/>
        <v>1</v>
      </c>
      <c r="AS187" s="17">
        <f t="shared" si="36"/>
        <v>1</v>
      </c>
    </row>
    <row r="188" spans="1:45">
      <c r="A188" t="str">
        <f>'Model output'!A187</f>
        <v>TCGA-EM-A3AL</v>
      </c>
      <c r="B188" s="35">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0</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v>
      </c>
      <c r="P188" t="str">
        <f>IF('Model output'!N187="","",'Model output'!N187)</f>
        <v>1.9cm</v>
      </c>
      <c r="Q188" t="str">
        <f t="shared" si="33"/>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No</v>
      </c>
      <c r="AB188" t="str">
        <f>IF(AA188&lt;&gt;"Yes","",IF(OR('Model output'!U187="",ISNUMBER(SEARCH("Not identified",'Model output'!U187))),"",'Model output'!U187))</f>
        <v/>
      </c>
      <c r="AC188" s="1" t="str">
        <f>IF(OR('Model output'!V187="", 'Model output'!V187="No", AND(ISERROR(SEARCH("Positive",'Model output'!V187)), ISNUMBER(SEARCH("Negative",'Model output'!V187))), AND(ISNUMBER(SEARCH("Uninvolved",'Model output'!V187)),NOT(ISNUMBER(SEARCH("margins involved",'Model output'!V187)))), ISNUMBER(SEARCH("None",'Model output'!V187)), ISNUMBER(SEARCH("Free",'Model output'!V187)), ISNUMBER(SEARCH("1 mm",'Model output'!V187)), ISNUMBER(SEARCH("0.1 CM",'Model output'!V187)), ISNUMBER(SEARCH("less than 0.2 mm",'Model output'!V187)), ISNUMBER(SEARCH("less than 0.5 mm",'Model output'!V187)), ISNUMBER(SEARCH("less than 1.0 mm",'Model output'!V187)), ISNUMBER(SEARCH("noted very close",'Model output'!V187)), ISNUMBER(SEARCH("abut",'Model output'!V187)), ISNUMBER(SEARCH("not mentioned",'Model output'!V187)), ISNUMBER(SEARCH("Cannot be assessed",'Model output'!V187)), ISNUMBER(SEARCH("Lymphocyte invasion - present",'Model output'!V187))), "negative", "positive")</f>
        <v>negative</v>
      </c>
      <c r="AE188" s="37"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8" t="str">
        <f t="shared" si="30"/>
        <v>1b</v>
      </c>
      <c r="AG188" s="38" t="str">
        <f t="shared" si="31"/>
        <v>0</v>
      </c>
      <c r="AH188" s="38" t="str">
        <f t="shared" si="34"/>
        <v>0</v>
      </c>
      <c r="AI188" s="44" t="str">
        <f t="shared" si="35"/>
        <v>I</v>
      </c>
      <c r="AJ188" s="41" t="s">
        <v>1079</v>
      </c>
      <c r="AK188" s="43" t="s">
        <v>1083</v>
      </c>
      <c r="AL188" s="43" t="s">
        <v>1084</v>
      </c>
      <c r="AM188" s="43" t="s">
        <v>1087</v>
      </c>
      <c r="AN188" s="43" t="s">
        <v>73</v>
      </c>
      <c r="AO188" s="25">
        <f t="shared" ca="1" si="41"/>
        <v>1</v>
      </c>
      <c r="AP188" s="1">
        <f t="shared" si="42"/>
        <v>1</v>
      </c>
      <c r="AQ188" s="1">
        <f t="shared" si="43"/>
        <v>1</v>
      </c>
      <c r="AR188" s="1">
        <f t="shared" si="44"/>
        <v>1</v>
      </c>
      <c r="AS188" s="17">
        <f t="shared" si="36"/>
        <v>1</v>
      </c>
    </row>
    <row r="189" spans="1:45">
      <c r="A189" t="str">
        <f>'Model output'!A188</f>
        <v>TCGA-EM-A3AN</v>
      </c>
      <c r="B189" s="35">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3.8 cm</v>
      </c>
      <c r="L189" s="8" t="str">
        <f t="shared" si="29"/>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 classical (usual), Papillary carcinoma, follicular variant</v>
      </c>
      <c r="O189" t="str">
        <f>IF('Model output'!M188="","",'Model output'!M188)</f>
        <v/>
      </c>
      <c r="P189" t="str">
        <f>IF('Model output'!N188="","",'Model output'!N188)</f>
        <v>1.2 cm</v>
      </c>
      <c r="Q189" t="str">
        <f t="shared" si="33"/>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'Model output'!V188="No", AND(ISERROR(SEARCH("Positive",'Model output'!V188)), ISNUMBER(SEARCH("Negative",'Model output'!V188))), AND(ISNUMBER(SEARCH("Uninvolved",'Model output'!V188)),NOT(ISNUMBER(SEARCH("margins involved",'Model output'!V188)))), ISNUMBER(SEARCH("None",'Model output'!V188)), ISNUMBER(SEARCH("Free",'Model output'!V188)), ISNUMBER(SEARCH("1 mm",'Model output'!V188)), ISNUMBER(SEARCH("0.1 CM",'Model output'!V188)), ISNUMBER(SEARCH("less than 0.2 mm",'Model output'!V188)), ISNUMBER(SEARCH("less than 0.5 mm",'Model output'!V188)), ISNUMBER(SEARCH("less than 1.0 mm",'Model output'!V188)), ISNUMBER(SEARCH("noted very close",'Model output'!V188)), ISNUMBER(SEARCH("abut",'Model output'!V188)), ISNUMBER(SEARCH("not mentioned",'Model output'!V188)), ISNUMBER(SEARCH("Cannot be assessed",'Model output'!V188)), ISNUMBER(SEARCH("Lymphocyte invasion - present",'Model output'!V188))), "negative", "positive")</f>
        <v>positive</v>
      </c>
      <c r="AE189" s="37"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8" t="str">
        <f t="shared" si="30"/>
        <v>1b</v>
      </c>
      <c r="AG189" s="38" t="str">
        <f t="shared" si="31"/>
        <v>1b</v>
      </c>
      <c r="AH189" s="38" t="str">
        <f t="shared" si="34"/>
        <v>0</v>
      </c>
      <c r="AI189" s="44" t="str">
        <f t="shared" si="35"/>
        <v>I</v>
      </c>
      <c r="AJ189" s="41" t="s">
        <v>1078</v>
      </c>
      <c r="AK189" s="43" t="s">
        <v>1083</v>
      </c>
      <c r="AL189" s="43" t="s">
        <v>1083</v>
      </c>
      <c r="AM189" s="43" t="s">
        <v>1087</v>
      </c>
      <c r="AN189" s="43" t="s">
        <v>73</v>
      </c>
      <c r="AO189" s="25">
        <f t="shared" si="41"/>
        <v>1</v>
      </c>
      <c r="AP189" s="1">
        <f t="shared" si="42"/>
        <v>1</v>
      </c>
      <c r="AQ189" s="1">
        <f t="shared" si="43"/>
        <v>1</v>
      </c>
      <c r="AR189" s="1">
        <f t="shared" si="44"/>
        <v>1</v>
      </c>
      <c r="AS189" s="17">
        <f t="shared" si="36"/>
        <v>1</v>
      </c>
    </row>
    <row r="190" spans="1:45">
      <c r="A190" t="str">
        <f>'Model output'!A189</f>
        <v>TCGA-EM-A3AO</v>
      </c>
      <c r="B190" s="35">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si="32"/>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3.5 cm</v>
      </c>
      <c r="L190" s="8" t="str">
        <f t="shared" ref="L190:L253" si="4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Metastatic papillary thyroid carcinoma, Papillary carcinoma, classical. (usual), Papillary carcinoma, follicular variant</v>
      </c>
      <c r="O190" t="str">
        <f>IF('Model output'!M189="","",'Model output'!M189)</f>
        <v>Not mentioned</v>
      </c>
      <c r="P190" t="str">
        <f>IF('Model output'!N189="","",'Model output'!N189)</f>
        <v>3.0 cm</v>
      </c>
      <c r="Q190" t="str">
        <f t="shared" si="33"/>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Not mentioned</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No</v>
      </c>
      <c r="AB190" t="str">
        <f>IF(AA190&lt;&gt;"Yes","",IF(OR('Model output'!U189="",ISNUMBER(SEARCH("Not identified",'Model output'!U189))),"",'Model output'!U189))</f>
        <v/>
      </c>
      <c r="AC190" s="1" t="str">
        <f>IF(OR('Model output'!V189="", 'Model output'!V189="No", AND(ISERROR(SEARCH("Positive",'Model output'!V189)), ISNUMBER(SEARCH("Negative",'Model output'!V189))), AND(ISNUMBER(SEARCH("Uninvolved",'Model output'!V189)),NOT(ISNUMBER(SEARCH("margins involved",'Model output'!V189)))), ISNUMBER(SEARCH("None",'Model output'!V189)), ISNUMBER(SEARCH("Free",'Model output'!V189)), ISNUMBER(SEARCH("1 mm",'Model output'!V189)), ISNUMBER(SEARCH("0.1 CM",'Model output'!V189)), ISNUMBER(SEARCH("less than 0.2 mm",'Model output'!V189)), ISNUMBER(SEARCH("less than 0.5 mm",'Model output'!V189)), ISNUMBER(SEARCH("less than 1.0 mm",'Model output'!V189)), ISNUMBER(SEARCH("noted very close",'Model output'!V189)), ISNUMBER(SEARCH("abut",'Model output'!V189)), ISNUMBER(SEARCH("not mentioned",'Model output'!V189)), ISNUMBER(SEARCH("Cannot be assessed",'Model output'!V189)), ISNUMBER(SEARCH("Lymphocyte invasion - present",'Model output'!V189))), "negative", "positive")</f>
        <v>negative</v>
      </c>
      <c r="AE190" s="37"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8" t="str">
        <f t="shared" si="30"/>
        <v>2</v>
      </c>
      <c r="AG190" s="38" t="str">
        <f t="shared" si="31"/>
        <v>1b</v>
      </c>
      <c r="AH190" s="38" t="str">
        <f t="shared" si="34"/>
        <v>0</v>
      </c>
      <c r="AI190" s="44" t="str">
        <f t="shared" si="35"/>
        <v>II</v>
      </c>
      <c r="AJ190" s="41" t="s">
        <v>1078</v>
      </c>
      <c r="AK190" s="43" t="s">
        <v>1086</v>
      </c>
      <c r="AL190" s="43" t="s">
        <v>1083</v>
      </c>
      <c r="AM190" s="43" t="s">
        <v>1087</v>
      </c>
      <c r="AN190" s="43" t="s">
        <v>1085</v>
      </c>
      <c r="AO190" s="25">
        <f t="shared" si="41"/>
        <v>1</v>
      </c>
      <c r="AP190" s="1">
        <f t="shared" si="42"/>
        <v>1</v>
      </c>
      <c r="AQ190" s="1">
        <f t="shared" si="43"/>
        <v>1</v>
      </c>
      <c r="AR190" s="1">
        <f t="shared" si="44"/>
        <v>1</v>
      </c>
      <c r="AS190" s="17">
        <f t="shared" si="36"/>
        <v>1</v>
      </c>
    </row>
    <row r="191" spans="1:45">
      <c r="A191" t="str">
        <f>'Model output'!A190</f>
        <v>TCGA-EM-A3AP</v>
      </c>
      <c r="B191" s="35">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46">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45"/>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ref="Q191:Q254" si="4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191,"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No</v>
      </c>
      <c r="AB191" t="str">
        <f>IF(AA191&lt;&gt;"Yes","",IF(OR('Model output'!U190="",ISNUMBER(SEARCH("Not identified",'Model output'!U190))),"",'Model output'!U190))</f>
        <v/>
      </c>
      <c r="AC191" s="1" t="str">
        <f>IF(OR('Model output'!V190="", 'Model output'!V190="No", AND(ISERROR(SEARCH("Positive",'Model output'!V190)), ISNUMBER(SEARCH("Negative",'Model output'!V190))), AND(ISNUMBER(SEARCH("Uninvolved",'Model output'!V190)),NOT(ISNUMBER(SEARCH("margins involved",'Model output'!V190)))), ISNUMBER(SEARCH("None",'Model output'!V190)), ISNUMBER(SEARCH("Free",'Model output'!V190)), ISNUMBER(SEARCH("1 mm",'Model output'!V190)), ISNUMBER(SEARCH("0.1 CM",'Model output'!V190)), ISNUMBER(SEARCH("less than 0.2 mm",'Model output'!V190)), ISNUMBER(SEARCH("less than 0.5 mm",'Model output'!V190)), ISNUMBER(SEARCH("less than 1.0 mm",'Model output'!V190)), ISNUMBER(SEARCH("noted very close",'Model output'!V190)), ISNUMBER(SEARCH("abut",'Model output'!V190)), ISNUMBER(SEARCH("not mentioned",'Model output'!V190)), ISNUMBER(SEARCH("Cannot be assessed",'Model output'!V190)), ISNUMBER(SEARCH("Lymphocyte invasion - present",'Model output'!V190))), "negative", "positive")</f>
        <v>negative</v>
      </c>
      <c r="AE191" s="37"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8"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8" t="str">
        <f t="shared" ref="AG191:AG254" si="49">IF(AND(ISNUMBER(J191),J191&gt;0),
IF(G191="lateral", "1b", "1a"),"0")</f>
        <v>0</v>
      </c>
      <c r="AH191" s="38" t="str">
        <f t="shared" si="34"/>
        <v>0</v>
      </c>
      <c r="AI191" s="44" t="str">
        <f t="shared" si="35"/>
        <v>I</v>
      </c>
      <c r="AJ191" s="41" t="s">
        <v>1079</v>
      </c>
      <c r="AK191" s="43" t="s">
        <v>1086</v>
      </c>
      <c r="AL191" s="43" t="s">
        <v>1087</v>
      </c>
      <c r="AM191" s="43" t="s">
        <v>1087</v>
      </c>
      <c r="AN191" s="43" t="s">
        <v>73</v>
      </c>
      <c r="AO191" s="25">
        <f t="shared" ca="1" si="41"/>
        <v>1</v>
      </c>
      <c r="AP191" s="1">
        <f t="shared" si="42"/>
        <v>1</v>
      </c>
      <c r="AQ191" s="1">
        <f t="shared" si="43"/>
        <v>1</v>
      </c>
      <c r="AR191" s="1">
        <f t="shared" si="44"/>
        <v>1</v>
      </c>
      <c r="AS191" s="17">
        <f t="shared" si="36"/>
        <v>1</v>
      </c>
    </row>
    <row r="192" spans="1:45">
      <c r="A192" t="str">
        <f>'Model output'!A191</f>
        <v>TCGA-EM-A3AQ</v>
      </c>
      <c r="B192" s="35">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0</v>
      </c>
      <c r="F192" t="str">
        <f t="shared" si="46"/>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45"/>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Multifocal papillary carcinoma</v>
      </c>
      <c r="O192" t="str">
        <f>IF('Model output'!M191="","",'Model output'!M191)</f>
        <v>dominant mixed classical and follicular variant</v>
      </c>
      <c r="P192" t="str">
        <f>IF('Model output'!N191="","",'Model output'!N191)</f>
        <v>1.3cm</v>
      </c>
      <c r="Q192" t="str">
        <f t="shared" si="47"/>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No</v>
      </c>
      <c r="AB192" t="str">
        <f>IF(AA192&lt;&gt;"Yes","",IF(OR('Model output'!U191="",ISNUMBER(SEARCH("Not identified",'Model output'!U191))),"",'Model output'!U191))</f>
        <v/>
      </c>
      <c r="AC192" s="1" t="str">
        <f>IF(OR('Model output'!V191="", 'Model output'!V191="No", AND(ISERROR(SEARCH("Positive",'Model output'!V191)), ISNUMBER(SEARCH("Negative",'Model output'!V191))), AND(ISNUMBER(SEARCH("Uninvolved",'Model output'!V191)),NOT(ISNUMBER(SEARCH("margins involved",'Model output'!V191)))), ISNUMBER(SEARCH("None",'Model output'!V191)), ISNUMBER(SEARCH("Free",'Model output'!V191)), ISNUMBER(SEARCH("1 mm",'Model output'!V191)), ISNUMBER(SEARCH("0.1 CM",'Model output'!V191)), ISNUMBER(SEARCH("less than 0.2 mm",'Model output'!V191)), ISNUMBER(SEARCH("less than 0.5 mm",'Model output'!V191)), ISNUMBER(SEARCH("less than 1.0 mm",'Model output'!V191)), ISNUMBER(SEARCH("noted very close",'Model output'!V191)), ISNUMBER(SEARCH("abut",'Model output'!V191)), ISNUMBER(SEARCH("not mentioned",'Model output'!V191)), ISNUMBER(SEARCH("Cannot be assessed",'Model output'!V191)), ISNUMBER(SEARCH("Lymphocyte invasion - present",'Model output'!V191))), "negative", "positive")</f>
        <v>negative</v>
      </c>
      <c r="AE192" s="37"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8" t="str">
        <f t="shared" si="48"/>
        <v>1b</v>
      </c>
      <c r="AG192" s="38" t="str">
        <f t="shared" si="49"/>
        <v>0</v>
      </c>
      <c r="AH192" s="38" t="str">
        <f t="shared" ref="AH192:AH255" si="50">IF(OR(H192="unknown"),"x",IF(H192="negative","0","1"))</f>
        <v>0</v>
      </c>
      <c r="AI192" s="44"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41" t="s">
        <v>1079</v>
      </c>
      <c r="AK192" s="43" t="s">
        <v>1083</v>
      </c>
      <c r="AL192" s="43" t="s">
        <v>1084</v>
      </c>
      <c r="AM192" s="43" t="s">
        <v>1087</v>
      </c>
      <c r="AN192" s="43" t="s">
        <v>73</v>
      </c>
      <c r="AO192" s="25">
        <f t="shared" ref="AO192:AO255" ca="1" si="52">IF(AE192=AJ192,1,0)</f>
        <v>1</v>
      </c>
      <c r="AP192" s="1">
        <f t="shared" ref="AP192:AP255" si="53">IF(AF192=AK192, 1, IF(AND(AF192="x", AK192="0"), 1, IF(AND(AF192="0", AK192="x"), 1, 0)))</f>
        <v>1</v>
      </c>
      <c r="AQ192" s="1">
        <f t="shared" ref="AQ192:AQ255" si="54">IF(AG192=AL192, 1, IF(AND(AG192="x", AL192="0"), 1, IF(AND(AG192="0", AL192="x"), 1, 0)))</f>
        <v>1</v>
      </c>
      <c r="AR192" s="1">
        <f t="shared" ref="AR192:AR255" si="55">IF(AH192=AM192, 1, IF(AND(AH192="x", AM192="0"), 1, IF(AND(AH192="0", AM192="x"), 1, 0)))</f>
        <v>1</v>
      </c>
      <c r="AS192" s="17">
        <f t="shared" si="36"/>
        <v>1</v>
      </c>
    </row>
    <row r="193" spans="1:45">
      <c r="A193" t="str">
        <f>'Model output'!A192</f>
        <v>TCGA-EM-A3AR</v>
      </c>
      <c r="B193" s="35">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0</v>
      </c>
      <c r="F193" t="str">
        <f t="shared" si="46"/>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45"/>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Microcarcinoma (occult, small or microscopic) variant</v>
      </c>
      <c r="P193" t="str">
        <f>IF('Model output'!N192="","",'Model output'!N192)</f>
        <v>1.2cm</v>
      </c>
      <c r="Q193" t="str">
        <f t="shared" si="47"/>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No</v>
      </c>
      <c r="AB193" t="str">
        <f>IF(AA193&lt;&gt;"Yes","",IF(OR('Model output'!U192="",ISNUMBER(SEARCH("Not identified",'Model output'!U192))),"",'Model output'!U192))</f>
        <v/>
      </c>
      <c r="AC193" s="1" t="str">
        <f>IF(OR('Model output'!V192="", 'Model output'!V192="No", AND(ISERROR(SEARCH("Positive",'Model output'!V192)), ISNUMBER(SEARCH("Negative",'Model output'!V192))), AND(ISNUMBER(SEARCH("Uninvolved",'Model output'!V192)),NOT(ISNUMBER(SEARCH("margins involved",'Model output'!V192)))), ISNUMBER(SEARCH("None",'Model output'!V192)), ISNUMBER(SEARCH("Free",'Model output'!V192)), ISNUMBER(SEARCH("1 mm",'Model output'!V192)), ISNUMBER(SEARCH("0.1 CM",'Model output'!V192)), ISNUMBER(SEARCH("less than 0.2 mm",'Model output'!V192)), ISNUMBER(SEARCH("less than 0.5 mm",'Model output'!V192)), ISNUMBER(SEARCH("less than 1.0 mm",'Model output'!V192)), ISNUMBER(SEARCH("noted very close",'Model output'!V192)), ISNUMBER(SEARCH("abut",'Model output'!V192)), ISNUMBER(SEARCH("not mentioned",'Model output'!V192)), ISNUMBER(SEARCH("Cannot be assessed",'Model output'!V192)), ISNUMBER(SEARCH("Lymphocyte invasion - present",'Model output'!V192))), "negative", "positive")</f>
        <v>negative</v>
      </c>
      <c r="AE193" s="37"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8" t="str">
        <f t="shared" si="48"/>
        <v>1b</v>
      </c>
      <c r="AG193" s="38" t="str">
        <f t="shared" si="49"/>
        <v>1a</v>
      </c>
      <c r="AH193" s="38" t="str">
        <f t="shared" si="50"/>
        <v>0</v>
      </c>
      <c r="AI193" s="44" t="str">
        <f t="shared" si="51"/>
        <v>I</v>
      </c>
      <c r="AJ193" s="41" t="s">
        <v>1079</v>
      </c>
      <c r="AK193" s="43" t="s">
        <v>1083</v>
      </c>
      <c r="AL193" s="43" t="s">
        <v>695</v>
      </c>
      <c r="AM193" s="43" t="s">
        <v>1087</v>
      </c>
      <c r="AN193" s="43" t="s">
        <v>73</v>
      </c>
      <c r="AO193" s="25">
        <f t="shared" ca="1" si="52"/>
        <v>0</v>
      </c>
      <c r="AP193" s="1">
        <f t="shared" si="53"/>
        <v>1</v>
      </c>
      <c r="AQ193" s="1">
        <f t="shared" si="54"/>
        <v>1</v>
      </c>
      <c r="AR193" s="1">
        <f t="shared" si="55"/>
        <v>1</v>
      </c>
      <c r="AS193" s="17">
        <f t="shared" si="36"/>
        <v>1</v>
      </c>
    </row>
    <row r="194" spans="1:45">
      <c r="A194" t="str">
        <f>'Model output'!A193</f>
        <v>TCGA-EM-A3FJ</v>
      </c>
      <c r="B194" s="35">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6"/>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2.5 cm</v>
      </c>
      <c r="L194" s="8" t="str">
        <f t="shared" si="45"/>
        <v>2.5cm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 carcinoma, classical type</v>
      </c>
      <c r="O194" t="str">
        <f>IF('Model output'!M193="","",'Model output'!M193)</f>
        <v/>
      </c>
      <c r="P194" t="str">
        <f>IF('Model output'!N193="","",'Model output'!N193)</f>
        <v>1.0 cm</v>
      </c>
      <c r="Q194" t="str">
        <f t="shared" si="47"/>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'Model output'!V193="No", AND(ISERROR(SEARCH("Positive",'Model output'!V193)), ISNUMBER(SEARCH("Negative",'Model output'!V193))), AND(ISNUMBER(SEARCH("Uninvolved",'Model output'!V193)),NOT(ISNUMBER(SEARCH("margins involved",'Model output'!V193)))), ISNUMBER(SEARCH("None",'Model output'!V193)), ISNUMBER(SEARCH("Free",'Model output'!V193)), ISNUMBER(SEARCH("1 mm",'Model output'!V193)), ISNUMBER(SEARCH("0.1 CM",'Model output'!V193)), ISNUMBER(SEARCH("less than 0.2 mm",'Model output'!V193)), ISNUMBER(SEARCH("less than 0.5 mm",'Model output'!V193)), ISNUMBER(SEARCH("less than 1.0 mm",'Model output'!V193)), ISNUMBER(SEARCH("noted very close",'Model output'!V193)), ISNUMBER(SEARCH("abut",'Model output'!V193)), ISNUMBER(SEARCH("not mentioned",'Model output'!V193)), ISNUMBER(SEARCH("Cannot be assessed",'Model output'!V193)), ISNUMBER(SEARCH("Lymphocyte invasion - present",'Model output'!V193))), "negative", "positive")</f>
        <v>negative</v>
      </c>
      <c r="AE194" s="37"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8" t="str">
        <f t="shared" si="48"/>
        <v>1a</v>
      </c>
      <c r="AG194" s="38" t="str">
        <f t="shared" si="49"/>
        <v>1b</v>
      </c>
      <c r="AH194" s="38" t="str">
        <f t="shared" si="50"/>
        <v>0</v>
      </c>
      <c r="AI194" s="44" t="str">
        <f t="shared" si="51"/>
        <v>I</v>
      </c>
      <c r="AJ194" s="41" t="s">
        <v>1080</v>
      </c>
      <c r="AK194" s="43" t="s">
        <v>695</v>
      </c>
      <c r="AL194" s="43" t="s">
        <v>1083</v>
      </c>
      <c r="AM194" s="43" t="s">
        <v>1087</v>
      </c>
      <c r="AN194" s="43" t="s">
        <v>73</v>
      </c>
      <c r="AO194" s="25">
        <f t="shared" ca="1" si="52"/>
        <v>1</v>
      </c>
      <c r="AP194" s="1">
        <f t="shared" si="53"/>
        <v>1</v>
      </c>
      <c r="AQ194" s="1">
        <f t="shared" si="54"/>
        <v>1</v>
      </c>
      <c r="AR194" s="1">
        <f t="shared" si="55"/>
        <v>1</v>
      </c>
      <c r="AS194" s="17">
        <f t="shared" si="36"/>
        <v>1</v>
      </c>
    </row>
    <row r="195" spans="1:45">
      <c r="A195" t="str">
        <f>'Model output'!A194</f>
        <v>TCGA-EM-A3FK</v>
      </c>
      <c r="B195" s="35">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0</v>
      </c>
      <c r="F195" t="str">
        <f t="shared" si="46"/>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45"/>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Metastatic papillary thyroid carcinoma</v>
      </c>
      <c r="O195" t="str">
        <f>IF('Model output'!M194="","",'Model output'!M194)</f>
        <v>classical (usual)</v>
      </c>
      <c r="P195" t="str">
        <f>IF('Model output'!N194="","",'Model output'!N194)</f>
        <v>1.2cm</v>
      </c>
      <c r="Q195" t="str">
        <f t="shared" si="47"/>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3</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'Model output'!V194="No", AND(ISERROR(SEARCH("Positive",'Model output'!V194)), ISNUMBER(SEARCH("Negative",'Model output'!V194))), AND(ISNUMBER(SEARCH("Uninvolved",'Model output'!V194)),NOT(ISNUMBER(SEARCH("margins involved",'Model output'!V194)))), ISNUMBER(SEARCH("None",'Model output'!V194)), ISNUMBER(SEARCH("Free",'Model output'!V194)), ISNUMBER(SEARCH("1 mm",'Model output'!V194)), ISNUMBER(SEARCH("0.1 CM",'Model output'!V194)), ISNUMBER(SEARCH("less than 0.2 mm",'Model output'!V194)), ISNUMBER(SEARCH("less than 0.5 mm",'Model output'!V194)), ISNUMBER(SEARCH("less than 1.0 mm",'Model output'!V194)), ISNUMBER(SEARCH("noted very close",'Model output'!V194)), ISNUMBER(SEARCH("abut",'Model output'!V194)), ISNUMBER(SEARCH("not mentioned",'Model output'!V194)), ISNUMBER(SEARCH("Cannot be assessed",'Model output'!V194)), ISNUMBER(SEARCH("Lymphocyte invasion - present",'Model output'!V194))), "negative", "positive")</f>
        <v>negative</v>
      </c>
      <c r="AE195" s="37"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8" t="str">
        <f t="shared" si="48"/>
        <v>1b</v>
      </c>
      <c r="AG195" s="38" t="str">
        <f t="shared" si="49"/>
        <v>1b</v>
      </c>
      <c r="AH195" s="38" t="str">
        <f t="shared" si="50"/>
        <v>0</v>
      </c>
      <c r="AI195" s="44" t="str">
        <f t="shared" si="51"/>
        <v>I</v>
      </c>
      <c r="AJ195" s="41" t="s">
        <v>1080</v>
      </c>
      <c r="AK195" s="43" t="s">
        <v>1083</v>
      </c>
      <c r="AL195" s="43" t="s">
        <v>1083</v>
      </c>
      <c r="AM195" s="43" t="s">
        <v>1087</v>
      </c>
      <c r="AN195" s="43" t="s">
        <v>73</v>
      </c>
      <c r="AO195" s="25">
        <f t="shared" ca="1" si="52"/>
        <v>1</v>
      </c>
      <c r="AP195" s="1">
        <f t="shared" si="53"/>
        <v>1</v>
      </c>
      <c r="AQ195" s="1">
        <f t="shared" si="54"/>
        <v>1</v>
      </c>
      <c r="AR195" s="1">
        <f t="shared" si="55"/>
        <v>1</v>
      </c>
      <c r="AS195" s="17">
        <f t="shared" ref="AS195:AS258" si="56">IF(AI195=AN195,1,0)</f>
        <v>1</v>
      </c>
    </row>
    <row r="196" spans="1:45">
      <c r="A196" t="str">
        <f>'Model output'!A195</f>
        <v>TCGA-EM-A3FL</v>
      </c>
      <c r="B196" s="35">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0</v>
      </c>
      <c r="F196" t="str">
        <f t="shared" si="46"/>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45"/>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Not mentioned</v>
      </c>
      <c r="P196" t="str">
        <f>IF('Model output'!N195="","",'Model output'!N195)</f>
        <v>1.5cm</v>
      </c>
      <c r="Q196" t="str">
        <f t="shared" si="47"/>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The 1.5 cm focus (slide no 2E) Is negative for Galectin-3 and is focally positive for cytokeratin 19. Few cells are positive for HBME-1 with an apical and membranous pattern.</v>
      </c>
      <c r="AC196" s="1" t="str">
        <f>IF(OR('Model output'!V195="", 'Model output'!V195="No", AND(ISERROR(SEARCH("Positive",'Model output'!V195)), ISNUMBER(SEARCH("Negative",'Model output'!V195))), AND(ISNUMBER(SEARCH("Uninvolved",'Model output'!V195)),NOT(ISNUMBER(SEARCH("margins involved",'Model output'!V195)))), ISNUMBER(SEARCH("None",'Model output'!V195)), ISNUMBER(SEARCH("Free",'Model output'!V195)), ISNUMBER(SEARCH("1 mm",'Model output'!V195)), ISNUMBER(SEARCH("0.1 CM",'Model output'!V195)), ISNUMBER(SEARCH("less than 0.2 mm",'Model output'!V195)), ISNUMBER(SEARCH("less than 0.5 mm",'Model output'!V195)), ISNUMBER(SEARCH("less than 1.0 mm",'Model output'!V195)), ISNUMBER(SEARCH("noted very close",'Model output'!V195)), ISNUMBER(SEARCH("abut",'Model output'!V195)), ISNUMBER(SEARCH("not mentioned",'Model output'!V195)), ISNUMBER(SEARCH("Cannot be assessed",'Model output'!V195)), ISNUMBER(SEARCH("Lymphocyte invasion - present",'Model output'!V195))), "negative", "positive")</f>
        <v>negative</v>
      </c>
      <c r="AE196" s="37"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8" t="str">
        <f t="shared" si="48"/>
        <v>1b</v>
      </c>
      <c r="AG196" s="38" t="str">
        <f t="shared" si="49"/>
        <v>0</v>
      </c>
      <c r="AH196" s="38" t="str">
        <f t="shared" si="50"/>
        <v>0</v>
      </c>
      <c r="AI196" s="44" t="str">
        <f t="shared" si="51"/>
        <v>I</v>
      </c>
      <c r="AJ196" s="41" t="s">
        <v>1079</v>
      </c>
      <c r="AK196" s="43" t="s">
        <v>1083</v>
      </c>
      <c r="AL196" s="43" t="s">
        <v>1087</v>
      </c>
      <c r="AM196" s="43" t="s">
        <v>1087</v>
      </c>
      <c r="AN196" s="43" t="s">
        <v>73</v>
      </c>
      <c r="AO196" s="25">
        <f t="shared" ca="1" si="52"/>
        <v>1</v>
      </c>
      <c r="AP196" s="1">
        <f t="shared" si="53"/>
        <v>1</v>
      </c>
      <c r="AQ196" s="1">
        <f t="shared" si="54"/>
        <v>1</v>
      </c>
      <c r="AR196" s="1">
        <f t="shared" si="55"/>
        <v>1</v>
      </c>
      <c r="AS196" s="17">
        <f t="shared" si="56"/>
        <v>1</v>
      </c>
    </row>
    <row r="197" spans="1:45">
      <c r="A197" t="str">
        <f>'Model output'!A196</f>
        <v>TCGA-EM-A3FM</v>
      </c>
      <c r="B197" s="35">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6"/>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45"/>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Metastatic classical variant papillary thyroid carcinoma, Metastatic follicular variant papillary thyroid carcinoma</v>
      </c>
      <c r="O197" t="str">
        <f>IF('Model output'!M196="","",'Model output'!M196)</f>
        <v/>
      </c>
      <c r="P197" t="str">
        <f>IF('Model output'!N196="","",'Model output'!N196)</f>
        <v>2.2cm</v>
      </c>
      <c r="Q197" t="str">
        <f t="shared" si="47"/>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Multiple</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'Model output'!V196="No", AND(ISERROR(SEARCH("Positive",'Model output'!V196)), ISNUMBER(SEARCH("Negative",'Model output'!V196))), AND(ISNUMBER(SEARCH("Uninvolved",'Model output'!V196)),NOT(ISNUMBER(SEARCH("margins involved",'Model output'!V196)))), ISNUMBER(SEARCH("None",'Model output'!V196)), ISNUMBER(SEARCH("Free",'Model output'!V196)), ISNUMBER(SEARCH("1 mm",'Model output'!V196)), ISNUMBER(SEARCH("0.1 CM",'Model output'!V196)), ISNUMBER(SEARCH("less than 0.2 mm",'Model output'!V196)), ISNUMBER(SEARCH("less than 0.5 mm",'Model output'!V196)), ISNUMBER(SEARCH("less than 1.0 mm",'Model output'!V196)), ISNUMBER(SEARCH("noted very close",'Model output'!V196)), ISNUMBER(SEARCH("abut",'Model output'!V196)), ISNUMBER(SEARCH("not mentioned",'Model output'!V196)), ISNUMBER(SEARCH("Cannot be assessed",'Model output'!V196)), ISNUMBER(SEARCH("Lymphocyte invasion - present",'Model output'!V196))), "negative", "positive")</f>
        <v>negative</v>
      </c>
      <c r="AE197" s="37"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8" t="str">
        <f t="shared" si="48"/>
        <v>2</v>
      </c>
      <c r="AG197" s="38" t="str">
        <f t="shared" si="49"/>
        <v>1b</v>
      </c>
      <c r="AH197" s="38" t="str">
        <f t="shared" si="50"/>
        <v>0</v>
      </c>
      <c r="AI197" s="44" t="str">
        <f t="shared" si="51"/>
        <v>II</v>
      </c>
      <c r="AJ197" s="41" t="s">
        <v>1080</v>
      </c>
      <c r="AK197" s="43" t="s">
        <v>1086</v>
      </c>
      <c r="AL197" s="43" t="s">
        <v>1083</v>
      </c>
      <c r="AM197" s="43" t="s">
        <v>1087</v>
      </c>
      <c r="AN197" s="43" t="s">
        <v>1085</v>
      </c>
      <c r="AO197" s="25">
        <f t="shared" ca="1" si="52"/>
        <v>1</v>
      </c>
      <c r="AP197" s="1">
        <f t="shared" si="53"/>
        <v>1</v>
      </c>
      <c r="AQ197" s="1">
        <f t="shared" si="54"/>
        <v>1</v>
      </c>
      <c r="AR197" s="1">
        <f t="shared" si="55"/>
        <v>1</v>
      </c>
      <c r="AS197" s="17">
        <f t="shared" si="56"/>
        <v>1</v>
      </c>
    </row>
    <row r="198" spans="1:45">
      <c r="A198" t="str">
        <f>'Model output'!A197</f>
        <v>TCGA-EM-A3FN</v>
      </c>
      <c r="B198" s="35">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6"/>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45"/>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Not mentioned in the provided clinical note</v>
      </c>
      <c r="P198" t="str">
        <f>IF('Model output'!N197="","",'Model output'!N197)</f>
        <v>4.2cm</v>
      </c>
      <c r="Q198" t="str">
        <f t="shared" si="47"/>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cytokeratin 19 shows regional membranous positivity. Stains for HBME-1 and galectin-3 are negative.</v>
      </c>
      <c r="AC198" s="1" t="str">
        <f>IF(OR('Model output'!V197="", 'Model output'!V197="No", AND(ISERROR(SEARCH("Positive",'Model output'!V197)), ISNUMBER(SEARCH("Negative",'Model output'!V197))), AND(ISNUMBER(SEARCH("Uninvolved",'Model output'!V197)),NOT(ISNUMBER(SEARCH("margins involved",'Model output'!V197)))), ISNUMBER(SEARCH("None",'Model output'!V197)), ISNUMBER(SEARCH("Free",'Model output'!V197)), ISNUMBER(SEARCH("1 mm",'Model output'!V197)), ISNUMBER(SEARCH("0.1 CM",'Model output'!V197)), ISNUMBER(SEARCH("less than 0.2 mm",'Model output'!V197)), ISNUMBER(SEARCH("less than 0.5 mm",'Model output'!V197)), ISNUMBER(SEARCH("less than 1.0 mm",'Model output'!V197)), ISNUMBER(SEARCH("noted very close",'Model output'!V197)), ISNUMBER(SEARCH("abut",'Model output'!V197)), ISNUMBER(SEARCH("not mentioned",'Model output'!V197)), ISNUMBER(SEARCH("Cannot be assessed",'Model output'!V197)), ISNUMBER(SEARCH("Lymphocyte invasion - present",'Model output'!V197))), "negative", "positive")</f>
        <v>negative</v>
      </c>
      <c r="AE198" s="37"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8" t="str">
        <f t="shared" si="48"/>
        <v>3a</v>
      </c>
      <c r="AG198" s="38" t="str">
        <f t="shared" si="49"/>
        <v>0</v>
      </c>
      <c r="AH198" s="38" t="str">
        <f t="shared" si="50"/>
        <v>0</v>
      </c>
      <c r="AI198" s="44" t="str">
        <f t="shared" si="51"/>
        <v>I</v>
      </c>
      <c r="AJ198" s="41" t="s">
        <v>1079</v>
      </c>
      <c r="AK198" s="43" t="s">
        <v>1088</v>
      </c>
      <c r="AL198" s="43" t="s">
        <v>1084</v>
      </c>
      <c r="AM198" s="43" t="s">
        <v>1087</v>
      </c>
      <c r="AN198" s="43" t="s">
        <v>73</v>
      </c>
      <c r="AO198" s="25">
        <f t="shared" ca="1" si="52"/>
        <v>1</v>
      </c>
      <c r="AP198" s="1">
        <f t="shared" si="53"/>
        <v>1</v>
      </c>
      <c r="AQ198" s="1">
        <f t="shared" si="54"/>
        <v>1</v>
      </c>
      <c r="AR198" s="1">
        <f t="shared" si="55"/>
        <v>1</v>
      </c>
      <c r="AS198" s="17">
        <f t="shared" si="56"/>
        <v>1</v>
      </c>
    </row>
    <row r="199" spans="1:45">
      <c r="A199" t="str">
        <f>'Model output'!A198</f>
        <v>TCGA-EM-A3FO</v>
      </c>
      <c r="B199" s="35">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6"/>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45"/>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Papillary carcinoma, other variant focal tall cell, hobnail cell, columnar cell and clear cell change</v>
      </c>
      <c r="P199" t="str">
        <f>IF('Model output'!N198="","",'Model output'!N198)</f>
        <v>4.4 cm</v>
      </c>
      <c r="Q199" t="str">
        <f t="shared" si="47"/>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No</v>
      </c>
      <c r="AB199" t="str">
        <f>IF(AA199&lt;&gt;"Yes","",IF(OR('Model output'!U198="",ISNUMBER(SEARCH("Not identified",'Model output'!U198))),"",'Model output'!U198))</f>
        <v/>
      </c>
      <c r="AC199" s="1" t="str">
        <f>IF(OR('Model output'!V198="", 'Model output'!V198="No", AND(ISERROR(SEARCH("Positive",'Model output'!V198)), ISNUMBER(SEARCH("Negative",'Model output'!V198))), AND(ISNUMBER(SEARCH("Uninvolved",'Model output'!V198)),NOT(ISNUMBER(SEARCH("margins involved",'Model output'!V198)))), ISNUMBER(SEARCH("None",'Model output'!V198)), ISNUMBER(SEARCH("Free",'Model output'!V198)), ISNUMBER(SEARCH("1 mm",'Model output'!V198)), ISNUMBER(SEARCH("0.1 CM",'Model output'!V198)), ISNUMBER(SEARCH("less than 0.2 mm",'Model output'!V198)), ISNUMBER(SEARCH("less than 0.5 mm",'Model output'!V198)), ISNUMBER(SEARCH("less than 1.0 mm",'Model output'!V198)), ISNUMBER(SEARCH("noted very close",'Model output'!V198)), ISNUMBER(SEARCH("abut",'Model output'!V198)), ISNUMBER(SEARCH("not mentioned",'Model output'!V198)), ISNUMBER(SEARCH("Cannot be assessed",'Model output'!V198)), ISNUMBER(SEARCH("Lymphocyte invasion - present",'Model output'!V198))), "negative", "positive")</f>
        <v>negative</v>
      </c>
      <c r="AE199" s="37"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8" t="str">
        <f t="shared" si="48"/>
        <v>3a</v>
      </c>
      <c r="AG199" s="38" t="str">
        <f t="shared" si="49"/>
        <v>0</v>
      </c>
      <c r="AH199" s="38" t="str">
        <f t="shared" si="50"/>
        <v>0</v>
      </c>
      <c r="AI199" s="44" t="str">
        <f t="shared" si="51"/>
        <v>I</v>
      </c>
      <c r="AJ199" s="41" t="s">
        <v>1080</v>
      </c>
      <c r="AK199" s="43" t="s">
        <v>1088</v>
      </c>
      <c r="AL199" s="43" t="s">
        <v>1084</v>
      </c>
      <c r="AM199" s="43" t="s">
        <v>1087</v>
      </c>
      <c r="AN199" s="43" t="s">
        <v>73</v>
      </c>
      <c r="AO199" s="25">
        <f t="shared" ca="1" si="52"/>
        <v>1</v>
      </c>
      <c r="AP199" s="1">
        <f t="shared" si="53"/>
        <v>1</v>
      </c>
      <c r="AQ199" s="1">
        <f t="shared" si="54"/>
        <v>1</v>
      </c>
      <c r="AR199" s="1">
        <f t="shared" si="55"/>
        <v>1</v>
      </c>
      <c r="AS199" s="17">
        <f t="shared" si="56"/>
        <v>1</v>
      </c>
    </row>
    <row r="200" spans="1:45">
      <c r="A200" t="str">
        <f>'Model output'!A199</f>
        <v>TCGA-EM-A3FP</v>
      </c>
      <c r="B200" s="35">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6"/>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45"/>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47"/>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No</v>
      </c>
      <c r="AB200" t="str">
        <f>IF(AA200&lt;&gt;"Yes","",IF(OR('Model output'!U199="",ISNUMBER(SEARCH("Not identified",'Model output'!U199))),"",'Model output'!U199))</f>
        <v/>
      </c>
      <c r="AC200" s="1" t="str">
        <f>IF(OR('Model output'!V199="", 'Model output'!V199="No", AND(ISERROR(SEARCH("Positive",'Model output'!V199)), ISNUMBER(SEARCH("Negative",'Model output'!V199))), AND(ISNUMBER(SEARCH("Uninvolved",'Model output'!V199)),NOT(ISNUMBER(SEARCH("margins involved",'Model output'!V199)))), ISNUMBER(SEARCH("None",'Model output'!V199)), ISNUMBER(SEARCH("Free",'Model output'!V199)), ISNUMBER(SEARCH("1 mm",'Model output'!V199)), ISNUMBER(SEARCH("0.1 CM",'Model output'!V199)), ISNUMBER(SEARCH("less than 0.2 mm",'Model output'!V199)), ISNUMBER(SEARCH("less than 0.5 mm",'Model output'!V199)), ISNUMBER(SEARCH("less than 1.0 mm",'Model output'!V199)), ISNUMBER(SEARCH("noted very close",'Model output'!V199)), ISNUMBER(SEARCH("abut",'Model output'!V199)), ISNUMBER(SEARCH("not mentioned",'Model output'!V199)), ISNUMBER(SEARCH("Cannot be assessed",'Model output'!V199)), ISNUMBER(SEARCH("Lymphocyte invasion - present",'Model output'!V199))), "negative", "positive")</f>
        <v>negative</v>
      </c>
      <c r="AE200" s="37"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8" t="str">
        <f t="shared" si="48"/>
        <v>2</v>
      </c>
      <c r="AG200" s="38" t="str">
        <f t="shared" si="49"/>
        <v>0</v>
      </c>
      <c r="AH200" s="38" t="str">
        <f t="shared" si="50"/>
        <v>0</v>
      </c>
      <c r="AI200" s="44" t="str">
        <f t="shared" si="51"/>
        <v>I</v>
      </c>
      <c r="AJ200" s="41" t="s">
        <v>1079</v>
      </c>
      <c r="AK200" s="43" t="s">
        <v>1086</v>
      </c>
      <c r="AL200" s="43" t="s">
        <v>1084</v>
      </c>
      <c r="AM200" s="43" t="s">
        <v>1087</v>
      </c>
      <c r="AN200" s="43" t="s">
        <v>73</v>
      </c>
      <c r="AO200" s="25">
        <f t="shared" ca="1" si="52"/>
        <v>1</v>
      </c>
      <c r="AP200" s="1">
        <f t="shared" si="53"/>
        <v>1</v>
      </c>
      <c r="AQ200" s="1">
        <f t="shared" si="54"/>
        <v>1</v>
      </c>
      <c r="AR200" s="1">
        <f t="shared" si="55"/>
        <v>1</v>
      </c>
      <c r="AS200" s="17">
        <f t="shared" si="56"/>
        <v>1</v>
      </c>
    </row>
    <row r="201" spans="1:45">
      <c r="A201" t="str">
        <f>'Model output'!A200</f>
        <v>TCGA-EM-A3FQ</v>
      </c>
      <c r="B201" s="35">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6"/>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45"/>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v>
      </c>
      <c r="O201" t="str">
        <f>IF('Model output'!M200="","",'Model output'!M200)</f>
        <v/>
      </c>
      <c r="P201" t="str">
        <f>IF('Model output'!N200="","",'Model output'!N200)</f>
        <v>4.8 cm</v>
      </c>
      <c r="Q201" t="str">
        <f t="shared" si="47"/>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'Model output'!V200="No", AND(ISERROR(SEARCH("Positive",'Model output'!V200)), ISNUMBER(SEARCH("Negative",'Model output'!V200))), AND(ISNUMBER(SEARCH("Uninvolved",'Model output'!V200)),NOT(ISNUMBER(SEARCH("margins involved",'Model output'!V200)))), ISNUMBER(SEARCH("None",'Model output'!V200)), ISNUMBER(SEARCH("Free",'Model output'!V200)), ISNUMBER(SEARCH("1 mm",'Model output'!V200)), ISNUMBER(SEARCH("0.1 CM",'Model output'!V200)), ISNUMBER(SEARCH("less than 0.2 mm",'Model output'!V200)), ISNUMBER(SEARCH("less than 0.5 mm",'Model output'!V200)), ISNUMBER(SEARCH("less than 1.0 mm",'Model output'!V200)), ISNUMBER(SEARCH("noted very close",'Model output'!V200)), ISNUMBER(SEARCH("abut",'Model output'!V200)), ISNUMBER(SEARCH("not mentioned",'Model output'!V200)), ISNUMBER(SEARCH("Cannot be assessed",'Model output'!V200)), ISNUMBER(SEARCH("Lymphocyte invasion - present",'Model output'!V200))), "negative", "positive")</f>
        <v>negative</v>
      </c>
      <c r="AE201" s="37"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8" t="str">
        <f t="shared" si="48"/>
        <v>3a</v>
      </c>
      <c r="AG201" s="38" t="str">
        <f t="shared" si="49"/>
        <v>1b</v>
      </c>
      <c r="AH201" s="38" t="str">
        <f t="shared" si="50"/>
        <v>0</v>
      </c>
      <c r="AI201" s="44" t="str">
        <f t="shared" si="51"/>
        <v>I</v>
      </c>
      <c r="AJ201" s="41" t="s">
        <v>1080</v>
      </c>
      <c r="AK201" s="43" t="s">
        <v>1088</v>
      </c>
      <c r="AL201" s="43" t="s">
        <v>1083</v>
      </c>
      <c r="AM201" s="43" t="s">
        <v>1087</v>
      </c>
      <c r="AN201" s="43" t="s">
        <v>73</v>
      </c>
      <c r="AO201" s="25">
        <f t="shared" ca="1" si="52"/>
        <v>1</v>
      </c>
      <c r="AP201" s="1">
        <f t="shared" si="53"/>
        <v>1</v>
      </c>
      <c r="AQ201" s="1">
        <f t="shared" si="54"/>
        <v>1</v>
      </c>
      <c r="AR201" s="1">
        <f t="shared" si="55"/>
        <v>1</v>
      </c>
      <c r="AS201" s="17">
        <f t="shared" si="56"/>
        <v>1</v>
      </c>
    </row>
    <row r="202" spans="1:45">
      <c r="A202" t="str">
        <f>'Model output'!A201</f>
        <v>TCGA-EM-A3FR</v>
      </c>
      <c r="B202" s="35">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6"/>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45"/>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47"/>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No</v>
      </c>
      <c r="AB202" t="str">
        <f>IF(AA202&lt;&gt;"Yes","",IF(OR('Model output'!U201="",ISNUMBER(SEARCH("Not identified",'Model output'!U201))),"",'Model output'!U201))</f>
        <v/>
      </c>
      <c r="AC202" s="1" t="str">
        <f>IF(OR('Model output'!V201="", 'Model output'!V201="No", AND(ISERROR(SEARCH("Positive",'Model output'!V201)), ISNUMBER(SEARCH("Negative",'Model output'!V201))), AND(ISNUMBER(SEARCH("Uninvolved",'Model output'!V201)),NOT(ISNUMBER(SEARCH("margins involved",'Model output'!V201)))), ISNUMBER(SEARCH("None",'Model output'!V201)), ISNUMBER(SEARCH("Free",'Model output'!V201)), ISNUMBER(SEARCH("1 mm",'Model output'!V201)), ISNUMBER(SEARCH("0.1 CM",'Model output'!V201)), ISNUMBER(SEARCH("less than 0.2 mm",'Model output'!V201)), ISNUMBER(SEARCH("less than 0.5 mm",'Model output'!V201)), ISNUMBER(SEARCH("less than 1.0 mm",'Model output'!V201)), ISNUMBER(SEARCH("noted very close",'Model output'!V201)), ISNUMBER(SEARCH("abut",'Model output'!V201)), ISNUMBER(SEARCH("not mentioned",'Model output'!V201)), ISNUMBER(SEARCH("Cannot be assessed",'Model output'!V201)), ISNUMBER(SEARCH("Lymphocyte invasion - present",'Model output'!V201))), "negative", "positive")</f>
        <v>negative</v>
      </c>
      <c r="AE202" s="37"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8" t="str">
        <f t="shared" si="48"/>
        <v>2</v>
      </c>
      <c r="AG202" s="38" t="str">
        <f t="shared" si="49"/>
        <v>1a</v>
      </c>
      <c r="AH202" s="38" t="str">
        <f t="shared" si="50"/>
        <v>0</v>
      </c>
      <c r="AI202" s="44" t="str">
        <f t="shared" si="51"/>
        <v>II</v>
      </c>
      <c r="AJ202" s="41" t="s">
        <v>1079</v>
      </c>
      <c r="AK202" s="43" t="s">
        <v>1086</v>
      </c>
      <c r="AL202" s="43" t="s">
        <v>695</v>
      </c>
      <c r="AM202" s="43" t="s">
        <v>1087</v>
      </c>
      <c r="AN202" s="43" t="s">
        <v>1085</v>
      </c>
      <c r="AO202" s="25">
        <f t="shared" ca="1" si="52"/>
        <v>1</v>
      </c>
      <c r="AP202" s="1">
        <f t="shared" si="53"/>
        <v>1</v>
      </c>
      <c r="AQ202" s="1">
        <f t="shared" si="54"/>
        <v>1</v>
      </c>
      <c r="AR202" s="1">
        <f t="shared" si="55"/>
        <v>1</v>
      </c>
      <c r="AS202" s="17">
        <f t="shared" si="56"/>
        <v>1</v>
      </c>
    </row>
    <row r="203" spans="1:45">
      <c r="A203" t="str">
        <f>'Model output'!A202</f>
        <v>TCGA-EM-A3O3</v>
      </c>
      <c r="B203" s="35">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46"/>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45"/>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47"/>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No</v>
      </c>
      <c r="AB203" t="str">
        <f>IF(AA203&lt;&gt;"Yes","",IF(OR('Model output'!U202="",ISNUMBER(SEARCH("Not identified",'Model output'!U202))),"",'Model output'!U202))</f>
        <v/>
      </c>
      <c r="AC203" s="1" t="str">
        <f>IF(OR('Model output'!V202="", 'Model output'!V202="No", AND(ISERROR(SEARCH("Positive",'Model output'!V202)), ISNUMBER(SEARCH("Negative",'Model output'!V202))), AND(ISNUMBER(SEARCH("Uninvolved",'Model output'!V202)),NOT(ISNUMBER(SEARCH("margins involved",'Model output'!V202)))), ISNUMBER(SEARCH("None",'Model output'!V202)), ISNUMBER(SEARCH("Free",'Model output'!V202)), ISNUMBER(SEARCH("1 mm",'Model output'!V202)), ISNUMBER(SEARCH("0.1 CM",'Model output'!V202)), ISNUMBER(SEARCH("less than 0.2 mm",'Model output'!V202)), ISNUMBER(SEARCH("less than 0.5 mm",'Model output'!V202)), ISNUMBER(SEARCH("less than 1.0 mm",'Model output'!V202)), ISNUMBER(SEARCH("noted very close",'Model output'!V202)), ISNUMBER(SEARCH("abut",'Model output'!V202)), ISNUMBER(SEARCH("not mentioned",'Model output'!V202)), ISNUMBER(SEARCH("Cannot be assessed",'Model output'!V202)), ISNUMBER(SEARCH("Lymphocyte invasion - present",'Model output'!V202))), "negative", "positive")</f>
        <v>negative</v>
      </c>
      <c r="AE203" s="37"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8" t="str">
        <f t="shared" si="48"/>
        <v>2</v>
      </c>
      <c r="AG203" s="38" t="str">
        <f t="shared" si="49"/>
        <v>1a</v>
      </c>
      <c r="AH203" s="38" t="str">
        <f t="shared" si="50"/>
        <v>0</v>
      </c>
      <c r="AI203" s="44" t="str">
        <f t="shared" si="51"/>
        <v>II</v>
      </c>
      <c r="AJ203" s="41" t="s">
        <v>1080</v>
      </c>
      <c r="AK203" s="43" t="s">
        <v>1086</v>
      </c>
      <c r="AL203" s="43" t="s">
        <v>695</v>
      </c>
      <c r="AM203" s="43" t="s">
        <v>1087</v>
      </c>
      <c r="AN203" s="43" t="s">
        <v>1085</v>
      </c>
      <c r="AO203" s="25">
        <f t="shared" ca="1" si="52"/>
        <v>1</v>
      </c>
      <c r="AP203" s="1">
        <f t="shared" si="53"/>
        <v>1</v>
      </c>
      <c r="AQ203" s="1">
        <f t="shared" si="54"/>
        <v>1</v>
      </c>
      <c r="AR203" s="1">
        <f t="shared" si="55"/>
        <v>1</v>
      </c>
      <c r="AS203" s="17">
        <f t="shared" si="56"/>
        <v>1</v>
      </c>
    </row>
    <row r="204" spans="1:45">
      <c r="A204" t="str">
        <f>'Model output'!A203</f>
        <v>TCGA-EM-A3O6</v>
      </c>
      <c r="B204" s="35">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6"/>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45"/>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Oncocytic or oxyphilic cytomorphology</v>
      </c>
      <c r="P204" t="str">
        <f>IF('Model output'!N203="","",'Model output'!N203)</f>
        <v>4.0cm</v>
      </c>
      <c r="Q204" t="str">
        <f t="shared" si="47"/>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9"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BRCA1 mutation</v>
      </c>
      <c r="AC204" s="1" t="str">
        <f>IF(OR('Model output'!V203="", 'Model output'!V203="No", AND(ISERROR(SEARCH("Positive",'Model output'!V203)), ISNUMBER(SEARCH("Negative",'Model output'!V203))), AND(ISNUMBER(SEARCH("Uninvolved",'Model output'!V203)),NOT(ISNUMBER(SEARCH("margins involved",'Model output'!V203)))), ISNUMBER(SEARCH("None",'Model output'!V203)), ISNUMBER(SEARCH("Free",'Model output'!V203)), ISNUMBER(SEARCH("1 mm",'Model output'!V203)), ISNUMBER(SEARCH("0.1 CM",'Model output'!V203)), ISNUMBER(SEARCH("less than 0.2 mm",'Model output'!V203)), ISNUMBER(SEARCH("less than 0.5 mm",'Model output'!V203)), ISNUMBER(SEARCH("less than 1.0 mm",'Model output'!V203)), ISNUMBER(SEARCH("noted very close",'Model output'!V203)), ISNUMBER(SEARCH("abut",'Model output'!V203)), ISNUMBER(SEARCH("not mentioned",'Model output'!V203)), ISNUMBER(SEARCH("Cannot be assessed",'Model output'!V203)), ISNUMBER(SEARCH("Lymphocyte invasion - present",'Model output'!V203))), "negative", "positive")</f>
        <v>negative</v>
      </c>
      <c r="AE204" s="37"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8" t="str">
        <f t="shared" si="48"/>
        <v>2</v>
      </c>
      <c r="AG204" s="38" t="str">
        <f t="shared" si="49"/>
        <v>0</v>
      </c>
      <c r="AH204" s="38" t="str">
        <f t="shared" si="50"/>
        <v>0</v>
      </c>
      <c r="AI204" s="44" t="str">
        <f t="shared" si="51"/>
        <v>I</v>
      </c>
      <c r="AJ204" s="41" t="s">
        <v>1079</v>
      </c>
      <c r="AK204" s="43" t="s">
        <v>1086</v>
      </c>
      <c r="AL204" s="43" t="s">
        <v>1087</v>
      </c>
      <c r="AM204" s="43" t="s">
        <v>1087</v>
      </c>
      <c r="AN204" s="43" t="s">
        <v>73</v>
      </c>
      <c r="AO204" s="25">
        <f t="shared" ca="1" si="52"/>
        <v>1</v>
      </c>
      <c r="AP204" s="1">
        <f t="shared" si="53"/>
        <v>1</v>
      </c>
      <c r="AQ204" s="1">
        <f t="shared" si="54"/>
        <v>1</v>
      </c>
      <c r="AR204" s="1">
        <f t="shared" si="55"/>
        <v>1</v>
      </c>
      <c r="AS204" s="17">
        <f t="shared" si="56"/>
        <v>1</v>
      </c>
    </row>
    <row r="205" spans="1:45">
      <c r="A205" t="str">
        <f>'Model output'!A204</f>
        <v>TCGA-EM-A3O7</v>
      </c>
      <c r="B205" s="35">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0</v>
      </c>
      <c r="F205" t="str">
        <f t="shared" si="46"/>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45"/>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Papillary carcinoma, follicular variant</v>
      </c>
      <c r="P205" t="str">
        <f>IF('Model output'!N204="","",'Model output'!N204)</f>
        <v>5.0cm</v>
      </c>
      <c r="Q205" t="str">
        <f t="shared" si="47"/>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No</v>
      </c>
      <c r="AB205" t="str">
        <f>IF(AA205&lt;&gt;"Yes","",IF(OR('Model output'!U204="",ISNUMBER(SEARCH("Not identified",'Model output'!U204))),"",'Model output'!U204))</f>
        <v/>
      </c>
      <c r="AC205" s="1" t="str">
        <f>IF(OR('Model output'!V204="", 'Model output'!V204="No", AND(ISERROR(SEARCH("Positive",'Model output'!V204)), ISNUMBER(SEARCH("Negative",'Model output'!V204))), AND(ISNUMBER(SEARCH("Uninvolved",'Model output'!V204)),NOT(ISNUMBER(SEARCH("margins involved",'Model output'!V204)))), ISNUMBER(SEARCH("None",'Model output'!V204)), ISNUMBER(SEARCH("Free",'Model output'!V204)), ISNUMBER(SEARCH("1 mm",'Model output'!V204)), ISNUMBER(SEARCH("0.1 CM",'Model output'!V204)), ISNUMBER(SEARCH("less than 0.2 mm",'Model output'!V204)), ISNUMBER(SEARCH("less than 0.5 mm",'Model output'!V204)), ISNUMBER(SEARCH("less than 1.0 mm",'Model output'!V204)), ISNUMBER(SEARCH("noted very close",'Model output'!V204)), ISNUMBER(SEARCH("abut",'Model output'!V204)), ISNUMBER(SEARCH("not mentioned",'Model output'!V204)), ISNUMBER(SEARCH("Cannot be assessed",'Model output'!V204)), ISNUMBER(SEARCH("Lymphocyte invasion - present",'Model output'!V204))), "negative", "positive")</f>
        <v>negative</v>
      </c>
      <c r="AE205" s="37"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8" t="str">
        <f t="shared" si="48"/>
        <v>3a</v>
      </c>
      <c r="AG205" s="38" t="str">
        <f t="shared" si="49"/>
        <v>0</v>
      </c>
      <c r="AH205" s="38" t="str">
        <f t="shared" si="50"/>
        <v>0</v>
      </c>
      <c r="AI205" s="44" t="str">
        <f t="shared" si="51"/>
        <v>I</v>
      </c>
      <c r="AJ205" s="41" t="s">
        <v>1079</v>
      </c>
      <c r="AK205" s="43" t="s">
        <v>1088</v>
      </c>
      <c r="AL205" s="43" t="s">
        <v>1087</v>
      </c>
      <c r="AM205" s="43" t="s">
        <v>1087</v>
      </c>
      <c r="AN205" s="43" t="s">
        <v>73</v>
      </c>
      <c r="AO205" s="25">
        <f t="shared" ca="1" si="52"/>
        <v>1</v>
      </c>
      <c r="AP205" s="1">
        <f t="shared" si="53"/>
        <v>1</v>
      </c>
      <c r="AQ205" s="1">
        <f t="shared" si="54"/>
        <v>1</v>
      </c>
      <c r="AR205" s="1">
        <f t="shared" si="55"/>
        <v>1</v>
      </c>
      <c r="AS205" s="17">
        <f t="shared" si="56"/>
        <v>1</v>
      </c>
    </row>
    <row r="206" spans="1:45">
      <c r="A206" t="str">
        <f>'Model output'!A205</f>
        <v>TCGA-EM-A3O8</v>
      </c>
      <c r="B206" s="35">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46"/>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45"/>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7"/>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Yes</v>
      </c>
      <c r="AB206" t="str">
        <f>IF(AA206&lt;&gt;"Yes","",IF(OR('Model output'!U205="",ISNUMBER(SEARCH("Not identified",'Model output'!U205))),"",'Model output'!U205))</f>
        <v>Calcitonin stains foci of mild reactive C-cell hyperplasia. The dominant nodule is positive for thyroglobulin and negative for calcitonin, monoclonal CEA and chromogranin.</v>
      </c>
      <c r="AC206" s="1" t="str">
        <f>IF(OR('Model output'!V205="", 'Model output'!V205="No", AND(ISERROR(SEARCH("Positive",'Model output'!V205)), ISNUMBER(SEARCH("Negative",'Model output'!V205))), AND(ISNUMBER(SEARCH("Uninvolved",'Model output'!V205)),NOT(ISNUMBER(SEARCH("margins involved",'Model output'!V205)))), ISNUMBER(SEARCH("None",'Model output'!V205)), ISNUMBER(SEARCH("Free",'Model output'!V205)), ISNUMBER(SEARCH("1 mm",'Model output'!V205)), ISNUMBER(SEARCH("0.1 CM",'Model output'!V205)), ISNUMBER(SEARCH("less than 0.2 mm",'Model output'!V205)), ISNUMBER(SEARCH("less than 0.5 mm",'Model output'!V205)), ISNUMBER(SEARCH("less than 1.0 mm",'Model output'!V205)), ISNUMBER(SEARCH("noted very close",'Model output'!V205)), ISNUMBER(SEARCH("abut",'Model output'!V205)), ISNUMBER(SEARCH("not mentioned",'Model output'!V205)), ISNUMBER(SEARCH("Cannot be assessed",'Model output'!V205)), ISNUMBER(SEARCH("Lymphocyte invasion - present",'Model output'!V205))), "negative", "positive")</f>
        <v>negative</v>
      </c>
      <c r="AE206" s="37"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8" t="str">
        <f t="shared" si="48"/>
        <v>1b</v>
      </c>
      <c r="AG206" s="38" t="str">
        <f t="shared" si="49"/>
        <v>0</v>
      </c>
      <c r="AH206" s="38" t="str">
        <f t="shared" si="50"/>
        <v>0</v>
      </c>
      <c r="AI206" s="44" t="str">
        <f t="shared" si="51"/>
        <v>I</v>
      </c>
      <c r="AJ206" s="41" t="s">
        <v>1079</v>
      </c>
      <c r="AK206" s="43" t="s">
        <v>1083</v>
      </c>
      <c r="AL206" s="43" t="s">
        <v>1084</v>
      </c>
      <c r="AM206" s="43" t="s">
        <v>1087</v>
      </c>
      <c r="AN206" s="43" t="s">
        <v>73</v>
      </c>
      <c r="AO206" s="25">
        <f t="shared" ca="1" si="52"/>
        <v>1</v>
      </c>
      <c r="AP206" s="1">
        <f t="shared" si="53"/>
        <v>1</v>
      </c>
      <c r="AQ206" s="1">
        <f t="shared" si="54"/>
        <v>1</v>
      </c>
      <c r="AR206" s="1">
        <f t="shared" si="55"/>
        <v>1</v>
      </c>
      <c r="AS206" s="17">
        <f t="shared" si="56"/>
        <v>1</v>
      </c>
    </row>
    <row r="207" spans="1:45">
      <c r="A207" t="str">
        <f>'Model output'!A206</f>
        <v>TCGA-EM-A3O9</v>
      </c>
      <c r="B207" s="35">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6"/>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45"/>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7"/>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Yes</v>
      </c>
      <c r="AB207" t="str">
        <f>IF(AA207&lt;&gt;"Yes","",IF(OR('Model output'!U206="",ISNUMBER(SEARCH("Not identified",'Model output'!U206))),"",'Model output'!U206))</f>
        <v>Calcitonin stains focal mild reactive Cell hyperplasia.</v>
      </c>
      <c r="AC207" s="1" t="str">
        <f>IF(OR('Model output'!V206="", 'Model output'!V206="No", AND(ISERROR(SEARCH("Positive",'Model output'!V206)), ISNUMBER(SEARCH("Negative",'Model output'!V206))), AND(ISNUMBER(SEARCH("Uninvolved",'Model output'!V206)),NOT(ISNUMBER(SEARCH("margins involved",'Model output'!V206)))), ISNUMBER(SEARCH("None",'Model output'!V206)), ISNUMBER(SEARCH("Free",'Model output'!V206)), ISNUMBER(SEARCH("1 mm",'Model output'!V206)), ISNUMBER(SEARCH("0.1 CM",'Model output'!V206)), ISNUMBER(SEARCH("less than 0.2 mm",'Model output'!V206)), ISNUMBER(SEARCH("less than 0.5 mm",'Model output'!V206)), ISNUMBER(SEARCH("less than 1.0 mm",'Model output'!V206)), ISNUMBER(SEARCH("noted very close",'Model output'!V206)), ISNUMBER(SEARCH("abut",'Model output'!V206)), ISNUMBER(SEARCH("not mentioned",'Model output'!V206)), ISNUMBER(SEARCH("Cannot be assessed",'Model output'!V206)), ISNUMBER(SEARCH("Lymphocyte invasion - present",'Model output'!V206))), "negative", "positive")</f>
        <v>negative</v>
      </c>
      <c r="AE207" s="37"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8" t="str">
        <f t="shared" si="48"/>
        <v>3a</v>
      </c>
      <c r="AG207" s="38" t="str">
        <f t="shared" si="49"/>
        <v>0</v>
      </c>
      <c r="AH207" s="38" t="str">
        <f t="shared" si="50"/>
        <v>0</v>
      </c>
      <c r="AI207" s="44" t="str">
        <f t="shared" si="51"/>
        <v>I</v>
      </c>
      <c r="AJ207" s="41" t="s">
        <v>1079</v>
      </c>
      <c r="AK207" s="43" t="s">
        <v>1088</v>
      </c>
      <c r="AL207" s="43" t="s">
        <v>1084</v>
      </c>
      <c r="AM207" s="43" t="s">
        <v>1087</v>
      </c>
      <c r="AN207" s="43" t="s">
        <v>73</v>
      </c>
      <c r="AO207" s="25">
        <f t="shared" ca="1" si="52"/>
        <v>1</v>
      </c>
      <c r="AP207" s="1">
        <f t="shared" si="53"/>
        <v>1</v>
      </c>
      <c r="AQ207" s="1">
        <f t="shared" si="54"/>
        <v>1</v>
      </c>
      <c r="AR207" s="1">
        <f t="shared" si="55"/>
        <v>1</v>
      </c>
      <c r="AS207" s="17">
        <f t="shared" si="56"/>
        <v>1</v>
      </c>
    </row>
    <row r="208" spans="1:45">
      <c r="A208" t="str">
        <f>'Model output'!A207</f>
        <v>TCGA-EM-A3OA</v>
      </c>
      <c r="B208" s="35">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6"/>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45"/>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7"/>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No</v>
      </c>
      <c r="AB208" t="str">
        <f>IF(AA208&lt;&gt;"Yes","",IF(OR('Model output'!U207="",ISNUMBER(SEARCH("Not identified",'Model output'!U207))),"",'Model output'!U207))</f>
        <v/>
      </c>
      <c r="AC208" s="1" t="str">
        <f>IF(OR('Model output'!V207="", 'Model output'!V207="No", AND(ISERROR(SEARCH("Positive",'Model output'!V207)), ISNUMBER(SEARCH("Negative",'Model output'!V207))), AND(ISNUMBER(SEARCH("Uninvolved",'Model output'!V207)),NOT(ISNUMBER(SEARCH("margins involved",'Model output'!V207)))), ISNUMBER(SEARCH("None",'Model output'!V207)), ISNUMBER(SEARCH("Free",'Model output'!V207)), ISNUMBER(SEARCH("1 mm",'Model output'!V207)), ISNUMBER(SEARCH("0.1 CM",'Model output'!V207)), ISNUMBER(SEARCH("less than 0.2 mm",'Model output'!V207)), ISNUMBER(SEARCH("less than 0.5 mm",'Model output'!V207)), ISNUMBER(SEARCH("less than 1.0 mm",'Model output'!V207)), ISNUMBER(SEARCH("noted very close",'Model output'!V207)), ISNUMBER(SEARCH("abut",'Model output'!V207)), ISNUMBER(SEARCH("not mentioned",'Model output'!V207)), ISNUMBER(SEARCH("Cannot be assessed",'Model output'!V207)), ISNUMBER(SEARCH("Lymphocyte invasion - present",'Model output'!V207))), "negative", "positive")</f>
        <v>negative</v>
      </c>
      <c r="AE208" s="37"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8" t="str">
        <f t="shared" si="48"/>
        <v>2</v>
      </c>
      <c r="AG208" s="38" t="str">
        <f t="shared" si="49"/>
        <v>0</v>
      </c>
      <c r="AH208" s="38" t="str">
        <f t="shared" si="50"/>
        <v>0</v>
      </c>
      <c r="AI208" s="44" t="str">
        <f t="shared" si="51"/>
        <v>I</v>
      </c>
      <c r="AJ208" s="41" t="s">
        <v>1079</v>
      </c>
      <c r="AK208" s="43" t="s">
        <v>1086</v>
      </c>
      <c r="AL208" s="43" t="s">
        <v>1087</v>
      </c>
      <c r="AM208" s="43" t="s">
        <v>1087</v>
      </c>
      <c r="AN208" s="43" t="s">
        <v>73</v>
      </c>
      <c r="AO208" s="25">
        <f t="shared" ca="1" si="52"/>
        <v>1</v>
      </c>
      <c r="AP208" s="1">
        <f t="shared" si="53"/>
        <v>1</v>
      </c>
      <c r="AQ208" s="1">
        <f t="shared" si="54"/>
        <v>1</v>
      </c>
      <c r="AR208" s="1">
        <f t="shared" si="55"/>
        <v>1</v>
      </c>
      <c r="AS208" s="17">
        <f t="shared" si="56"/>
        <v>1</v>
      </c>
    </row>
    <row r="209" spans="1:45">
      <c r="A209" t="str">
        <f>'Model output'!A208</f>
        <v>TCGA-EM-A3OB</v>
      </c>
      <c r="B209" s="35">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0</v>
      </c>
      <c r="F209" t="str">
        <f t="shared" si="46"/>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45"/>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7"/>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'Model output'!V208="No", AND(ISERROR(SEARCH("Positive",'Model output'!V208)), ISNUMBER(SEARCH("Negative",'Model output'!V208))), AND(ISNUMBER(SEARCH("Uninvolved",'Model output'!V208)),NOT(ISNUMBER(SEARCH("margins involved",'Model output'!V208)))), ISNUMBER(SEARCH("None",'Model output'!V208)), ISNUMBER(SEARCH("Free",'Model output'!V208)), ISNUMBER(SEARCH("1 mm",'Model output'!V208)), ISNUMBER(SEARCH("0.1 CM",'Model output'!V208)), ISNUMBER(SEARCH("less than 0.2 mm",'Model output'!V208)), ISNUMBER(SEARCH("less than 0.5 mm",'Model output'!V208)), ISNUMBER(SEARCH("less than 1.0 mm",'Model output'!V208)), ISNUMBER(SEARCH("noted very close",'Model output'!V208)), ISNUMBER(SEARCH("abut",'Model output'!V208)), ISNUMBER(SEARCH("not mentioned",'Model output'!V208)), ISNUMBER(SEARCH("Cannot be assessed",'Model output'!V208)), ISNUMBER(SEARCH("Lymphocyte invasion - present",'Model output'!V208))), "negative", "positive")</f>
        <v>negative</v>
      </c>
      <c r="AE209" s="37"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8" t="str">
        <f t="shared" si="48"/>
        <v>2</v>
      </c>
      <c r="AG209" s="38" t="str">
        <f t="shared" si="49"/>
        <v>0</v>
      </c>
      <c r="AH209" s="38" t="str">
        <f t="shared" si="50"/>
        <v>0</v>
      </c>
      <c r="AI209" s="44" t="str">
        <f t="shared" si="51"/>
        <v>I</v>
      </c>
      <c r="AJ209" s="41" t="s">
        <v>1079</v>
      </c>
      <c r="AK209" s="43" t="s">
        <v>1086</v>
      </c>
      <c r="AL209" s="43" t="s">
        <v>1084</v>
      </c>
      <c r="AM209" s="43" t="s">
        <v>1087</v>
      </c>
      <c r="AN209" s="43" t="s">
        <v>73</v>
      </c>
      <c r="AO209" s="25">
        <f t="shared" ca="1" si="52"/>
        <v>1</v>
      </c>
      <c r="AP209" s="1">
        <f t="shared" si="53"/>
        <v>1</v>
      </c>
      <c r="AQ209" s="1">
        <f t="shared" si="54"/>
        <v>1</v>
      </c>
      <c r="AR209" s="1">
        <f t="shared" si="55"/>
        <v>1</v>
      </c>
      <c r="AS209" s="17">
        <f t="shared" si="56"/>
        <v>1</v>
      </c>
    </row>
    <row r="210" spans="1:45">
      <c r="A210" t="str">
        <f>'Model output'!A209</f>
        <v>TCGA-EM-A3ST</v>
      </c>
      <c r="B210" s="35">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46"/>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45"/>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Not mentioned</v>
      </c>
      <c r="P210" t="str">
        <f>IF('Model output'!N209="","",'Model output'!N209)</f>
        <v>5.4cm</v>
      </c>
      <c r="Q210" t="str">
        <f t="shared" si="47"/>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1" t="str">
        <f>IF(OR('Model output'!V209="", 'Model output'!V209="No", AND(ISERROR(SEARCH("Positive",'Model output'!V209)), ISNUMBER(SEARCH("Negative",'Model output'!V209))), AND(ISNUMBER(SEARCH("Uninvolved",'Model output'!V209)),NOT(ISNUMBER(SEARCH("margins involved",'Model output'!V209)))), ISNUMBER(SEARCH("None",'Model output'!V209)), ISNUMBER(SEARCH("Free",'Model output'!V209)), ISNUMBER(SEARCH("1 mm",'Model output'!V209)), ISNUMBER(SEARCH("0.1 CM",'Model output'!V209)), ISNUMBER(SEARCH("less than 0.2 mm",'Model output'!V209)), ISNUMBER(SEARCH("less than 0.5 mm",'Model output'!V209)), ISNUMBER(SEARCH("less than 1.0 mm",'Model output'!V209)), ISNUMBER(SEARCH("noted very close",'Model output'!V209)), ISNUMBER(SEARCH("abut",'Model output'!V209)), ISNUMBER(SEARCH("not mentioned",'Model output'!V209)), ISNUMBER(SEARCH("Cannot be assessed",'Model output'!V209)), ISNUMBER(SEARCH("Lymphocyte invasion - present",'Model output'!V209))), "negative", "positive")</f>
        <v>negative</v>
      </c>
      <c r="AE210" s="37"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8" t="str">
        <f t="shared" si="48"/>
        <v>3a</v>
      </c>
      <c r="AG210" s="38" t="str">
        <f t="shared" si="49"/>
        <v>0</v>
      </c>
      <c r="AH210" s="38" t="str">
        <f t="shared" si="50"/>
        <v>0</v>
      </c>
      <c r="AI210" s="44" t="str">
        <f t="shared" si="51"/>
        <v>II</v>
      </c>
      <c r="AJ210" s="41" t="s">
        <v>1080</v>
      </c>
      <c r="AK210" s="43" t="s">
        <v>1088</v>
      </c>
      <c r="AL210" s="43" t="s">
        <v>1084</v>
      </c>
      <c r="AM210" s="43" t="s">
        <v>1087</v>
      </c>
      <c r="AN210" s="43" t="s">
        <v>1085</v>
      </c>
      <c r="AO210" s="25">
        <f t="shared" ca="1" si="52"/>
        <v>1</v>
      </c>
      <c r="AP210" s="1">
        <f t="shared" si="53"/>
        <v>1</v>
      </c>
      <c r="AQ210" s="1">
        <f t="shared" si="54"/>
        <v>1</v>
      </c>
      <c r="AR210" s="1">
        <f t="shared" si="55"/>
        <v>1</v>
      </c>
      <c r="AS210" s="17">
        <f t="shared" si="56"/>
        <v>1</v>
      </c>
    </row>
    <row r="211" spans="1:45">
      <c r="A211" t="str">
        <f>'Model output'!A210</f>
        <v>TCGA-EM-A3SU</v>
      </c>
      <c r="B211" s="35">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6"/>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25</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1.7 cm</v>
      </c>
      <c r="L211" s="8" t="str">
        <f t="shared" si="45"/>
        <v>1.7cm</v>
      </c>
      <c r="M211" cm="1">
        <f t="array" ref="M211">IF(L211="","",IF(ISNUMBER(SEARCH("cm",L211)),MAX(VALUE(SUBSTITUTE(_xlfn.FILTERXML("&lt;t&gt;&lt;s&gt;"&amp;SUBSTITUTE(L211,",","&lt;/s&gt;&lt;s&gt;")&amp;"&lt;/s&gt;&lt;/t&gt;","//s"),"cm",""))),MAX(VALUE(SUBSTITUTE(_xlfn.FILTERXML("&lt;t&gt;&lt;s&gt;"&amp;SUBSTITUTE(L211,",","&lt;/s&gt;&lt;s&gt;")&amp;"&lt;/s&gt;&lt;/t&gt;","//s"),"mm","")))/10))</f>
        <v>1.7</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47"/>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Not mentioned</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No</v>
      </c>
      <c r="AB211" t="str">
        <f>IF(AA211&lt;&gt;"Yes","",IF(OR('Model output'!U210="",ISNUMBER(SEARCH("Not identified",'Model output'!U210))),"",'Model output'!U210))</f>
        <v/>
      </c>
      <c r="AC211" s="1" t="str">
        <f>IF(OR('Model output'!V210="", 'Model output'!V210="No", AND(ISERROR(SEARCH("Positive",'Model output'!V210)), ISNUMBER(SEARCH("Negative",'Model output'!V210))), AND(ISNUMBER(SEARCH("Uninvolved",'Model output'!V210)),NOT(ISNUMBER(SEARCH("margins involved",'Model output'!V210)))), ISNUMBER(SEARCH("None",'Model output'!V210)), ISNUMBER(SEARCH("Free",'Model output'!V210)), ISNUMBER(SEARCH("1 mm",'Model output'!V210)), ISNUMBER(SEARCH("0.1 CM",'Model output'!V210)), ISNUMBER(SEARCH("less than 0.2 mm",'Model output'!V210)), ISNUMBER(SEARCH("less than 0.5 mm",'Model output'!V210)), ISNUMBER(SEARCH("less than 1.0 mm",'Model output'!V210)), ISNUMBER(SEARCH("noted very close",'Model output'!V210)), ISNUMBER(SEARCH("abut",'Model output'!V210)), ISNUMBER(SEARCH("not mentioned",'Model output'!V210)), ISNUMBER(SEARCH("Cannot be assessed",'Model output'!V210)), ISNUMBER(SEARCH("Lymphocyte invasion - present",'Model output'!V210))), "negative", "positive")</f>
        <v>negative</v>
      </c>
      <c r="AE211" s="37"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8" t="str">
        <f t="shared" si="48"/>
        <v>2</v>
      </c>
      <c r="AG211" s="38" t="str">
        <f t="shared" si="49"/>
        <v>1a</v>
      </c>
      <c r="AH211" s="38" t="str">
        <f t="shared" si="50"/>
        <v>0</v>
      </c>
      <c r="AI211" s="44" t="str">
        <f t="shared" si="51"/>
        <v>I</v>
      </c>
      <c r="AJ211" s="41" t="s">
        <v>1080</v>
      </c>
      <c r="AK211" s="43" t="s">
        <v>1086</v>
      </c>
      <c r="AL211" s="43" t="s">
        <v>1083</v>
      </c>
      <c r="AM211" s="43" t="s">
        <v>1087</v>
      </c>
      <c r="AN211" s="43" t="s">
        <v>73</v>
      </c>
      <c r="AO211" s="25">
        <f t="shared" ca="1" si="52"/>
        <v>1</v>
      </c>
      <c r="AP211" s="1">
        <f t="shared" si="53"/>
        <v>1</v>
      </c>
      <c r="AQ211" s="1">
        <f t="shared" si="54"/>
        <v>0</v>
      </c>
      <c r="AR211" s="1">
        <f t="shared" si="55"/>
        <v>1</v>
      </c>
      <c r="AS211" s="17">
        <f t="shared" si="56"/>
        <v>1</v>
      </c>
    </row>
    <row r="212" spans="1:45">
      <c r="A212" t="str">
        <f>'Model output'!A211</f>
        <v>TCGA-EM-A3SX</v>
      </c>
      <c r="B212" s="35">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0</v>
      </c>
      <c r="F212" t="str">
        <f t="shared" si="46"/>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45"/>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
      </c>
      <c r="P212" t="str">
        <f>IF('Model output'!N211="","",'Model output'!N211)</f>
        <v>4.4cm</v>
      </c>
      <c r="Q212" t="str">
        <f t="shared" si="47"/>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'Model output'!V211="No", AND(ISERROR(SEARCH("Positive",'Model output'!V211)), ISNUMBER(SEARCH("Negative",'Model output'!V211))), AND(ISNUMBER(SEARCH("Uninvolved",'Model output'!V211)),NOT(ISNUMBER(SEARCH("margins involved",'Model output'!V211)))), ISNUMBER(SEARCH("None",'Model output'!V211)), ISNUMBER(SEARCH("Free",'Model output'!V211)), ISNUMBER(SEARCH("1 mm",'Model output'!V211)), ISNUMBER(SEARCH("0.1 CM",'Model output'!V211)), ISNUMBER(SEARCH("less than 0.2 mm",'Model output'!V211)), ISNUMBER(SEARCH("less than 0.5 mm",'Model output'!V211)), ISNUMBER(SEARCH("less than 1.0 mm",'Model output'!V211)), ISNUMBER(SEARCH("noted very close",'Model output'!V211)), ISNUMBER(SEARCH("abut",'Model output'!V211)), ISNUMBER(SEARCH("not mentioned",'Model output'!V211)), ISNUMBER(SEARCH("Cannot be assessed",'Model output'!V211)), ISNUMBER(SEARCH("Lymphocyte invasion - present",'Model output'!V211))), "negative", "positive")</f>
        <v>positive</v>
      </c>
      <c r="AE212" s="37"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8" t="str">
        <f t="shared" si="48"/>
        <v>3a</v>
      </c>
      <c r="AG212" s="38" t="str">
        <f t="shared" si="49"/>
        <v>1b</v>
      </c>
      <c r="AH212" s="38" t="str">
        <f t="shared" si="50"/>
        <v>0</v>
      </c>
      <c r="AI212" s="44" t="str">
        <f t="shared" si="51"/>
        <v>I</v>
      </c>
      <c r="AJ212" s="41" t="s">
        <v>1078</v>
      </c>
      <c r="AK212" s="43" t="s">
        <v>1088</v>
      </c>
      <c r="AL212" s="43" t="s">
        <v>695</v>
      </c>
      <c r="AM212" s="43" t="s">
        <v>1087</v>
      </c>
      <c r="AN212" s="43" t="s">
        <v>73</v>
      </c>
      <c r="AO212" s="25">
        <f t="shared" si="52"/>
        <v>1</v>
      </c>
      <c r="AP212" s="1">
        <f t="shared" si="53"/>
        <v>1</v>
      </c>
      <c r="AQ212" s="1">
        <f t="shared" si="54"/>
        <v>0</v>
      </c>
      <c r="AR212" s="1">
        <f t="shared" si="55"/>
        <v>1</v>
      </c>
      <c r="AS212" s="17">
        <f t="shared" si="56"/>
        <v>1</v>
      </c>
    </row>
    <row r="213" spans="1:45">
      <c r="A213" t="str">
        <f>'Model output'!A212</f>
        <v>TCGA-EM-A3SY</v>
      </c>
      <c r="B213" s="35">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46"/>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45"/>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 oncocytic or oxyphilic variant</v>
      </c>
      <c r="O213" t="str">
        <f>IF('Model output'!M212="","",'Model output'!M212)</f>
        <v/>
      </c>
      <c r="P213" t="str">
        <f>IF('Model output'!N212="","",'Model output'!N212)</f>
        <v>1.4cm</v>
      </c>
      <c r="Q213" t="str">
        <f t="shared" si="47"/>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No</v>
      </c>
      <c r="AB213" t="str">
        <f>IF(AA213&lt;&gt;"Yes","",IF(OR('Model output'!U212="",ISNUMBER(SEARCH("Not identified",'Model output'!U212))),"",'Model output'!U212))</f>
        <v/>
      </c>
      <c r="AC213" s="1" t="str">
        <f>IF(OR('Model output'!V212="", 'Model output'!V212="No", AND(ISERROR(SEARCH("Positive",'Model output'!V212)), ISNUMBER(SEARCH("Negative",'Model output'!V212))), AND(ISNUMBER(SEARCH("Uninvolved",'Model output'!V212)),NOT(ISNUMBER(SEARCH("margins involved",'Model output'!V212)))), ISNUMBER(SEARCH("None",'Model output'!V212)), ISNUMBER(SEARCH("Free",'Model output'!V212)), ISNUMBER(SEARCH("1 mm",'Model output'!V212)), ISNUMBER(SEARCH("0.1 CM",'Model output'!V212)), ISNUMBER(SEARCH("less than 0.2 mm",'Model output'!V212)), ISNUMBER(SEARCH("less than 0.5 mm",'Model output'!V212)), ISNUMBER(SEARCH("less than 1.0 mm",'Model output'!V212)), ISNUMBER(SEARCH("noted very close",'Model output'!V212)), ISNUMBER(SEARCH("abut",'Model output'!V212)), ISNUMBER(SEARCH("not mentioned",'Model output'!V212)), ISNUMBER(SEARCH("Cannot be assessed",'Model output'!V212)), ISNUMBER(SEARCH("Lymphocyte invasion - present",'Model output'!V212))), "negative", "positive")</f>
        <v>negative</v>
      </c>
      <c r="AE213" s="37"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8" t="str">
        <f t="shared" si="48"/>
        <v>1b</v>
      </c>
      <c r="AG213" s="38" t="str">
        <f t="shared" si="49"/>
        <v>0</v>
      </c>
      <c r="AH213" s="38" t="str">
        <f t="shared" si="50"/>
        <v>0</v>
      </c>
      <c r="AI213" s="44" t="str">
        <f t="shared" si="51"/>
        <v>I</v>
      </c>
      <c r="AJ213" s="41" t="s">
        <v>1079</v>
      </c>
      <c r="AK213" s="43" t="s">
        <v>1083</v>
      </c>
      <c r="AL213" s="43" t="s">
        <v>1087</v>
      </c>
      <c r="AM213" s="43" t="s">
        <v>1087</v>
      </c>
      <c r="AN213" s="43" t="s">
        <v>73</v>
      </c>
      <c r="AO213" s="25">
        <f t="shared" ca="1" si="52"/>
        <v>1</v>
      </c>
      <c r="AP213" s="1">
        <f t="shared" si="53"/>
        <v>1</v>
      </c>
      <c r="AQ213" s="1">
        <f t="shared" si="54"/>
        <v>1</v>
      </c>
      <c r="AR213" s="1">
        <f t="shared" si="55"/>
        <v>1</v>
      </c>
      <c r="AS213" s="17">
        <f t="shared" si="56"/>
        <v>1</v>
      </c>
    </row>
    <row r="214" spans="1:45">
      <c r="A214" t="str">
        <f>'Model output'!A213</f>
        <v>TCGA-EM-A3SZ</v>
      </c>
      <c r="B214" s="35">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46"/>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45"/>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
Papillary carcinoma, Warthin-like variant
Papillary carcinoma, other variant: with focal tall cell (&lt;10%) and hobnail cell change (&lt;20%)</v>
      </c>
      <c r="O214" t="str">
        <f>IF('Model output'!M213="","",'Model output'!M213)</f>
        <v/>
      </c>
      <c r="P214" t="str">
        <f>IF('Model output'!N213="","",'Model output'!N213)</f>
        <v>2.6 cm</v>
      </c>
      <c r="Q214" t="str">
        <f t="shared" si="47"/>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No</v>
      </c>
      <c r="AB214" t="str">
        <f>IF(AA214&lt;&gt;"Yes","",IF(OR('Model output'!U213="",ISNUMBER(SEARCH("Not identified",'Model output'!U213))),"",'Model output'!U213))</f>
        <v/>
      </c>
      <c r="AC214" s="1" t="str">
        <f>IF(OR('Model output'!V213="", 'Model output'!V213="No", AND(ISERROR(SEARCH("Positive",'Model output'!V213)), ISNUMBER(SEARCH("Negative",'Model output'!V213))), AND(ISNUMBER(SEARCH("Uninvolved",'Model output'!V213)),NOT(ISNUMBER(SEARCH("margins involved",'Model output'!V213)))), ISNUMBER(SEARCH("None",'Model output'!V213)), ISNUMBER(SEARCH("Free",'Model output'!V213)), ISNUMBER(SEARCH("1 mm",'Model output'!V213)), ISNUMBER(SEARCH("0.1 CM",'Model output'!V213)), ISNUMBER(SEARCH("less than 0.2 mm",'Model output'!V213)), ISNUMBER(SEARCH("less than 0.5 mm",'Model output'!V213)), ISNUMBER(SEARCH("less than 1.0 mm",'Model output'!V213)), ISNUMBER(SEARCH("noted very close",'Model output'!V213)), ISNUMBER(SEARCH("abut",'Model output'!V213)), ISNUMBER(SEARCH("not mentioned",'Model output'!V213)), ISNUMBER(SEARCH("Cannot be assessed",'Model output'!V213)), ISNUMBER(SEARCH("Lymphocyte invasion - present",'Model output'!V213))), "negative", "positive")</f>
        <v>negative</v>
      </c>
      <c r="AE214" s="37"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8" t="str">
        <f t="shared" si="48"/>
        <v>2</v>
      </c>
      <c r="AG214" s="38" t="str">
        <f t="shared" si="49"/>
        <v>0</v>
      </c>
      <c r="AH214" s="38" t="str">
        <f t="shared" si="50"/>
        <v>0</v>
      </c>
      <c r="AI214" s="44" t="str">
        <f t="shared" si="51"/>
        <v>I</v>
      </c>
      <c r="AJ214" s="41" t="s">
        <v>1080</v>
      </c>
      <c r="AK214" s="43" t="s">
        <v>1086</v>
      </c>
      <c r="AL214" s="43" t="s">
        <v>1084</v>
      </c>
      <c r="AM214" s="43" t="s">
        <v>1087</v>
      </c>
      <c r="AN214" s="43" t="s">
        <v>73</v>
      </c>
      <c r="AO214" s="25">
        <f t="shared" ca="1" si="52"/>
        <v>1</v>
      </c>
      <c r="AP214" s="1">
        <f t="shared" si="53"/>
        <v>1</v>
      </c>
      <c r="AQ214" s="1">
        <f t="shared" si="54"/>
        <v>1</v>
      </c>
      <c r="AR214" s="1">
        <f t="shared" si="55"/>
        <v>1</v>
      </c>
      <c r="AS214" s="17">
        <f t="shared" si="56"/>
        <v>1</v>
      </c>
    </row>
    <row r="215" spans="1:45">
      <c r="A215" t="str">
        <f>'Model output'!A214</f>
        <v>TCGA-EM-A4FH</v>
      </c>
      <c r="B215" s="35">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6"/>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45"/>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Not mentioned</v>
      </c>
      <c r="P215" t="str">
        <f>IF('Model output'!N214="","",'Model output'!N214)</f>
        <v>4.7cm</v>
      </c>
      <c r="Q215" t="str">
        <f t="shared" si="47"/>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No</v>
      </c>
      <c r="AB215" t="str">
        <f>IF(AA215&lt;&gt;"Yes","",IF(OR('Model output'!U214="",ISNUMBER(SEARCH("Not identified",'Model output'!U214))),"",'Model output'!U214))</f>
        <v/>
      </c>
      <c r="AC215" s="1" t="str">
        <f>IF(OR('Model output'!V214="", 'Model output'!V214="No", AND(ISERROR(SEARCH("Positive",'Model output'!V214)), ISNUMBER(SEARCH("Negative",'Model output'!V214))), AND(ISNUMBER(SEARCH("Uninvolved",'Model output'!V214)),NOT(ISNUMBER(SEARCH("margins involved",'Model output'!V214)))), ISNUMBER(SEARCH("None",'Model output'!V214)), ISNUMBER(SEARCH("Free",'Model output'!V214)), ISNUMBER(SEARCH("1 mm",'Model output'!V214)), ISNUMBER(SEARCH("0.1 CM",'Model output'!V214)), ISNUMBER(SEARCH("less than 0.2 mm",'Model output'!V214)), ISNUMBER(SEARCH("less than 0.5 mm",'Model output'!V214)), ISNUMBER(SEARCH("less than 1.0 mm",'Model output'!V214)), ISNUMBER(SEARCH("noted very close",'Model output'!V214)), ISNUMBER(SEARCH("abut",'Model output'!V214)), ISNUMBER(SEARCH("not mentioned",'Model output'!V214)), ISNUMBER(SEARCH("Cannot be assessed",'Model output'!V214)), ISNUMBER(SEARCH("Lymphocyte invasion - present",'Model output'!V214))), "negative", "positive")</f>
        <v>negative</v>
      </c>
      <c r="AE215" s="37"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8" t="str">
        <f t="shared" si="48"/>
        <v>3a</v>
      </c>
      <c r="AG215" s="38" t="str">
        <f t="shared" si="49"/>
        <v>0</v>
      </c>
      <c r="AH215" s="38" t="str">
        <f t="shared" si="50"/>
        <v>0</v>
      </c>
      <c r="AI215" s="44" t="str">
        <f t="shared" si="51"/>
        <v>II</v>
      </c>
      <c r="AJ215" s="41" t="s">
        <v>1079</v>
      </c>
      <c r="AK215" s="43" t="s">
        <v>1088</v>
      </c>
      <c r="AL215" s="43" t="s">
        <v>1087</v>
      </c>
      <c r="AM215" s="43" t="s">
        <v>1087</v>
      </c>
      <c r="AN215" s="43" t="s">
        <v>1085</v>
      </c>
      <c r="AO215" s="25">
        <f t="shared" ca="1" si="52"/>
        <v>1</v>
      </c>
      <c r="AP215" s="1">
        <f t="shared" si="53"/>
        <v>1</v>
      </c>
      <c r="AQ215" s="1">
        <f t="shared" si="54"/>
        <v>1</v>
      </c>
      <c r="AR215" s="1">
        <f t="shared" si="55"/>
        <v>1</v>
      </c>
      <c r="AS215" s="17">
        <f t="shared" si="56"/>
        <v>1</v>
      </c>
    </row>
    <row r="216" spans="1:45">
      <c r="A216" t="str">
        <f>'Model output'!A215</f>
        <v>TCGA-EM-A4FK</v>
      </c>
      <c r="B216" s="35">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6"/>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45"/>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47"/>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No</v>
      </c>
      <c r="AB216" t="str">
        <f>IF(AA216&lt;&gt;"Yes","",IF(OR('Model output'!U215="",ISNUMBER(SEARCH("Not identified",'Model output'!U215))),"",'Model output'!U215))</f>
        <v/>
      </c>
      <c r="AC216" s="1" t="str">
        <f>IF(OR('Model output'!V215="", 'Model output'!V215="No", AND(ISERROR(SEARCH("Positive",'Model output'!V215)), ISNUMBER(SEARCH("Negative",'Model output'!V215))), AND(ISNUMBER(SEARCH("Uninvolved",'Model output'!V215)),NOT(ISNUMBER(SEARCH("margins involved",'Model output'!V215)))), ISNUMBER(SEARCH("None",'Model output'!V215)), ISNUMBER(SEARCH("Free",'Model output'!V215)), ISNUMBER(SEARCH("1 mm",'Model output'!V215)), ISNUMBER(SEARCH("0.1 CM",'Model output'!V215)), ISNUMBER(SEARCH("less than 0.2 mm",'Model output'!V215)), ISNUMBER(SEARCH("less than 0.5 mm",'Model output'!V215)), ISNUMBER(SEARCH("less than 1.0 mm",'Model output'!V215)), ISNUMBER(SEARCH("noted very close",'Model output'!V215)), ISNUMBER(SEARCH("abut",'Model output'!V215)), ISNUMBER(SEARCH("not mentioned",'Model output'!V215)), ISNUMBER(SEARCH("Cannot be assessed",'Model output'!V215)), ISNUMBER(SEARCH("Lymphocyte invasion - present",'Model output'!V215))), "negative", "positive")</f>
        <v>negative</v>
      </c>
      <c r="AE216" s="37"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8" t="str">
        <f t="shared" si="48"/>
        <v>2</v>
      </c>
      <c r="AG216" s="38" t="str">
        <f t="shared" si="49"/>
        <v>0</v>
      </c>
      <c r="AH216" s="38" t="str">
        <f t="shared" si="50"/>
        <v>0</v>
      </c>
      <c r="AI216" s="44" t="str">
        <f t="shared" si="51"/>
        <v>I</v>
      </c>
      <c r="AJ216" s="41" t="s">
        <v>1079</v>
      </c>
      <c r="AK216" s="43" t="s">
        <v>1086</v>
      </c>
      <c r="AL216" s="43" t="s">
        <v>1087</v>
      </c>
      <c r="AM216" s="43" t="s">
        <v>1087</v>
      </c>
      <c r="AN216" s="43" t="s">
        <v>73</v>
      </c>
      <c r="AO216" s="25">
        <f t="shared" ca="1" si="52"/>
        <v>1</v>
      </c>
      <c r="AP216" s="1">
        <f t="shared" si="53"/>
        <v>1</v>
      </c>
      <c r="AQ216" s="1">
        <f t="shared" si="54"/>
        <v>1</v>
      </c>
      <c r="AR216" s="1">
        <f t="shared" si="55"/>
        <v>1</v>
      </c>
      <c r="AS216" s="17">
        <f t="shared" si="56"/>
        <v>1</v>
      </c>
    </row>
    <row r="217" spans="1:45">
      <c r="A217" t="str">
        <f>'Model output'!A216</f>
        <v>TCGA-EM-A4FM</v>
      </c>
      <c r="B217" s="35">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6"/>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45"/>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Metastatic papillary thyroid carcinoma</v>
      </c>
      <c r="O217" t="str">
        <f>IF('Model output'!M216="","",'Model output'!M216)</f>
        <v>Classical (usual), Follicular variant, with focal tall cell change</v>
      </c>
      <c r="P217" t="str">
        <f>IF('Model output'!N216="","",'Model output'!N216)</f>
        <v>3.0cm</v>
      </c>
      <c r="Q217" t="str">
        <f t="shared" si="47"/>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Not mentioned</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No</v>
      </c>
      <c r="AB217" t="str">
        <f>IF(AA217&lt;&gt;"Yes","",IF(OR('Model output'!U216="",ISNUMBER(SEARCH("Not identified",'Model output'!U216))),"",'Model output'!U216))</f>
        <v/>
      </c>
      <c r="AC217" s="1" t="str">
        <f>IF(OR('Model output'!V216="", 'Model output'!V216="No", AND(ISERROR(SEARCH("Positive",'Model output'!V216)), ISNUMBER(SEARCH("Negative",'Model output'!V216))), AND(ISNUMBER(SEARCH("Uninvolved",'Model output'!V216)),NOT(ISNUMBER(SEARCH("margins involved",'Model output'!V216)))), ISNUMBER(SEARCH("None",'Model output'!V216)), ISNUMBER(SEARCH("Free",'Model output'!V216)), ISNUMBER(SEARCH("1 mm",'Model output'!V216)), ISNUMBER(SEARCH("0.1 CM",'Model output'!V216)), ISNUMBER(SEARCH("less than 0.2 mm",'Model output'!V216)), ISNUMBER(SEARCH("less than 0.5 mm",'Model output'!V216)), ISNUMBER(SEARCH("less than 1.0 mm",'Model output'!V216)), ISNUMBER(SEARCH("noted very close",'Model output'!V216)), ISNUMBER(SEARCH("abut",'Model output'!V216)), ISNUMBER(SEARCH("not mentioned",'Model output'!V216)), ISNUMBER(SEARCH("Cannot be assessed",'Model output'!V216)), ISNUMBER(SEARCH("Lymphocyte invasion - present",'Model output'!V216))), "negative", "positive")</f>
        <v>positive</v>
      </c>
      <c r="AE217" s="37"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8" t="str">
        <f t="shared" si="48"/>
        <v>2</v>
      </c>
      <c r="AG217" s="38" t="str">
        <f t="shared" si="49"/>
        <v>1a</v>
      </c>
      <c r="AH217" s="38" t="str">
        <f t="shared" si="50"/>
        <v>0</v>
      </c>
      <c r="AI217" s="44" t="str">
        <f t="shared" si="51"/>
        <v>II</v>
      </c>
      <c r="AJ217" s="41" t="s">
        <v>1078</v>
      </c>
      <c r="AK217" s="43" t="s">
        <v>1086</v>
      </c>
      <c r="AL217" s="43" t="s">
        <v>1083</v>
      </c>
      <c r="AM217" s="43" t="s">
        <v>1087</v>
      </c>
      <c r="AN217" s="43" t="s">
        <v>1085</v>
      </c>
      <c r="AO217" s="25">
        <f t="shared" si="52"/>
        <v>1</v>
      </c>
      <c r="AP217" s="1">
        <f t="shared" si="53"/>
        <v>1</v>
      </c>
      <c r="AQ217" s="1">
        <f t="shared" si="54"/>
        <v>0</v>
      </c>
      <c r="AR217" s="1">
        <f t="shared" si="55"/>
        <v>1</v>
      </c>
      <c r="AS217" s="17">
        <f t="shared" si="56"/>
        <v>1</v>
      </c>
    </row>
    <row r="218" spans="1:45">
      <c r="A218" t="str">
        <f>'Model output'!A217</f>
        <v>TCGA-EM-A4FN</v>
      </c>
      <c r="B218" s="35">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6"/>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45"/>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v>
      </c>
      <c r="O218" t="str">
        <f>IF('Model output'!M217="","",'Model output'!M217)</f>
        <v>Papillary carcinoma, other variant with focal tall cell change (&lt;5%)</v>
      </c>
      <c r="P218" t="str">
        <f>IF('Model output'!N217="","",'Model output'!N217)</f>
        <v>1.9 cm</v>
      </c>
      <c r="Q218" t="str">
        <f t="shared" si="47"/>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No</v>
      </c>
      <c r="AB218" t="str">
        <f>IF(AA218&lt;&gt;"Yes","",IF(OR('Model output'!U217="",ISNUMBER(SEARCH("Not identified",'Model output'!U217))),"",'Model output'!U217))</f>
        <v/>
      </c>
      <c r="AC218" s="1" t="str">
        <f>IF(OR('Model output'!V217="", 'Model output'!V217="No", AND(ISERROR(SEARCH("Positive",'Model output'!V217)), ISNUMBER(SEARCH("Negative",'Model output'!V217))), AND(ISNUMBER(SEARCH("Uninvolved",'Model output'!V217)),NOT(ISNUMBER(SEARCH("margins involved",'Model output'!V217)))), ISNUMBER(SEARCH("None",'Model output'!V217)), ISNUMBER(SEARCH("Free",'Model output'!V217)), ISNUMBER(SEARCH("1 mm",'Model output'!V217)), ISNUMBER(SEARCH("0.1 CM",'Model output'!V217)), ISNUMBER(SEARCH("less than 0.2 mm",'Model output'!V217)), ISNUMBER(SEARCH("less than 0.5 mm",'Model output'!V217)), ISNUMBER(SEARCH("less than 1.0 mm",'Model output'!V217)), ISNUMBER(SEARCH("noted very close",'Model output'!V217)), ISNUMBER(SEARCH("abut",'Model output'!V217)), ISNUMBER(SEARCH("not mentioned",'Model output'!V217)), ISNUMBER(SEARCH("Cannot be assessed",'Model output'!V217)), ISNUMBER(SEARCH("Lymphocyte invasion - present",'Model output'!V217))), "negative", "positive")</f>
        <v>negative</v>
      </c>
      <c r="AE218" s="37"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8" t="str">
        <f t="shared" si="48"/>
        <v>1b</v>
      </c>
      <c r="AG218" s="38" t="str">
        <f t="shared" si="49"/>
        <v>1b</v>
      </c>
      <c r="AH218" s="38" t="str">
        <f t="shared" si="50"/>
        <v>0</v>
      </c>
      <c r="AI218" s="44" t="str">
        <f t="shared" si="51"/>
        <v>I</v>
      </c>
      <c r="AJ218" s="41" t="s">
        <v>1080</v>
      </c>
      <c r="AK218" s="43" t="s">
        <v>1083</v>
      </c>
      <c r="AL218" s="43" t="s">
        <v>1083</v>
      </c>
      <c r="AM218" s="43" t="s">
        <v>1087</v>
      </c>
      <c r="AN218" s="43" t="s">
        <v>73</v>
      </c>
      <c r="AO218" s="25">
        <f t="shared" ca="1" si="52"/>
        <v>1</v>
      </c>
      <c r="AP218" s="1">
        <f t="shared" si="53"/>
        <v>1</v>
      </c>
      <c r="AQ218" s="1">
        <f t="shared" si="54"/>
        <v>1</v>
      </c>
      <c r="AR218" s="1">
        <f t="shared" si="55"/>
        <v>1</v>
      </c>
      <c r="AS218" s="17">
        <f t="shared" si="56"/>
        <v>1</v>
      </c>
    </row>
    <row r="219" spans="1:45">
      <c r="A219" t="str">
        <f>'Model output'!A218</f>
        <v>TCGA-EM-A4FO</v>
      </c>
      <c r="B219" s="35">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0</v>
      </c>
      <c r="F219" t="str">
        <f t="shared" si="46"/>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45"/>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with focal Warthin-like change</v>
      </c>
      <c r="P219" t="str">
        <f>IF('Model output'!N218="","",'Model output'!N218)</f>
        <v>1.1cm</v>
      </c>
      <c r="Q219" t="str">
        <f t="shared" si="47"/>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No</v>
      </c>
      <c r="AB219" t="str">
        <f>IF(AA219&lt;&gt;"Yes","",IF(OR('Model output'!U218="",ISNUMBER(SEARCH("Not identified",'Model output'!U218))),"",'Model output'!U218))</f>
        <v/>
      </c>
      <c r="AC219" s="1" t="str">
        <f>IF(OR('Model output'!V218="", 'Model output'!V218="No", AND(ISERROR(SEARCH("Positive",'Model output'!V218)), ISNUMBER(SEARCH("Negative",'Model output'!V218))), AND(ISNUMBER(SEARCH("Uninvolved",'Model output'!V218)),NOT(ISNUMBER(SEARCH("margins involved",'Model output'!V218)))), ISNUMBER(SEARCH("None",'Model output'!V218)), ISNUMBER(SEARCH("Free",'Model output'!V218)), ISNUMBER(SEARCH("1 mm",'Model output'!V218)), ISNUMBER(SEARCH("0.1 CM",'Model output'!V218)), ISNUMBER(SEARCH("less than 0.2 mm",'Model output'!V218)), ISNUMBER(SEARCH("less than 0.5 mm",'Model output'!V218)), ISNUMBER(SEARCH("less than 1.0 mm",'Model output'!V218)), ISNUMBER(SEARCH("noted very close",'Model output'!V218)), ISNUMBER(SEARCH("abut",'Model output'!V218)), ISNUMBER(SEARCH("not mentioned",'Model output'!V218)), ISNUMBER(SEARCH("Cannot be assessed",'Model output'!V218)), ISNUMBER(SEARCH("Lymphocyte invasion - present",'Model output'!V218))), "negative", "positive")</f>
        <v>negative</v>
      </c>
      <c r="AE219" s="37"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8" t="str">
        <f t="shared" si="48"/>
        <v>1b</v>
      </c>
      <c r="AG219" s="38" t="str">
        <f t="shared" si="49"/>
        <v>0</v>
      </c>
      <c r="AH219" s="38" t="str">
        <f t="shared" si="50"/>
        <v>0</v>
      </c>
      <c r="AI219" s="44" t="str">
        <f t="shared" si="51"/>
        <v>I</v>
      </c>
      <c r="AJ219" s="41" t="s">
        <v>1080</v>
      </c>
      <c r="AK219" s="43" t="s">
        <v>1083</v>
      </c>
      <c r="AL219" s="43" t="s">
        <v>1084</v>
      </c>
      <c r="AM219" s="43" t="s">
        <v>1087</v>
      </c>
      <c r="AN219" s="43" t="s">
        <v>73</v>
      </c>
      <c r="AO219" s="25">
        <f t="shared" ca="1" si="52"/>
        <v>1</v>
      </c>
      <c r="AP219" s="1">
        <f t="shared" si="53"/>
        <v>1</v>
      </c>
      <c r="AQ219" s="1">
        <f t="shared" si="54"/>
        <v>1</v>
      </c>
      <c r="AR219" s="1">
        <f t="shared" si="55"/>
        <v>1</v>
      </c>
      <c r="AS219" s="17">
        <f t="shared" si="56"/>
        <v>1</v>
      </c>
    </row>
    <row r="220" spans="1:45">
      <c r="A220" t="str">
        <f>'Model output'!A219</f>
        <v>TCGA-EM-A4FQ</v>
      </c>
      <c r="B220" s="35">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6"/>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45"/>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Metastatic papillary thyroid carcinoma</v>
      </c>
      <c r="O220" t="str">
        <f>IF('Model output'!M219="","",'Model output'!M219)</f>
        <v>Follicular variant, Classical (usual), Other with focal tall cell change (&lt;10%) and Warthin-like change</v>
      </c>
      <c r="P220" t="str">
        <f>IF('Model output'!N219="","",'Model output'!N219)</f>
        <v>3.5 cm</v>
      </c>
      <c r="Q220" t="str">
        <f t="shared" si="47"/>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9"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No</v>
      </c>
      <c r="AB220" t="str">
        <f>IF(AA220&lt;&gt;"Yes","",IF(OR('Model output'!U219="",ISNUMBER(SEARCH("Not identified",'Model output'!U219))),"",'Model output'!U219))</f>
        <v/>
      </c>
      <c r="AC220" s="1" t="str">
        <f>IF(OR('Model output'!V219="", 'Model output'!V219="No", AND(ISERROR(SEARCH("Positive",'Model output'!V219)), ISNUMBER(SEARCH("Negative",'Model output'!V219))), AND(ISNUMBER(SEARCH("Uninvolved",'Model output'!V219)),NOT(ISNUMBER(SEARCH("margins involved",'Model output'!V219)))), ISNUMBER(SEARCH("None",'Model output'!V219)), ISNUMBER(SEARCH("Free",'Model output'!V219)), ISNUMBER(SEARCH("1 mm",'Model output'!V219)), ISNUMBER(SEARCH("0.1 CM",'Model output'!V219)), ISNUMBER(SEARCH("less than 0.2 mm",'Model output'!V219)), ISNUMBER(SEARCH("less than 0.5 mm",'Model output'!V219)), ISNUMBER(SEARCH("less than 1.0 mm",'Model output'!V219)), ISNUMBER(SEARCH("noted very close",'Model output'!V219)), ISNUMBER(SEARCH("abut",'Model output'!V219)), ISNUMBER(SEARCH("not mentioned",'Model output'!V219)), ISNUMBER(SEARCH("Cannot be assessed",'Model output'!V219)), ISNUMBER(SEARCH("Lymphocyte invasion - present",'Model output'!V219))), "negative", "positive")</f>
        <v>negative</v>
      </c>
      <c r="AE220" s="37"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8" t="str">
        <f t="shared" si="48"/>
        <v>2</v>
      </c>
      <c r="AG220" s="38" t="str">
        <f t="shared" si="49"/>
        <v>1b</v>
      </c>
      <c r="AH220" s="38" t="str">
        <f t="shared" si="50"/>
        <v>0</v>
      </c>
      <c r="AI220" s="44" t="str">
        <f t="shared" si="51"/>
        <v>I</v>
      </c>
      <c r="AJ220" s="41" t="s">
        <v>1080</v>
      </c>
      <c r="AK220" s="43" t="s">
        <v>1086</v>
      </c>
      <c r="AL220" s="43" t="s">
        <v>1083</v>
      </c>
      <c r="AM220" s="43" t="s">
        <v>1087</v>
      </c>
      <c r="AN220" s="43" t="s">
        <v>73</v>
      </c>
      <c r="AO220" s="25">
        <f t="shared" ca="1" si="52"/>
        <v>1</v>
      </c>
      <c r="AP220" s="1">
        <f t="shared" si="53"/>
        <v>1</v>
      </c>
      <c r="AQ220" s="1">
        <f t="shared" si="54"/>
        <v>1</v>
      </c>
      <c r="AR220" s="1">
        <f t="shared" si="55"/>
        <v>1</v>
      </c>
      <c r="AS220" s="17">
        <f t="shared" si="56"/>
        <v>1</v>
      </c>
    </row>
    <row r="221" spans="1:45">
      <c r="A221" t="str">
        <f>'Model output'!A220</f>
        <v>TCGA-EM-A4FR</v>
      </c>
      <c r="B221" s="35">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0</v>
      </c>
      <c r="F221" t="str">
        <f t="shared" si="46"/>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45"/>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 other variant: Cribriform without morules</v>
      </c>
      <c r="O221" t="str">
        <f>IF('Model output'!M220="","",'Model output'!M220)</f>
        <v>Papillary carcinoma follicular variant, Papillary carcinoma, microcarcinoma (occult, small or microscopic) variant</v>
      </c>
      <c r="P221" t="str">
        <f>IF('Model output'!N220="","",'Model output'!N220)</f>
        <v>5.1cm</v>
      </c>
      <c r="Q221" t="str">
        <f t="shared" si="47"/>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No</v>
      </c>
      <c r="AB221" t="str">
        <f>IF(AA221&lt;&gt;"Yes","",IF(OR('Model output'!U220="",ISNUMBER(SEARCH("Not identified",'Model output'!U220))),"",'Model output'!U220))</f>
        <v/>
      </c>
      <c r="AC221" s="1" t="str">
        <f>IF(OR('Model output'!V220="", 'Model output'!V220="No", AND(ISERROR(SEARCH("Positive",'Model output'!V220)), ISNUMBER(SEARCH("Negative",'Model output'!V220))), AND(ISNUMBER(SEARCH("Uninvolved",'Model output'!V220)),NOT(ISNUMBER(SEARCH("margins involved",'Model output'!V220)))), ISNUMBER(SEARCH("None",'Model output'!V220)), ISNUMBER(SEARCH("Free",'Model output'!V220)), ISNUMBER(SEARCH("1 mm",'Model output'!V220)), ISNUMBER(SEARCH("0.1 CM",'Model output'!V220)), ISNUMBER(SEARCH("less than 0.2 mm",'Model output'!V220)), ISNUMBER(SEARCH("less than 0.5 mm",'Model output'!V220)), ISNUMBER(SEARCH("less than 1.0 mm",'Model output'!V220)), ISNUMBER(SEARCH("noted very close",'Model output'!V220)), ISNUMBER(SEARCH("abut",'Model output'!V220)), ISNUMBER(SEARCH("not mentioned",'Model output'!V220)), ISNUMBER(SEARCH("Cannot be assessed",'Model output'!V220)), ISNUMBER(SEARCH("Lymphocyte invasion - present",'Model output'!V220))), "negative", "positive")</f>
        <v>negative</v>
      </c>
      <c r="AE221" s="37"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8" t="str">
        <f t="shared" si="48"/>
        <v>3a</v>
      </c>
      <c r="AG221" s="38" t="str">
        <f t="shared" si="49"/>
        <v>1a</v>
      </c>
      <c r="AH221" s="38" t="str">
        <f t="shared" si="50"/>
        <v>0</v>
      </c>
      <c r="AI221" s="44" t="str">
        <f t="shared" si="51"/>
        <v>I</v>
      </c>
      <c r="AJ221" s="41" t="s">
        <v>1080</v>
      </c>
      <c r="AK221" s="43" t="s">
        <v>1088</v>
      </c>
      <c r="AL221" s="43" t="s">
        <v>695</v>
      </c>
      <c r="AM221" s="43" t="s">
        <v>1087</v>
      </c>
      <c r="AN221" s="43" t="s">
        <v>73</v>
      </c>
      <c r="AO221" s="25">
        <f t="shared" ca="1" si="52"/>
        <v>1</v>
      </c>
      <c r="AP221" s="1">
        <f t="shared" si="53"/>
        <v>1</v>
      </c>
      <c r="AQ221" s="1">
        <f t="shared" si="54"/>
        <v>1</v>
      </c>
      <c r="AR221" s="1">
        <f t="shared" si="55"/>
        <v>1</v>
      </c>
      <c r="AS221" s="17">
        <f t="shared" si="56"/>
        <v>1</v>
      </c>
    </row>
    <row r="222" spans="1:45">
      <c r="A222" t="str">
        <f>'Model output'!A221</f>
        <v>TCGA-EM-A4FV</v>
      </c>
      <c r="B222" s="35">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0</v>
      </c>
      <c r="F222" t="str">
        <f t="shared" si="46"/>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45"/>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7"/>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No</v>
      </c>
      <c r="AB222" t="str">
        <f>IF(AA222&lt;&gt;"Yes","",IF(OR('Model output'!U221="",ISNUMBER(SEARCH("Not identified",'Model output'!U221))),"",'Model output'!U221))</f>
        <v/>
      </c>
      <c r="AC222" s="1" t="str">
        <f>IF(OR('Model output'!V221="", 'Model output'!V221="No", AND(ISERROR(SEARCH("Positive",'Model output'!V221)), ISNUMBER(SEARCH("Negative",'Model output'!V221))), AND(ISNUMBER(SEARCH("Uninvolved",'Model output'!V221)),NOT(ISNUMBER(SEARCH("margins involved",'Model output'!V221)))), ISNUMBER(SEARCH("None",'Model output'!V221)), ISNUMBER(SEARCH("Free",'Model output'!V221)), ISNUMBER(SEARCH("1 mm",'Model output'!V221)), ISNUMBER(SEARCH("0.1 CM",'Model output'!V221)), ISNUMBER(SEARCH("less than 0.2 mm",'Model output'!V221)), ISNUMBER(SEARCH("less than 0.5 mm",'Model output'!V221)), ISNUMBER(SEARCH("less than 1.0 mm",'Model output'!V221)), ISNUMBER(SEARCH("noted very close",'Model output'!V221)), ISNUMBER(SEARCH("abut",'Model output'!V221)), ISNUMBER(SEARCH("not mentioned",'Model output'!V221)), ISNUMBER(SEARCH("Cannot be assessed",'Model output'!V221)), ISNUMBER(SEARCH("Lymphocyte invasion - present",'Model output'!V221))), "negative", "positive")</f>
        <v>negative</v>
      </c>
      <c r="AE222" s="37"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8" t="str">
        <f t="shared" si="48"/>
        <v>1b</v>
      </c>
      <c r="AG222" s="38" t="str">
        <f t="shared" si="49"/>
        <v>0</v>
      </c>
      <c r="AH222" s="38" t="str">
        <f t="shared" si="50"/>
        <v>0</v>
      </c>
      <c r="AI222" s="44" t="str">
        <f t="shared" si="51"/>
        <v>I</v>
      </c>
      <c r="AJ222" s="41" t="s">
        <v>1079</v>
      </c>
      <c r="AK222" s="43" t="s">
        <v>1083</v>
      </c>
      <c r="AL222" s="43" t="s">
        <v>1084</v>
      </c>
      <c r="AM222" s="43" t="s">
        <v>1087</v>
      </c>
      <c r="AN222" s="43" t="s">
        <v>73</v>
      </c>
      <c r="AO222" s="25">
        <f t="shared" ca="1" si="52"/>
        <v>1</v>
      </c>
      <c r="AP222" s="1">
        <f t="shared" si="53"/>
        <v>1</v>
      </c>
      <c r="AQ222" s="1">
        <f t="shared" si="54"/>
        <v>1</v>
      </c>
      <c r="AR222" s="1">
        <f t="shared" si="55"/>
        <v>1</v>
      </c>
      <c r="AS222" s="17">
        <f t="shared" si="56"/>
        <v>1</v>
      </c>
    </row>
    <row r="223" spans="1:45">
      <c r="A223" t="str">
        <f>'Model output'!A222</f>
        <v>TCGA-EM-A4G1</v>
      </c>
      <c r="B223" s="35">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46"/>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45"/>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
Papillary carcinoma, follicular variant</v>
      </c>
      <c r="O223" t="str">
        <f>IF('Model output'!M222="","",'Model output'!M222)</f>
        <v/>
      </c>
      <c r="P223" t="str">
        <f>IF('Model output'!N222="","",'Model output'!N222)</f>
        <v>1.7 cm</v>
      </c>
      <c r="Q223" t="str">
        <f t="shared" si="47"/>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'Model output'!V222="No", AND(ISERROR(SEARCH("Positive",'Model output'!V222)), ISNUMBER(SEARCH("Negative",'Model output'!V222))), AND(ISNUMBER(SEARCH("Uninvolved",'Model output'!V222)),NOT(ISNUMBER(SEARCH("margins involved",'Model output'!V222)))), ISNUMBER(SEARCH("None",'Model output'!V222)), ISNUMBER(SEARCH("Free",'Model output'!V222)), ISNUMBER(SEARCH("1 mm",'Model output'!V222)), ISNUMBER(SEARCH("0.1 CM",'Model output'!V222)), ISNUMBER(SEARCH("less than 0.2 mm",'Model output'!V222)), ISNUMBER(SEARCH("less than 0.5 mm",'Model output'!V222)), ISNUMBER(SEARCH("less than 1.0 mm",'Model output'!V222)), ISNUMBER(SEARCH("noted very close",'Model output'!V222)), ISNUMBER(SEARCH("abut",'Model output'!V222)), ISNUMBER(SEARCH("not mentioned",'Model output'!V222)), ISNUMBER(SEARCH("Cannot be assessed",'Model output'!V222)), ISNUMBER(SEARCH("Lymphocyte invasion - present",'Model output'!V222))), "negative", "positive")</f>
        <v>negative</v>
      </c>
      <c r="AE223" s="37"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8" t="str">
        <f t="shared" si="48"/>
        <v>1b</v>
      </c>
      <c r="AG223" s="38" t="str">
        <f t="shared" si="49"/>
        <v>0</v>
      </c>
      <c r="AH223" s="38" t="str">
        <f t="shared" si="50"/>
        <v>0</v>
      </c>
      <c r="AI223" s="44" t="str">
        <f t="shared" si="51"/>
        <v>I</v>
      </c>
      <c r="AJ223" s="41" t="s">
        <v>1079</v>
      </c>
      <c r="AK223" s="43" t="s">
        <v>1083</v>
      </c>
      <c r="AL223" s="43" t="s">
        <v>1084</v>
      </c>
      <c r="AM223" s="43" t="s">
        <v>1087</v>
      </c>
      <c r="AN223" s="43" t="s">
        <v>73</v>
      </c>
      <c r="AO223" s="25">
        <f t="shared" ca="1" si="52"/>
        <v>1</v>
      </c>
      <c r="AP223" s="1">
        <f t="shared" si="53"/>
        <v>1</v>
      </c>
      <c r="AQ223" s="1">
        <f t="shared" si="54"/>
        <v>1</v>
      </c>
      <c r="AR223" s="1">
        <f t="shared" si="55"/>
        <v>1</v>
      </c>
      <c r="AS223" s="17">
        <f t="shared" si="56"/>
        <v>1</v>
      </c>
    </row>
    <row r="224" spans="1:45">
      <c r="A224" t="str">
        <f>'Model output'!A223</f>
        <v>TCGA-ET-A25L</v>
      </c>
      <c r="B224" s="35">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6"/>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3</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
      </c>
      <c r="L224" s="8" t="str">
        <f t="shared" si="45"/>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 with focal tall cell features</v>
      </c>
      <c r="O224" t="str">
        <f>IF('Model output'!M223="","",'Model output'!M223)</f>
        <v/>
      </c>
      <c r="P224" t="str">
        <f>IF('Model output'!N223="","",'Model output'!N223)</f>
        <v>3.0 cm</v>
      </c>
      <c r="Q224" t="str">
        <f t="shared" si="47"/>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9" t="str">
        <f>IF('Model output'!S223="","",'Model output'!S223)</f>
        <v>Yes</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'Model output'!V223="No", AND(ISERROR(SEARCH("Positive",'Model output'!V223)), ISNUMBER(SEARCH("Negative",'Model output'!V223))), AND(ISNUMBER(SEARCH("Uninvolved",'Model output'!V223)),NOT(ISNUMBER(SEARCH("margins involved",'Model output'!V223)))), ISNUMBER(SEARCH("None",'Model output'!V223)), ISNUMBER(SEARCH("Free",'Model output'!V223)), ISNUMBER(SEARCH("1 mm",'Model output'!V223)), ISNUMBER(SEARCH("0.1 CM",'Model output'!V223)), ISNUMBER(SEARCH("less than 0.2 mm",'Model output'!V223)), ISNUMBER(SEARCH("less than 0.5 mm",'Model output'!V223)), ISNUMBER(SEARCH("less than 1.0 mm",'Model output'!V223)), ISNUMBER(SEARCH("noted very close",'Model output'!V223)), ISNUMBER(SEARCH("abut",'Model output'!V223)), ISNUMBER(SEARCH("not mentioned",'Model output'!V223)), ISNUMBER(SEARCH("Cannot be assessed",'Model output'!V223)), ISNUMBER(SEARCH("Lymphocyte invasion - present",'Model output'!V223))), "negative", "positive")</f>
        <v>positive</v>
      </c>
      <c r="AE224" s="37"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8" t="str">
        <f t="shared" si="48"/>
        <v>2</v>
      </c>
      <c r="AG224" s="38" t="str">
        <f t="shared" si="49"/>
        <v>1b</v>
      </c>
      <c r="AH224" s="38" t="str">
        <f t="shared" si="50"/>
        <v>0</v>
      </c>
      <c r="AI224" s="44" t="str">
        <f t="shared" si="51"/>
        <v>I</v>
      </c>
      <c r="AJ224" s="41" t="s">
        <v>1078</v>
      </c>
      <c r="AK224" s="43" t="s">
        <v>1086</v>
      </c>
      <c r="AL224" s="43" t="s">
        <v>1083</v>
      </c>
      <c r="AM224" s="43" t="s">
        <v>1087</v>
      </c>
      <c r="AN224" s="43" t="s">
        <v>73</v>
      </c>
      <c r="AO224" s="25">
        <f t="shared" si="52"/>
        <v>1</v>
      </c>
      <c r="AP224" s="1">
        <f t="shared" si="53"/>
        <v>1</v>
      </c>
      <c r="AQ224" s="1">
        <f t="shared" si="54"/>
        <v>1</v>
      </c>
      <c r="AR224" s="1">
        <f t="shared" si="55"/>
        <v>1</v>
      </c>
      <c r="AS224" s="17">
        <f t="shared" si="56"/>
        <v>1</v>
      </c>
    </row>
    <row r="225" spans="1:45">
      <c r="A225" t="str">
        <f>'Model output'!A224</f>
        <v>TCGA-ET-A25M</v>
      </c>
      <c r="B225" s="35">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7">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45"/>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7"/>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9"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'Model output'!V224="No", AND(ISERROR(SEARCH("Positive",'Model output'!V224)), ISNUMBER(SEARCH("Negative",'Model output'!V224))), AND(ISNUMBER(SEARCH("Uninvolved",'Model output'!V224)),NOT(ISNUMBER(SEARCH("margins involved",'Model output'!V224)))), ISNUMBER(SEARCH("None",'Model output'!V224)), ISNUMBER(SEARCH("Free",'Model output'!V224)), ISNUMBER(SEARCH("1 mm",'Model output'!V224)), ISNUMBER(SEARCH("0.1 CM",'Model output'!V224)), ISNUMBER(SEARCH("less than 0.2 mm",'Model output'!V224)), ISNUMBER(SEARCH("less than 0.5 mm",'Model output'!V224)), ISNUMBER(SEARCH("less than 1.0 mm",'Model output'!V224)), ISNUMBER(SEARCH("noted very close",'Model output'!V224)), ISNUMBER(SEARCH("abut",'Model output'!V224)), ISNUMBER(SEARCH("not mentioned",'Model output'!V224)), ISNUMBER(SEARCH("Cannot be assessed",'Model output'!V224)), ISNUMBER(SEARCH("Lymphocyte invasion - present",'Model output'!V224))), "negative", "positive")</f>
        <v>negative</v>
      </c>
      <c r="AE225" s="37"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8" t="str">
        <f t="shared" si="48"/>
        <v>2</v>
      </c>
      <c r="AG225" s="38" t="str">
        <f t="shared" si="49"/>
        <v>1a</v>
      </c>
      <c r="AH225" s="38" t="str">
        <f t="shared" si="50"/>
        <v>0</v>
      </c>
      <c r="AI225" s="44" t="str">
        <f t="shared" si="51"/>
        <v>I</v>
      </c>
      <c r="AJ225" s="41" t="s">
        <v>1079</v>
      </c>
      <c r="AK225" s="43" t="s">
        <v>1086</v>
      </c>
      <c r="AL225" s="43" t="s">
        <v>695</v>
      </c>
      <c r="AM225" s="43" t="s">
        <v>1087</v>
      </c>
      <c r="AN225" s="43" t="s">
        <v>73</v>
      </c>
      <c r="AO225" s="25">
        <f t="shared" ca="1" si="52"/>
        <v>1</v>
      </c>
      <c r="AP225" s="1">
        <f t="shared" si="53"/>
        <v>1</v>
      </c>
      <c r="AQ225" s="1">
        <f t="shared" si="54"/>
        <v>1</v>
      </c>
      <c r="AR225" s="1">
        <f t="shared" si="55"/>
        <v>1</v>
      </c>
      <c r="AS225" s="17">
        <f t="shared" si="56"/>
        <v>1</v>
      </c>
    </row>
    <row r="226" spans="1:45">
      <c r="A226" t="str">
        <f>'Model output'!A225</f>
        <v>TCGA-ET-A25R</v>
      </c>
      <c r="B226" s="35">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7"/>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45"/>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7"/>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Tumor with minimal extrathyroidal extension.</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'Model output'!V225="No", AND(ISERROR(SEARCH("Positive",'Model output'!V225)), ISNUMBER(SEARCH("Negative",'Model output'!V225))), AND(ISNUMBER(SEARCH("Uninvolved",'Model output'!V225)),NOT(ISNUMBER(SEARCH("margins involved",'Model output'!V225)))), ISNUMBER(SEARCH("None",'Model output'!V225)), ISNUMBER(SEARCH("Free",'Model output'!V225)), ISNUMBER(SEARCH("1 mm",'Model output'!V225)), ISNUMBER(SEARCH("0.1 CM",'Model output'!V225)), ISNUMBER(SEARCH("less than 0.2 mm",'Model output'!V225)), ISNUMBER(SEARCH("less than 0.5 mm",'Model output'!V225)), ISNUMBER(SEARCH("less than 1.0 mm",'Model output'!V225)), ISNUMBER(SEARCH("noted very close",'Model output'!V225)), ISNUMBER(SEARCH("abut",'Model output'!V225)), ISNUMBER(SEARCH("not mentioned",'Model output'!V225)), ISNUMBER(SEARCH("Cannot be assessed",'Model output'!V225)), ISNUMBER(SEARCH("Lymphocyte invasion - present",'Model output'!V225))), "negative", "positive")</f>
        <v>negative</v>
      </c>
      <c r="AE226" s="37"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8" t="str">
        <f t="shared" si="48"/>
        <v>2</v>
      </c>
      <c r="AG226" s="38" t="str">
        <f t="shared" si="49"/>
        <v>0</v>
      </c>
      <c r="AH226" s="38" t="str">
        <f t="shared" si="50"/>
        <v>0</v>
      </c>
      <c r="AI226" s="44" t="str">
        <f t="shared" si="51"/>
        <v>I</v>
      </c>
      <c r="AJ226" s="41" t="s">
        <v>1080</v>
      </c>
      <c r="AK226" s="43" t="s">
        <v>1086</v>
      </c>
      <c r="AL226" s="43" t="s">
        <v>1087</v>
      </c>
      <c r="AM226" s="43" t="s">
        <v>1087</v>
      </c>
      <c r="AN226" s="43" t="s">
        <v>73</v>
      </c>
      <c r="AO226" s="25">
        <f t="shared" ca="1" si="52"/>
        <v>1</v>
      </c>
      <c r="AP226" s="1">
        <f t="shared" si="53"/>
        <v>1</v>
      </c>
      <c r="AQ226" s="1">
        <f t="shared" si="54"/>
        <v>1</v>
      </c>
      <c r="AR226" s="1">
        <f t="shared" si="55"/>
        <v>1</v>
      </c>
      <c r="AS226" s="17">
        <f t="shared" si="56"/>
        <v>1</v>
      </c>
    </row>
    <row r="227" spans="1:45">
      <c r="A227" t="str">
        <f>'Model output'!A226</f>
        <v>TCGA-ET-A2MY</v>
      </c>
      <c r="B227" s="35">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7"/>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45"/>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7"/>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'Model output'!V226="No", AND(ISERROR(SEARCH("Positive",'Model output'!V226)), ISNUMBER(SEARCH("Negative",'Model output'!V226))), AND(ISNUMBER(SEARCH("Uninvolved",'Model output'!V226)),NOT(ISNUMBER(SEARCH("margins involved",'Model output'!V226)))), ISNUMBER(SEARCH("None",'Model output'!V226)), ISNUMBER(SEARCH("Free",'Model output'!V226)), ISNUMBER(SEARCH("1 mm",'Model output'!V226)), ISNUMBER(SEARCH("0.1 CM",'Model output'!V226)), ISNUMBER(SEARCH("less than 0.2 mm",'Model output'!V226)), ISNUMBER(SEARCH("less than 0.5 mm",'Model output'!V226)), ISNUMBER(SEARCH("less than 1.0 mm",'Model output'!V226)), ISNUMBER(SEARCH("noted very close",'Model output'!V226)), ISNUMBER(SEARCH("abut",'Model output'!V226)), ISNUMBER(SEARCH("not mentioned",'Model output'!V226)), ISNUMBER(SEARCH("Cannot be assessed",'Model output'!V226)), ISNUMBER(SEARCH("Lymphocyte invasion - present",'Model output'!V226))), "negative", "positive")</f>
        <v>negative</v>
      </c>
      <c r="AE227" s="37"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8" t="str">
        <f t="shared" si="48"/>
        <v>1b</v>
      </c>
      <c r="AG227" s="38" t="str">
        <f t="shared" si="49"/>
        <v>0</v>
      </c>
      <c r="AH227" s="38" t="str">
        <f t="shared" si="50"/>
        <v>0</v>
      </c>
      <c r="AI227" s="44" t="str">
        <f t="shared" si="51"/>
        <v>I</v>
      </c>
      <c r="AJ227" s="41" t="s">
        <v>1080</v>
      </c>
      <c r="AK227" s="43" t="s">
        <v>1083</v>
      </c>
      <c r="AL227" s="43" t="s">
        <v>1087</v>
      </c>
      <c r="AM227" s="43" t="s">
        <v>1087</v>
      </c>
      <c r="AN227" s="43" t="s">
        <v>73</v>
      </c>
      <c r="AO227" s="25">
        <f t="shared" ca="1" si="52"/>
        <v>1</v>
      </c>
      <c r="AP227" s="1">
        <f t="shared" si="53"/>
        <v>1</v>
      </c>
      <c r="AQ227" s="1">
        <f t="shared" si="54"/>
        <v>1</v>
      </c>
      <c r="AR227" s="1">
        <f t="shared" si="55"/>
        <v>1</v>
      </c>
      <c r="AS227" s="17">
        <f t="shared" si="56"/>
        <v>1</v>
      </c>
    </row>
    <row r="228" spans="1:45">
      <c r="A228" t="str">
        <f>'Model output'!A227</f>
        <v>TCGA-ET-A2MZ</v>
      </c>
      <c r="B228" s="35">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57"/>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45"/>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7"/>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'Model output'!V227="No", AND(ISERROR(SEARCH("Positive",'Model output'!V227)), ISNUMBER(SEARCH("Negative",'Model output'!V227))), AND(ISNUMBER(SEARCH("Uninvolved",'Model output'!V227)),NOT(ISNUMBER(SEARCH("margins involved",'Model output'!V227)))), ISNUMBER(SEARCH("None",'Model output'!V227)), ISNUMBER(SEARCH("Free",'Model output'!V227)), ISNUMBER(SEARCH("1 mm",'Model output'!V227)), ISNUMBER(SEARCH("0.1 CM",'Model output'!V227)), ISNUMBER(SEARCH("less than 0.2 mm",'Model output'!V227)), ISNUMBER(SEARCH("less than 0.5 mm",'Model output'!V227)), ISNUMBER(SEARCH("less than 1.0 mm",'Model output'!V227)), ISNUMBER(SEARCH("noted very close",'Model output'!V227)), ISNUMBER(SEARCH("abut",'Model output'!V227)), ISNUMBER(SEARCH("not mentioned",'Model output'!V227)), ISNUMBER(SEARCH("Cannot be assessed",'Model output'!V227)), ISNUMBER(SEARCH("Lymphocyte invasion - present",'Model output'!V227))), "negative", "positive")</f>
        <v>negative</v>
      </c>
      <c r="AE228" s="37"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8" t="str">
        <f t="shared" si="48"/>
        <v>1b</v>
      </c>
      <c r="AG228" s="38" t="str">
        <f t="shared" si="49"/>
        <v>0</v>
      </c>
      <c r="AH228" s="38" t="str">
        <f t="shared" si="50"/>
        <v>0</v>
      </c>
      <c r="AI228" s="44" t="str">
        <f t="shared" si="51"/>
        <v>I</v>
      </c>
      <c r="AJ228" s="41" t="s">
        <v>1079</v>
      </c>
      <c r="AK228" s="43" t="s">
        <v>1083</v>
      </c>
      <c r="AL228" s="43" t="s">
        <v>1084</v>
      </c>
      <c r="AM228" s="43" t="s">
        <v>1087</v>
      </c>
      <c r="AN228" s="43" t="s">
        <v>73</v>
      </c>
      <c r="AO228" s="25">
        <f t="shared" ca="1" si="52"/>
        <v>1</v>
      </c>
      <c r="AP228" s="1">
        <f t="shared" si="53"/>
        <v>1</v>
      </c>
      <c r="AQ228" s="1">
        <f t="shared" si="54"/>
        <v>1</v>
      </c>
      <c r="AR228" s="1">
        <f t="shared" si="55"/>
        <v>1</v>
      </c>
      <c r="AS228" s="17">
        <f t="shared" si="56"/>
        <v>1</v>
      </c>
    </row>
    <row r="229" spans="1:45">
      <c r="A229" t="str">
        <f>'Model output'!A228</f>
        <v>TCGA-ET-A2N0</v>
      </c>
      <c r="B229" s="35">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7"/>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45"/>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7"/>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'Model output'!V228="No", AND(ISERROR(SEARCH("Positive",'Model output'!V228)), ISNUMBER(SEARCH("Negative",'Model output'!V228))), AND(ISNUMBER(SEARCH("Uninvolved",'Model output'!V228)),NOT(ISNUMBER(SEARCH("margins involved",'Model output'!V228)))), ISNUMBER(SEARCH("None",'Model output'!V228)), ISNUMBER(SEARCH("Free",'Model output'!V228)), ISNUMBER(SEARCH("1 mm",'Model output'!V228)), ISNUMBER(SEARCH("0.1 CM",'Model output'!V228)), ISNUMBER(SEARCH("less than 0.2 mm",'Model output'!V228)), ISNUMBER(SEARCH("less than 0.5 mm",'Model output'!V228)), ISNUMBER(SEARCH("less than 1.0 mm",'Model output'!V228)), ISNUMBER(SEARCH("noted very close",'Model output'!V228)), ISNUMBER(SEARCH("abut",'Model output'!V228)), ISNUMBER(SEARCH("not mentioned",'Model output'!V228)), ISNUMBER(SEARCH("Cannot be assessed",'Model output'!V228)), ISNUMBER(SEARCH("Lymphocyte invasion - present",'Model output'!V228))), "negative", "positive")</f>
        <v>negative</v>
      </c>
      <c r="AE229" s="37"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8" t="str">
        <f t="shared" si="48"/>
        <v>1b</v>
      </c>
      <c r="AG229" s="38" t="str">
        <f t="shared" si="49"/>
        <v>1a</v>
      </c>
      <c r="AH229" s="38" t="str">
        <f t="shared" si="50"/>
        <v>0</v>
      </c>
      <c r="AI229" s="44" t="str">
        <f t="shared" si="51"/>
        <v>I</v>
      </c>
      <c r="AJ229" s="41" t="s">
        <v>1080</v>
      </c>
      <c r="AK229" s="43" t="s">
        <v>1083</v>
      </c>
      <c r="AL229" s="43" t="s">
        <v>695</v>
      </c>
      <c r="AM229" s="43" t="s">
        <v>1087</v>
      </c>
      <c r="AN229" s="43" t="s">
        <v>73</v>
      </c>
      <c r="AO229" s="25">
        <f t="shared" ca="1" si="52"/>
        <v>1</v>
      </c>
      <c r="AP229" s="1">
        <f t="shared" si="53"/>
        <v>1</v>
      </c>
      <c r="AQ229" s="1">
        <f t="shared" si="54"/>
        <v>1</v>
      </c>
      <c r="AR229" s="1">
        <f t="shared" si="55"/>
        <v>1</v>
      </c>
      <c r="AS229" s="17">
        <f t="shared" si="56"/>
        <v>1</v>
      </c>
    </row>
    <row r="230" spans="1:45">
      <c r="A230" t="str">
        <f>'Model output'!A229</f>
        <v>TCGA-ET-A2N1</v>
      </c>
      <c r="B230" s="35">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7"/>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45"/>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7"/>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9"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AND(ISNUMBER(SEARCH("Uninvolved",'Model output'!V229)),NOT(ISNUMBER(SEARCH("margins involved",'Model output'!V229)))), ISNUMBER(SEARCH("None",'Model output'!V229)), ISNUMBER(SEARCH("Free",'Model output'!V229)), ISNUMBER(SEARCH("1 mm",'Model output'!V229)), ISNUMBER(SEARCH("0.1 CM",'Model output'!V229)), ISNUMBER(SEARCH("less than 0.2 mm",'Model output'!V229)), ISNUMBER(SEARCH("less than 0.5 mm",'Model output'!V229)), ISNUMBER(SEARCH("less than 1.0 mm",'Model output'!V229)), ISNUMBER(SEARCH("noted very close",'Model output'!V229)), ISNUMBER(SEARCH("abut",'Model output'!V229)), ISNUMBER(SEARCH("not mentioned",'Model output'!V229)), ISNUMBER(SEARCH("Cannot be assessed",'Model output'!V229)), ISNUMBER(SEARCH("Lymphocyte invasion - present",'Model output'!V229))), "negative", "positive")</f>
        <v>positive</v>
      </c>
      <c r="AE230" s="37"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8" t="str">
        <f t="shared" si="48"/>
        <v>2</v>
      </c>
      <c r="AG230" s="38" t="str">
        <f t="shared" si="49"/>
        <v>1a</v>
      </c>
      <c r="AH230" s="38" t="str">
        <f t="shared" si="50"/>
        <v>0</v>
      </c>
      <c r="AI230" s="44" t="str">
        <f t="shared" si="51"/>
        <v>I</v>
      </c>
      <c r="AJ230" s="41" t="s">
        <v>1078</v>
      </c>
      <c r="AK230" s="43" t="s">
        <v>1086</v>
      </c>
      <c r="AL230" s="43" t="s">
        <v>695</v>
      </c>
      <c r="AM230" s="43" t="s">
        <v>1087</v>
      </c>
      <c r="AN230" s="43" t="s">
        <v>73</v>
      </c>
      <c r="AO230" s="25">
        <f t="shared" si="52"/>
        <v>1</v>
      </c>
      <c r="AP230" s="1">
        <f t="shared" si="53"/>
        <v>1</v>
      </c>
      <c r="AQ230" s="1">
        <f t="shared" si="54"/>
        <v>1</v>
      </c>
      <c r="AR230" s="1">
        <f t="shared" si="55"/>
        <v>1</v>
      </c>
      <c r="AS230" s="17">
        <f t="shared" si="56"/>
        <v>1</v>
      </c>
    </row>
    <row r="231" spans="1:45">
      <c r="A231" t="str">
        <f>'Model output'!A230</f>
        <v>TCGA-ET-A3BO</v>
      </c>
      <c r="B231" s="35">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7"/>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45"/>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47"/>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2</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9" t="str">
        <f>IF('Model output'!S230="","",'Model output'!S230)</f>
        <v>Minimal</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AND(ISNUMBER(SEARCH("Uninvolved",'Model output'!V230)),NOT(ISNUMBER(SEARCH("margins involved",'Model output'!V230)))), ISNUMBER(SEARCH("None",'Model output'!V230)), ISNUMBER(SEARCH("Free",'Model output'!V230)), ISNUMBER(SEARCH("1 mm",'Model output'!V230)), ISNUMBER(SEARCH("0.1 CM",'Model output'!V230)), ISNUMBER(SEARCH("less than 0.2 mm",'Model output'!V230)), ISNUMBER(SEARCH("less than 0.5 mm",'Model output'!V230)), ISNUMBER(SEARCH("less than 1.0 mm",'Model output'!V230)), ISNUMBER(SEARCH("noted very close",'Model output'!V230)), ISNUMBER(SEARCH("abut",'Model output'!V230)), ISNUMBER(SEARCH("not mentioned",'Model output'!V230)), ISNUMBER(SEARCH("Cannot be assessed",'Model output'!V230)), ISNUMBER(SEARCH("Lymphocyte invasion - present",'Model output'!V230))), "negative", "positive")</f>
        <v>positive</v>
      </c>
      <c r="AE231" s="37"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8" t="str">
        <f t="shared" si="48"/>
        <v>2</v>
      </c>
      <c r="AG231" s="38" t="str">
        <f t="shared" si="49"/>
        <v>1a</v>
      </c>
      <c r="AH231" s="38" t="str">
        <f t="shared" si="50"/>
        <v>0</v>
      </c>
      <c r="AI231" s="44" t="str">
        <f t="shared" si="51"/>
        <v>I</v>
      </c>
      <c r="AJ231" s="41" t="s">
        <v>1078</v>
      </c>
      <c r="AK231" s="43" t="s">
        <v>1086</v>
      </c>
      <c r="AL231" s="43" t="s">
        <v>695</v>
      </c>
      <c r="AM231" s="43" t="s">
        <v>1087</v>
      </c>
      <c r="AN231" s="43" t="s">
        <v>73</v>
      </c>
      <c r="AO231" s="25">
        <f t="shared" si="52"/>
        <v>1</v>
      </c>
      <c r="AP231" s="1">
        <f t="shared" si="53"/>
        <v>1</v>
      </c>
      <c r="AQ231" s="1">
        <f t="shared" si="54"/>
        <v>1</v>
      </c>
      <c r="AR231" s="1">
        <f t="shared" si="55"/>
        <v>1</v>
      </c>
      <c r="AS231" s="17">
        <f t="shared" si="56"/>
        <v>1</v>
      </c>
    </row>
    <row r="232" spans="1:45">
      <c r="A232" t="str">
        <f>'Model output'!A231</f>
        <v>TCGA-ET-A3BS</v>
      </c>
      <c r="B232" s="35">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7"/>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45"/>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7"/>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AND(ISNUMBER(SEARCH("Uninvolved",'Model output'!V231)),NOT(ISNUMBER(SEARCH("margins involved",'Model output'!V231)))), ISNUMBER(SEARCH("None",'Model output'!V231)), ISNUMBER(SEARCH("Free",'Model output'!V231)), ISNUMBER(SEARCH("1 mm",'Model output'!V231)), ISNUMBER(SEARCH("0.1 CM",'Model output'!V231)), ISNUMBER(SEARCH("less than 0.2 mm",'Model output'!V231)), ISNUMBER(SEARCH("less than 0.5 mm",'Model output'!V231)), ISNUMBER(SEARCH("less than 1.0 mm",'Model output'!V231)), ISNUMBER(SEARCH("noted very close",'Model output'!V231)), ISNUMBER(SEARCH("abut",'Model output'!V231)), ISNUMBER(SEARCH("not mentioned",'Model output'!V231)), ISNUMBER(SEARCH("Cannot be assessed",'Model output'!V231)), ISNUMBER(SEARCH("Lymphocyte invasion - present",'Model output'!V231))), "negative", "positive")</f>
        <v>negative</v>
      </c>
      <c r="AE232" s="37"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8" t="str">
        <f t="shared" si="48"/>
        <v>3a</v>
      </c>
      <c r="AG232" s="38" t="str">
        <f t="shared" si="49"/>
        <v>1a</v>
      </c>
      <c r="AH232" s="38" t="str">
        <f t="shared" si="50"/>
        <v>0</v>
      </c>
      <c r="AI232" s="44" t="str">
        <f t="shared" si="51"/>
        <v>I</v>
      </c>
      <c r="AJ232" s="41" t="s">
        <v>1080</v>
      </c>
      <c r="AK232" s="43" t="s">
        <v>1088</v>
      </c>
      <c r="AL232" s="43" t="s">
        <v>695</v>
      </c>
      <c r="AM232" s="43" t="s">
        <v>1087</v>
      </c>
      <c r="AN232" s="43" t="s">
        <v>73</v>
      </c>
      <c r="AO232" s="25">
        <f t="shared" ca="1" si="52"/>
        <v>1</v>
      </c>
      <c r="AP232" s="1">
        <f t="shared" si="53"/>
        <v>1</v>
      </c>
      <c r="AQ232" s="1">
        <f t="shared" si="54"/>
        <v>1</v>
      </c>
      <c r="AR232" s="1">
        <f t="shared" si="55"/>
        <v>1</v>
      </c>
      <c r="AS232" s="17">
        <f t="shared" si="56"/>
        <v>1</v>
      </c>
    </row>
    <row r="233" spans="1:45">
      <c r="A233" t="str">
        <f>'Model output'!A232</f>
        <v>TCGA-ET-A3BW</v>
      </c>
      <c r="B233" s="35">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7"/>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45"/>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 conventional type</v>
      </c>
      <c r="O233" t="str">
        <f>IF('Model output'!M232="","",'Model output'!M232)</f>
        <v/>
      </c>
      <c r="P233" t="str">
        <f>IF('Model output'!N232="","",'Model output'!N232)</f>
        <v>3.2 cm</v>
      </c>
      <c r="Q233" t="str">
        <f t="shared" si="47"/>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1 (with a 0.4 cm papillary microcarcinoma)</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'Model output'!V232="No", AND(ISERROR(SEARCH("Positive",'Model output'!V232)), ISNUMBER(SEARCH("Negative",'Model output'!V232))), AND(ISNUMBER(SEARCH("Uninvolved",'Model output'!V232)),NOT(ISNUMBER(SEARCH("margins involved",'Model output'!V232)))), ISNUMBER(SEARCH("None",'Model output'!V232)), ISNUMBER(SEARCH("Free",'Model output'!V232)), ISNUMBER(SEARCH("1 mm",'Model output'!V232)), ISNUMBER(SEARCH("0.1 CM",'Model output'!V232)), ISNUMBER(SEARCH("less than 0.2 mm",'Model output'!V232)), ISNUMBER(SEARCH("less than 0.5 mm",'Model output'!V232)), ISNUMBER(SEARCH("less than 1.0 mm",'Model output'!V232)), ISNUMBER(SEARCH("noted very close",'Model output'!V232)), ISNUMBER(SEARCH("abut",'Model output'!V232)), ISNUMBER(SEARCH("not mentioned",'Model output'!V232)), ISNUMBER(SEARCH("Cannot be assessed",'Model output'!V232)), ISNUMBER(SEARCH("Lymphocyte invasion - present",'Model output'!V232))), "negative", "positive")</f>
        <v>negative</v>
      </c>
      <c r="AE233" s="37"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8" t="str">
        <f t="shared" si="48"/>
        <v>2</v>
      </c>
      <c r="AG233" s="38" t="str">
        <f t="shared" si="49"/>
        <v>0</v>
      </c>
      <c r="AH233" s="38" t="str">
        <f t="shared" si="50"/>
        <v>0</v>
      </c>
      <c r="AI233" s="44" t="str">
        <f t="shared" si="51"/>
        <v>I</v>
      </c>
      <c r="AJ233" s="41" t="s">
        <v>1079</v>
      </c>
      <c r="AK233" s="43" t="s">
        <v>1086</v>
      </c>
      <c r="AL233" s="43" t="s">
        <v>1087</v>
      </c>
      <c r="AM233" s="43" t="s">
        <v>1087</v>
      </c>
      <c r="AN233" s="43" t="s">
        <v>73</v>
      </c>
      <c r="AO233" s="25">
        <f t="shared" ca="1" si="52"/>
        <v>1</v>
      </c>
      <c r="AP233" s="1">
        <f t="shared" si="53"/>
        <v>1</v>
      </c>
      <c r="AQ233" s="1">
        <f t="shared" si="54"/>
        <v>1</v>
      </c>
      <c r="AR233" s="1">
        <f t="shared" si="55"/>
        <v>1</v>
      </c>
      <c r="AS233" s="17">
        <f t="shared" si="56"/>
        <v>1</v>
      </c>
    </row>
    <row r="234" spans="1:45">
      <c r="A234" t="str">
        <f>'Model output'!A233</f>
        <v>TCGA-ET-A3BX</v>
      </c>
      <c r="B234" s="35">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45"/>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7"/>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9" t="str">
        <f>IF('Model output'!S233="","",'Model output'!S233)</f>
        <v>Yes</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'Model output'!V233="No", AND(ISERROR(SEARCH("Positive",'Model output'!V233)), ISNUMBER(SEARCH("Negative",'Model output'!V233))), AND(ISNUMBER(SEARCH("Uninvolved",'Model output'!V233)),NOT(ISNUMBER(SEARCH("margins involved",'Model output'!V233)))), ISNUMBER(SEARCH("None",'Model output'!V233)), ISNUMBER(SEARCH("Free",'Model output'!V233)), ISNUMBER(SEARCH("1 mm",'Model output'!V233)), ISNUMBER(SEARCH("0.1 CM",'Model output'!V233)), ISNUMBER(SEARCH("less than 0.2 mm",'Model output'!V233)), ISNUMBER(SEARCH("less than 0.5 mm",'Model output'!V233)), ISNUMBER(SEARCH("less than 1.0 mm",'Model output'!V233)), ISNUMBER(SEARCH("noted very close",'Model output'!V233)), ISNUMBER(SEARCH("abut",'Model output'!V233)), ISNUMBER(SEARCH("not mentioned",'Model output'!V233)), ISNUMBER(SEARCH("Cannot be assessed",'Model output'!V233)), ISNUMBER(SEARCH("Lymphocyte invasion - present",'Model output'!V233))), "negative", "positive")</f>
        <v>negative</v>
      </c>
      <c r="AE234" s="37"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8" t="str">
        <f t="shared" si="48"/>
        <v>3a</v>
      </c>
      <c r="AG234" s="38" t="str">
        <f t="shared" si="49"/>
        <v>1a</v>
      </c>
      <c r="AH234" s="38" t="str">
        <f t="shared" si="50"/>
        <v>0</v>
      </c>
      <c r="AI234" s="44" t="str">
        <f t="shared" si="51"/>
        <v>I</v>
      </c>
      <c r="AJ234" s="41" t="s">
        <v>1080</v>
      </c>
      <c r="AK234" s="43" t="s">
        <v>1088</v>
      </c>
      <c r="AL234" s="43" t="s">
        <v>695</v>
      </c>
      <c r="AM234" s="43" t="s">
        <v>1087</v>
      </c>
      <c r="AN234" s="43" t="s">
        <v>73</v>
      </c>
      <c r="AO234" s="25">
        <f t="shared" ca="1" si="52"/>
        <v>1</v>
      </c>
      <c r="AP234" s="1">
        <f t="shared" si="53"/>
        <v>1</v>
      </c>
      <c r="AQ234" s="1">
        <f t="shared" si="54"/>
        <v>1</v>
      </c>
      <c r="AR234" s="1">
        <f t="shared" si="55"/>
        <v>1</v>
      </c>
      <c r="AS234" s="17">
        <f t="shared" si="56"/>
        <v>1</v>
      </c>
    </row>
    <row r="235" spans="1:45">
      <c r="A235" t="str">
        <f>'Model output'!A234</f>
        <v>TCGA-ET-A3DT</v>
      </c>
      <c r="B235" s="35">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45"/>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7"/>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AND(ISNUMBER(SEARCH("Uninvolved",'Model output'!V234)),NOT(ISNUMBER(SEARCH("margins involved",'Model output'!V234)))), ISNUMBER(SEARCH("None",'Model output'!V234)), ISNUMBER(SEARCH("Free",'Model output'!V234)), ISNUMBER(SEARCH("1 mm",'Model output'!V234)), ISNUMBER(SEARCH("0.1 CM",'Model output'!V234)), ISNUMBER(SEARCH("less than 0.2 mm",'Model output'!V234)), ISNUMBER(SEARCH("less than 0.5 mm",'Model output'!V234)), ISNUMBER(SEARCH("less than 1.0 mm",'Model output'!V234)), ISNUMBER(SEARCH("noted very close",'Model output'!V234)), ISNUMBER(SEARCH("abut",'Model output'!V234)), ISNUMBER(SEARCH("not mentioned",'Model output'!V234)), ISNUMBER(SEARCH("Cannot be assessed",'Model output'!V234)), ISNUMBER(SEARCH("Lymphocyte invasion - present",'Model output'!V234))), "negative", "positive")</f>
        <v>negative</v>
      </c>
      <c r="AE235" s="37"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8" t="str">
        <f t="shared" si="48"/>
        <v>2</v>
      </c>
      <c r="AG235" s="38" t="str">
        <f t="shared" si="49"/>
        <v>1a</v>
      </c>
      <c r="AH235" s="38" t="str">
        <f t="shared" si="50"/>
        <v>0</v>
      </c>
      <c r="AI235" s="44" t="str">
        <f t="shared" si="51"/>
        <v>I</v>
      </c>
      <c r="AJ235" s="41" t="s">
        <v>1079</v>
      </c>
      <c r="AK235" s="43" t="s">
        <v>1086</v>
      </c>
      <c r="AL235" s="43" t="s">
        <v>695</v>
      </c>
      <c r="AM235" s="43" t="s">
        <v>1087</v>
      </c>
      <c r="AN235" s="43" t="s">
        <v>73</v>
      </c>
      <c r="AO235" s="25">
        <f t="shared" ca="1" si="52"/>
        <v>0</v>
      </c>
      <c r="AP235" s="1">
        <f t="shared" si="53"/>
        <v>1</v>
      </c>
      <c r="AQ235" s="1">
        <f t="shared" si="54"/>
        <v>1</v>
      </c>
      <c r="AR235" s="1">
        <f t="shared" si="55"/>
        <v>1</v>
      </c>
      <c r="AS235" s="17">
        <f t="shared" si="56"/>
        <v>1</v>
      </c>
    </row>
    <row r="236" spans="1:45">
      <c r="A236" t="str">
        <f>'Model output'!A235</f>
        <v>TCGA-ET-A40P</v>
      </c>
      <c r="B236" s="35">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45"/>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
      </c>
      <c r="P236" t="str">
        <f>IF('Model output'!N235="","",'Model output'!N235)</f>
        <v>3.2 CM</v>
      </c>
      <c r="Q236" t="str">
        <f t="shared" si="47"/>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'Model output'!V235="No", AND(ISERROR(SEARCH("Positive",'Model output'!V235)), ISNUMBER(SEARCH("Negative",'Model output'!V235))), AND(ISNUMBER(SEARCH("Uninvolved",'Model output'!V235)),NOT(ISNUMBER(SEARCH("margins involved",'Model output'!V235)))), ISNUMBER(SEARCH("None",'Model output'!V235)), ISNUMBER(SEARCH("Free",'Model output'!V235)), ISNUMBER(SEARCH("1 mm",'Model output'!V235)), ISNUMBER(SEARCH("0.1 CM",'Model output'!V235)), ISNUMBER(SEARCH("less than 0.2 mm",'Model output'!V235)), ISNUMBER(SEARCH("less than 0.5 mm",'Model output'!V235)), ISNUMBER(SEARCH("less than 1.0 mm",'Model output'!V235)), ISNUMBER(SEARCH("noted very close",'Model output'!V235)), ISNUMBER(SEARCH("abut",'Model output'!V235)), ISNUMBER(SEARCH("not mentioned",'Model output'!V235)), ISNUMBER(SEARCH("Cannot be assessed",'Model output'!V235)), ISNUMBER(SEARCH("Lymphocyte invasion - present",'Model output'!V235))), "negative", "positive")</f>
        <v>negative</v>
      </c>
      <c r="AE236" s="37"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8" t="str">
        <f t="shared" si="48"/>
        <v>2</v>
      </c>
      <c r="AG236" s="38" t="str">
        <f t="shared" si="49"/>
        <v>0</v>
      </c>
      <c r="AH236" s="38" t="str">
        <f t="shared" si="50"/>
        <v>0</v>
      </c>
      <c r="AI236" s="44" t="str">
        <f t="shared" si="51"/>
        <v>I</v>
      </c>
      <c r="AJ236" s="41" t="s">
        <v>1079</v>
      </c>
      <c r="AK236" s="43" t="s">
        <v>1086</v>
      </c>
      <c r="AL236" s="43" t="s">
        <v>1084</v>
      </c>
      <c r="AM236" s="43" t="s">
        <v>1087</v>
      </c>
      <c r="AN236" s="43" t="s">
        <v>73</v>
      </c>
      <c r="AO236" s="25">
        <f t="shared" ca="1" si="52"/>
        <v>1</v>
      </c>
      <c r="AP236" s="1">
        <f t="shared" si="53"/>
        <v>1</v>
      </c>
      <c r="AQ236" s="1">
        <f t="shared" si="54"/>
        <v>1</v>
      </c>
      <c r="AR236" s="1">
        <f t="shared" si="55"/>
        <v>1</v>
      </c>
      <c r="AS236" s="17">
        <f t="shared" si="56"/>
        <v>1</v>
      </c>
    </row>
    <row r="237" spans="1:45">
      <c r="A237" t="str">
        <f>'Model output'!A236</f>
        <v>TCGA-ET-A40Q</v>
      </c>
      <c r="B237" s="35">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40</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22</v>
      </c>
      <c r="K237" t="str" cm="1">
        <f t="array" ref="K237">IF(COUNT(FIND({0,1,2,3,4,5,6,7,8,9},'Model output'!K236))&gt;0,'Model output'!K236,"")</f>
        <v>1.4 cm</v>
      </c>
      <c r="L237" s="8" t="str">
        <f t="shared" si="45"/>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7"/>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1 (main) + 3 additional Papillary Microcarcinomas (each 0.1 cm)</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9"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'Model output'!V236="No", AND(ISERROR(SEARCH("Positive",'Model output'!V236)), ISNUMBER(SEARCH("Negative",'Model output'!V236))), AND(ISNUMBER(SEARCH("Uninvolved",'Model output'!V236)),NOT(ISNUMBER(SEARCH("margins involved",'Model output'!V236)))), ISNUMBER(SEARCH("None",'Model output'!V236)), ISNUMBER(SEARCH("Free",'Model output'!V236)), ISNUMBER(SEARCH("1 mm",'Model output'!V236)), ISNUMBER(SEARCH("0.1 CM",'Model output'!V236)), ISNUMBER(SEARCH("less than 0.2 mm",'Model output'!V236)), ISNUMBER(SEARCH("less than 0.5 mm",'Model output'!V236)), ISNUMBER(SEARCH("less than 1.0 mm",'Model output'!V236)), ISNUMBER(SEARCH("noted very close",'Model output'!V236)), ISNUMBER(SEARCH("abut",'Model output'!V236)), ISNUMBER(SEARCH("not mentioned",'Model output'!V236)), ISNUMBER(SEARCH("Cannot be assessed",'Model output'!V236)), ISNUMBER(SEARCH("Lymphocyte invasion - present",'Model output'!V236))), "negative", "positive")</f>
        <v>negative</v>
      </c>
      <c r="AE237" s="37"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8" t="str">
        <f t="shared" si="48"/>
        <v>2</v>
      </c>
      <c r="AG237" s="38" t="str">
        <f t="shared" si="49"/>
        <v>1b</v>
      </c>
      <c r="AH237" s="38" t="str">
        <f t="shared" si="50"/>
        <v>0</v>
      </c>
      <c r="AI237" s="44" t="str">
        <f t="shared" si="51"/>
        <v>I</v>
      </c>
      <c r="AJ237" s="41" t="s">
        <v>1080</v>
      </c>
      <c r="AK237" s="43" t="s">
        <v>1086</v>
      </c>
      <c r="AL237" s="43" t="s">
        <v>1083</v>
      </c>
      <c r="AM237" s="43" t="s">
        <v>1087</v>
      </c>
      <c r="AN237" s="43" t="s">
        <v>73</v>
      </c>
      <c r="AO237" s="25">
        <f t="shared" ca="1" si="52"/>
        <v>1</v>
      </c>
      <c r="AP237" s="1">
        <f t="shared" si="53"/>
        <v>1</v>
      </c>
      <c r="AQ237" s="1">
        <f t="shared" si="54"/>
        <v>1</v>
      </c>
      <c r="AR237" s="1">
        <f t="shared" si="55"/>
        <v>1</v>
      </c>
      <c r="AS237" s="17">
        <f t="shared" si="56"/>
        <v>1</v>
      </c>
    </row>
    <row r="238" spans="1:45">
      <c r="A238" t="str">
        <f>'Model output'!A237</f>
        <v>TCGA-ET-A40R</v>
      </c>
      <c r="B238" s="35">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45"/>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47"/>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9" t="str">
        <f>IF('Model output'!S237="","",'Model output'!S237)</f>
        <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'Model output'!V237="No", AND(ISERROR(SEARCH("Positive",'Model output'!V237)), ISNUMBER(SEARCH("Negative",'Model output'!V237))), AND(ISNUMBER(SEARCH("Uninvolved",'Model output'!V237)),NOT(ISNUMBER(SEARCH("margins involved",'Model output'!V237)))), ISNUMBER(SEARCH("None",'Model output'!V237)), ISNUMBER(SEARCH("Free",'Model output'!V237)), ISNUMBER(SEARCH("1 mm",'Model output'!V237)), ISNUMBER(SEARCH("0.1 CM",'Model output'!V237)), ISNUMBER(SEARCH("less than 0.2 mm",'Model output'!V237)), ISNUMBER(SEARCH("less than 0.5 mm",'Model output'!V237)), ISNUMBER(SEARCH("less than 1.0 mm",'Model output'!V237)), ISNUMBER(SEARCH("noted very close",'Model output'!V237)), ISNUMBER(SEARCH("abut",'Model output'!V237)), ISNUMBER(SEARCH("not mentioned",'Model output'!V237)), ISNUMBER(SEARCH("Cannot be assessed",'Model output'!V237)), ISNUMBER(SEARCH("Lymphocyte invasion - present",'Model output'!V237))), "negative", "positive")</f>
        <v>positive</v>
      </c>
      <c r="AE238" s="37"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8" t="str">
        <f t="shared" si="48"/>
        <v>2</v>
      </c>
      <c r="AG238" s="38" t="str">
        <f t="shared" si="49"/>
        <v>1a</v>
      </c>
      <c r="AH238" s="38" t="str">
        <f t="shared" si="50"/>
        <v>0</v>
      </c>
      <c r="AI238" s="44" t="str">
        <f t="shared" si="51"/>
        <v>I</v>
      </c>
      <c r="AJ238" s="41" t="s">
        <v>1078</v>
      </c>
      <c r="AK238" s="43" t="s">
        <v>1086</v>
      </c>
      <c r="AL238" s="43" t="s">
        <v>695</v>
      </c>
      <c r="AM238" s="43" t="s">
        <v>1087</v>
      </c>
      <c r="AN238" s="43" t="s">
        <v>73</v>
      </c>
      <c r="AO238" s="25">
        <f t="shared" si="52"/>
        <v>1</v>
      </c>
      <c r="AP238" s="1">
        <f t="shared" si="53"/>
        <v>1</v>
      </c>
      <c r="AQ238" s="1">
        <f t="shared" si="54"/>
        <v>1</v>
      </c>
      <c r="AR238" s="1">
        <f t="shared" si="55"/>
        <v>1</v>
      </c>
      <c r="AS238" s="17">
        <f t="shared" si="56"/>
        <v>1</v>
      </c>
    </row>
    <row r="239" spans="1:45">
      <c r="A239" t="str">
        <f>'Model output'!A238</f>
        <v>TCGA-ET-A40S</v>
      </c>
      <c r="B239" s="35">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45"/>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7"/>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1" t="str">
        <f>IF(OR('Model output'!V238="", 'Model output'!V238="No", AND(ISERROR(SEARCH("Positive",'Model output'!V238)), ISNUMBER(SEARCH("Negative",'Model output'!V238))), AND(ISNUMBER(SEARCH("Uninvolved",'Model output'!V238)),NOT(ISNUMBER(SEARCH("margins involved",'Model output'!V238)))), ISNUMBER(SEARCH("None",'Model output'!V238)), ISNUMBER(SEARCH("Free",'Model output'!V238)), ISNUMBER(SEARCH("1 mm",'Model output'!V238)), ISNUMBER(SEARCH("0.1 CM",'Model output'!V238)), ISNUMBER(SEARCH("less than 0.2 mm",'Model output'!V238)), ISNUMBER(SEARCH("less than 0.5 mm",'Model output'!V238)), ISNUMBER(SEARCH("less than 1.0 mm",'Model output'!V238)), ISNUMBER(SEARCH("noted very close",'Model output'!V238)), ISNUMBER(SEARCH("abut",'Model output'!V238)), ISNUMBER(SEARCH("not mentioned",'Model output'!V238)), ISNUMBER(SEARCH("Cannot be assessed",'Model output'!V238)), ISNUMBER(SEARCH("Lymphocyte invasion - present",'Model output'!V238))), "negative", "positive")</f>
        <v>negative</v>
      </c>
      <c r="AE239" s="37"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8" t="str">
        <f t="shared" si="48"/>
        <v>2</v>
      </c>
      <c r="AG239" s="38" t="str">
        <f t="shared" si="49"/>
        <v>0</v>
      </c>
      <c r="AH239" s="38" t="str">
        <f t="shared" si="50"/>
        <v>0</v>
      </c>
      <c r="AI239" s="44" t="str">
        <f t="shared" si="51"/>
        <v>I</v>
      </c>
      <c r="AJ239" s="41" t="s">
        <v>1079</v>
      </c>
      <c r="AK239" s="43" t="s">
        <v>1086</v>
      </c>
      <c r="AL239" s="43" t="s">
        <v>1084</v>
      </c>
      <c r="AM239" s="43" t="s">
        <v>1087</v>
      </c>
      <c r="AN239" s="43" t="s">
        <v>73</v>
      </c>
      <c r="AO239" s="25">
        <f t="shared" ca="1" si="52"/>
        <v>1</v>
      </c>
      <c r="AP239" s="1">
        <f t="shared" si="53"/>
        <v>1</v>
      </c>
      <c r="AQ239" s="1">
        <f t="shared" si="54"/>
        <v>1</v>
      </c>
      <c r="AR239" s="1">
        <f t="shared" si="55"/>
        <v>1</v>
      </c>
      <c r="AS239" s="17">
        <f t="shared" si="56"/>
        <v>1</v>
      </c>
    </row>
    <row r="240" spans="1:45">
      <c r="A240" t="str">
        <f>'Model output'!A239</f>
        <v>TCGA-ET-A40T</v>
      </c>
      <c r="B240" s="35">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45"/>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7"/>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'Model output'!V239="No", AND(ISERROR(SEARCH("Positive",'Model output'!V239)), ISNUMBER(SEARCH("Negative",'Model output'!V239))), AND(ISNUMBER(SEARCH("Uninvolved",'Model output'!V239)),NOT(ISNUMBER(SEARCH("margins involved",'Model output'!V239)))), ISNUMBER(SEARCH("None",'Model output'!V239)), ISNUMBER(SEARCH("Free",'Model output'!V239)), ISNUMBER(SEARCH("1 mm",'Model output'!V239)), ISNUMBER(SEARCH("0.1 CM",'Model output'!V239)), ISNUMBER(SEARCH("less than 0.2 mm",'Model output'!V239)), ISNUMBER(SEARCH("less than 0.5 mm",'Model output'!V239)), ISNUMBER(SEARCH("less than 1.0 mm",'Model output'!V239)), ISNUMBER(SEARCH("noted very close",'Model output'!V239)), ISNUMBER(SEARCH("abut",'Model output'!V239)), ISNUMBER(SEARCH("not mentioned",'Model output'!V239)), ISNUMBER(SEARCH("Cannot be assessed",'Model output'!V239)), ISNUMBER(SEARCH("Lymphocyte invasion - present",'Model output'!V239))), "negative", "positive")</f>
        <v>negative</v>
      </c>
      <c r="AE240" s="37"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8" t="str">
        <f t="shared" si="48"/>
        <v>2</v>
      </c>
      <c r="AG240" s="38" t="str">
        <f t="shared" si="49"/>
        <v>1a</v>
      </c>
      <c r="AH240" s="38" t="str">
        <f t="shared" si="50"/>
        <v>0</v>
      </c>
      <c r="AI240" s="44" t="str">
        <f t="shared" si="51"/>
        <v>I</v>
      </c>
      <c r="AJ240" s="41" t="s">
        <v>1080</v>
      </c>
      <c r="AK240" s="43" t="s">
        <v>1086</v>
      </c>
      <c r="AL240" s="43" t="s">
        <v>695</v>
      </c>
      <c r="AM240" s="43" t="s">
        <v>1087</v>
      </c>
      <c r="AN240" s="43" t="s">
        <v>73</v>
      </c>
      <c r="AO240" s="25">
        <f t="shared" ca="1" si="52"/>
        <v>1</v>
      </c>
      <c r="AP240" s="1">
        <f t="shared" si="53"/>
        <v>1</v>
      </c>
      <c r="AQ240" s="1">
        <f t="shared" si="54"/>
        <v>1</v>
      </c>
      <c r="AR240" s="1">
        <f t="shared" si="55"/>
        <v>1</v>
      </c>
      <c r="AS240" s="17">
        <f t="shared" si="56"/>
        <v>1</v>
      </c>
    </row>
    <row r="241" spans="1:45">
      <c r="A241" t="str">
        <f>'Model output'!A240</f>
        <v>TCGA-ET-A4KQ</v>
      </c>
      <c r="B241" s="35">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45"/>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 (Encapsulated)</v>
      </c>
      <c r="O241" t="str">
        <f>IF('Model output'!M240="","",'Model output'!M240)</f>
        <v/>
      </c>
      <c r="P241" t="str">
        <f>IF('Model output'!N240="","",'Model output'!N240)</f>
        <v>4.0 cm</v>
      </c>
      <c r="Q241" t="str">
        <f t="shared" si="47"/>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1" t="str">
        <f>IF(OR('Model output'!V240="", 'Model output'!V240="No", AND(ISERROR(SEARCH("Positive",'Model output'!V240)), ISNUMBER(SEARCH("Negative",'Model output'!V240))), AND(ISNUMBER(SEARCH("Uninvolved",'Model output'!V240)),NOT(ISNUMBER(SEARCH("margins involved",'Model output'!V240)))), ISNUMBER(SEARCH("None",'Model output'!V240)), ISNUMBER(SEARCH("Free",'Model output'!V240)), ISNUMBER(SEARCH("1 mm",'Model output'!V240)), ISNUMBER(SEARCH("0.1 CM",'Model output'!V240)), ISNUMBER(SEARCH("less than 0.2 mm",'Model output'!V240)), ISNUMBER(SEARCH("less than 0.5 mm",'Model output'!V240)), ISNUMBER(SEARCH("less than 1.0 mm",'Model output'!V240)), ISNUMBER(SEARCH("noted very close",'Model output'!V240)), ISNUMBER(SEARCH("abut",'Model output'!V240)), ISNUMBER(SEARCH("not mentioned",'Model output'!V240)), ISNUMBER(SEARCH("Cannot be assessed",'Model output'!V240)), ISNUMBER(SEARCH("Lymphocyte invasion - present",'Model output'!V240))), "negative", "positive")</f>
        <v>negative</v>
      </c>
      <c r="AE241" s="37"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8" t="str">
        <f t="shared" si="48"/>
        <v>2</v>
      </c>
      <c r="AG241" s="38" t="str">
        <f t="shared" si="49"/>
        <v>0</v>
      </c>
      <c r="AH241" s="38" t="str">
        <f t="shared" si="50"/>
        <v>0</v>
      </c>
      <c r="AI241" s="44" t="str">
        <f t="shared" si="51"/>
        <v>I</v>
      </c>
      <c r="AJ241" s="41" t="s">
        <v>1079</v>
      </c>
      <c r="AK241" s="43" t="s">
        <v>1086</v>
      </c>
      <c r="AL241" s="43" t="s">
        <v>1087</v>
      </c>
      <c r="AM241" s="43" t="s">
        <v>1087</v>
      </c>
      <c r="AN241" s="43" t="s">
        <v>73</v>
      </c>
      <c r="AO241" s="25">
        <f t="shared" ca="1" si="52"/>
        <v>1</v>
      </c>
      <c r="AP241" s="1">
        <f t="shared" si="53"/>
        <v>1</v>
      </c>
      <c r="AQ241" s="1">
        <f t="shared" si="54"/>
        <v>1</v>
      </c>
      <c r="AR241" s="1">
        <f t="shared" si="55"/>
        <v>1</v>
      </c>
      <c r="AS241" s="17">
        <f t="shared" si="56"/>
        <v>1</v>
      </c>
    </row>
    <row r="242" spans="1:45">
      <c r="A242" t="str">
        <f>'Model output'!A241</f>
        <v>TCGA-FE-A231</v>
      </c>
      <c r="B242" s="35">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45"/>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47"/>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Yes</v>
      </c>
      <c r="Y242" t="str">
        <f>IF(OR('Model output'!S241="",ISNUMBER(SEARCH("Absent",'Model output'!S241)),ISNUMBER(SEARCH("Not identified",'Model output'!S241)),AND(ISNUMBER(SEARCH("No",'Model output'!S241)),NOT(ISNUMBER(SEARCH("carcinoma",'Model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Yes</v>
      </c>
      <c r="AB242" t="str">
        <f>IF(AA242&lt;&gt;"Yes","",IF(OR('Model output'!U241="",ISNUMBER(SEARCH("Not identified",'Model output'!U241))),"",'Model output'!U241))</f>
        <v/>
      </c>
      <c r="AC242" s="1" t="str">
        <f>IF(OR('Model output'!V241="", 'Model output'!V241="No", AND(ISERROR(SEARCH("Positive",'Model output'!V241)), ISNUMBER(SEARCH("Negative",'Model output'!V241))), AND(ISNUMBER(SEARCH("Uninvolved",'Model output'!V241)),NOT(ISNUMBER(SEARCH("margins involved",'Model output'!V241)))), ISNUMBER(SEARCH("None",'Model output'!V241)), ISNUMBER(SEARCH("Free",'Model output'!V241)), ISNUMBER(SEARCH("1 mm",'Model output'!V241)), ISNUMBER(SEARCH("0.1 CM",'Model output'!V241)), ISNUMBER(SEARCH("less than 0.2 mm",'Model output'!V241)), ISNUMBER(SEARCH("less than 0.5 mm",'Model output'!V241)), ISNUMBER(SEARCH("less than 1.0 mm",'Model output'!V241)), ISNUMBER(SEARCH("noted very close",'Model output'!V241)), ISNUMBER(SEARCH("abut",'Model output'!V241)), ISNUMBER(SEARCH("not mentioned",'Model output'!V241)), ISNUMBER(SEARCH("Cannot be assessed",'Model output'!V241)), ISNUMBER(SEARCH("Lymphocyte invasion - present",'Model output'!V241))), "negative", "positive")</f>
        <v>negative</v>
      </c>
      <c r="AE242" s="37"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8" t="str">
        <f t="shared" si="48"/>
        <v>3a</v>
      </c>
      <c r="AG242" s="38" t="str">
        <f t="shared" si="49"/>
        <v>1b</v>
      </c>
      <c r="AH242" s="38" t="str">
        <f t="shared" si="50"/>
        <v>0</v>
      </c>
      <c r="AI242" s="44" t="str">
        <f t="shared" si="51"/>
        <v>II</v>
      </c>
      <c r="AJ242" s="41" t="s">
        <v>1080</v>
      </c>
      <c r="AK242" s="43" t="s">
        <v>1088</v>
      </c>
      <c r="AL242" s="43" t="s">
        <v>1083</v>
      </c>
      <c r="AM242" s="43" t="s">
        <v>1087</v>
      </c>
      <c r="AN242" s="43" t="s">
        <v>1085</v>
      </c>
      <c r="AO242" s="25">
        <f t="shared" ca="1" si="52"/>
        <v>1</v>
      </c>
      <c r="AP242" s="1">
        <f t="shared" si="53"/>
        <v>1</v>
      </c>
      <c r="AQ242" s="1">
        <f t="shared" si="54"/>
        <v>1</v>
      </c>
      <c r="AR242" s="1">
        <f t="shared" si="55"/>
        <v>1</v>
      </c>
      <c r="AS242" s="17">
        <f t="shared" si="56"/>
        <v>1</v>
      </c>
    </row>
    <row r="243" spans="1:45">
      <c r="A243" t="str">
        <f>'Model output'!A242</f>
        <v>TCGA-FY-A2QD</v>
      </c>
      <c r="B243" s="35">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0</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45"/>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0.6 cm</v>
      </c>
      <c r="Q243" t="str">
        <f t="shared" si="47"/>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AND(ISNUMBER(SEARCH("Uninvolved",'Model output'!V242)),NOT(ISNUMBER(SEARCH("margins involved",'Model output'!V242)))), ISNUMBER(SEARCH("None",'Model output'!V242)), ISNUMBER(SEARCH("Free",'Model output'!V242)), ISNUMBER(SEARCH("1 mm",'Model output'!V242)), ISNUMBER(SEARCH("0.1 CM",'Model output'!V242)), ISNUMBER(SEARCH("less than 0.2 mm",'Model output'!V242)), ISNUMBER(SEARCH("less than 0.5 mm",'Model output'!V242)), ISNUMBER(SEARCH("less than 1.0 mm",'Model output'!V242)), ISNUMBER(SEARCH("noted very close",'Model output'!V242)), ISNUMBER(SEARCH("abut",'Model output'!V242)), ISNUMBER(SEARCH("not mentioned",'Model output'!V242)), ISNUMBER(SEARCH("Cannot be assessed",'Model output'!V242)), ISNUMBER(SEARCH("Lymphocyte invasion - present",'Model output'!V242))), "negative", "positive")</f>
        <v>negative</v>
      </c>
      <c r="AE243" s="37"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8" t="str">
        <f t="shared" si="48"/>
        <v>1a</v>
      </c>
      <c r="AG243" s="38" t="str">
        <f t="shared" si="49"/>
        <v>0</v>
      </c>
      <c r="AH243" s="38" t="str">
        <f t="shared" si="50"/>
        <v>0</v>
      </c>
      <c r="AI243" s="44" t="str">
        <f t="shared" si="51"/>
        <v>I</v>
      </c>
      <c r="AJ243" s="41" t="s">
        <v>1079</v>
      </c>
      <c r="AK243" s="43" t="s">
        <v>695</v>
      </c>
      <c r="AL243" s="43" t="s">
        <v>1084</v>
      </c>
      <c r="AM243" s="43" t="s">
        <v>1087</v>
      </c>
      <c r="AN243" s="43" t="s">
        <v>73</v>
      </c>
      <c r="AO243" s="25">
        <f t="shared" ca="1" si="52"/>
        <v>1</v>
      </c>
      <c r="AP243" s="1">
        <f t="shared" si="53"/>
        <v>1</v>
      </c>
      <c r="AQ243" s="1">
        <f t="shared" si="54"/>
        <v>1</v>
      </c>
      <c r="AR243" s="1">
        <f t="shared" si="55"/>
        <v>1</v>
      </c>
      <c r="AS243" s="17">
        <f t="shared" si="56"/>
        <v>1</v>
      </c>
    </row>
    <row r="244" spans="1:45">
      <c r="A244" t="str">
        <f>'Model output'!A243</f>
        <v>TCGA-FY-A3BL</v>
      </c>
      <c r="B244" s="35">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0</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45"/>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 follicular variant</v>
      </c>
      <c r="O244" t="str">
        <f>IF('Model output'!M243="","",'Model output'!M243)</f>
        <v/>
      </c>
      <c r="P244" t="str">
        <f>IF('Model output'!N243="","",'Model output'!N243)</f>
        <v>1.3 cm</v>
      </c>
      <c r="Q244" t="str">
        <f t="shared" si="47"/>
        <v>1.3cm</v>
      </c>
      <c r="R244" cm="1">
        <f t="array" ref="R244">IF(Q244="","",IF(ISNUMBER(SEARCH("cm",Q244)),MAX(VALUE(SUBSTITUTE(_xlfn.FILTERXML("&lt;t&gt;&lt;s&gt;"&amp;SUBSTITUTE(Q244,",","&lt;/s&gt;&lt;s&gt;")&amp;"&lt;/s&gt;&lt;/t&gt;","//s"),"cm",""))),MAX(VALUE(SUBSTITUTE(_xlfn.FILTERXML("&lt;t&gt;&lt;s&gt;"&amp;SUBSTITUTE(Q244,",","&lt;/s&gt;&lt;s&gt;")&amp;"&lt;/s&gt;&lt;/t&gt;","//s"),"mm","")))/10))</f>
        <v>1.3</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9"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'Model output'!V243="No", AND(ISERROR(SEARCH("Positive",'Model output'!V243)), ISNUMBER(SEARCH("Negative",'Model output'!V243))), AND(ISNUMBER(SEARCH("Uninvolved",'Model output'!V243)),NOT(ISNUMBER(SEARCH("margins involved",'Model output'!V243)))), ISNUMBER(SEARCH("None",'Model output'!V243)), ISNUMBER(SEARCH("Free",'Model output'!V243)), ISNUMBER(SEARCH("1 mm",'Model output'!V243)), ISNUMBER(SEARCH("0.1 CM",'Model output'!V243)), ISNUMBER(SEARCH("less than 0.2 mm",'Model output'!V243)), ISNUMBER(SEARCH("less than 0.5 mm",'Model output'!V243)), ISNUMBER(SEARCH("less than 1.0 mm",'Model output'!V243)), ISNUMBER(SEARCH("noted very close",'Model output'!V243)), ISNUMBER(SEARCH("abut",'Model output'!V243)), ISNUMBER(SEARCH("not mentioned",'Model output'!V243)), ISNUMBER(SEARCH("Cannot be assessed",'Model output'!V243)), ISNUMBER(SEARCH("Lymphocyte invasion - present",'Model output'!V243))), "negative", "positive")</f>
        <v>negative</v>
      </c>
      <c r="AE244" s="37"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8" t="str">
        <f t="shared" si="48"/>
        <v>1b</v>
      </c>
      <c r="AG244" s="38" t="str">
        <f t="shared" si="49"/>
        <v>0</v>
      </c>
      <c r="AH244" s="38" t="str">
        <f t="shared" si="50"/>
        <v>0</v>
      </c>
      <c r="AI244" s="44" t="str">
        <f t="shared" si="51"/>
        <v>I</v>
      </c>
      <c r="AJ244" s="41" t="s">
        <v>1079</v>
      </c>
      <c r="AK244" s="43" t="s">
        <v>1083</v>
      </c>
      <c r="AL244" s="43" t="s">
        <v>1087</v>
      </c>
      <c r="AM244" s="43" t="s">
        <v>1087</v>
      </c>
      <c r="AN244" s="43" t="s">
        <v>73</v>
      </c>
      <c r="AO244" s="25">
        <f t="shared" ca="1" si="52"/>
        <v>1</v>
      </c>
      <c r="AP244" s="1">
        <f t="shared" si="53"/>
        <v>1</v>
      </c>
      <c r="AQ244" s="1">
        <f t="shared" si="54"/>
        <v>1</v>
      </c>
      <c r="AR244" s="1">
        <f t="shared" si="55"/>
        <v>1</v>
      </c>
      <c r="AS244" s="17">
        <f t="shared" si="56"/>
        <v>1</v>
      </c>
    </row>
    <row r="245" spans="1:45">
      <c r="A245" t="str">
        <f>'Model output'!A244</f>
        <v>TCGA-FY-A3I5</v>
      </c>
      <c r="B245" s="35">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7"/>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central</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4.5 cm (for the largest nodule)</v>
      </c>
      <c r="L245" s="8" t="str">
        <f t="shared" si="45"/>
        <v>4.5cm</v>
      </c>
      <c r="M245" cm="1">
        <f t="array" ref="M245">IF(L245="","",IF(ISNUMBER(SEARCH("cm",L245)),MAX(VALUE(SUBSTITUTE(_xlfn.FILTERXML("&lt;t&gt;&lt;s&gt;"&amp;SUBSTITUTE(L245,",","&lt;/s&gt;&lt;s&gt;")&amp;"&lt;/s&gt;&lt;/t&gt;","//s"),"cm",""))),MAX(VALUE(SUBSTITUTE(_xlfn.FILTERXML("&lt;t&gt;&lt;s&gt;"&amp;SUBSTITUTE(L245,",","&lt;/s&gt;&lt;s&gt;")&amp;"&lt;/s&gt;&lt;/t&gt;","//s"),"mm","")))/10))</f>
        <v>4.5</v>
      </c>
      <c r="N245" t="str">
        <f>IF('Model output'!L244="","",'Model output'!L244)</f>
        <v>Papillary Carcinoma, Follicular Variant, Papillary Carcinoma, Classical Variant</v>
      </c>
      <c r="O245" t="str">
        <f>IF('Model output'!M244="","",'Model output'!M244)</f>
        <v/>
      </c>
      <c r="P245" t="str">
        <f>IF('Model output'!N244="","",'Model output'!N244)</f>
        <v>4.5 x 3.0 x 3.0 cm (for the largest focus)</v>
      </c>
      <c r="Q245" t="str">
        <f t="shared" si="47"/>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9"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AND(ISNUMBER(SEARCH("Uninvolved",'Model output'!V244)),NOT(ISNUMBER(SEARCH("margins involved",'Model output'!V244)))), ISNUMBER(SEARCH("None",'Model output'!V244)), ISNUMBER(SEARCH("Free",'Model output'!V244)), ISNUMBER(SEARCH("1 mm",'Model output'!V244)), ISNUMBER(SEARCH("0.1 CM",'Model output'!V244)), ISNUMBER(SEARCH("less than 0.2 mm",'Model output'!V244)), ISNUMBER(SEARCH("less than 0.5 mm",'Model output'!V244)), ISNUMBER(SEARCH("less than 1.0 mm",'Model output'!V244)), ISNUMBER(SEARCH("noted very close",'Model output'!V244)), ISNUMBER(SEARCH("abut",'Model output'!V244)), ISNUMBER(SEARCH("not mentioned",'Model output'!V244)), ISNUMBER(SEARCH("Cannot be assessed",'Model output'!V244)), ISNUMBER(SEARCH("Lymphocyte invasion - present",'Model output'!V244))), "negative", "positive")</f>
        <v>negative</v>
      </c>
      <c r="AE245" s="37" t="str" cm="1">
        <f t="array" ref="AE245">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high</v>
      </c>
      <c r="AF245" s="38" t="str">
        <f t="shared" si="48"/>
        <v>3a</v>
      </c>
      <c r="AG245" s="38" t="str">
        <f t="shared" si="49"/>
        <v>1a</v>
      </c>
      <c r="AH245" s="38" t="str">
        <f t="shared" si="50"/>
        <v>0</v>
      </c>
      <c r="AI245" s="44" t="str">
        <f t="shared" si="51"/>
        <v>II</v>
      </c>
      <c r="AJ245" s="41" t="s">
        <v>1079</v>
      </c>
      <c r="AK245" s="43" t="s">
        <v>1088</v>
      </c>
      <c r="AL245" s="43" t="s">
        <v>1084</v>
      </c>
      <c r="AM245" s="43" t="s">
        <v>1087</v>
      </c>
      <c r="AN245" s="43" t="s">
        <v>1085</v>
      </c>
      <c r="AO245" s="25">
        <f t="shared" si="52"/>
        <v>0</v>
      </c>
      <c r="AP245" s="1">
        <f t="shared" si="53"/>
        <v>1</v>
      </c>
      <c r="AQ245" s="1">
        <f t="shared" si="54"/>
        <v>0</v>
      </c>
      <c r="AR245" s="1">
        <f t="shared" si="55"/>
        <v>1</v>
      </c>
      <c r="AS245" s="17">
        <f t="shared" si="56"/>
        <v>1</v>
      </c>
    </row>
    <row r="246" spans="1:45">
      <c r="A246" t="str">
        <f>'Model output'!A245</f>
        <v>TCGA-FY-A3NM</v>
      </c>
      <c r="B246" s="35">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45"/>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v>
      </c>
      <c r="O246" t="str">
        <f>IF('Model output'!M245="","",'Model output'!M245)</f>
        <v>Classical</v>
      </c>
      <c r="P246" t="str">
        <f>IF('Model output'!N245="","",'Model output'!N245)</f>
        <v>1.6 cm</v>
      </c>
      <c r="Q246" t="str">
        <f t="shared" si="47"/>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9" t="str">
        <f>IF('Model output'!S245="","",'Model output'!S245)</f>
        <v>Present, minimal (in one tumor)</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Yes</v>
      </c>
      <c r="AB246" t="str">
        <f>IF(AA246&lt;&gt;"Yes","",IF(OR('Model output'!U245="",ISNUMBER(SEARCH("Not identified",'Model output'!U245))),"",'Model output'!U245))</f>
        <v/>
      </c>
      <c r="AC246" s="1" t="str">
        <f>IF(OR('Model output'!V245="", 'Model output'!V245="No", AND(ISERROR(SEARCH("Positive",'Model output'!V245)), ISNUMBER(SEARCH("Negative",'Model output'!V245))), AND(ISNUMBER(SEARCH("Uninvolved",'Model output'!V245)),NOT(ISNUMBER(SEARCH("margins involved",'Model output'!V245)))), ISNUMBER(SEARCH("None",'Model output'!V245)), ISNUMBER(SEARCH("Free",'Model output'!V245)), ISNUMBER(SEARCH("1 mm",'Model output'!V245)), ISNUMBER(SEARCH("0.1 CM",'Model output'!V245)), ISNUMBER(SEARCH("less than 0.2 mm",'Model output'!V245)), ISNUMBER(SEARCH("less than 0.5 mm",'Model output'!V245)), ISNUMBER(SEARCH("less than 1.0 mm",'Model output'!V245)), ISNUMBER(SEARCH("noted very close",'Model output'!V245)), ISNUMBER(SEARCH("abut",'Model output'!V245)), ISNUMBER(SEARCH("not mentioned",'Model output'!V245)), ISNUMBER(SEARCH("Cannot be assessed",'Model output'!V245)), ISNUMBER(SEARCH("Lymphocyte invasion - present",'Model output'!V245))), "negative", "positive")</f>
        <v>negative</v>
      </c>
      <c r="AE246" s="37"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8" t="str">
        <f t="shared" si="48"/>
        <v>1b</v>
      </c>
      <c r="AG246" s="38" t="str">
        <f t="shared" si="49"/>
        <v>0</v>
      </c>
      <c r="AH246" s="38" t="str">
        <f t="shared" si="50"/>
        <v>0</v>
      </c>
      <c r="AI246" s="44" t="str">
        <f t="shared" si="51"/>
        <v>I</v>
      </c>
      <c r="AJ246" s="41" t="s">
        <v>1080</v>
      </c>
      <c r="AK246" s="43" t="s">
        <v>1083</v>
      </c>
      <c r="AL246" s="43" t="s">
        <v>1084</v>
      </c>
      <c r="AM246" s="43" t="s">
        <v>1087</v>
      </c>
      <c r="AN246" s="43" t="s">
        <v>73</v>
      </c>
      <c r="AO246" s="25">
        <f t="shared" ca="1" si="52"/>
        <v>1</v>
      </c>
      <c r="AP246" s="1">
        <f t="shared" si="53"/>
        <v>1</v>
      </c>
      <c r="AQ246" s="1">
        <f t="shared" si="54"/>
        <v>1</v>
      </c>
      <c r="AR246" s="1">
        <f t="shared" si="55"/>
        <v>1</v>
      </c>
      <c r="AS246" s="17">
        <f t="shared" si="56"/>
        <v>1</v>
      </c>
    </row>
    <row r="247" spans="1:45">
      <c r="A247" t="str">
        <f>'Model output'!A246</f>
        <v>TCGA-FY-A3NN</v>
      </c>
      <c r="B247" s="35">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0.4 to 0.5 cm</v>
      </c>
      <c r="L247" s="8" t="str">
        <f t="shared" si="45"/>
        <v>0.4,0.5cm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47"/>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1" t="str">
        <f>IF(OR('Model output'!V246="", 'Model output'!V246="No", AND(ISERROR(SEARCH("Positive",'Model output'!V246)), ISNUMBER(SEARCH("Negative",'Model output'!V246))), AND(ISNUMBER(SEARCH("Uninvolved",'Model output'!V246)),NOT(ISNUMBER(SEARCH("margins involved",'Model output'!V246)))), ISNUMBER(SEARCH("None",'Model output'!V246)), ISNUMBER(SEARCH("Free",'Model output'!V246)), ISNUMBER(SEARCH("1 mm",'Model output'!V246)), ISNUMBER(SEARCH("0.1 CM",'Model output'!V246)), ISNUMBER(SEARCH("less than 0.2 mm",'Model output'!V246)), ISNUMBER(SEARCH("less than 0.5 mm",'Model output'!V246)), ISNUMBER(SEARCH("less than 1.0 mm",'Model output'!V246)), ISNUMBER(SEARCH("noted very close",'Model output'!V246)), ISNUMBER(SEARCH("abut",'Model output'!V246)), ISNUMBER(SEARCH("not mentioned",'Model output'!V246)), ISNUMBER(SEARCH("Cannot be assessed",'Model output'!V246)), ISNUMBER(SEARCH("Lymphocyte invasion - present",'Model output'!V246))), "negative", "positive")</f>
        <v>negative</v>
      </c>
      <c r="AE247" s="37"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8" t="str">
        <f t="shared" si="48"/>
        <v>1b</v>
      </c>
      <c r="AG247" s="38" t="str">
        <f t="shared" si="49"/>
        <v>1a</v>
      </c>
      <c r="AH247" s="38" t="str">
        <f t="shared" si="50"/>
        <v>0</v>
      </c>
      <c r="AI247" s="44" t="str">
        <f t="shared" si="51"/>
        <v>I</v>
      </c>
      <c r="AJ247" s="41" t="s">
        <v>1079</v>
      </c>
      <c r="AK247" s="43" t="s">
        <v>1083</v>
      </c>
      <c r="AL247" s="43" t="s">
        <v>695</v>
      </c>
      <c r="AM247" s="43" t="s">
        <v>1087</v>
      </c>
      <c r="AN247" s="43" t="s">
        <v>73</v>
      </c>
      <c r="AO247" s="25">
        <f t="shared" ca="1" si="52"/>
        <v>1</v>
      </c>
      <c r="AP247" s="1">
        <f t="shared" si="53"/>
        <v>1</v>
      </c>
      <c r="AQ247" s="1">
        <f t="shared" si="54"/>
        <v>1</v>
      </c>
      <c r="AR247" s="1">
        <f t="shared" si="55"/>
        <v>1</v>
      </c>
      <c r="AS247" s="17">
        <f t="shared" si="56"/>
        <v>1</v>
      </c>
    </row>
    <row r="248" spans="1:45">
      <c r="A248" t="str">
        <f>'Model output'!A247</f>
        <v>TCGA-FY-A3NP</v>
      </c>
      <c r="B248" s="35">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57"/>
        <v>positive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central</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f>IF(OR('Model output'!I247="",'Model output'!I247="Not answered",'Model output'!I247="Not mentioned"),"",IF(ISNUMBER('Model output'!I247),'Model output'!I247,1))</f>
        <v>12</v>
      </c>
      <c r="J248">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1</v>
      </c>
      <c r="K248" t="str" cm="1">
        <f t="array" ref="K248">IF(COUNT(FIND({0,1,2,3,4,5,6,7,8,9},'Model output'!K247))&gt;0,'Model output'!K247,"")</f>
        <v>3 cm</v>
      </c>
      <c r="L248" s="8" t="str">
        <f t="shared" si="45"/>
        <v>3cm</v>
      </c>
      <c r="M248" cm="1">
        <f t="array" ref="M248">IF(L248="","",IF(ISNUMBER(SEARCH("cm",L248)),MAX(VALUE(SUBSTITUTE(_xlfn.FILTERXML("&lt;t&gt;&lt;s&gt;"&amp;SUBSTITUTE(L248,",","&lt;/s&gt;&lt;s&gt;")&amp;"&lt;/s&gt;&lt;/t&gt;","//s"),"cm",""))),MAX(VALUE(SUBSTITUTE(_xlfn.FILTERXML("&lt;t&gt;&lt;s&gt;"&amp;SUBSTITUTE(L248,",","&lt;/s&gt;&lt;s&gt;")&amp;"&lt;/s&gt;&lt;/t&gt;","//s"),"mm","")))/10))</f>
        <v>3</v>
      </c>
      <c r="N248" t="str">
        <f>IF('Model output'!L247="","",'Model output'!L247)</f>
        <v>Papillary</v>
      </c>
      <c r="O248" t="str">
        <f>IF('Model output'!M247="","",'Model output'!M247)</f>
        <v>Follicular variant</v>
      </c>
      <c r="P248" t="str">
        <f>IF('Model output'!N247="","",'Model output'!N247)</f>
        <v>3 cm</v>
      </c>
      <c r="Q248" t="str">
        <f t="shared" si="47"/>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Not mentioned in the provided clinical note</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9" t="str">
        <f>IF('Model output'!S247="","",'Model output'!S247)</f>
        <v>Not mentioned in the provided clinical note</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Yes</v>
      </c>
      <c r="AB248" t="str">
        <f>IF(AA248&lt;&gt;"Yes","",IF(OR('Model output'!U247="",ISNUMBER(SEARCH("Not identified",'Model output'!U247))),"",'Model output'!U247))</f>
        <v>Not mentioned in the provided clinical note</v>
      </c>
      <c r="AC248" s="1" t="str">
        <f>IF(OR('Model output'!V247="", 'Model output'!V247="No", AND(ISERROR(SEARCH("Positive",'Model output'!V247)), ISNUMBER(SEARCH("Negative",'Model output'!V247))), AND(ISNUMBER(SEARCH("Uninvolved",'Model output'!V247)),NOT(ISNUMBER(SEARCH("margins involved",'Model output'!V247)))), ISNUMBER(SEARCH("None",'Model output'!V247)), ISNUMBER(SEARCH("Free",'Model output'!V247)), ISNUMBER(SEARCH("1 mm",'Model output'!V247)), ISNUMBER(SEARCH("0.1 CM",'Model output'!V247)), ISNUMBER(SEARCH("less than 0.2 mm",'Model output'!V247)), ISNUMBER(SEARCH("less than 0.5 mm",'Model output'!V247)), ISNUMBER(SEARCH("less than 1.0 mm",'Model output'!V247)), ISNUMBER(SEARCH("noted very close",'Model output'!V247)), ISNUMBER(SEARCH("abut",'Model output'!V247)), ISNUMBER(SEARCH("not mentioned",'Model output'!V247)), ISNUMBER(SEARCH("Cannot be assessed",'Model output'!V247)), ISNUMBER(SEARCH("Lymphocyte invasion - present",'Model output'!V247))), "negative", "positive")</f>
        <v>negative</v>
      </c>
      <c r="AE248" s="37"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8" t="str">
        <f t="shared" si="48"/>
        <v>2</v>
      </c>
      <c r="AG248" s="38" t="str">
        <f t="shared" si="49"/>
        <v>1a</v>
      </c>
      <c r="AH248" s="38" t="str">
        <f t="shared" si="50"/>
        <v>0</v>
      </c>
      <c r="AI248" s="44" t="str">
        <f t="shared" si="51"/>
        <v>II</v>
      </c>
      <c r="AJ248" s="41" t="s">
        <v>1079</v>
      </c>
      <c r="AK248" s="43" t="s">
        <v>1083</v>
      </c>
      <c r="AL248" s="43" t="s">
        <v>1091</v>
      </c>
      <c r="AM248" s="43" t="s">
        <v>1084</v>
      </c>
      <c r="AN248" s="43" t="s">
        <v>73</v>
      </c>
      <c r="AO248" s="25">
        <f t="shared" ca="1" si="52"/>
        <v>1</v>
      </c>
      <c r="AP248" s="1">
        <f t="shared" si="53"/>
        <v>0</v>
      </c>
      <c r="AQ248" s="1">
        <f t="shared" si="54"/>
        <v>0</v>
      </c>
      <c r="AR248" s="1">
        <f t="shared" si="55"/>
        <v>1</v>
      </c>
      <c r="AS248" s="17">
        <f t="shared" si="56"/>
        <v>0</v>
      </c>
    </row>
    <row r="249" spans="1:45">
      <c r="A249" t="str">
        <f>'Model output'!A248</f>
        <v>TCGA-FY-A3ON</v>
      </c>
      <c r="B249" s="35">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45"/>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 Classical Variant</v>
      </c>
      <c r="O249" t="str">
        <f>IF('Model output'!M248="","",'Model output'!M248)</f>
        <v/>
      </c>
      <c r="P249" t="str">
        <f>IF('Model output'!N248="","",'Model output'!N248)</f>
        <v>2.5cm</v>
      </c>
      <c r="Q249" t="str">
        <f t="shared" si="47"/>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No</v>
      </c>
      <c r="AB249" t="str">
        <f>IF(AA249&lt;&gt;"Yes","",IF(OR('Model output'!U248="",ISNUMBER(SEARCH("Not identified",'Model output'!U248))),"",'Model output'!U248))</f>
        <v/>
      </c>
      <c r="AC249" s="1" t="str">
        <f>IF(OR('Model output'!V248="", 'Model output'!V248="No", AND(ISERROR(SEARCH("Positive",'Model output'!V248)), ISNUMBER(SEARCH("Negative",'Model output'!V248))), AND(ISNUMBER(SEARCH("Uninvolved",'Model output'!V248)),NOT(ISNUMBER(SEARCH("margins involved",'Model output'!V248)))), ISNUMBER(SEARCH("None",'Model output'!V248)), ISNUMBER(SEARCH("Free",'Model output'!V248)), ISNUMBER(SEARCH("1 mm",'Model output'!V248)), ISNUMBER(SEARCH("0.1 CM",'Model output'!V248)), ISNUMBER(SEARCH("less than 0.2 mm",'Model output'!V248)), ISNUMBER(SEARCH("less than 0.5 mm",'Model output'!V248)), ISNUMBER(SEARCH("less than 1.0 mm",'Model output'!V248)), ISNUMBER(SEARCH("noted very close",'Model output'!V248)), ISNUMBER(SEARCH("abut",'Model output'!V248)), ISNUMBER(SEARCH("not mentioned",'Model output'!V248)), ISNUMBER(SEARCH("Cannot be assessed",'Model output'!V248)), ISNUMBER(SEARCH("Lymphocyte invasion - present",'Model output'!V248))), "negative", "positive")</f>
        <v>negative</v>
      </c>
      <c r="AE249" s="37"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8" t="str">
        <f t="shared" si="48"/>
        <v>2</v>
      </c>
      <c r="AG249" s="38" t="str">
        <f t="shared" si="49"/>
        <v>1a</v>
      </c>
      <c r="AH249" s="38" t="str">
        <f t="shared" si="50"/>
        <v>0</v>
      </c>
      <c r="AI249" s="44" t="str">
        <f t="shared" si="51"/>
        <v>I</v>
      </c>
      <c r="AJ249" s="41" t="s">
        <v>1079</v>
      </c>
      <c r="AK249" s="43" t="s">
        <v>1086</v>
      </c>
      <c r="AL249" s="43" t="s">
        <v>695</v>
      </c>
      <c r="AM249" s="43" t="s">
        <v>1087</v>
      </c>
      <c r="AN249" s="43" t="s">
        <v>73</v>
      </c>
      <c r="AO249" s="25">
        <f t="shared" ca="1" si="52"/>
        <v>1</v>
      </c>
      <c r="AP249" s="1">
        <f t="shared" si="53"/>
        <v>1</v>
      </c>
      <c r="AQ249" s="1">
        <f t="shared" si="54"/>
        <v>1</v>
      </c>
      <c r="AR249" s="1">
        <f t="shared" si="55"/>
        <v>1</v>
      </c>
      <c r="AS249" s="17">
        <f t="shared" si="56"/>
        <v>1</v>
      </c>
    </row>
    <row r="250" spans="1:45">
      <c r="A250" t="str">
        <f>'Model output'!A249</f>
        <v>TCGA-FY-A3R7</v>
      </c>
      <c r="B250" s="35">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1.1 cm</v>
      </c>
      <c r="L250" s="8" t="str">
        <f t="shared" si="45"/>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thyroid carcinoma</v>
      </c>
      <c r="O250" t="str">
        <f>IF('Model output'!M249="","",'Model output'!M249)</f>
        <v>Classical</v>
      </c>
      <c r="P250" t="str">
        <f>IF('Model output'!N249="","",'Model output'!N249)</f>
        <v>2.0 cm</v>
      </c>
      <c r="Q250" t="str">
        <f t="shared" si="47"/>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'Model output'!V249="No", AND(ISERROR(SEARCH("Positive",'Model output'!V249)), ISNUMBER(SEARCH("Negative",'Model output'!V249))), AND(ISNUMBER(SEARCH("Uninvolved",'Model output'!V249)),NOT(ISNUMBER(SEARCH("margins involved",'Model output'!V249)))), ISNUMBER(SEARCH("None",'Model output'!V249)), ISNUMBER(SEARCH("Free",'Model output'!V249)), ISNUMBER(SEARCH("1 mm",'Model output'!V249)), ISNUMBER(SEARCH("0.1 CM",'Model output'!V249)), ISNUMBER(SEARCH("less than 0.2 mm",'Model output'!V249)), ISNUMBER(SEARCH("less than 0.5 mm",'Model output'!V249)), ISNUMBER(SEARCH("less than 1.0 mm",'Model output'!V249)), ISNUMBER(SEARCH("noted very close",'Model output'!V249)), ISNUMBER(SEARCH("abut",'Model output'!V249)), ISNUMBER(SEARCH("not mentioned",'Model output'!V249)), ISNUMBER(SEARCH("Cannot be assessed",'Model output'!V249)), ISNUMBER(SEARCH("Lymphocyte invasion - present",'Model output'!V249))), "negative", "positive")</f>
        <v>negative</v>
      </c>
      <c r="AE250" s="37"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8" t="str">
        <f t="shared" si="48"/>
        <v>1b</v>
      </c>
      <c r="AG250" s="38" t="str">
        <f t="shared" si="49"/>
        <v>1a</v>
      </c>
      <c r="AH250" s="38" t="str">
        <f t="shared" si="50"/>
        <v>0</v>
      </c>
      <c r="AI250" s="44" t="str">
        <f t="shared" si="51"/>
        <v>I</v>
      </c>
      <c r="AJ250" s="41" t="s">
        <v>1080</v>
      </c>
      <c r="AK250" s="43" t="s">
        <v>1083</v>
      </c>
      <c r="AL250" s="43" t="s">
        <v>695</v>
      </c>
      <c r="AM250" s="43" t="s">
        <v>1087</v>
      </c>
      <c r="AN250" s="43" t="s">
        <v>73</v>
      </c>
      <c r="AO250" s="25">
        <f t="shared" ca="1" si="52"/>
        <v>1</v>
      </c>
      <c r="AP250" s="1">
        <f t="shared" si="53"/>
        <v>1</v>
      </c>
      <c r="AQ250" s="1">
        <f t="shared" si="54"/>
        <v>1</v>
      </c>
      <c r="AR250" s="1">
        <f t="shared" si="55"/>
        <v>1</v>
      </c>
      <c r="AS250" s="17">
        <f t="shared" si="56"/>
        <v>1</v>
      </c>
    </row>
    <row r="251" spans="1:45">
      <c r="A251" t="str">
        <f>'Model output'!A250</f>
        <v>TCGA-FY-A3R8</v>
      </c>
      <c r="B251" s="35">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7"/>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f>IF(OR('Model output'!I250="",'Model output'!I250="Not answered",'Model output'!I250="Not mentioned"),"",IF(ISNUMBER('Model output'!I250),'Model output'!I250,1))</f>
        <v>2</v>
      </c>
      <c r="J251">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1</v>
      </c>
      <c r="K251" t="str" cm="1">
        <f t="array" ref="K251">IF(COUNT(FIND({0,1,2,3,4,5,6,7,8,9},'Model output'!K250))&gt;0,'Model output'!K250,"")</f>
        <v/>
      </c>
      <c r="L251" s="8" t="str">
        <f t="shared" si="45"/>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 Classical Variant</v>
      </c>
      <c r="O251" t="str">
        <f>IF('Model output'!M250="","",'Model output'!M250)</f>
        <v/>
      </c>
      <c r="P251" t="str">
        <f>IF('Model output'!N250="","",'Model output'!N250)</f>
        <v>1.7 cm</v>
      </c>
      <c r="Q251" t="str">
        <f t="shared" si="47"/>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No</v>
      </c>
      <c r="AB251" t="str">
        <f>IF(AA251&lt;&gt;"Yes","",IF(OR('Model output'!U250="",ISNUMBER(SEARCH("Not identified",'Model output'!U250))),"",'Model output'!U250))</f>
        <v/>
      </c>
      <c r="AC251" s="1" t="str">
        <f>IF(OR('Model output'!V250="", 'Model output'!V250="No", AND(ISERROR(SEARCH("Positive",'Model output'!V250)), ISNUMBER(SEARCH("Negative",'Model output'!V250))), AND(ISNUMBER(SEARCH("Uninvolved",'Model output'!V250)),NOT(ISNUMBER(SEARCH("margins involved",'Model output'!V250)))), ISNUMBER(SEARCH("None",'Model output'!V250)), ISNUMBER(SEARCH("Free",'Model output'!V250)), ISNUMBER(SEARCH("1 mm",'Model output'!V250)), ISNUMBER(SEARCH("0.1 CM",'Model output'!V250)), ISNUMBER(SEARCH("less than 0.2 mm",'Model output'!V250)), ISNUMBER(SEARCH("less than 0.5 mm",'Model output'!V250)), ISNUMBER(SEARCH("less than 1.0 mm",'Model output'!V250)), ISNUMBER(SEARCH("noted very close",'Model output'!V250)), ISNUMBER(SEARCH("abut",'Model output'!V250)), ISNUMBER(SEARCH("not mentioned",'Model output'!V250)), ISNUMBER(SEARCH("Cannot be assessed",'Model output'!V250)), ISNUMBER(SEARCH("Lymphocyte invasion - present",'Model output'!V250))), "negative", "positive")</f>
        <v>negative</v>
      </c>
      <c r="AE251" s="37"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8" t="str">
        <f t="shared" si="48"/>
        <v>1b</v>
      </c>
      <c r="AG251" s="38" t="str">
        <f t="shared" si="49"/>
        <v>1a</v>
      </c>
      <c r="AH251" s="38" t="str">
        <f t="shared" si="50"/>
        <v>0</v>
      </c>
      <c r="AI251" s="44" t="str">
        <f t="shared" si="51"/>
        <v>II</v>
      </c>
      <c r="AJ251" s="41" t="s">
        <v>1078</v>
      </c>
      <c r="AK251" s="43" t="s">
        <v>1082</v>
      </c>
      <c r="AL251" s="43" t="s">
        <v>1087</v>
      </c>
      <c r="AM251" s="43" t="s">
        <v>1087</v>
      </c>
      <c r="AN251" s="43" t="s">
        <v>1085</v>
      </c>
      <c r="AO251" s="25">
        <f t="shared" ca="1" si="52"/>
        <v>0</v>
      </c>
      <c r="AP251" s="1">
        <f t="shared" si="53"/>
        <v>0</v>
      </c>
      <c r="AQ251" s="1">
        <f t="shared" si="54"/>
        <v>0</v>
      </c>
      <c r="AR251" s="1">
        <f t="shared" si="55"/>
        <v>1</v>
      </c>
      <c r="AS251" s="17">
        <f t="shared" si="56"/>
        <v>1</v>
      </c>
    </row>
    <row r="252" spans="1:45">
      <c r="A252" t="str">
        <f>'Model output'!A251</f>
        <v>TCGA-FY-A3R9</v>
      </c>
      <c r="B252" s="35">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45"/>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 (60%), Follicular variant (40%)</v>
      </c>
      <c r="P252" t="str">
        <f>IF('Model output'!N251="","",'Model output'!N251)</f>
        <v>0.7 cm</v>
      </c>
      <c r="Q252" t="str">
        <f t="shared" si="47"/>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'Model output'!V251="No", AND(ISERROR(SEARCH("Positive",'Model output'!V251)), ISNUMBER(SEARCH("Negative",'Model output'!V251))), AND(ISNUMBER(SEARCH("Uninvolved",'Model output'!V251)),NOT(ISNUMBER(SEARCH("margins involved",'Model output'!V251)))), ISNUMBER(SEARCH("None",'Model output'!V251)), ISNUMBER(SEARCH("Free",'Model output'!V251)), ISNUMBER(SEARCH("1 mm",'Model output'!V251)), ISNUMBER(SEARCH("0.1 CM",'Model output'!V251)), ISNUMBER(SEARCH("less than 0.2 mm",'Model output'!V251)), ISNUMBER(SEARCH("less than 0.5 mm",'Model output'!V251)), ISNUMBER(SEARCH("less than 1.0 mm",'Model output'!V251)), ISNUMBER(SEARCH("noted very close",'Model output'!V251)), ISNUMBER(SEARCH("abut",'Model output'!V251)), ISNUMBER(SEARCH("not mentioned",'Model output'!V251)), ISNUMBER(SEARCH("Cannot be assessed",'Model output'!V251)), ISNUMBER(SEARCH("Lymphocyte invasion - present",'Model output'!V251))), "negative", "positive")</f>
        <v>negative</v>
      </c>
      <c r="AE252" s="37"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8" t="str">
        <f t="shared" si="48"/>
        <v>1a</v>
      </c>
      <c r="AG252" s="38" t="str">
        <f t="shared" si="49"/>
        <v>0</v>
      </c>
      <c r="AH252" s="38" t="str">
        <f t="shared" si="50"/>
        <v>0</v>
      </c>
      <c r="AI252" s="44" t="str">
        <f t="shared" si="51"/>
        <v>I</v>
      </c>
      <c r="AJ252" s="41" t="s">
        <v>1079</v>
      </c>
      <c r="AK252" s="43" t="s">
        <v>695</v>
      </c>
      <c r="AL252" s="43" t="s">
        <v>1084</v>
      </c>
      <c r="AM252" s="43" t="s">
        <v>1087</v>
      </c>
      <c r="AN252" s="43" t="s">
        <v>73</v>
      </c>
      <c r="AO252" s="25">
        <f t="shared" ca="1" si="52"/>
        <v>1</v>
      </c>
      <c r="AP252" s="1">
        <f t="shared" si="53"/>
        <v>1</v>
      </c>
      <c r="AQ252" s="1">
        <f t="shared" si="54"/>
        <v>1</v>
      </c>
      <c r="AR252" s="1">
        <f t="shared" si="55"/>
        <v>1</v>
      </c>
      <c r="AS252" s="17">
        <f t="shared" si="56"/>
        <v>1</v>
      </c>
    </row>
    <row r="253" spans="1:45">
      <c r="A253" t="str">
        <f>'Model output'!A252</f>
        <v>TCGA-FY-A3RA</v>
      </c>
      <c r="B253" s="35">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7"/>
        <v>positive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f>IF(OR('Model output'!I252="",'Model output'!I252="Not answered",'Model output'!I252="Not mentioned"),"",IF(ISNUMBER('Model output'!I252),'Model output'!I252,1))</f>
        <v>4</v>
      </c>
      <c r="J253">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1</v>
      </c>
      <c r="K253" t="str" cm="1">
        <f t="array" ref="K253">IF(COUNT(FIND({0,1,2,3,4,5,6,7,8,9},'Model output'!K252))&gt;0,'Model output'!K252,"")</f>
        <v/>
      </c>
      <c r="L253" s="8" t="str">
        <f t="shared" si="45"/>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47"/>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'Model output'!V252="No", AND(ISERROR(SEARCH("Positive",'Model output'!V252)), ISNUMBER(SEARCH("Negative",'Model output'!V252))), AND(ISNUMBER(SEARCH("Uninvolved",'Model output'!V252)),NOT(ISNUMBER(SEARCH("margins involved",'Model output'!V252)))), ISNUMBER(SEARCH("None",'Model output'!V252)), ISNUMBER(SEARCH("Free",'Model output'!V252)), ISNUMBER(SEARCH("1 mm",'Model output'!V252)), ISNUMBER(SEARCH("0.1 CM",'Model output'!V252)), ISNUMBER(SEARCH("less than 0.2 mm",'Model output'!V252)), ISNUMBER(SEARCH("less than 0.5 mm",'Model output'!V252)), ISNUMBER(SEARCH("less than 1.0 mm",'Model output'!V252)), ISNUMBER(SEARCH("noted very close",'Model output'!V252)), ISNUMBER(SEARCH("abut",'Model output'!V252)), ISNUMBER(SEARCH("not mentioned",'Model output'!V252)), ISNUMBER(SEARCH("Cannot be assessed",'Model output'!V252)), ISNUMBER(SEARCH("Lymphocyte invasion - present",'Model output'!V252))), "negative", "positive")</f>
        <v>negative</v>
      </c>
      <c r="AE253" s="37"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8" t="str">
        <f t="shared" si="48"/>
        <v>2</v>
      </c>
      <c r="AG253" s="38" t="str">
        <f t="shared" si="49"/>
        <v>1a</v>
      </c>
      <c r="AH253" s="38" t="str">
        <f t="shared" si="50"/>
        <v>0</v>
      </c>
      <c r="AI253" s="44" t="str">
        <f t="shared" si="51"/>
        <v>I</v>
      </c>
      <c r="AJ253" s="41" t="s">
        <v>1079</v>
      </c>
      <c r="AK253" s="43" t="s">
        <v>1086</v>
      </c>
      <c r="AL253" s="43" t="s">
        <v>1087</v>
      </c>
      <c r="AM253" s="43" t="s">
        <v>1087</v>
      </c>
      <c r="AN253" s="43" t="s">
        <v>73</v>
      </c>
      <c r="AO253" s="25">
        <f t="shared" ca="1" si="52"/>
        <v>1</v>
      </c>
      <c r="AP253" s="1">
        <f t="shared" si="53"/>
        <v>1</v>
      </c>
      <c r="AQ253" s="1">
        <f t="shared" si="54"/>
        <v>0</v>
      </c>
      <c r="AR253" s="1">
        <f t="shared" si="55"/>
        <v>1</v>
      </c>
      <c r="AS253" s="17">
        <f t="shared" si="56"/>
        <v>1</v>
      </c>
    </row>
    <row r="254" spans="1:45">
      <c r="A254" t="str">
        <f>'Model output'!A253</f>
        <v>TCGA-FY-A3TY</v>
      </c>
      <c r="B254" s="35">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ref="L254:L268" si="5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254,"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47"/>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9"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AND(ISNUMBER(SEARCH("Uninvolved",'Model output'!V253)),NOT(ISNUMBER(SEARCH("margins involved",'Model output'!V253)))), ISNUMBER(SEARCH("None",'Model output'!V253)), ISNUMBER(SEARCH("Free",'Model output'!V253)), ISNUMBER(SEARCH("1 mm",'Model output'!V253)), ISNUMBER(SEARCH("0.1 CM",'Model output'!V253)), ISNUMBER(SEARCH("less than 0.2 mm",'Model output'!V253)), ISNUMBER(SEARCH("less than 0.5 mm",'Model output'!V253)), ISNUMBER(SEARCH("less than 1.0 mm",'Model output'!V253)), ISNUMBER(SEARCH("noted very close",'Model output'!V253)), ISNUMBER(SEARCH("abut",'Model output'!V253)), ISNUMBER(SEARCH("not mentioned",'Model output'!V253)), ISNUMBER(SEARCH("Cannot be assessed",'Model output'!V253)), ISNUMBER(SEARCH("Lymphocyte invasion - present",'Model output'!V253))), "negative", "positive")</f>
        <v>negative</v>
      </c>
      <c r="AE254" s="37"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8" t="str">
        <f t="shared" si="48"/>
        <v>3a</v>
      </c>
      <c r="AG254" s="38" t="str">
        <f t="shared" si="49"/>
        <v>0</v>
      </c>
      <c r="AH254" s="38" t="str">
        <f t="shared" si="50"/>
        <v>0</v>
      </c>
      <c r="AI254" s="44" t="str">
        <f t="shared" si="51"/>
        <v>II</v>
      </c>
      <c r="AJ254" s="41" t="s">
        <v>1078</v>
      </c>
      <c r="AK254" s="43" t="s">
        <v>1082</v>
      </c>
      <c r="AL254" s="43" t="s">
        <v>1084</v>
      </c>
      <c r="AM254" s="43" t="s">
        <v>1087</v>
      </c>
      <c r="AN254" s="43" t="s">
        <v>1085</v>
      </c>
      <c r="AO254" s="25">
        <f t="shared" ca="1" si="52"/>
        <v>0</v>
      </c>
      <c r="AP254" s="1">
        <f t="shared" si="53"/>
        <v>0</v>
      </c>
      <c r="AQ254" s="1">
        <f t="shared" si="54"/>
        <v>1</v>
      </c>
      <c r="AR254" s="1">
        <f t="shared" si="55"/>
        <v>1</v>
      </c>
      <c r="AS254" s="17">
        <f t="shared" si="56"/>
        <v>1</v>
      </c>
    </row>
    <row r="255" spans="1:45">
      <c r="A255" t="str">
        <f>'Model output'!A254</f>
        <v>TCGA-FY-A3W9</v>
      </c>
      <c r="B255" s="35">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7"/>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si="58"/>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v>
      </c>
      <c r="O255" t="str">
        <f>IF('Model output'!M254="","",'Model output'!M254)</f>
        <v>follicular variant</v>
      </c>
      <c r="P255" t="str">
        <f>IF('Model output'!N254="","",'Model output'!N254)</f>
        <v>2.3 cm</v>
      </c>
      <c r="Q255" t="str">
        <f t="shared" ref="Q255:Q291" si="5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255,"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1" t="str">
        <f>IF(OR('Model output'!V254="", 'Model output'!V254="No", AND(ISERROR(SEARCH("Positive",'Model output'!V254)), ISNUMBER(SEARCH("Negative",'Model output'!V254))), AND(ISNUMBER(SEARCH("Uninvolved",'Model output'!V254)),NOT(ISNUMBER(SEARCH("margins involved",'Model output'!V254)))), ISNUMBER(SEARCH("None",'Model output'!V254)), ISNUMBER(SEARCH("Free",'Model output'!V254)), ISNUMBER(SEARCH("1 mm",'Model output'!V254)), ISNUMBER(SEARCH("0.1 CM",'Model output'!V254)), ISNUMBER(SEARCH("less than 0.2 mm",'Model output'!V254)), ISNUMBER(SEARCH("less than 0.5 mm",'Model output'!V254)), ISNUMBER(SEARCH("less than 1.0 mm",'Model output'!V254)), ISNUMBER(SEARCH("noted very close",'Model output'!V254)), ISNUMBER(SEARCH("abut",'Model output'!V254)), ISNUMBER(SEARCH("not mentioned",'Model output'!V254)), ISNUMBER(SEARCH("Cannot be assessed",'Model output'!V254)), ISNUMBER(SEARCH("Lymphocyte invasion - present",'Model output'!V254))), "negative", "positive")</f>
        <v>positive</v>
      </c>
      <c r="AE255" s="37"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8" t="str">
        <f t="shared" ref="AF255:AF291" si="60">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8" t="str">
        <f t="shared" ref="AG255:AG291" si="61">IF(AND(ISNUMBER(J255),J255&gt;0),
IF(G255="lateral", "1b", "1a"),"0")</f>
        <v>0</v>
      </c>
      <c r="AH255" s="38" t="str">
        <f t="shared" si="50"/>
        <v>0</v>
      </c>
      <c r="AI255" s="44" t="str">
        <f t="shared" si="51"/>
        <v>I</v>
      </c>
      <c r="AJ255" s="41" t="s">
        <v>1078</v>
      </c>
      <c r="AK255" s="43" t="s">
        <v>1086</v>
      </c>
      <c r="AL255" s="43" t="s">
        <v>1084</v>
      </c>
      <c r="AM255" s="43" t="s">
        <v>1087</v>
      </c>
      <c r="AN255" s="43" t="s">
        <v>73</v>
      </c>
      <c r="AO255" s="25">
        <f t="shared" si="52"/>
        <v>1</v>
      </c>
      <c r="AP255" s="1">
        <f t="shared" si="53"/>
        <v>1</v>
      </c>
      <c r="AQ255" s="1">
        <f t="shared" si="54"/>
        <v>1</v>
      </c>
      <c r="AR255" s="1">
        <f t="shared" si="55"/>
        <v>1</v>
      </c>
      <c r="AS255" s="17">
        <f t="shared" si="56"/>
        <v>1</v>
      </c>
    </row>
    <row r="256" spans="1:45">
      <c r="A256" t="str">
        <f>'Model output'!A255</f>
        <v>TCGA-FY-A3WA</v>
      </c>
      <c r="B256" s="35">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0</v>
      </c>
      <c r="F256" t="str">
        <f t="shared" si="57"/>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f>IF(OR('Model output'!I255="",'Model output'!I255="Not answered",'Model output'!I255="Not mentioned"),"",IF(ISNUMBER('Model output'!I255),'Model output'!I255,1))</f>
        <v>6</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2.1 cm</v>
      </c>
      <c r="L256" s="8" t="str">
        <f t="shared" si="58"/>
        <v>2.1cm</v>
      </c>
      <c r="M256" cm="1">
        <f t="array" ref="M256">IF(L256="","",IF(ISNUMBER(SEARCH("cm",L256)),MAX(VALUE(SUBSTITUTE(_xlfn.FILTERXML("&lt;t&gt;&lt;s&gt;"&amp;SUBSTITUTE(L256,",","&lt;/s&gt;&lt;s&gt;")&amp;"&lt;/s&gt;&lt;/t&gt;","//s"),"cm",""))),MAX(VALUE(SUBSTITUTE(_xlfn.FILTERXML("&lt;t&gt;&lt;s&gt;"&amp;SUBSTITUTE(L256,",","&lt;/s&gt;&lt;s&gt;")&amp;"&lt;/s&gt;&lt;/t&gt;","//s"),"mm","")))/10))</f>
        <v>2.1</v>
      </c>
      <c r="N256" t="str">
        <f>IF('Model output'!L255="","",'Model output'!L255)</f>
        <v>Follicular variant of papillary thyroid microcarcinoma</v>
      </c>
      <c r="O256" t="str">
        <f>IF('Model output'!M255="","",'Model output'!M255)</f>
        <v/>
      </c>
      <c r="P256" t="str">
        <f>IF('Model output'!N255="","",'Model output'!N255)</f>
        <v>4.5 cm</v>
      </c>
      <c r="Q256" t="str">
        <f t="shared" si="59"/>
        <v>4.5cm</v>
      </c>
      <c r="R256" cm="1">
        <f t="array" ref="R256">IF(Q256="","",IF(ISNUMBER(SEARCH("cm",Q256)),MAX(VALUE(SUBSTITUTE(_xlfn.FILTERXML("&lt;t&gt;&lt;s&gt;"&amp;SUBSTITUTE(Q256,",","&lt;/s&gt;&lt;s&gt;")&amp;"&lt;/s&gt;&lt;/t&gt;","//s"),"cm",""))),MAX(VALUE(SUBSTITUTE(_xlfn.FILTERXML("&lt;t&gt;&lt;s&gt;"&amp;SUBSTITUTE(Q256,",","&lt;/s&gt;&lt;s&gt;")&amp;"&lt;/s&gt;&lt;/t&gt;","//s"),"mm","")))/10))</f>
        <v>4.5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9" t="str">
        <f>IF('Model output'!S255="","",'Model output'!S255)</f>
        <v>Not mentioned in the provided clinical note</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Yes</v>
      </c>
      <c r="AB256" t="str">
        <f>IF(AA256&lt;&gt;"Yes","",IF(OR('Model output'!U255="",ISNUMBER(SEARCH("Not identified",'Model output'!U255))),"",'Model output'!U255))</f>
        <v>Focal CK19 positivity</v>
      </c>
      <c r="AC256" s="1" t="str">
        <f>IF(OR('Model output'!V255="", 'Model output'!V255="No", AND(ISERROR(SEARCH("Positive",'Model output'!V255)), ISNUMBER(SEARCH("Negative",'Model output'!V255))), AND(ISNUMBER(SEARCH("Uninvolved",'Model output'!V255)),NOT(ISNUMBER(SEARCH("margins involved",'Model output'!V255)))), ISNUMBER(SEARCH("None",'Model output'!V255)), ISNUMBER(SEARCH("Free",'Model output'!V255)), ISNUMBER(SEARCH("1 mm",'Model output'!V255)), ISNUMBER(SEARCH("0.1 CM",'Model output'!V255)), ISNUMBER(SEARCH("less than 0.2 mm",'Model output'!V255)), ISNUMBER(SEARCH("less than 0.5 mm",'Model output'!V255)), ISNUMBER(SEARCH("less than 1.0 mm",'Model output'!V255)), ISNUMBER(SEARCH("noted very close",'Model output'!V255)), ISNUMBER(SEARCH("abut",'Model output'!V255)), ISNUMBER(SEARCH("not mentioned",'Model output'!V255)), ISNUMBER(SEARCH("Cannot be assessed",'Model output'!V255)), ISNUMBER(SEARCH("Lymphocyte invasion - present",'Model output'!V255))), "negative", "positive")</f>
        <v>negative</v>
      </c>
      <c r="AE256" s="37"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8" t="str">
        <f t="shared" si="60"/>
        <v>3a</v>
      </c>
      <c r="AG256" s="38" t="str">
        <f t="shared" si="61"/>
        <v>1a</v>
      </c>
      <c r="AH256" s="38" t="str">
        <f t="shared" ref="AH256:AH291" si="62">IF(OR(H256="unknown"),"x",IF(H256="negative","0","1"))</f>
        <v>0</v>
      </c>
      <c r="AI256" s="44" t="str">
        <f t="shared" ref="AI256:AI291" si="63">IF(AND(B256&lt;55,AH256="0"),"I",
IF(AND(B256&lt;55,AH256="1"),"II",
IF(AH256="1","IVB",
IF(AND(AF256="4b",AH256="0"),"IVA",
IF(AND(AF256="4a",AH256="0"),"III",
IF(AND(OR(AF256="3a",AF256="3b",AF256="3"),AH256="0"),"II",
IF(AND(AF256="2",OR(AG256="1",AG256="1a",AG256="1b"),AH256="0"),"II",
IF(AND(OR(AF256="1a",AF256="1b",AF256="1"),OR(AG256="1",AG256="1a",AG256="1b"),AH256="0"),"II","I"
))))))))</f>
        <v>I</v>
      </c>
      <c r="AJ256" s="41" t="s">
        <v>1079</v>
      </c>
      <c r="AK256" s="43" t="s">
        <v>695</v>
      </c>
      <c r="AL256" s="43" t="s">
        <v>1087</v>
      </c>
      <c r="AM256" s="43" t="s">
        <v>1087</v>
      </c>
      <c r="AN256" s="43" t="s">
        <v>73</v>
      </c>
      <c r="AO256" s="25">
        <f t="shared" ref="AO256:AO291" ca="1" si="64">IF(AE256=AJ256,1,0)</f>
        <v>1</v>
      </c>
      <c r="AP256" s="1">
        <f t="shared" ref="AP256:AP291" si="65">IF(AF256=AK256, 1, IF(AND(AF256="x", AK256="0"), 1, IF(AND(AF256="0", AK256="x"), 1, 0)))</f>
        <v>0</v>
      </c>
      <c r="AQ256" s="1">
        <f t="shared" ref="AQ256:AQ291" si="66">IF(AG256=AL256, 1, IF(AND(AG256="x", AL256="0"), 1, IF(AND(AG256="0", AL256="x"), 1, 0)))</f>
        <v>0</v>
      </c>
      <c r="AR256" s="1">
        <f t="shared" ref="AR256:AR291" si="67">IF(AH256=AM256, 1, IF(AND(AH256="x", AM256="0"), 1, IF(AND(AH256="0", AM256="x"), 1, 0)))</f>
        <v>1</v>
      </c>
      <c r="AS256" s="17">
        <f t="shared" si="56"/>
        <v>1</v>
      </c>
    </row>
    <row r="257" spans="1:45">
      <c r="A257" t="str">
        <f>'Model output'!A256</f>
        <v>TCGA-FY-A3YR</v>
      </c>
      <c r="B257" s="35">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No</v>
      </c>
      <c r="AB257" t="str">
        <f>IF(AA257&lt;&gt;"Yes","",IF(OR('Model output'!U256="",ISNUMBER(SEARCH("Not identified",'Model output'!U256))),"",'Model output'!U256))</f>
        <v/>
      </c>
      <c r="AC257" s="1" t="str">
        <f>IF(OR('Model output'!V256="", 'Model output'!V256="No", AND(ISERROR(SEARCH("Positive",'Model output'!V256)), ISNUMBER(SEARCH("Negative",'Model output'!V256))), AND(ISNUMBER(SEARCH("Uninvolved",'Model output'!V256)),NOT(ISNUMBER(SEARCH("margins involved",'Model output'!V256)))), ISNUMBER(SEARCH("None",'Model output'!V256)), ISNUMBER(SEARCH("Free",'Model output'!V256)), ISNUMBER(SEARCH("1 mm",'Model output'!V256)), ISNUMBER(SEARCH("0.1 CM",'Model output'!V256)), ISNUMBER(SEARCH("less than 0.2 mm",'Model output'!V256)), ISNUMBER(SEARCH("less than 0.5 mm",'Model output'!V256)), ISNUMBER(SEARCH("less than 1.0 mm",'Model output'!V256)), ISNUMBER(SEARCH("noted very close",'Model output'!V256)), ISNUMBER(SEARCH("abut",'Model output'!V256)), ISNUMBER(SEARCH("not mentioned",'Model output'!V256)), ISNUMBER(SEARCH("Cannot be assessed",'Model output'!V256)), ISNUMBER(SEARCH("Lymphocyte invasion - present",'Model output'!V256))), "negative", "positive")</f>
        <v>negative</v>
      </c>
      <c r="AE257" s="37"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8" t="str">
        <f t="shared" si="60"/>
        <v>1b</v>
      </c>
      <c r="AG257" s="38" t="str">
        <f t="shared" si="61"/>
        <v>1a</v>
      </c>
      <c r="AH257" s="38" t="str">
        <f t="shared" si="62"/>
        <v>0</v>
      </c>
      <c r="AI257" s="44" t="str">
        <f t="shared" si="63"/>
        <v>II</v>
      </c>
      <c r="AJ257" s="41" t="s">
        <v>1080</v>
      </c>
      <c r="AK257" s="43" t="s">
        <v>1083</v>
      </c>
      <c r="AL257" s="43" t="s">
        <v>695</v>
      </c>
      <c r="AM257" s="43" t="s">
        <v>1087</v>
      </c>
      <c r="AN257" s="43" t="s">
        <v>1085</v>
      </c>
      <c r="AO257" s="25">
        <f t="shared" ca="1" si="64"/>
        <v>1</v>
      </c>
      <c r="AP257" s="1">
        <f t="shared" si="65"/>
        <v>1</v>
      </c>
      <c r="AQ257" s="1">
        <f t="shared" si="66"/>
        <v>1</v>
      </c>
      <c r="AR257" s="1">
        <f t="shared" si="67"/>
        <v>1</v>
      </c>
      <c r="AS257" s="17">
        <f t="shared" si="56"/>
        <v>1</v>
      </c>
    </row>
    <row r="258" spans="1:45">
      <c r="A258" t="str">
        <f>'Model output'!A257</f>
        <v>TCGA-FY-A40M</v>
      </c>
      <c r="B258" s="35">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9"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'Model output'!V257="No", AND(ISERROR(SEARCH("Positive",'Model output'!V257)), ISNUMBER(SEARCH("Negative",'Model output'!V257))), AND(ISNUMBER(SEARCH("Uninvolved",'Model output'!V257)),NOT(ISNUMBER(SEARCH("margins involved",'Model output'!V257)))), ISNUMBER(SEARCH("None",'Model output'!V257)), ISNUMBER(SEARCH("Free",'Model output'!V257)), ISNUMBER(SEARCH("1 mm",'Model output'!V257)), ISNUMBER(SEARCH("0.1 CM",'Model output'!V257)), ISNUMBER(SEARCH("less than 0.2 mm",'Model output'!V257)), ISNUMBER(SEARCH("less than 0.5 mm",'Model output'!V257)), ISNUMBER(SEARCH("less than 1.0 mm",'Model output'!V257)), ISNUMBER(SEARCH("noted very close",'Model output'!V257)), ISNUMBER(SEARCH("abut",'Model output'!V257)), ISNUMBER(SEARCH("not mentioned",'Model output'!V257)), ISNUMBER(SEARCH("Cannot be assessed",'Model output'!V257)), ISNUMBER(SEARCH("Lymphocyte invasion - present",'Model output'!V257))), "negative", "positive")</f>
        <v>negative</v>
      </c>
      <c r="AE258" s="37"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8" t="str">
        <f t="shared" si="60"/>
        <v>1b</v>
      </c>
      <c r="AG258" s="38" t="str">
        <f t="shared" si="61"/>
        <v>0</v>
      </c>
      <c r="AH258" s="38" t="str">
        <f t="shared" si="62"/>
        <v>0</v>
      </c>
      <c r="AI258" s="44" t="str">
        <f t="shared" si="63"/>
        <v>I</v>
      </c>
      <c r="AJ258" s="41" t="s">
        <v>1079</v>
      </c>
      <c r="AK258" s="43" t="s">
        <v>1083</v>
      </c>
      <c r="AL258" s="43" t="s">
        <v>1084</v>
      </c>
      <c r="AM258" s="43" t="s">
        <v>1087</v>
      </c>
      <c r="AN258" s="43" t="s">
        <v>73</v>
      </c>
      <c r="AO258" s="25">
        <f t="shared" ca="1" si="64"/>
        <v>1</v>
      </c>
      <c r="AP258" s="1">
        <f t="shared" si="65"/>
        <v>1</v>
      </c>
      <c r="AQ258" s="1">
        <f t="shared" si="66"/>
        <v>1</v>
      </c>
      <c r="AR258" s="1">
        <f t="shared" si="67"/>
        <v>1</v>
      </c>
      <c r="AS258" s="17">
        <f t="shared" si="56"/>
        <v>1</v>
      </c>
    </row>
    <row r="259" spans="1:45">
      <c r="A259" t="str">
        <f>'Model output'!A258</f>
        <v>TCGA-FY-A40N</v>
      </c>
      <c r="B259" s="35">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 thyroid carcinoma</v>
      </c>
      <c r="O259" t="str">
        <f>IF('Model output'!M258="","",'Model output'!M258)</f>
        <v/>
      </c>
      <c r="P259" t="str">
        <f>IF('Model output'!N258="","",'Model output'!N258)</f>
        <v>1.4 cm (thyroid isthmus)</v>
      </c>
      <c r="Q259" t="str">
        <f t="shared" si="59"/>
        <v>1.4cm</v>
      </c>
      <c r="R259" cm="1">
        <f t="array" ref="R259">IF(Q259="","",IF(ISNUMBER(SEARCH("cm",Q259)),MAX(VALUE(SUBSTITUTE(_xlfn.FILTERXML("&lt;t&gt;&lt;s&gt;"&amp;SUBSTITUTE(Q259,",","&lt;/s&gt;&lt;s&gt;")&amp;"&lt;/s&gt;&lt;/t&gt;","//s"),"cm",""))),MAX(VALUE(SUBSTITUTE(_xlfn.FILTERXML("&lt;t&gt;&lt;s&gt;"&amp;SUBSTITUTE(Q259,",","&lt;/s&gt;&lt;s&gt;")&amp;"&lt;/s&gt;&lt;/t&gt;","//s"),"mm","")))/10))</f>
        <v>1.4</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2 (multifocal)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Not mentioned</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No</v>
      </c>
      <c r="AB259" t="str">
        <f>IF(AA259&lt;&gt;"Yes","",IF(OR('Model output'!U258="",ISNUMBER(SEARCH("Not identified",'Model output'!U258))),"",'Model output'!U258))</f>
        <v/>
      </c>
      <c r="AC259" s="1" t="str">
        <f>IF(OR('Model output'!V258="", 'Model output'!V258="No", AND(ISERROR(SEARCH("Positive",'Model output'!V258)), ISNUMBER(SEARCH("Negative",'Model output'!V258))), AND(ISNUMBER(SEARCH("Uninvolved",'Model output'!V258)),NOT(ISNUMBER(SEARCH("margins involved",'Model output'!V258)))), ISNUMBER(SEARCH("None",'Model output'!V258)), ISNUMBER(SEARCH("Free",'Model output'!V258)), ISNUMBER(SEARCH("1 mm",'Model output'!V258)), ISNUMBER(SEARCH("0.1 CM",'Model output'!V258)), ISNUMBER(SEARCH("less than 0.2 mm",'Model output'!V258)), ISNUMBER(SEARCH("less than 0.5 mm",'Model output'!V258)), ISNUMBER(SEARCH("less than 1.0 mm",'Model output'!V258)), ISNUMBER(SEARCH("noted very close",'Model output'!V258)), ISNUMBER(SEARCH("abut",'Model output'!V258)), ISNUMBER(SEARCH("not mentioned",'Model output'!V258)), ISNUMBER(SEARCH("Cannot be assessed",'Model output'!V258)), ISNUMBER(SEARCH("Lymphocyte invasion - present",'Model output'!V258))), "negative", "positive")</f>
        <v>negative</v>
      </c>
      <c r="AE259" s="37"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8" t="str">
        <f t="shared" si="60"/>
        <v>1b</v>
      </c>
      <c r="AG259" s="38" t="str">
        <f t="shared" si="61"/>
        <v>0</v>
      </c>
      <c r="AH259" s="38" t="str">
        <f t="shared" si="62"/>
        <v>0</v>
      </c>
      <c r="AI259" s="44" t="str">
        <f t="shared" si="63"/>
        <v>I</v>
      </c>
      <c r="AJ259" s="41" t="s">
        <v>1079</v>
      </c>
      <c r="AK259" s="43" t="s">
        <v>695</v>
      </c>
      <c r="AL259" s="43" t="s">
        <v>1084</v>
      </c>
      <c r="AM259" s="43" t="s">
        <v>1087</v>
      </c>
      <c r="AN259" s="43" t="s">
        <v>73</v>
      </c>
      <c r="AO259" s="25">
        <f t="shared" ca="1" si="64"/>
        <v>1</v>
      </c>
      <c r="AP259" s="1">
        <f t="shared" si="65"/>
        <v>0</v>
      </c>
      <c r="AQ259" s="1">
        <f t="shared" si="66"/>
        <v>1</v>
      </c>
      <c r="AR259" s="1">
        <f t="shared" si="67"/>
        <v>1</v>
      </c>
      <c r="AS259" s="17">
        <f t="shared" ref="AS259:AS291" si="68">IF(AI259=AN259,1,0)</f>
        <v>1</v>
      </c>
    </row>
    <row r="260" spans="1:45">
      <c r="A260" t="str">
        <f>'Model output'!A259</f>
        <v>TCGA-FY-A4B0</v>
      </c>
      <c r="B260" s="35">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7"/>
        <v>positive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central</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f>IF(OR('Model output'!I259="",'Model output'!I259="Not answered",'Model output'!I259="Not mentioned"),"",IF(ISNUMBER('Model output'!I259),'Model output'!I259,1))</f>
        <v>1</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v>
      </c>
      <c r="O260" t="str">
        <f>IF('Model output'!M259="","",'Model output'!M259)</f>
        <v>follicular variant</v>
      </c>
      <c r="P260" t="str">
        <f>IF('Model output'!N259="","",'Model output'!N259)</f>
        <v>Up to 1.0 cm (for multiple foci)</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Not mentioned</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9"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No</v>
      </c>
      <c r="AB260" t="str">
        <f>IF(AA260&lt;&gt;"Yes","",IF(OR('Model output'!U259="",ISNUMBER(SEARCH("Not identified",'Model output'!U259))),"",'Model output'!U259))</f>
        <v/>
      </c>
      <c r="AC260" s="1" t="str">
        <f>IF(OR('Model output'!V259="", 'Model output'!V259="No", AND(ISERROR(SEARCH("Positive",'Model output'!V259)), ISNUMBER(SEARCH("Negative",'Model output'!V259))), AND(ISNUMBER(SEARCH("Uninvolved",'Model output'!V259)),NOT(ISNUMBER(SEARCH("margins involved",'Model output'!V259)))), ISNUMBER(SEARCH("None",'Model output'!V259)), ISNUMBER(SEARCH("Free",'Model output'!V259)), ISNUMBER(SEARCH("1 mm",'Model output'!V259)), ISNUMBER(SEARCH("0.1 CM",'Model output'!V259)), ISNUMBER(SEARCH("less than 0.2 mm",'Model output'!V259)), ISNUMBER(SEARCH("less than 0.5 mm",'Model output'!V259)), ISNUMBER(SEARCH("less than 1.0 mm",'Model output'!V259)), ISNUMBER(SEARCH("noted very close",'Model output'!V259)), ISNUMBER(SEARCH("abut",'Model output'!V259)), ISNUMBER(SEARCH("not mentioned",'Model output'!V259)), ISNUMBER(SEARCH("Cannot be assessed",'Model output'!V259)), ISNUMBER(SEARCH("Lymphocyte invasion - present",'Model output'!V259))), "negative", "positive")</f>
        <v>positive</v>
      </c>
      <c r="AE260" s="37"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8" t="str">
        <f t="shared" si="60"/>
        <v>1a</v>
      </c>
      <c r="AG260" s="38" t="str">
        <f t="shared" si="61"/>
        <v>0</v>
      </c>
      <c r="AH260" s="38" t="str">
        <f t="shared" si="62"/>
        <v>0</v>
      </c>
      <c r="AI260" s="44" t="str">
        <f t="shared" si="63"/>
        <v>I</v>
      </c>
      <c r="AJ260" s="41" t="s">
        <v>1078</v>
      </c>
      <c r="AK260" s="43" t="s">
        <v>695</v>
      </c>
      <c r="AL260" s="43" t="s">
        <v>1087</v>
      </c>
      <c r="AM260" s="43" t="s">
        <v>1087</v>
      </c>
      <c r="AN260" s="43" t="s">
        <v>73</v>
      </c>
      <c r="AO260" s="25">
        <f t="shared" si="64"/>
        <v>1</v>
      </c>
      <c r="AP260" s="1">
        <f t="shared" si="65"/>
        <v>1</v>
      </c>
      <c r="AQ260" s="1">
        <f t="shared" si="66"/>
        <v>1</v>
      </c>
      <c r="AR260" s="1">
        <f t="shared" si="67"/>
        <v>1</v>
      </c>
      <c r="AS260" s="17">
        <f t="shared" si="68"/>
        <v>1</v>
      </c>
    </row>
    <row r="261" spans="1:45">
      <c r="A261" t="str">
        <f>'Model output'!A260</f>
        <v>TCGA-FY-A4B3</v>
      </c>
      <c r="B261" s="35">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8"/>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AND(ISNUMBER(SEARCH("Uninvolved",'Model output'!V260)),NOT(ISNUMBER(SEARCH("margins involved",'Model output'!V260)))), ISNUMBER(SEARCH("None",'Model output'!V260)), ISNUMBER(SEARCH("Free",'Model output'!V260)), ISNUMBER(SEARCH("1 mm",'Model output'!V260)), ISNUMBER(SEARCH("0.1 CM",'Model output'!V260)), ISNUMBER(SEARCH("less than 0.2 mm",'Model output'!V260)), ISNUMBER(SEARCH("less than 0.5 mm",'Model output'!V260)), ISNUMBER(SEARCH("less than 1.0 mm",'Model output'!V260)), ISNUMBER(SEARCH("noted very close",'Model output'!V260)), ISNUMBER(SEARCH("abut",'Model output'!V260)), ISNUMBER(SEARCH("not mentioned",'Model output'!V260)), ISNUMBER(SEARCH("Cannot be assessed",'Model output'!V260)), ISNUMBER(SEARCH("Lymphocyte invasion - present",'Model output'!V260))), "negative", "positive")</f>
        <v>positive</v>
      </c>
      <c r="AE261" s="37"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8" t="str">
        <f t="shared" si="60"/>
        <v>2</v>
      </c>
      <c r="AG261" s="38" t="str">
        <f t="shared" si="61"/>
        <v>1a</v>
      </c>
      <c r="AH261" s="38" t="str">
        <f t="shared" si="62"/>
        <v>0</v>
      </c>
      <c r="AI261" s="44" t="str">
        <f t="shared" si="63"/>
        <v>I</v>
      </c>
      <c r="AJ261" s="41" t="s">
        <v>1078</v>
      </c>
      <c r="AK261" s="43" t="s">
        <v>1086</v>
      </c>
      <c r="AL261" s="43" t="s">
        <v>695</v>
      </c>
      <c r="AM261" s="43" t="s">
        <v>1087</v>
      </c>
      <c r="AN261" s="43" t="s">
        <v>73</v>
      </c>
      <c r="AO261" s="25">
        <f t="shared" si="64"/>
        <v>1</v>
      </c>
      <c r="AP261" s="1">
        <f t="shared" si="65"/>
        <v>1</v>
      </c>
      <c r="AQ261" s="1">
        <f t="shared" si="66"/>
        <v>1</v>
      </c>
      <c r="AR261" s="1">
        <f t="shared" si="67"/>
        <v>1</v>
      </c>
      <c r="AS261" s="17">
        <f t="shared" si="68"/>
        <v>1</v>
      </c>
    </row>
    <row r="262" spans="1:45">
      <c r="A262" t="str">
        <f>'Model output'!A261</f>
        <v>TCGA-FY-A76V</v>
      </c>
      <c r="B262" s="35">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5.8 x 3.5 x .8 cm (right lobe)</v>
      </c>
      <c r="Q262" t="str">
        <f t="shared" si="59"/>
        <v>5.8,3.5,.8cm</v>
      </c>
      <c r="R262" cm="1">
        <f t="array" ref="R262">IF(Q262="","",IF(ISNUMBER(SEARCH("cm",Q262)),MAX(VALUE(SUBSTITUTE(_xlfn.FILTERXML("&lt;t&gt;&lt;s&gt;"&amp;SUBSTITUTE(Q262,",","&lt;/s&gt;&lt;s&gt;")&amp;"&lt;/s&gt;&lt;/t&gt;","//s"),"cm",""))),MAX(VALUE(SUBSTITUTE(_xlfn.FILTERXML("&lt;t&gt;&lt;s&gt;"&amp;SUBSTITUTE(Q262,",","&lt;/s&gt;&lt;s&gt;")&amp;"&lt;/s&gt;&lt;/t&gt;","//s"),"mm","")))/10))</f>
        <v>5.8</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'Model output'!V261="No", AND(ISERROR(SEARCH("Positive",'Model output'!V261)), ISNUMBER(SEARCH("Negative",'Model output'!V261))), AND(ISNUMBER(SEARCH("Uninvolved",'Model output'!V261)),NOT(ISNUMBER(SEARCH("margins involved",'Model output'!V261)))), ISNUMBER(SEARCH("None",'Model output'!V261)), ISNUMBER(SEARCH("Free",'Model output'!V261)), ISNUMBER(SEARCH("1 mm",'Model output'!V261)), ISNUMBER(SEARCH("0.1 CM",'Model output'!V261)), ISNUMBER(SEARCH("less than 0.2 mm",'Model output'!V261)), ISNUMBER(SEARCH("less than 0.5 mm",'Model output'!V261)), ISNUMBER(SEARCH("less than 1.0 mm",'Model output'!V261)), ISNUMBER(SEARCH("noted very close",'Model output'!V261)), ISNUMBER(SEARCH("abut",'Model output'!V261)), ISNUMBER(SEARCH("not mentioned",'Model output'!V261)), ISNUMBER(SEARCH("Cannot be assessed",'Model output'!V261)), ISNUMBER(SEARCH("Lymphocyte invasion - present",'Model output'!V261))), "negative", "positive")</f>
        <v>negative</v>
      </c>
      <c r="AE262" s="37"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8" t="str">
        <f t="shared" si="60"/>
        <v>3a</v>
      </c>
      <c r="AG262" s="38" t="str">
        <f t="shared" si="61"/>
        <v>0</v>
      </c>
      <c r="AH262" s="38" t="str">
        <f t="shared" si="62"/>
        <v>0</v>
      </c>
      <c r="AI262" s="44" t="str">
        <f t="shared" si="63"/>
        <v>I</v>
      </c>
      <c r="AJ262" s="41" t="s">
        <v>1079</v>
      </c>
      <c r="AK262" s="43" t="s">
        <v>1086</v>
      </c>
      <c r="AL262" s="43" t="s">
        <v>1087</v>
      </c>
      <c r="AM262" s="43" t="s">
        <v>1087</v>
      </c>
      <c r="AN262" s="43" t="s">
        <v>73</v>
      </c>
      <c r="AO262" s="25">
        <f t="shared" ca="1" si="64"/>
        <v>1</v>
      </c>
      <c r="AP262" s="1">
        <f t="shared" si="65"/>
        <v>0</v>
      </c>
      <c r="AQ262" s="1">
        <f t="shared" si="66"/>
        <v>1</v>
      </c>
      <c r="AR262" s="1">
        <f t="shared" si="67"/>
        <v>1</v>
      </c>
      <c r="AS262" s="17">
        <f t="shared" si="68"/>
        <v>1</v>
      </c>
    </row>
    <row r="263" spans="1:45">
      <c r="A263" t="str">
        <f>'Model output'!A262</f>
        <v>TCGA-GE-A2C6</v>
      </c>
      <c r="B263" s="35">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0</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3.4 cm (Level 2)</v>
      </c>
      <c r="L263" s="8"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AND(ISNUMBER(SEARCH("Uninvolved",'Model output'!V262)),NOT(ISNUMBER(SEARCH("margins involved",'Model output'!V262)))), ISNUMBER(SEARCH("None",'Model output'!V262)), ISNUMBER(SEARCH("Free",'Model output'!V262)), ISNUMBER(SEARCH("1 mm",'Model output'!V262)), ISNUMBER(SEARCH("0.1 CM",'Model output'!V262)), ISNUMBER(SEARCH("less than 0.2 mm",'Model output'!V262)), ISNUMBER(SEARCH("less than 0.5 mm",'Model output'!V262)), ISNUMBER(SEARCH("less than 1.0 mm",'Model output'!V262)), ISNUMBER(SEARCH("noted very close",'Model output'!V262)), ISNUMBER(SEARCH("abut",'Model output'!V262)), ISNUMBER(SEARCH("not mentioned",'Model output'!V262)), ISNUMBER(SEARCH("Cannot be assessed",'Model output'!V262)), ISNUMBER(SEARCH("Lymphocyte invasion - present",'Model output'!V262))), "negative", "positive")</f>
        <v>negative</v>
      </c>
      <c r="AE263" s="37"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8" t="str">
        <f t="shared" si="60"/>
        <v>2</v>
      </c>
      <c r="AG263" s="38" t="str">
        <f t="shared" si="61"/>
        <v>1b</v>
      </c>
      <c r="AH263" s="38" t="str">
        <f t="shared" si="62"/>
        <v>0</v>
      </c>
      <c r="AI263" s="44" t="str">
        <f t="shared" si="63"/>
        <v>I</v>
      </c>
      <c r="AJ263" s="41" t="s">
        <v>1078</v>
      </c>
      <c r="AK263" s="43" t="s">
        <v>1086</v>
      </c>
      <c r="AL263" s="43" t="s">
        <v>1083</v>
      </c>
      <c r="AM263" s="43" t="s">
        <v>1087</v>
      </c>
      <c r="AN263" s="43" t="s">
        <v>73</v>
      </c>
      <c r="AO263" s="25">
        <f t="shared" si="64"/>
        <v>1</v>
      </c>
      <c r="AP263" s="1">
        <f t="shared" si="65"/>
        <v>1</v>
      </c>
      <c r="AQ263" s="1">
        <f t="shared" si="66"/>
        <v>1</v>
      </c>
      <c r="AR263" s="1">
        <f t="shared" si="67"/>
        <v>1</v>
      </c>
      <c r="AS263" s="17">
        <f t="shared" si="68"/>
        <v>1</v>
      </c>
    </row>
    <row r="264" spans="1:45">
      <c r="A264" t="str">
        <f>'Model output'!A263</f>
        <v>TCGA-H2-A26U</v>
      </c>
      <c r="B264" s="35">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1</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9" t="str">
        <f>IF('Model output'!S263="","",'Model output'!S263)</f>
        <v>Yes</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'Model output'!V263="No", AND(ISERROR(SEARCH("Positive",'Model output'!V263)), ISNUMBER(SEARCH("Negative",'Model output'!V263))), AND(ISNUMBER(SEARCH("Uninvolved",'Model output'!V263)),NOT(ISNUMBER(SEARCH("margins involved",'Model output'!V263)))), ISNUMBER(SEARCH("None",'Model output'!V263)), ISNUMBER(SEARCH("Free",'Model output'!V263)), ISNUMBER(SEARCH("1 mm",'Model output'!V263)), ISNUMBER(SEARCH("0.1 CM",'Model output'!V263)), ISNUMBER(SEARCH("less than 0.2 mm",'Model output'!V263)), ISNUMBER(SEARCH("less than 0.5 mm",'Model output'!V263)), ISNUMBER(SEARCH("less than 1.0 mm",'Model output'!V263)), ISNUMBER(SEARCH("noted very close",'Model output'!V263)), ISNUMBER(SEARCH("abut",'Model output'!V263)), ISNUMBER(SEARCH("not mentioned",'Model output'!V263)), ISNUMBER(SEARCH("Cannot be assessed",'Model output'!V263)), ISNUMBER(SEARCH("Lymphocyte invasion - present",'Model output'!V263))), "negative", "positive")</f>
        <v>positive</v>
      </c>
      <c r="AE264" s="37"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8" t="str">
        <f t="shared" si="60"/>
        <v>1b</v>
      </c>
      <c r="AG264" s="38" t="str">
        <f t="shared" si="61"/>
        <v>0</v>
      </c>
      <c r="AH264" s="38" t="str">
        <f t="shared" si="62"/>
        <v>0</v>
      </c>
      <c r="AI264" s="44" t="str">
        <f t="shared" si="63"/>
        <v>I</v>
      </c>
      <c r="AJ264" s="41" t="s">
        <v>1078</v>
      </c>
      <c r="AK264" s="43" t="s">
        <v>1083</v>
      </c>
      <c r="AL264" s="43" t="s">
        <v>1084</v>
      </c>
      <c r="AM264" s="43" t="s">
        <v>1087</v>
      </c>
      <c r="AN264" s="43" t="s">
        <v>73</v>
      </c>
      <c r="AO264" s="25">
        <f t="shared" si="64"/>
        <v>1</v>
      </c>
      <c r="AP264" s="1">
        <f t="shared" si="65"/>
        <v>1</v>
      </c>
      <c r="AQ264" s="1">
        <f t="shared" si="66"/>
        <v>1</v>
      </c>
      <c r="AR264" s="1">
        <f t="shared" si="67"/>
        <v>1</v>
      </c>
      <c r="AS264" s="17">
        <f t="shared" si="68"/>
        <v>1</v>
      </c>
    </row>
    <row r="265" spans="1:45">
      <c r="A265" t="str">
        <f>'Model output'!A264</f>
        <v>TCGA-H2-A2K9</v>
      </c>
      <c r="B265" s="35">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he</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Multifocal</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Not mentioned in the provided clinical note</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9" t="str">
        <f>IF('Model output'!S264="","",'Model output'!S264)</f>
        <v>Not mentioned in the provided clinical note</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Yes</v>
      </c>
      <c r="AB265" t="str">
        <f>IF(AA265&lt;&gt;"Yes","",IF(OR('Model output'!U264="",ISNUMBER(SEARCH("Not identified",'Model output'!U264))),"",'Model output'!U264))</f>
        <v>Not mentioned in the provided clinical note</v>
      </c>
      <c r="AC265" s="1" t="str">
        <f>IF(OR('Model output'!V264="", 'Model output'!V264="No", AND(ISERROR(SEARCH("Positive",'Model output'!V264)), ISNUMBER(SEARCH("Negative",'Model output'!V264))), AND(ISNUMBER(SEARCH("Uninvolved",'Model output'!V264)),NOT(ISNUMBER(SEARCH("margins involved",'Model output'!V264)))), ISNUMBER(SEARCH("None",'Model output'!V264)), ISNUMBER(SEARCH("Free",'Model output'!V264)), ISNUMBER(SEARCH("1 mm",'Model output'!V264)), ISNUMBER(SEARCH("0.1 CM",'Model output'!V264)), ISNUMBER(SEARCH("less than 0.2 mm",'Model output'!V264)), ISNUMBER(SEARCH("less than 0.5 mm",'Model output'!V264)), ISNUMBER(SEARCH("less than 1.0 mm",'Model output'!V264)), ISNUMBER(SEARCH("noted very close",'Model output'!V264)), ISNUMBER(SEARCH("abut",'Model output'!V264)), ISNUMBER(SEARCH("not mentioned",'Model output'!V264)), ISNUMBER(SEARCH("Cannot be assessed",'Model output'!V264)), ISNUMBER(SEARCH("Lymphocyte invasion - present",'Model output'!V264))), "negative", "positive")</f>
        <v>negative</v>
      </c>
      <c r="AE265" s="37"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8" t="str">
        <f t="shared" si="60"/>
        <v>2</v>
      </c>
      <c r="AG265" s="38" t="str">
        <f t="shared" si="61"/>
        <v>1b</v>
      </c>
      <c r="AH265" s="38" t="str">
        <f t="shared" si="62"/>
        <v>0</v>
      </c>
      <c r="AI265" s="44" t="str">
        <f t="shared" si="63"/>
        <v>I</v>
      </c>
      <c r="AJ265" s="41" t="s">
        <v>1080</v>
      </c>
      <c r="AK265" s="43" t="s">
        <v>1086</v>
      </c>
      <c r="AL265" s="43" t="s">
        <v>695</v>
      </c>
      <c r="AM265" s="43" t="s">
        <v>1087</v>
      </c>
      <c r="AN265" s="43" t="s">
        <v>73</v>
      </c>
      <c r="AO265" s="25">
        <f t="shared" ca="1" si="64"/>
        <v>1</v>
      </c>
      <c r="AP265" s="1">
        <f t="shared" si="65"/>
        <v>1</v>
      </c>
      <c r="AQ265" s="1">
        <f t="shared" si="66"/>
        <v>0</v>
      </c>
      <c r="AR265" s="1">
        <f t="shared" si="67"/>
        <v>1</v>
      </c>
      <c r="AS265" s="17">
        <f t="shared" si="68"/>
        <v>1</v>
      </c>
    </row>
    <row r="266" spans="1:45">
      <c r="A266" t="str">
        <f>'Model output'!A265</f>
        <v>TCGA-H2-A3RI</v>
      </c>
      <c r="B266" s="35">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Yes</v>
      </c>
      <c r="Y266" t="str">
        <f>IF(OR('Model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No</v>
      </c>
      <c r="AB266" t="str">
        <f>IF(AA266&lt;&gt;"Yes","",IF(OR('Model output'!U265="",ISNUMBER(SEARCH("Not identified",'Model output'!U265))),"",'Model output'!U265))</f>
        <v/>
      </c>
      <c r="AC266" s="1" t="str">
        <f>IF(OR('Model output'!V265="", 'Model output'!V265="No", AND(ISERROR(SEARCH("Positive",'Model output'!V265)), ISNUMBER(SEARCH("Negative",'Model output'!V265))), AND(ISNUMBER(SEARCH("Uninvolved",'Model output'!V265)),NOT(ISNUMBER(SEARCH("margins involved",'Model output'!V265)))), ISNUMBER(SEARCH("None",'Model output'!V265)), ISNUMBER(SEARCH("Free",'Model output'!V265)), ISNUMBER(SEARCH("1 mm",'Model output'!V265)), ISNUMBER(SEARCH("0.1 CM",'Model output'!V265)), ISNUMBER(SEARCH("less than 0.2 mm",'Model output'!V265)), ISNUMBER(SEARCH("less than 0.5 mm",'Model output'!V265)), ISNUMBER(SEARCH("less than 1.0 mm",'Model output'!V265)), ISNUMBER(SEARCH("noted very close",'Model output'!V265)), ISNUMBER(SEARCH("abut",'Model output'!V265)), ISNUMBER(SEARCH("not mentioned",'Model output'!V265)), ISNUMBER(SEARCH("Cannot be assessed",'Model output'!V265)), ISNUMBER(SEARCH("Lymphocyte invasion - present",'Model output'!V265))), "negative", "positive")</f>
        <v>negative</v>
      </c>
      <c r="AE266" s="37"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8" t="str">
        <f t="shared" si="60"/>
        <v>2</v>
      </c>
      <c r="AG266" s="38" t="str">
        <f t="shared" si="61"/>
        <v>0</v>
      </c>
      <c r="AH266" s="38" t="str">
        <f t="shared" si="62"/>
        <v>0</v>
      </c>
      <c r="AI266" s="44" t="str">
        <f t="shared" si="63"/>
        <v>I</v>
      </c>
      <c r="AJ266" s="41" t="s">
        <v>1080</v>
      </c>
      <c r="AK266" s="43" t="s">
        <v>1086</v>
      </c>
      <c r="AL266" s="43" t="s">
        <v>1084</v>
      </c>
      <c r="AM266" s="43" t="s">
        <v>1087</v>
      </c>
      <c r="AN266" s="43" t="s">
        <v>73</v>
      </c>
      <c r="AO266" s="25">
        <f t="shared" ca="1" si="64"/>
        <v>1</v>
      </c>
      <c r="AP266" s="1">
        <f t="shared" si="65"/>
        <v>1</v>
      </c>
      <c r="AQ266" s="1">
        <f t="shared" si="66"/>
        <v>1</v>
      </c>
      <c r="AR266" s="1">
        <f t="shared" si="67"/>
        <v>1</v>
      </c>
      <c r="AS266" s="17">
        <f t="shared" si="68"/>
        <v>1</v>
      </c>
    </row>
    <row r="267" spans="1:45">
      <c r="A267" t="str">
        <f>'Model output'!A266</f>
        <v>TCGA-H2-A421</v>
      </c>
      <c r="B267" s="35">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Not mentioned in the provided clinical note</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Not mentioned in the provided clinical note</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9" t="str">
        <f>IF('Model output'!S266="","",'Model output'!S266)</f>
        <v>Not mentioned in the provided clinical note</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Yes</v>
      </c>
      <c r="AB267" t="str">
        <f>IF(AA267&lt;&gt;"Yes","",IF(OR('Model output'!U266="",ISNUMBER(SEARCH("Not identified",'Model output'!U266))),"",'Model output'!U266))</f>
        <v>Not mentioned in the provided clinical note</v>
      </c>
      <c r="AC267" s="1" t="str">
        <f>IF(OR('Model output'!V266="", 'Model output'!V266="No", AND(ISERROR(SEARCH("Positive",'Model output'!V266)), ISNUMBER(SEARCH("Negative",'Model output'!V266))), AND(ISNUMBER(SEARCH("Uninvolved",'Model output'!V266)),NOT(ISNUMBER(SEARCH("margins involved",'Model output'!V266)))), ISNUMBER(SEARCH("None",'Model output'!V266)), ISNUMBER(SEARCH("Free",'Model output'!V266)), ISNUMBER(SEARCH("1 mm",'Model output'!V266)), ISNUMBER(SEARCH("0.1 CM",'Model output'!V266)), ISNUMBER(SEARCH("less than 0.2 mm",'Model output'!V266)), ISNUMBER(SEARCH("less than 0.5 mm",'Model output'!V266)), ISNUMBER(SEARCH("less than 1.0 mm",'Model output'!V266)), ISNUMBER(SEARCH("noted very close",'Model output'!V266)), ISNUMBER(SEARCH("abut",'Model output'!V266)), ISNUMBER(SEARCH("not mentioned",'Model output'!V266)), ISNUMBER(SEARCH("Cannot be assessed",'Model output'!V266)), ISNUMBER(SEARCH("Lymphocyte invasion - present",'Model output'!V266))), "negative", "positive")</f>
        <v>positive</v>
      </c>
      <c r="AE267" s="37"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8" t="str">
        <f t="shared" si="60"/>
        <v>1b</v>
      </c>
      <c r="AG267" s="38" t="str">
        <f t="shared" si="61"/>
        <v>1a</v>
      </c>
      <c r="AH267" s="38" t="str">
        <f t="shared" si="62"/>
        <v>0</v>
      </c>
      <c r="AI267" s="44" t="str">
        <f t="shared" si="63"/>
        <v>I</v>
      </c>
      <c r="AJ267" s="41" t="s">
        <v>1078</v>
      </c>
      <c r="AK267" s="43" t="s">
        <v>1083</v>
      </c>
      <c r="AL267" s="43" t="s">
        <v>695</v>
      </c>
      <c r="AM267" s="43" t="s">
        <v>1084</v>
      </c>
      <c r="AN267" s="43" t="s">
        <v>73</v>
      </c>
      <c r="AO267" s="25">
        <f t="shared" si="64"/>
        <v>1</v>
      </c>
      <c r="AP267" s="1">
        <f t="shared" si="65"/>
        <v>1</v>
      </c>
      <c r="AQ267" s="1">
        <f t="shared" si="66"/>
        <v>1</v>
      </c>
      <c r="AR267" s="1">
        <f t="shared" si="67"/>
        <v>1</v>
      </c>
      <c r="AS267" s="17">
        <f t="shared" si="68"/>
        <v>1</v>
      </c>
    </row>
    <row r="268" spans="1:45">
      <c r="A268" t="str">
        <f>'Model output'!A267</f>
        <v>TCGA-H2-A422</v>
      </c>
      <c r="B268" s="35">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 classical type</v>
      </c>
      <c r="O268" t="str">
        <f>IF('Model output'!M267="","",'Model output'!M267)</f>
        <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Not mentioned</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No</v>
      </c>
      <c r="AB268" t="str">
        <f>IF(AA268&lt;&gt;"Yes","",IF(OR('Model output'!U267="",ISNUMBER(SEARCH("Not identified",'Model output'!U267))),"",'Model output'!U267))</f>
        <v/>
      </c>
      <c r="AC268" s="1" t="str">
        <f>IF(OR('Model output'!V267="", 'Model output'!V267="No", AND(ISERROR(SEARCH("Positive",'Model output'!V267)), ISNUMBER(SEARCH("Negative",'Model output'!V267))), AND(ISNUMBER(SEARCH("Uninvolved",'Model output'!V267)),NOT(ISNUMBER(SEARCH("margins involved",'Model output'!V267)))), ISNUMBER(SEARCH("None",'Model output'!V267)), ISNUMBER(SEARCH("Free",'Model output'!V267)), ISNUMBER(SEARCH("1 mm",'Model output'!V267)), ISNUMBER(SEARCH("0.1 CM",'Model output'!V267)), ISNUMBER(SEARCH("less than 0.2 mm",'Model output'!V267)), ISNUMBER(SEARCH("less than 0.5 mm",'Model output'!V267)), ISNUMBER(SEARCH("less than 1.0 mm",'Model output'!V267)), ISNUMBER(SEARCH("noted very close",'Model output'!V267)), ISNUMBER(SEARCH("abut",'Model output'!V267)), ISNUMBER(SEARCH("not mentioned",'Model output'!V267)), ISNUMBER(SEARCH("Cannot be assessed",'Model output'!V267)), ISNUMBER(SEARCH("Lymphocyte invasion - present",'Model output'!V267))), "negative", "positive")</f>
        <v>negative</v>
      </c>
      <c r="AE268" s="37"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8" t="str">
        <f t="shared" si="60"/>
        <v>2</v>
      </c>
      <c r="AG268" s="38" t="str">
        <f t="shared" si="61"/>
        <v>0</v>
      </c>
      <c r="AH268" s="38" t="str">
        <f t="shared" si="62"/>
        <v>0</v>
      </c>
      <c r="AI268" s="44" t="str">
        <f t="shared" si="63"/>
        <v>I</v>
      </c>
      <c r="AJ268" s="41" t="s">
        <v>1080</v>
      </c>
      <c r="AK268" s="43" t="s">
        <v>1086</v>
      </c>
      <c r="AL268" s="43" t="s">
        <v>1084</v>
      </c>
      <c r="AM268" s="43" t="s">
        <v>1087</v>
      </c>
      <c r="AN268" s="43" t="s">
        <v>73</v>
      </c>
      <c r="AO268" s="25">
        <f t="shared" ca="1" si="64"/>
        <v>1</v>
      </c>
      <c r="AP268" s="1">
        <f t="shared" si="65"/>
        <v>1</v>
      </c>
      <c r="AQ268" s="1">
        <f t="shared" si="66"/>
        <v>1</v>
      </c>
      <c r="AR268" s="1">
        <f t="shared" si="67"/>
        <v>1</v>
      </c>
      <c r="AS268" s="17">
        <f t="shared" si="68"/>
        <v>1</v>
      </c>
    </row>
    <row r="269" spans="1:45">
      <c r="A269" t="str">
        <f>'Model output'!A268</f>
        <v>TCGA-IM-A41Y</v>
      </c>
      <c r="B269" s="35">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lateral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0.1 cm (Right paratracheal)</v>
      </c>
      <c r="L26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v>
      </c>
      <c r="P269" t="str">
        <f>IF('Model output'!N268="","",'Model output'!N268)</f>
        <v>6.8 cm (Right lobe)</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Focal (less than 4 vessels) (Dominant Tumor), Extensive: (4 or more vessels) (Second Tumor)</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Not identified</v>
      </c>
      <c r="Y269" t="str">
        <f>IF(OR('Model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'Model output'!V268="No", AND(ISERROR(SEARCH("Positive",'Model output'!V268)), ISNUMBER(SEARCH("Negative",'Model output'!V268))), AND(ISNUMBER(SEARCH("Uninvolved",'Model output'!V268)),NOT(ISNUMBER(SEARCH("margins involved",'Model output'!V268)))), ISNUMBER(SEARCH("None",'Model output'!V268)), ISNUMBER(SEARCH("Free",'Model output'!V268)), ISNUMBER(SEARCH("1 mm",'Model output'!V268)), ISNUMBER(SEARCH("0.1 CM",'Model output'!V268)), ISNUMBER(SEARCH("less than 0.2 mm",'Model output'!V268)), ISNUMBER(SEARCH("less than 0.5 mm",'Model output'!V268)), ISNUMBER(SEARCH("less than 1.0 mm",'Model output'!V268)), ISNUMBER(SEARCH("noted very close",'Model output'!V268)), ISNUMBER(SEARCH("abut",'Model output'!V268)), ISNUMBER(SEARCH("not mentioned",'Model output'!V268)), ISNUMBER(SEARCH("Cannot be assessed",'Model output'!V268)), ISNUMBER(SEARCH("Lymphocyte invasion - present",'Model output'!V268))), "negative", "positive")</f>
        <v>positive</v>
      </c>
      <c r="AE269" s="37" t="str" cm="1">
        <f t="array" ref="AE269">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high</v>
      </c>
      <c r="AF269" s="38" t="str">
        <f t="shared" si="60"/>
        <v>3a</v>
      </c>
      <c r="AG269" s="38" t="str">
        <f t="shared" si="61"/>
        <v>1b</v>
      </c>
      <c r="AH269" s="38" t="str">
        <f t="shared" si="62"/>
        <v>0</v>
      </c>
      <c r="AI269" s="44" t="str">
        <f t="shared" si="63"/>
        <v>I</v>
      </c>
      <c r="AJ269" s="41" t="s">
        <v>1078</v>
      </c>
      <c r="AK269" s="43" t="s">
        <v>1088</v>
      </c>
      <c r="AL269" s="43" t="s">
        <v>695</v>
      </c>
      <c r="AM269" s="43" t="s">
        <v>1087</v>
      </c>
      <c r="AN269" s="43" t="s">
        <v>73</v>
      </c>
      <c r="AO269" s="25">
        <f t="shared" si="64"/>
        <v>1</v>
      </c>
      <c r="AP269" s="1">
        <f t="shared" si="65"/>
        <v>1</v>
      </c>
      <c r="AQ269" s="1">
        <f t="shared" si="66"/>
        <v>0</v>
      </c>
      <c r="AR269" s="1">
        <f t="shared" si="67"/>
        <v>1</v>
      </c>
      <c r="AS269" s="17">
        <f t="shared" si="68"/>
        <v>1</v>
      </c>
    </row>
    <row r="270" spans="1:45">
      <c r="A270" t="str">
        <f>'Model output'!A269</f>
        <v>TCGA-IM-A41Z</v>
      </c>
      <c r="B270" s="35">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1.5 cm</v>
      </c>
      <c r="L270" s="8" t="str">
        <f t="shared" ref="L270:L291" si="6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270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1.5cm</v>
      </c>
      <c r="M270" cm="1">
        <f t="array" ref="M270">IF(L270="","",IF(ISNUMBER(SEARCH("cm",L270)),MAX(VALUE(SUBSTITUTE(_xlfn.FILTERXML("&lt;t&gt;&lt;s&gt;"&amp;SUBSTITUTE(L270,",","&lt;/s&gt;&lt;s&gt;")&amp;"&lt;/s&gt;&lt;/t&gt;","//s"),"cm",""))),MAX(VALUE(SUBSTITUTE(_xlfn.FILTERXML("&lt;t&gt;&lt;s&gt;"&amp;SUBSTITUTE(L270,",","&lt;/s&gt;&lt;s&gt;")&amp;"&lt;/s&gt;&lt;/t&gt;","//s"),"mm","")))/10))</f>
        <v>1.5</v>
      </c>
      <c r="N270" t="str">
        <f>IF('Model output'!L269="","",'Model output'!L269)</f>
        <v>Papillary carcinoma, follicular variant</v>
      </c>
      <c r="O270" t="str">
        <f>IF('Model output'!M269="","",'Model output'!M269)</f>
        <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Yes</v>
      </c>
      <c r="AB270" t="str">
        <f>IF(AA270&lt;&gt;"Yes","",IF(OR('Model output'!U269="",ISNUMBER(SEARCH("Not identified",'Model output'!U269))),"",'Model output'!U269))</f>
        <v>Galectin 3, CK19, Cyclin D1 (Positive), HBME1 (Negative)</v>
      </c>
      <c r="AC270" s="1" t="str">
        <f>IF(OR('Model output'!V269="", 'Model output'!V269="No", AND(ISERROR(SEARCH("Positive",'Model output'!V269)), ISNUMBER(SEARCH("Negative",'Model output'!V269))), AND(ISNUMBER(SEARCH("Uninvolved",'Model output'!V269)),NOT(ISNUMBER(SEARCH("margins involved",'Model output'!V269)))), ISNUMBER(SEARCH("None",'Model output'!V269)), ISNUMBER(SEARCH("Free",'Model output'!V269)), ISNUMBER(SEARCH("1 mm",'Model output'!V269)), ISNUMBER(SEARCH("0.1 CM",'Model output'!V269)), ISNUMBER(SEARCH("less than 0.2 mm",'Model output'!V269)), ISNUMBER(SEARCH("less than 0.5 mm",'Model output'!V269)), ISNUMBER(SEARCH("less than 1.0 mm",'Model output'!V269)), ISNUMBER(SEARCH("noted very close",'Model output'!V269)), ISNUMBER(SEARCH("abut",'Model output'!V269)), ISNUMBER(SEARCH("not mentioned",'Model output'!V269)), ISNUMBER(SEARCH("Cannot be assessed",'Model output'!V269)), ISNUMBER(SEARCH("Lymphocyte invasion - present",'Model output'!V269))), "negative", "positive")</f>
        <v>negative</v>
      </c>
      <c r="AE270" s="37"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8" t="str">
        <f t="shared" si="60"/>
        <v>1b</v>
      </c>
      <c r="AG270" s="38" t="str">
        <f t="shared" si="61"/>
        <v>1a</v>
      </c>
      <c r="AH270" s="38" t="str">
        <f t="shared" si="62"/>
        <v>0</v>
      </c>
      <c r="AI270" s="44" t="str">
        <f t="shared" si="63"/>
        <v>I</v>
      </c>
      <c r="AJ270" s="41" t="s">
        <v>1079</v>
      </c>
      <c r="AK270" s="43" t="s">
        <v>1083</v>
      </c>
      <c r="AL270" s="43" t="s">
        <v>1084</v>
      </c>
      <c r="AM270" s="43" t="s">
        <v>1087</v>
      </c>
      <c r="AN270" s="43" t="s">
        <v>73</v>
      </c>
      <c r="AO270" s="25">
        <f t="shared" ca="1" si="64"/>
        <v>1</v>
      </c>
      <c r="AP270" s="1">
        <f t="shared" si="65"/>
        <v>1</v>
      </c>
      <c r="AQ270" s="1">
        <f t="shared" si="66"/>
        <v>0</v>
      </c>
      <c r="AR270" s="1">
        <f t="shared" si="67"/>
        <v>1</v>
      </c>
      <c r="AS270" s="17">
        <f t="shared" si="68"/>
        <v>1</v>
      </c>
    </row>
    <row r="271" spans="1:45">
      <c r="A271" t="str">
        <f>'Model output'!A270</f>
        <v>TCGA-IM-A420</v>
      </c>
      <c r="B271" s="35">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9"/>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9"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'Model output'!V270="No", AND(ISERROR(SEARCH("Positive",'Model output'!V270)), ISNUMBER(SEARCH("Negative",'Model output'!V270))), AND(ISNUMBER(SEARCH("Uninvolved",'Model output'!V270)),NOT(ISNUMBER(SEARCH("margins involved",'Model output'!V270)))), ISNUMBER(SEARCH("None",'Model output'!V270)), ISNUMBER(SEARCH("Free",'Model output'!V270)), ISNUMBER(SEARCH("1 mm",'Model output'!V270)), ISNUMBER(SEARCH("0.1 CM",'Model output'!V270)), ISNUMBER(SEARCH("less than 0.2 mm",'Model output'!V270)), ISNUMBER(SEARCH("less than 0.5 mm",'Model output'!V270)), ISNUMBER(SEARCH("less than 1.0 mm",'Model output'!V270)), ISNUMBER(SEARCH("noted very close",'Model output'!V270)), ISNUMBER(SEARCH("abut",'Model output'!V270)), ISNUMBER(SEARCH("not mentioned",'Model output'!V270)), ISNUMBER(SEARCH("Cannot be assessed",'Model output'!V270)), ISNUMBER(SEARCH("Lymphocyte invasion - present",'Model output'!V270))), "negative", "positive")</f>
        <v>negative</v>
      </c>
      <c r="AE271" s="37"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8" t="str">
        <f t="shared" si="60"/>
        <v>2</v>
      </c>
      <c r="AG271" s="38" t="str">
        <f t="shared" si="61"/>
        <v>1a</v>
      </c>
      <c r="AH271" s="38" t="str">
        <f t="shared" si="62"/>
        <v>0</v>
      </c>
      <c r="AI271" s="44" t="str">
        <f t="shared" si="63"/>
        <v>I</v>
      </c>
      <c r="AJ271" s="41" t="s">
        <v>1080</v>
      </c>
      <c r="AK271" s="43" t="s">
        <v>1086</v>
      </c>
      <c r="AL271" s="43" t="s">
        <v>695</v>
      </c>
      <c r="AM271" s="43" t="s">
        <v>1087</v>
      </c>
      <c r="AN271" s="43" t="s">
        <v>73</v>
      </c>
      <c r="AO271" s="25">
        <f t="shared" ca="1" si="64"/>
        <v>1</v>
      </c>
      <c r="AP271" s="1">
        <f t="shared" si="65"/>
        <v>1</v>
      </c>
      <c r="AQ271" s="1">
        <f t="shared" si="66"/>
        <v>1</v>
      </c>
      <c r="AR271" s="1">
        <f t="shared" si="67"/>
        <v>1</v>
      </c>
      <c r="AS271" s="17">
        <f t="shared" si="68"/>
        <v>1</v>
      </c>
    </row>
    <row r="272" spans="1:45">
      <c r="A272" t="str">
        <f>'Model output'!A271</f>
        <v>TCGA-IM-A4EB</v>
      </c>
      <c r="B272" s="35">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1.2 cm</v>
      </c>
      <c r="L272" s="8" t="str">
        <f t="shared" si="69"/>
        <v>1.2cm</v>
      </c>
      <c r="M272" cm="1">
        <f t="array" ref="M272">IF(L272="","",IF(ISNUMBER(SEARCH("cm",L272)),MAX(VALUE(SUBSTITUTE(_xlfn.FILTERXML("&lt;t&gt;&lt;s&gt;"&amp;SUBSTITUTE(L272,",","&lt;/s&gt;&lt;s&gt;")&amp;"&lt;/s&gt;&lt;/t&gt;","//s"),"cm",""))),MAX(VALUE(SUBSTITUTE(_xlfn.FILTERXML("&lt;t&gt;&lt;s&gt;"&amp;SUBSTITUTE(L272,",","&lt;/s&gt;&lt;s&gt;")&amp;"&lt;/s&gt;&lt;/t&gt;","//s"),"mm","")))/10))</f>
        <v>1.2</v>
      </c>
      <c r="N272" t="str">
        <f>IF('Model output'!L271="","",'Model output'!L271)</f>
        <v>Papillary carcinoma</v>
      </c>
      <c r="O272" t="str">
        <f>IF('Model output'!M271="","",'Model output'!M271)</f>
        <v>Diffuse sclerosing variant, Tall cell variant</v>
      </c>
      <c r="P272" t="str">
        <f>IF('Model output'!N271="","",'Model output'!N271)</f>
        <v>3 cm</v>
      </c>
      <c r="Q272" t="str">
        <f t="shared" si="59"/>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9"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'Model output'!V271="No", AND(ISERROR(SEARCH("Positive",'Model output'!V271)), ISNUMBER(SEARCH("Negative",'Model output'!V271))), AND(ISNUMBER(SEARCH("Uninvolved",'Model output'!V271)),NOT(ISNUMBER(SEARCH("margins involved",'Model output'!V271)))), ISNUMBER(SEARCH("None",'Model output'!V271)), ISNUMBER(SEARCH("Free",'Model output'!V271)), ISNUMBER(SEARCH("1 mm",'Model output'!V271)), ISNUMBER(SEARCH("0.1 CM",'Model output'!V271)), ISNUMBER(SEARCH("less than 0.2 mm",'Model output'!V271)), ISNUMBER(SEARCH("less than 0.5 mm",'Model output'!V271)), ISNUMBER(SEARCH("less than 1.0 mm",'Model output'!V271)), ISNUMBER(SEARCH("noted very close",'Model output'!V271)), ISNUMBER(SEARCH("abut",'Model output'!V271)), ISNUMBER(SEARCH("not mentioned",'Model output'!V271)), ISNUMBER(SEARCH("Cannot be assessed",'Model output'!V271)), ISNUMBER(SEARCH("Lymphocyte invasion - present",'Model output'!V271))), "negative", "positive")</f>
        <v>negative</v>
      </c>
      <c r="AE272" s="37"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8" t="str">
        <f t="shared" si="60"/>
        <v>2</v>
      </c>
      <c r="AG272" s="38" t="str">
        <f t="shared" si="61"/>
        <v>1a</v>
      </c>
      <c r="AH272" s="38" t="str">
        <f t="shared" si="62"/>
        <v>0</v>
      </c>
      <c r="AI272" s="44" t="str">
        <f t="shared" si="63"/>
        <v>I</v>
      </c>
      <c r="AJ272" s="41" t="s">
        <v>1080</v>
      </c>
      <c r="AK272" s="43" t="s">
        <v>1086</v>
      </c>
      <c r="AL272" s="43" t="s">
        <v>695</v>
      </c>
      <c r="AM272" s="43" t="s">
        <v>1087</v>
      </c>
      <c r="AN272" s="43" t="s">
        <v>73</v>
      </c>
      <c r="AO272" s="25">
        <f t="shared" ca="1" si="64"/>
        <v>1</v>
      </c>
      <c r="AP272" s="1">
        <f t="shared" si="65"/>
        <v>1</v>
      </c>
      <c r="AQ272" s="1">
        <f t="shared" si="66"/>
        <v>1</v>
      </c>
      <c r="AR272" s="1">
        <f t="shared" si="67"/>
        <v>1</v>
      </c>
      <c r="AS272" s="17">
        <f t="shared" si="68"/>
        <v>1</v>
      </c>
    </row>
    <row r="273" spans="1:45">
      <c r="A273" t="str">
        <f>'Model output'!A272</f>
        <v>TCGA-J8-A3NZ</v>
      </c>
      <c r="B273" s="35">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9"/>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9"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AND(ISNUMBER(SEARCH("Uninvolved",'Model output'!V272)),NOT(ISNUMBER(SEARCH("margins involved",'Model output'!V272)))), ISNUMBER(SEARCH("None",'Model output'!V272)), ISNUMBER(SEARCH("Free",'Model output'!V272)), ISNUMBER(SEARCH("1 mm",'Model output'!V272)), ISNUMBER(SEARCH("0.1 CM",'Model output'!V272)), ISNUMBER(SEARCH("less than 0.2 mm",'Model output'!V272)), ISNUMBER(SEARCH("less than 0.5 mm",'Model output'!V272)), ISNUMBER(SEARCH("less than 1.0 mm",'Model output'!V272)), ISNUMBER(SEARCH("noted very close",'Model output'!V272)), ISNUMBER(SEARCH("abut",'Model output'!V272)), ISNUMBER(SEARCH("not mentioned",'Model output'!V272)), ISNUMBER(SEARCH("Cannot be assessed",'Model output'!V272)), ISNUMBER(SEARCH("Lymphocyte invasion - present",'Model output'!V272))), "negative", "positive")</f>
        <v>negative</v>
      </c>
      <c r="AE273" s="37"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8" t="str">
        <f t="shared" si="60"/>
        <v>2</v>
      </c>
      <c r="AG273" s="38" t="str">
        <f t="shared" si="61"/>
        <v>1a</v>
      </c>
      <c r="AH273" s="38" t="str">
        <f t="shared" si="62"/>
        <v>0</v>
      </c>
      <c r="AI273" s="44" t="str">
        <f t="shared" si="63"/>
        <v>I</v>
      </c>
      <c r="AJ273" s="41" t="s">
        <v>1080</v>
      </c>
      <c r="AK273" s="43" t="s">
        <v>1086</v>
      </c>
      <c r="AL273" s="43" t="s">
        <v>695</v>
      </c>
      <c r="AM273" s="43" t="s">
        <v>1087</v>
      </c>
      <c r="AN273" s="43" t="s">
        <v>73</v>
      </c>
      <c r="AO273" s="25">
        <f t="shared" ca="1" si="64"/>
        <v>1</v>
      </c>
      <c r="AP273" s="1">
        <f t="shared" si="65"/>
        <v>1</v>
      </c>
      <c r="AQ273" s="1">
        <f t="shared" si="66"/>
        <v>1</v>
      </c>
      <c r="AR273" s="1">
        <f t="shared" si="67"/>
        <v>1</v>
      </c>
      <c r="AS273" s="17">
        <f t="shared" si="68"/>
        <v>1</v>
      </c>
    </row>
    <row r="274" spans="1:45">
      <c r="A274" t="str">
        <f>'Model output'!A273</f>
        <v>TCGA-J8-A3O1</v>
      </c>
      <c r="B274" s="35">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6.5 cm</v>
      </c>
      <c r="L274" s="8" t="str">
        <f t="shared" si="69"/>
        <v>6.5cm</v>
      </c>
      <c r="M274" cm="1">
        <f t="array" ref="M274">IF(L274="","",IF(ISNUMBER(SEARCH("cm",L274)),MAX(VALUE(SUBSTITUTE(_xlfn.FILTERXML("&lt;t&gt;&lt;s&gt;"&amp;SUBSTITUTE(L274,",","&lt;/s&gt;&lt;s&gt;")&amp;"&lt;/s&gt;&lt;/t&gt;","//s"),"cm",""))),MAX(VALUE(SUBSTITUTE(_xlfn.FILTERXML("&lt;t&gt;&lt;s&gt;"&amp;SUBSTITUTE(L274,",","&lt;/s&gt;&lt;s&gt;")&amp;"&lt;/s&gt;&lt;/t&gt;","//s"),"mm","")))/10))</f>
        <v>6.5</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AND(ISNUMBER(SEARCH("Uninvolved",'Model output'!V273)),NOT(ISNUMBER(SEARCH("margins involved",'Model output'!V273)))), ISNUMBER(SEARCH("None",'Model output'!V273)), ISNUMBER(SEARCH("Free",'Model output'!V273)), ISNUMBER(SEARCH("1 mm",'Model output'!V273)), ISNUMBER(SEARCH("0.1 CM",'Model output'!V273)), ISNUMBER(SEARCH("less than 0.2 mm",'Model output'!V273)), ISNUMBER(SEARCH("less than 0.5 mm",'Model output'!V273)), ISNUMBER(SEARCH("less than 1.0 mm",'Model output'!V273)), ISNUMBER(SEARCH("noted very close",'Model output'!V273)), ISNUMBER(SEARCH("abut",'Model output'!V273)), ISNUMBER(SEARCH("not mentioned",'Model output'!V273)), ISNUMBER(SEARCH("Cannot be assessed",'Model output'!V273)), ISNUMBER(SEARCH("Lymphocyte invasion - present",'Model output'!V273))), "negative", "positive")</f>
        <v>negative</v>
      </c>
      <c r="AE274" s="37" t="str" cm="1">
        <f t="array" ref="AE274">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high</v>
      </c>
      <c r="AF274" s="38" t="str">
        <f t="shared" si="60"/>
        <v>3a</v>
      </c>
      <c r="AG274" s="38" t="str">
        <f t="shared" si="61"/>
        <v>1b</v>
      </c>
      <c r="AH274" s="38" t="str">
        <f t="shared" si="62"/>
        <v>0</v>
      </c>
      <c r="AI274" s="44" t="str">
        <f t="shared" si="63"/>
        <v>I</v>
      </c>
      <c r="AJ274" s="41" t="s">
        <v>1080</v>
      </c>
      <c r="AK274" s="43" t="s">
        <v>1088</v>
      </c>
      <c r="AL274" s="43" t="s">
        <v>1083</v>
      </c>
      <c r="AM274" s="43" t="s">
        <v>1087</v>
      </c>
      <c r="AN274" s="43" t="s">
        <v>73</v>
      </c>
      <c r="AO274" s="25">
        <f t="shared" si="64"/>
        <v>0</v>
      </c>
      <c r="AP274" s="1">
        <f t="shared" si="65"/>
        <v>1</v>
      </c>
      <c r="AQ274" s="1">
        <f t="shared" si="66"/>
        <v>1</v>
      </c>
      <c r="AR274" s="1">
        <f t="shared" si="67"/>
        <v>1</v>
      </c>
      <c r="AS274" s="17">
        <f t="shared" si="68"/>
        <v>1</v>
      </c>
    </row>
    <row r="275" spans="1:45">
      <c r="A275" t="str">
        <f>'Model output'!A274</f>
        <v>TCGA-J8-A3O2</v>
      </c>
      <c r="B275" s="35">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0</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9"/>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AND(ISNUMBER(SEARCH("Uninvolved",'Model output'!V274)),NOT(ISNUMBER(SEARCH("margins involved",'Model output'!V274)))), ISNUMBER(SEARCH("None",'Model output'!V274)), ISNUMBER(SEARCH("Free",'Model output'!V274)), ISNUMBER(SEARCH("1 mm",'Model output'!V274)), ISNUMBER(SEARCH("0.1 CM",'Model output'!V274)), ISNUMBER(SEARCH("less than 0.2 mm",'Model output'!V274)), ISNUMBER(SEARCH("less than 0.5 mm",'Model output'!V274)), ISNUMBER(SEARCH("less than 1.0 mm",'Model output'!V274)), ISNUMBER(SEARCH("noted very close",'Model output'!V274)), ISNUMBER(SEARCH("abut",'Model output'!V274)), ISNUMBER(SEARCH("not mentioned",'Model output'!V274)), ISNUMBER(SEARCH("Cannot be assessed",'Model output'!V274)), ISNUMBER(SEARCH("Lymphocyte invasion - present",'Model output'!V274))), "negative", "positive")</f>
        <v>positive</v>
      </c>
      <c r="AE275" s="37"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8" t="str">
        <f t="shared" si="60"/>
        <v>2</v>
      </c>
      <c r="AG275" s="38" t="str">
        <f t="shared" si="61"/>
        <v>1b</v>
      </c>
      <c r="AH275" s="38" t="str">
        <f t="shared" si="62"/>
        <v>0</v>
      </c>
      <c r="AI275" s="44" t="str">
        <f t="shared" si="63"/>
        <v>I</v>
      </c>
      <c r="AJ275" s="41" t="s">
        <v>1078</v>
      </c>
      <c r="AK275" s="43" t="s">
        <v>1086</v>
      </c>
      <c r="AL275" s="43" t="s">
        <v>1083</v>
      </c>
      <c r="AM275" s="43" t="s">
        <v>1087</v>
      </c>
      <c r="AN275" s="43" t="s">
        <v>73</v>
      </c>
      <c r="AO275" s="25">
        <f t="shared" si="64"/>
        <v>1</v>
      </c>
      <c r="AP275" s="1">
        <f t="shared" si="65"/>
        <v>1</v>
      </c>
      <c r="AQ275" s="1">
        <f t="shared" si="66"/>
        <v>1</v>
      </c>
      <c r="AR275" s="1">
        <f t="shared" si="67"/>
        <v>1</v>
      </c>
      <c r="AS275" s="17">
        <f t="shared" si="68"/>
        <v>1</v>
      </c>
    </row>
    <row r="276" spans="1:45">
      <c r="A276" t="str">
        <f>'Model output'!A275</f>
        <v>TCGA-J8-A3YE</v>
      </c>
      <c r="B276" s="35">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9"/>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positive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9"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'Model output'!V275="No", AND(ISERROR(SEARCH("Positive",'Model output'!V275)), ISNUMBER(SEARCH("Negative",'Model output'!V275))), AND(ISNUMBER(SEARCH("Uninvolved",'Model output'!V275)),NOT(ISNUMBER(SEARCH("margins involved",'Model output'!V275)))), ISNUMBER(SEARCH("None",'Model output'!V275)), ISNUMBER(SEARCH("Free",'Model output'!V275)), ISNUMBER(SEARCH("1 mm",'Model output'!V275)), ISNUMBER(SEARCH("0.1 CM",'Model output'!V275)), ISNUMBER(SEARCH("less than 0.2 mm",'Model output'!V275)), ISNUMBER(SEARCH("less than 0.5 mm",'Model output'!V275)), ISNUMBER(SEARCH("less than 1.0 mm",'Model output'!V275)), ISNUMBER(SEARCH("noted very close",'Model output'!V275)), ISNUMBER(SEARCH("abut",'Model output'!V275)), ISNUMBER(SEARCH("not mentioned",'Model output'!V275)), ISNUMBER(SEARCH("Cannot be assessed",'Model output'!V275)), ISNUMBER(SEARCH("Lymphocyte invasion - present",'Model output'!V275))), "negative", "positive")</f>
        <v>negative</v>
      </c>
      <c r="AE276" s="37"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8" t="str">
        <f t="shared" si="60"/>
        <v>2</v>
      </c>
      <c r="AG276" s="38" t="str">
        <f t="shared" si="61"/>
        <v>1a</v>
      </c>
      <c r="AH276" s="38" t="str">
        <f t="shared" si="62"/>
        <v>0</v>
      </c>
      <c r="AI276" s="44" t="str">
        <f t="shared" si="63"/>
        <v>I</v>
      </c>
      <c r="AJ276" s="41" t="s">
        <v>1078</v>
      </c>
      <c r="AK276" s="43" t="s">
        <v>1082</v>
      </c>
      <c r="AL276" s="43" t="s">
        <v>695</v>
      </c>
      <c r="AM276" s="43" t="s">
        <v>1087</v>
      </c>
      <c r="AN276" s="43" t="s">
        <v>73</v>
      </c>
      <c r="AO276" s="25">
        <f t="shared" ca="1" si="64"/>
        <v>0</v>
      </c>
      <c r="AP276" s="1">
        <f t="shared" si="65"/>
        <v>0</v>
      </c>
      <c r="AQ276" s="1">
        <f t="shared" si="66"/>
        <v>1</v>
      </c>
      <c r="AR276" s="1">
        <f t="shared" si="67"/>
        <v>1</v>
      </c>
      <c r="AS276" s="17">
        <f t="shared" si="68"/>
        <v>1</v>
      </c>
    </row>
    <row r="277" spans="1:45">
      <c r="A277" t="str">
        <f>'Model output'!A276</f>
        <v>TCGA-J8-A3YH</v>
      </c>
      <c r="B277" s="35">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2.0 cm</v>
      </c>
      <c r="L277" s="8" t="str">
        <f t="shared" si="69"/>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AND(ISNUMBER(SEARCH("Uninvolved",'Model output'!V276)),NOT(ISNUMBER(SEARCH("margins involved",'Model output'!V276)))), ISNUMBER(SEARCH("None",'Model output'!V276)), ISNUMBER(SEARCH("Free",'Model output'!V276)), ISNUMBER(SEARCH("1 mm",'Model output'!V276)), ISNUMBER(SEARCH("0.1 CM",'Model output'!V276)), ISNUMBER(SEARCH("less than 0.2 mm",'Model output'!V276)), ISNUMBER(SEARCH("less than 0.5 mm",'Model output'!V276)), ISNUMBER(SEARCH("less than 1.0 mm",'Model output'!V276)), ISNUMBER(SEARCH("noted very close",'Model output'!V276)), ISNUMBER(SEARCH("abut",'Model output'!V276)), ISNUMBER(SEARCH("not mentioned",'Model output'!V276)), ISNUMBER(SEARCH("Cannot be assessed",'Model output'!V276)), ISNUMBER(SEARCH("Lymphocyte invasion - present",'Model output'!V276))), "negative", "positive")</f>
        <v>negative</v>
      </c>
      <c r="AE277" s="37"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8" t="str">
        <f t="shared" si="60"/>
        <v>3a</v>
      </c>
      <c r="AG277" s="38" t="str">
        <f t="shared" si="61"/>
        <v>1b</v>
      </c>
      <c r="AH277" s="38" t="str">
        <f t="shared" si="62"/>
        <v>0</v>
      </c>
      <c r="AI277" s="44" t="str">
        <f t="shared" si="63"/>
        <v>I</v>
      </c>
      <c r="AJ277" s="41" t="s">
        <v>1080</v>
      </c>
      <c r="AK277" s="43" t="s">
        <v>1088</v>
      </c>
      <c r="AL277" s="43" t="s">
        <v>1083</v>
      </c>
      <c r="AM277" s="43" t="s">
        <v>1087</v>
      </c>
      <c r="AN277" s="43" t="s">
        <v>73</v>
      </c>
      <c r="AO277" s="25">
        <f t="shared" ca="1" si="64"/>
        <v>1</v>
      </c>
      <c r="AP277" s="1">
        <f t="shared" si="65"/>
        <v>1</v>
      </c>
      <c r="AQ277" s="1">
        <f t="shared" si="66"/>
        <v>1</v>
      </c>
      <c r="AR277" s="1">
        <f t="shared" si="67"/>
        <v>1</v>
      </c>
      <c r="AS277" s="17">
        <f t="shared" si="68"/>
        <v>1</v>
      </c>
    </row>
    <row r="278" spans="1:45">
      <c r="A278" t="str">
        <f>'Model output'!A277</f>
        <v>TCGA-KS-A4I1</v>
      </c>
      <c r="B278" s="35">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9"/>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 Thyroid Carcinoma</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Yes</v>
      </c>
      <c r="AB278" t="str">
        <f>IF(AA278&lt;&gt;"Yes","",IF(OR('Model output'!U277="",ISNUMBER(SEARCH("Not identified",'Model output'!U277))),"",'Model output'!U277))</f>
        <v/>
      </c>
      <c r="AC278" s="1" t="str">
        <f>IF(OR('Model output'!V277="", 'Model output'!V277="No", AND(ISERROR(SEARCH("Positive",'Model output'!V277)), ISNUMBER(SEARCH("Negative",'Model output'!V277))), AND(ISNUMBER(SEARCH("Uninvolved",'Model output'!V277)),NOT(ISNUMBER(SEARCH("margins involved",'Model output'!V277)))), ISNUMBER(SEARCH("None",'Model output'!V277)), ISNUMBER(SEARCH("Free",'Model output'!V277)), ISNUMBER(SEARCH("1 mm",'Model output'!V277)), ISNUMBER(SEARCH("0.1 CM",'Model output'!V277)), ISNUMBER(SEARCH("less than 0.2 mm",'Model output'!V277)), ISNUMBER(SEARCH("less than 0.5 mm",'Model output'!V277)), ISNUMBER(SEARCH("less than 1.0 mm",'Model output'!V277)), ISNUMBER(SEARCH("noted very close",'Model output'!V277)), ISNUMBER(SEARCH("abut",'Model output'!V277)), ISNUMBER(SEARCH("not mentioned",'Model output'!V277)), ISNUMBER(SEARCH("Cannot be assessed",'Model output'!V277)), ISNUMBER(SEARCH("Lymphocyte invasion - present",'Model output'!V277))), "negative", "positive")</f>
        <v>positive</v>
      </c>
      <c r="AE278" s="37"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8" t="str">
        <f t="shared" si="60"/>
        <v>2</v>
      </c>
      <c r="AG278" s="38" t="str">
        <f t="shared" si="61"/>
        <v>0</v>
      </c>
      <c r="AH278" s="38" t="str">
        <f t="shared" si="62"/>
        <v>0</v>
      </c>
      <c r="AI278" s="44" t="str">
        <f t="shared" si="63"/>
        <v>I</v>
      </c>
      <c r="AJ278" s="41" t="s">
        <v>1078</v>
      </c>
      <c r="AK278" s="43" t="s">
        <v>1086</v>
      </c>
      <c r="AL278" s="43" t="s">
        <v>1084</v>
      </c>
      <c r="AM278" s="43" t="s">
        <v>1087</v>
      </c>
      <c r="AN278" s="43" t="s">
        <v>73</v>
      </c>
      <c r="AO278" s="25">
        <f t="shared" si="64"/>
        <v>1</v>
      </c>
      <c r="AP278" s="1">
        <f t="shared" si="65"/>
        <v>1</v>
      </c>
      <c r="AQ278" s="1">
        <f t="shared" si="66"/>
        <v>1</v>
      </c>
      <c r="AR278" s="1">
        <f t="shared" si="67"/>
        <v>1</v>
      </c>
      <c r="AS278" s="17">
        <f t="shared" si="68"/>
        <v>1</v>
      </c>
    </row>
    <row r="279" spans="1:45">
      <c r="A279" t="str">
        <f>'Model output'!A278</f>
        <v>TCGA-KS-A4I3</v>
      </c>
      <c r="B279" s="35">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0</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
      </c>
      <c r="L279" s="8" t="str">
        <f t="shared" si="69"/>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 Thyroid Carcinoma</v>
      </c>
      <c r="O279" t="str">
        <f>IF('Model output'!M278="","",'Model output'!M278)</f>
        <v>Classical type</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No</v>
      </c>
      <c r="AB279" t="str">
        <f>IF(AA279&lt;&gt;"Yes","",IF(OR('Model output'!U278="",ISNUMBER(SEARCH("Not identified",'Model output'!U278))),"",'Model output'!U278))</f>
        <v/>
      </c>
      <c r="AC279" s="1" t="str">
        <f>IF(OR('Model output'!V278="", 'Model output'!V278="No", AND(ISERROR(SEARCH("Positive",'Model output'!V278)), ISNUMBER(SEARCH("Negative",'Model output'!V278))), AND(ISNUMBER(SEARCH("Uninvolved",'Model output'!V278)),NOT(ISNUMBER(SEARCH("margins involved",'Model output'!V278)))), ISNUMBER(SEARCH("None",'Model output'!V278)), ISNUMBER(SEARCH("Free",'Model output'!V278)), ISNUMBER(SEARCH("1 mm",'Model output'!V278)), ISNUMBER(SEARCH("0.1 CM",'Model output'!V278)), ISNUMBER(SEARCH("less than 0.2 mm",'Model output'!V278)), ISNUMBER(SEARCH("less than 0.5 mm",'Model output'!V278)), ISNUMBER(SEARCH("less than 1.0 mm",'Model output'!V278)), ISNUMBER(SEARCH("noted very close",'Model output'!V278)), ISNUMBER(SEARCH("abut",'Model output'!V278)), ISNUMBER(SEARCH("not mentioned",'Model output'!V278)), ISNUMBER(SEARCH("Cannot be assessed",'Model output'!V278)), ISNUMBER(SEARCH("Lymphocyte invasion - present",'Model output'!V278))), "negative", "positive")</f>
        <v>positive</v>
      </c>
      <c r="AE279" s="37"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8" t="str">
        <f t="shared" si="60"/>
        <v>1b</v>
      </c>
      <c r="AG279" s="38" t="str">
        <f t="shared" si="61"/>
        <v>1a</v>
      </c>
      <c r="AH279" s="38" t="str">
        <f t="shared" si="62"/>
        <v>0</v>
      </c>
      <c r="AI279" s="44" t="str">
        <f t="shared" si="63"/>
        <v>I</v>
      </c>
      <c r="AJ279" s="41" t="s">
        <v>1078</v>
      </c>
      <c r="AK279" s="43" t="s">
        <v>1082</v>
      </c>
      <c r="AL279" s="43" t="s">
        <v>695</v>
      </c>
      <c r="AM279" s="43" t="s">
        <v>1087</v>
      </c>
      <c r="AN279" s="43" t="s">
        <v>73</v>
      </c>
      <c r="AO279" s="25">
        <f t="shared" si="64"/>
        <v>1</v>
      </c>
      <c r="AP279" s="1">
        <f t="shared" si="65"/>
        <v>0</v>
      </c>
      <c r="AQ279" s="1">
        <f t="shared" si="66"/>
        <v>1</v>
      </c>
      <c r="AR279" s="1">
        <f t="shared" si="67"/>
        <v>1</v>
      </c>
      <c r="AS279" s="17">
        <f t="shared" si="68"/>
        <v>1</v>
      </c>
    </row>
    <row r="280" spans="1:45">
      <c r="A280" t="str">
        <f>'Model output'!A279</f>
        <v>TCGA-KS-A4I5</v>
      </c>
      <c r="B280" s="35">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9"/>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 Thyroid Carcinoma</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No</v>
      </c>
      <c r="AB280" t="str">
        <f>IF(AA280&lt;&gt;"Yes","",IF(OR('Model output'!U279="",ISNUMBER(SEARCH("Not identified",'Model output'!U279))),"",'Model output'!U279))</f>
        <v/>
      </c>
      <c r="AC280" s="1" t="str">
        <f>IF(OR('Model output'!V279="", 'Model output'!V279="No", AND(ISERROR(SEARCH("Positive",'Model output'!V279)), ISNUMBER(SEARCH("Negative",'Model output'!V279))), AND(ISNUMBER(SEARCH("Uninvolved",'Model output'!V279)),NOT(ISNUMBER(SEARCH("margins involved",'Model output'!V279)))), ISNUMBER(SEARCH("None",'Model output'!V279)), ISNUMBER(SEARCH("Free",'Model output'!V279)), ISNUMBER(SEARCH("1 mm",'Model output'!V279)), ISNUMBER(SEARCH("0.1 CM",'Model output'!V279)), ISNUMBER(SEARCH("less than 0.2 mm",'Model output'!V279)), ISNUMBER(SEARCH("less than 0.5 mm",'Model output'!V279)), ISNUMBER(SEARCH("less than 1.0 mm",'Model output'!V279)), ISNUMBER(SEARCH("noted very close",'Model output'!V279)), ISNUMBER(SEARCH("abut",'Model output'!V279)), ISNUMBER(SEARCH("not mentioned",'Model output'!V279)), ISNUMBER(SEARCH("Cannot be assessed",'Model output'!V279)), ISNUMBER(SEARCH("Lymphocyte invasion - present",'Model output'!V279))), "negative", "positive")</f>
        <v>negative</v>
      </c>
      <c r="AE280" s="37"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8" t="str">
        <f t="shared" si="60"/>
        <v>1b</v>
      </c>
      <c r="AG280" s="38" t="str">
        <f t="shared" si="61"/>
        <v>0</v>
      </c>
      <c r="AH280" s="38" t="str">
        <f t="shared" si="62"/>
        <v>0</v>
      </c>
      <c r="AI280" s="44" t="str">
        <f t="shared" si="63"/>
        <v>I</v>
      </c>
      <c r="AJ280" s="41" t="s">
        <v>1079</v>
      </c>
      <c r="AK280" s="43" t="s">
        <v>1083</v>
      </c>
      <c r="AL280" s="43" t="s">
        <v>1084</v>
      </c>
      <c r="AM280" s="43" t="s">
        <v>1087</v>
      </c>
      <c r="AN280" s="43" t="s">
        <v>73</v>
      </c>
      <c r="AO280" s="25">
        <f t="shared" ca="1" si="64"/>
        <v>1</v>
      </c>
      <c r="AP280" s="1">
        <f t="shared" si="65"/>
        <v>1</v>
      </c>
      <c r="AQ280" s="1">
        <f t="shared" si="66"/>
        <v>1</v>
      </c>
      <c r="AR280" s="1">
        <f t="shared" si="67"/>
        <v>1</v>
      </c>
      <c r="AS280" s="17">
        <f t="shared" si="68"/>
        <v>1</v>
      </c>
    </row>
    <row r="281" spans="1:45">
      <c r="A281" t="str">
        <f>'Model output'!A280</f>
        <v>TCGA-KS-A4I7</v>
      </c>
      <c r="B281" s="35">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7"/>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central</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2.2 cm</v>
      </c>
      <c r="L281" s="8" t="str">
        <f t="shared" si="69"/>
        <v>2.2cm</v>
      </c>
      <c r="M281" cm="1">
        <f t="array" ref="M281">IF(L281="","",IF(ISNUMBER(SEARCH("cm",L281)),MAX(VALUE(SUBSTITUTE(_xlfn.FILTERXML("&lt;t&gt;&lt;s&gt;"&amp;SUBSTITUTE(L281,",","&lt;/s&gt;&lt;s&gt;")&amp;"&lt;/s&gt;&lt;/t&gt;","//s"),"cm",""))),MAX(VALUE(SUBSTITUTE(_xlfn.FILTERXML("&lt;t&gt;&lt;s&gt;"&amp;SUBSTITUTE(L281,",","&lt;/s&gt;&lt;s&gt;")&amp;"&lt;/s&gt;&lt;/t&gt;","//s"),"mm","")))/10))</f>
        <v>2.2000000000000002</v>
      </c>
      <c r="N281" t="str">
        <f>IF('Model output'!L280="","",'Model output'!L280)</f>
        <v>Papillary Thyroid Carcinoma</v>
      </c>
      <c r="O281" t="str">
        <f>IF('Model output'!M280="","",'Model output'!M280)</f>
        <v>Intracystic papillary thyroid carcinoma</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Not mentioned</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No</v>
      </c>
      <c r="AB281" t="str">
        <f>IF(AA281&lt;&gt;"Yes","",IF(OR('Model output'!U280="",ISNUMBER(SEARCH("Not identified",'Model output'!U280))),"",'Model output'!U280))</f>
        <v/>
      </c>
      <c r="AC281" s="1" t="str">
        <f>IF(OR('Model output'!V280="", 'Model output'!V280="No", AND(ISERROR(SEARCH("Positive",'Model output'!V280)), ISNUMBER(SEARCH("Negative",'Model output'!V280))), AND(ISNUMBER(SEARCH("Uninvolved",'Model output'!V280)),NOT(ISNUMBER(SEARCH("margins involved",'Model output'!V280)))), ISNUMBER(SEARCH("None",'Model output'!V280)), ISNUMBER(SEARCH("Free",'Model output'!V280)), ISNUMBER(SEARCH("1 mm",'Model output'!V280)), ISNUMBER(SEARCH("0.1 CM",'Model output'!V280)), ISNUMBER(SEARCH("less than 0.2 mm",'Model output'!V280)), ISNUMBER(SEARCH("less than 0.5 mm",'Model output'!V280)), ISNUMBER(SEARCH("less than 1.0 mm",'Model output'!V280)), ISNUMBER(SEARCH("noted very close",'Model output'!V280)), ISNUMBER(SEARCH("abut",'Model output'!V280)), ISNUMBER(SEARCH("not mentioned",'Model output'!V280)), ISNUMBER(SEARCH("Cannot be assessed",'Model output'!V280)), ISNUMBER(SEARCH("Lymphocyte invasion - present",'Model output'!V280))), "negative", "positive")</f>
        <v>negative</v>
      </c>
      <c r="AE281" s="37"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8" t="str">
        <f t="shared" si="60"/>
        <v>1b</v>
      </c>
      <c r="AG281" s="38" t="str">
        <f t="shared" si="61"/>
        <v>1a</v>
      </c>
      <c r="AH281" s="38" t="str">
        <f t="shared" si="62"/>
        <v>0</v>
      </c>
      <c r="AI281" s="44" t="str">
        <f t="shared" si="63"/>
        <v>II</v>
      </c>
      <c r="AJ281" s="41" t="s">
        <v>1079</v>
      </c>
      <c r="AK281" s="43" t="s">
        <v>1083</v>
      </c>
      <c r="AL281" s="43" t="s">
        <v>1084</v>
      </c>
      <c r="AM281" s="43" t="s">
        <v>1087</v>
      </c>
      <c r="AN281" s="43" t="s">
        <v>73</v>
      </c>
      <c r="AO281" s="25">
        <f t="shared" ca="1" si="64"/>
        <v>1</v>
      </c>
      <c r="AP281" s="1">
        <f t="shared" si="65"/>
        <v>1</v>
      </c>
      <c r="AQ281" s="1">
        <f t="shared" si="66"/>
        <v>0</v>
      </c>
      <c r="AR281" s="1">
        <f t="shared" si="67"/>
        <v>1</v>
      </c>
      <c r="AS281" s="17">
        <f t="shared" si="68"/>
        <v>0</v>
      </c>
    </row>
    <row r="282" spans="1:45">
      <c r="A282" t="str">
        <f>'Model output'!A281</f>
        <v>TCGA-KS-A4IC</v>
      </c>
      <c r="B282" s="35">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
      </c>
      <c r="L282" s="8" t="str">
        <f t="shared" si="69"/>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 Thyroid Carcinoma</v>
      </c>
      <c r="O282" t="str">
        <f>IF('Model output'!M281="","",'Model output'!M281)</f>
        <v>Not mentioned in the provided clinical note</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Not mentioned in the provided clinical note</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Yes</v>
      </c>
      <c r="AB282" t="str">
        <f>IF(AA282&lt;&gt;"Yes","",IF(OR('Model output'!U281="",ISNUMBER(SEARCH("Not identified",'Model output'!U281))),"",'Model output'!U281))</f>
        <v>Not mentioned in the provided clinical note</v>
      </c>
      <c r="AC282" s="1" t="str">
        <f>IF(OR('Model output'!V281="", 'Model output'!V281="No", AND(ISERROR(SEARCH("Positive",'Model output'!V281)), ISNUMBER(SEARCH("Negative",'Model output'!V281))), AND(ISNUMBER(SEARCH("Uninvolved",'Model output'!V281)),NOT(ISNUMBER(SEARCH("margins involved",'Model output'!V281)))), ISNUMBER(SEARCH("None",'Model output'!V281)), ISNUMBER(SEARCH("Free",'Model output'!V281)), ISNUMBER(SEARCH("1 mm",'Model output'!V281)), ISNUMBER(SEARCH("0.1 CM",'Model output'!V281)), ISNUMBER(SEARCH("less than 0.2 mm",'Model output'!V281)), ISNUMBER(SEARCH("less than 0.5 mm",'Model output'!V281)), ISNUMBER(SEARCH("less than 1.0 mm",'Model output'!V281)), ISNUMBER(SEARCH("noted very close",'Model output'!V281)), ISNUMBER(SEARCH("abut",'Model output'!V281)), ISNUMBER(SEARCH("not mentioned",'Model output'!V281)), ISNUMBER(SEARCH("Cannot be assessed",'Model output'!V281)), ISNUMBER(SEARCH("Lymphocyte invasion - present",'Model output'!V281))), "negative", "positive")</f>
        <v>negative</v>
      </c>
      <c r="AE282" s="37"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8" t="str">
        <f t="shared" si="60"/>
        <v>1b</v>
      </c>
      <c r="AG282" s="38" t="str">
        <f t="shared" si="61"/>
        <v>1a</v>
      </c>
      <c r="AH282" s="38" t="str">
        <f t="shared" si="62"/>
        <v>0</v>
      </c>
      <c r="AI282" s="44" t="str">
        <f t="shared" si="63"/>
        <v>I</v>
      </c>
      <c r="AJ282" s="41" t="s">
        <v>1079</v>
      </c>
      <c r="AK282" s="43" t="s">
        <v>1083</v>
      </c>
      <c r="AL282" s="43" t="s">
        <v>695</v>
      </c>
      <c r="AM282" s="43" t="s">
        <v>1087</v>
      </c>
      <c r="AN282" s="43" t="s">
        <v>73</v>
      </c>
      <c r="AO282" s="25">
        <f t="shared" ca="1" si="64"/>
        <v>1</v>
      </c>
      <c r="AP282" s="1">
        <f t="shared" si="65"/>
        <v>1</v>
      </c>
      <c r="AQ282" s="1">
        <f t="shared" si="66"/>
        <v>1</v>
      </c>
      <c r="AR282" s="1">
        <f t="shared" si="67"/>
        <v>1</v>
      </c>
      <c r="AS282" s="17">
        <f t="shared" si="68"/>
        <v>1</v>
      </c>
    </row>
    <row r="283" spans="1:45">
      <c r="A283" t="str">
        <f>'Model output'!A282</f>
        <v>TCGA-KS-A4ID</v>
      </c>
      <c r="B283" s="35">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9"/>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No</v>
      </c>
      <c r="AB283" t="str">
        <f>IF(AA283&lt;&gt;"Yes","",IF(OR('Model output'!U282="",ISNUMBER(SEARCH("Not identified",'Model output'!U282))),"",'Model output'!U282))</f>
        <v/>
      </c>
      <c r="AC283" s="1" t="str">
        <f>IF(OR('Model output'!V282="", 'Model output'!V282="No", AND(ISERROR(SEARCH("Positive",'Model output'!V282)), ISNUMBER(SEARCH("Negative",'Model output'!V282))), AND(ISNUMBER(SEARCH("Uninvolved",'Model output'!V282)),NOT(ISNUMBER(SEARCH("margins involved",'Model output'!V282)))), ISNUMBER(SEARCH("None",'Model output'!V282)), ISNUMBER(SEARCH("Free",'Model output'!V282)), ISNUMBER(SEARCH("1 mm",'Model output'!V282)), ISNUMBER(SEARCH("0.1 CM",'Model output'!V282)), ISNUMBER(SEARCH("less than 0.2 mm",'Model output'!V282)), ISNUMBER(SEARCH("less than 0.5 mm",'Model output'!V282)), ISNUMBER(SEARCH("less than 1.0 mm",'Model output'!V282)), ISNUMBER(SEARCH("noted very close",'Model output'!V282)), ISNUMBER(SEARCH("abut",'Model output'!V282)), ISNUMBER(SEARCH("not mentioned",'Model output'!V282)), ISNUMBER(SEARCH("Cannot be assessed",'Model output'!V282)), ISNUMBER(SEARCH("Lymphocyte invasion - present",'Model output'!V282))), "negative", "positive")</f>
        <v>negative</v>
      </c>
      <c r="AE283" s="37"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8" t="str">
        <f t="shared" si="60"/>
        <v>1b</v>
      </c>
      <c r="AG283" s="38" t="str">
        <f t="shared" si="61"/>
        <v>0</v>
      </c>
      <c r="AH283" s="38" t="str">
        <f t="shared" si="62"/>
        <v>0</v>
      </c>
      <c r="AI283" s="44" t="str">
        <f t="shared" si="63"/>
        <v>I</v>
      </c>
      <c r="AJ283" s="41" t="s">
        <v>1079</v>
      </c>
      <c r="AK283" s="43" t="s">
        <v>1083</v>
      </c>
      <c r="AL283" s="43" t="s">
        <v>1084</v>
      </c>
      <c r="AM283" s="43" t="s">
        <v>1087</v>
      </c>
      <c r="AN283" s="43" t="s">
        <v>73</v>
      </c>
      <c r="AO283" s="25">
        <f t="shared" ca="1" si="64"/>
        <v>1</v>
      </c>
      <c r="AP283" s="1">
        <f t="shared" si="65"/>
        <v>1</v>
      </c>
      <c r="AQ283" s="1">
        <f t="shared" si="66"/>
        <v>1</v>
      </c>
      <c r="AR283" s="1">
        <f t="shared" si="67"/>
        <v>1</v>
      </c>
      <c r="AS283" s="17">
        <f t="shared" si="68"/>
        <v>1</v>
      </c>
    </row>
    <row r="284" spans="1:45">
      <c r="A284" t="str">
        <f>'Model output'!A283</f>
        <v>TCGA-L6-A4EP</v>
      </c>
      <c r="B284" s="35">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9"/>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No</v>
      </c>
      <c r="AB284" t="str">
        <f>IF(AA284&lt;&gt;"Yes","",IF(OR('Model output'!U283="",ISNUMBER(SEARCH("Not identified",'Model output'!U283))),"",'Model output'!U283))</f>
        <v/>
      </c>
      <c r="AC284" s="1" t="str">
        <f>IF(OR('Model output'!V283="", 'Model output'!V283="No", AND(ISERROR(SEARCH("Positive",'Model output'!V283)), ISNUMBER(SEARCH("Negative",'Model output'!V283))), AND(ISNUMBER(SEARCH("Uninvolved",'Model output'!V283)),NOT(ISNUMBER(SEARCH("margins involved",'Model output'!V283)))), ISNUMBER(SEARCH("None",'Model output'!V283)), ISNUMBER(SEARCH("Free",'Model output'!V283)), ISNUMBER(SEARCH("1 mm",'Model output'!V283)), ISNUMBER(SEARCH("0.1 CM",'Model output'!V283)), ISNUMBER(SEARCH("less than 0.2 mm",'Model output'!V283)), ISNUMBER(SEARCH("less than 0.5 mm",'Model output'!V283)), ISNUMBER(SEARCH("less than 1.0 mm",'Model output'!V283)), ISNUMBER(SEARCH("noted very close",'Model output'!V283)), ISNUMBER(SEARCH("abut",'Model output'!V283)), ISNUMBER(SEARCH("not mentioned",'Model output'!V283)), ISNUMBER(SEARCH("Cannot be assessed",'Model output'!V283)), ISNUMBER(SEARCH("Lymphocyte invasion - present",'Model output'!V283))), "negative", "positive")</f>
        <v>negative</v>
      </c>
      <c r="AE284" s="37"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8" t="str">
        <f t="shared" si="60"/>
        <v>2</v>
      </c>
      <c r="AG284" s="38" t="str">
        <f t="shared" si="61"/>
        <v>0</v>
      </c>
      <c r="AH284" s="38" t="str">
        <f t="shared" si="62"/>
        <v>0</v>
      </c>
      <c r="AI284" s="44" t="str">
        <f t="shared" si="63"/>
        <v>I</v>
      </c>
      <c r="AJ284" s="41" t="s">
        <v>1079</v>
      </c>
      <c r="AK284" s="43" t="s">
        <v>1086</v>
      </c>
      <c r="AL284" s="43" t="s">
        <v>1084</v>
      </c>
      <c r="AM284" s="43" t="s">
        <v>1087</v>
      </c>
      <c r="AN284" s="43" t="s">
        <v>73</v>
      </c>
      <c r="AO284" s="25">
        <f t="shared" ca="1" si="64"/>
        <v>1</v>
      </c>
      <c r="AP284" s="1">
        <f t="shared" si="65"/>
        <v>1</v>
      </c>
      <c r="AQ284" s="1">
        <f t="shared" si="66"/>
        <v>1</v>
      </c>
      <c r="AR284" s="1">
        <f t="shared" si="67"/>
        <v>1</v>
      </c>
      <c r="AS284" s="17">
        <f t="shared" si="68"/>
        <v>1</v>
      </c>
    </row>
    <row r="285" spans="1:45">
      <c r="A285" t="str">
        <f>'Model output'!A284</f>
        <v>TCGA-L6-A4EQ</v>
      </c>
      <c r="B285" s="35">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69"/>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 thyroid carcinoma, conventional type</v>
      </c>
      <c r="O285" t="str">
        <f>IF('Model output'!M284="","",'Model output'!M284)</f>
        <v/>
      </c>
      <c r="P285" t="str">
        <f>IF('Model output'!N284="","",'Model output'!N284)</f>
        <v>3.5cm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No</v>
      </c>
      <c r="AB285" t="str">
        <f>IF(AA285&lt;&gt;"Yes","",IF(OR('Model output'!U284="",ISNUMBER(SEARCH("Not identified",'Model output'!U284))),"",'Model output'!U284))</f>
        <v/>
      </c>
      <c r="AC285" s="1" t="str">
        <f>IF(OR('Model output'!V284="", 'Model output'!V284="No", AND(ISERROR(SEARCH("Positive",'Model output'!V284)), ISNUMBER(SEARCH("Negative",'Model output'!V284))), AND(ISNUMBER(SEARCH("Uninvolved",'Model output'!V284)),NOT(ISNUMBER(SEARCH("margins involved",'Model output'!V284)))), ISNUMBER(SEARCH("None",'Model output'!V284)), ISNUMBER(SEARCH("Free",'Model output'!V284)), ISNUMBER(SEARCH("1 mm",'Model output'!V284)), ISNUMBER(SEARCH("0.1 CM",'Model output'!V284)), ISNUMBER(SEARCH("less than 0.2 mm",'Model output'!V284)), ISNUMBER(SEARCH("less than 0.5 mm",'Model output'!V284)), ISNUMBER(SEARCH("less than 1.0 mm",'Model output'!V284)), ISNUMBER(SEARCH("noted very close",'Model output'!V284)), ISNUMBER(SEARCH("abut",'Model output'!V284)), ISNUMBER(SEARCH("not mentioned",'Model output'!V284)), ISNUMBER(SEARCH("Cannot be assessed",'Model output'!V284)), ISNUMBER(SEARCH("Lymphocyte invasion - present",'Model output'!V284))), "negative", "positive")</f>
        <v>negative</v>
      </c>
      <c r="AE285" s="37"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8" t="str">
        <f t="shared" si="60"/>
        <v>2</v>
      </c>
      <c r="AG285" s="38" t="str">
        <f t="shared" si="61"/>
        <v>1a</v>
      </c>
      <c r="AH285" s="38" t="str">
        <f t="shared" si="62"/>
        <v>0</v>
      </c>
      <c r="AI285" s="44" t="str">
        <f t="shared" si="63"/>
        <v>I</v>
      </c>
      <c r="AJ285" s="41" t="s">
        <v>1079</v>
      </c>
      <c r="AK285" s="43" t="s">
        <v>1086</v>
      </c>
      <c r="AL285" s="43" t="s">
        <v>695</v>
      </c>
      <c r="AM285" s="43" t="s">
        <v>1087</v>
      </c>
      <c r="AN285" s="43" t="s">
        <v>73</v>
      </c>
      <c r="AO285" s="25">
        <f t="shared" ca="1" si="64"/>
        <v>1</v>
      </c>
      <c r="AP285" s="1">
        <f t="shared" si="65"/>
        <v>1</v>
      </c>
      <c r="AQ285" s="1">
        <f t="shared" si="66"/>
        <v>1</v>
      </c>
      <c r="AR285" s="1">
        <f t="shared" si="67"/>
        <v>1</v>
      </c>
      <c r="AS285" s="17">
        <f t="shared" si="68"/>
        <v>1</v>
      </c>
    </row>
    <row r="286" spans="1:45">
      <c r="A286" t="str">
        <f>'Model output'!A285</f>
        <v>TCGA-L6-A4ET</v>
      </c>
      <c r="B286" s="35">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
      </c>
      <c r="F286" t="str">
        <f t="shared" si="57"/>
        <v>positive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f>IF(OR('Model output'!I285="",'Model output'!I285="Not answered",'Model output'!I285="Not mentioned"),"",IF(ISNUMBER('Model output'!I285),'Model output'!I285,1))</f>
        <v>3</v>
      </c>
      <c r="J286">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1</v>
      </c>
      <c r="K286" t="str" cm="1">
        <f t="array" ref="K286">IF(COUNT(FIND({0,1,2,3,4,5,6,7,8,9},'Model output'!K285))&gt;0,'Model output'!K285,"")</f>
        <v>2.5 cm x 3cm x 6cm*</v>
      </c>
      <c r="L286" s="8" t="str">
        <f t="shared" si="69"/>
        <v>2.5cm,3cm,6cm</v>
      </c>
      <c r="M286" cm="1">
        <f t="array" ref="M286">IF(L286="","",IF(ISNUMBER(SEARCH("cm",L286)),MAX(VALUE(SUBSTITUTE(_xlfn.FILTERXML("&lt;t&gt;&lt;s&gt;"&amp;SUBSTITUTE(L286,",","&lt;/s&gt;&lt;s&gt;")&amp;"&lt;/s&gt;&lt;/t&gt;","//s"),"cm",""))),MAX(VALUE(SUBSTITUTE(_xlfn.FILTERXML("&lt;t&gt;&lt;s&gt;"&amp;SUBSTITUTE(L286,",","&lt;/s&gt;&lt;s&gt;")&amp;"&lt;/s&gt;&lt;/t&gt;","//s"),"mm","")))/10))</f>
        <v>6</v>
      </c>
      <c r="N286" t="str">
        <f>IF('Model output'!L285="","",'Model output'!L285)</f>
        <v>Papillary carcinoma</v>
      </c>
      <c r="O286" t="str">
        <f>IF('Model output'!M285="","",'Model output'!M285)</f>
        <v>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1" t="str">
        <f>IF(OR('Model output'!V285="", 'Model output'!V285="No", AND(ISERROR(SEARCH("Positive",'Model output'!V285)), ISNUMBER(SEARCH("Negative",'Model output'!V285))), AND(ISNUMBER(SEARCH("Uninvolved",'Model output'!V285)),NOT(ISNUMBER(SEARCH("margins involved",'Model output'!V285)))), ISNUMBER(SEARCH("None",'Model output'!V285)), ISNUMBER(SEARCH("Free",'Model output'!V285)), ISNUMBER(SEARCH("1 mm",'Model output'!V285)), ISNUMBER(SEARCH("0.1 CM",'Model output'!V285)), ISNUMBER(SEARCH("less than 0.2 mm",'Model output'!V285)), ISNUMBER(SEARCH("less than 0.5 mm",'Model output'!V285)), ISNUMBER(SEARCH("less than 1.0 mm",'Model output'!V285)), ISNUMBER(SEARCH("noted very close",'Model output'!V285)), ISNUMBER(SEARCH("abut",'Model output'!V285)), ISNUMBER(SEARCH("not mentioned",'Model output'!V285)), ISNUMBER(SEARCH("Cannot be assessed",'Model output'!V285)), ISNUMBER(SEARCH("Lymphocyte invasion - present",'Model output'!V285))), "negative", "positive")</f>
        <v>positive</v>
      </c>
      <c r="AE286" s="37"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8" t="str">
        <f t="shared" si="60"/>
        <v>3a</v>
      </c>
      <c r="AG286" s="38" t="str">
        <f t="shared" si="61"/>
        <v>1a</v>
      </c>
      <c r="AH286" s="38" t="str">
        <f t="shared" si="62"/>
        <v>0</v>
      </c>
      <c r="AI286" s="44" t="str">
        <f t="shared" si="63"/>
        <v>I</v>
      </c>
      <c r="AJ286" s="41" t="s">
        <v>1078</v>
      </c>
      <c r="AK286" s="43" t="s">
        <v>1088</v>
      </c>
      <c r="AL286" s="43" t="s">
        <v>1087</v>
      </c>
      <c r="AM286" s="43" t="s">
        <v>1087</v>
      </c>
      <c r="AN286" s="43" t="s">
        <v>73</v>
      </c>
      <c r="AO286" s="25">
        <f t="shared" si="64"/>
        <v>1</v>
      </c>
      <c r="AP286" s="1">
        <f t="shared" si="65"/>
        <v>1</v>
      </c>
      <c r="AQ286" s="1">
        <f t="shared" si="66"/>
        <v>0</v>
      </c>
      <c r="AR286" s="1">
        <f t="shared" si="67"/>
        <v>1</v>
      </c>
      <c r="AS286" s="17">
        <f t="shared" si="68"/>
        <v>1</v>
      </c>
    </row>
    <row r="287" spans="1:45">
      <c r="A287" t="str">
        <f>'Model output'!A286</f>
        <v>TCGA-L6-A4EU</v>
      </c>
      <c r="B287" s="35">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9"/>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AND(ISNUMBER(SEARCH("Uninvolved",'Model output'!V286)),NOT(ISNUMBER(SEARCH("margins involved",'Model output'!V286)))), ISNUMBER(SEARCH("None",'Model output'!V286)), ISNUMBER(SEARCH("Free",'Model output'!V286)), ISNUMBER(SEARCH("1 mm",'Model output'!V286)), ISNUMBER(SEARCH("0.1 CM",'Model output'!V286)), ISNUMBER(SEARCH("less than 0.2 mm",'Model output'!V286)), ISNUMBER(SEARCH("less than 0.5 mm",'Model output'!V286)), ISNUMBER(SEARCH("less than 1.0 mm",'Model output'!V286)), ISNUMBER(SEARCH("noted very close",'Model output'!V286)), ISNUMBER(SEARCH("abut",'Model output'!V286)), ISNUMBER(SEARCH("not mentioned",'Model output'!V286)), ISNUMBER(SEARCH("Cannot be assessed",'Model output'!V286)), ISNUMBER(SEARCH("Lymphocyte invasion - present",'Model output'!V286))), "negative", "positive")</f>
        <v>positive</v>
      </c>
      <c r="AE287" s="37"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8" t="str">
        <f t="shared" si="60"/>
        <v>3a</v>
      </c>
      <c r="AG287" s="38" t="str">
        <f t="shared" si="61"/>
        <v>1a</v>
      </c>
      <c r="AH287" s="38" t="str">
        <f t="shared" si="62"/>
        <v>0</v>
      </c>
      <c r="AI287" s="44" t="str">
        <f t="shared" si="63"/>
        <v>II</v>
      </c>
      <c r="AJ287" s="41" t="s">
        <v>1078</v>
      </c>
      <c r="AK287" s="43" t="s">
        <v>1082</v>
      </c>
      <c r="AL287" s="43" t="s">
        <v>695</v>
      </c>
      <c r="AM287" s="43" t="s">
        <v>1087</v>
      </c>
      <c r="AN287" s="43" t="s">
        <v>1085</v>
      </c>
      <c r="AO287" s="25">
        <f t="shared" si="64"/>
        <v>1</v>
      </c>
      <c r="AP287" s="1">
        <f t="shared" si="65"/>
        <v>0</v>
      </c>
      <c r="AQ287" s="1">
        <f t="shared" si="66"/>
        <v>1</v>
      </c>
      <c r="AR287" s="1">
        <f t="shared" si="67"/>
        <v>1</v>
      </c>
      <c r="AS287" s="17">
        <f t="shared" si="68"/>
        <v>1</v>
      </c>
    </row>
    <row r="288" spans="1:45">
      <c r="A288" t="str">
        <f>'Model output'!A287</f>
        <v>TCGA-MK-A4N6</v>
      </c>
      <c r="B288" s="35">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9"/>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AND(ISNUMBER(SEARCH("Uninvolved",'Model output'!V287)),NOT(ISNUMBER(SEARCH("margins involved",'Model output'!V287)))), ISNUMBER(SEARCH("None",'Model output'!V287)), ISNUMBER(SEARCH("Free",'Model output'!V287)), ISNUMBER(SEARCH("1 mm",'Model output'!V287)), ISNUMBER(SEARCH("0.1 CM",'Model output'!V287)), ISNUMBER(SEARCH("less than 0.2 mm",'Model output'!V287)), ISNUMBER(SEARCH("less than 0.5 mm",'Model output'!V287)), ISNUMBER(SEARCH("less than 1.0 mm",'Model output'!V287)), ISNUMBER(SEARCH("noted very close",'Model output'!V287)), ISNUMBER(SEARCH("abut",'Model output'!V287)), ISNUMBER(SEARCH("not mentioned",'Model output'!V287)), ISNUMBER(SEARCH("Cannot be assessed",'Model output'!V287)), ISNUMBER(SEARCH("Lymphocyte invasion - present",'Model output'!V287))), "negative", "positive")</f>
        <v>negative</v>
      </c>
      <c r="AE288" s="37"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8" t="str">
        <f t="shared" si="60"/>
        <v>3a</v>
      </c>
      <c r="AG288" s="38" t="str">
        <f t="shared" si="61"/>
        <v>1b</v>
      </c>
      <c r="AH288" s="38" t="str">
        <f t="shared" si="62"/>
        <v>0</v>
      </c>
      <c r="AI288" s="44" t="str">
        <f t="shared" si="63"/>
        <v>I</v>
      </c>
      <c r="AJ288" s="41" t="s">
        <v>1080</v>
      </c>
      <c r="AK288" s="43" t="s">
        <v>1088</v>
      </c>
      <c r="AL288" s="43" t="s">
        <v>1083</v>
      </c>
      <c r="AM288" s="43" t="s">
        <v>1087</v>
      </c>
      <c r="AN288" s="43" t="s">
        <v>73</v>
      </c>
      <c r="AO288" s="25">
        <f t="shared" ca="1" si="64"/>
        <v>1</v>
      </c>
      <c r="AP288" s="1">
        <f t="shared" si="65"/>
        <v>1</v>
      </c>
      <c r="AQ288" s="1">
        <f t="shared" si="66"/>
        <v>1</v>
      </c>
      <c r="AR288" s="1">
        <f t="shared" si="67"/>
        <v>1</v>
      </c>
      <c r="AS288" s="17">
        <f t="shared" si="68"/>
        <v>1</v>
      </c>
    </row>
    <row r="289" spans="1:45">
      <c r="A289" t="str">
        <f>'Model output'!A288</f>
        <v>TCGA-MK-A4N7</v>
      </c>
      <c r="B289" s="35">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9"/>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 Classical Variant</v>
      </c>
      <c r="O289" t="str">
        <f>IF('Model output'!M288="","",'Model output'!M288)</f>
        <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'Model output'!V288="No", AND(ISERROR(SEARCH("Positive",'Model output'!V288)), ISNUMBER(SEARCH("Negative",'Model output'!V288))), AND(ISNUMBER(SEARCH("Uninvolved",'Model output'!V288)),NOT(ISNUMBER(SEARCH("margins involved",'Model output'!V288)))), ISNUMBER(SEARCH("None",'Model output'!V288)), ISNUMBER(SEARCH("Free",'Model output'!V288)), ISNUMBER(SEARCH("1 mm",'Model output'!V288)), ISNUMBER(SEARCH("0.1 CM",'Model output'!V288)), ISNUMBER(SEARCH("less than 0.2 mm",'Model output'!V288)), ISNUMBER(SEARCH("less than 0.5 mm",'Model output'!V288)), ISNUMBER(SEARCH("less than 1.0 mm",'Model output'!V288)), ISNUMBER(SEARCH("noted very close",'Model output'!V288)), ISNUMBER(SEARCH("abut",'Model output'!V288)), ISNUMBER(SEARCH("not mentioned",'Model output'!V288)), ISNUMBER(SEARCH("Cannot be assessed",'Model output'!V288)), ISNUMBER(SEARCH("Lymphocyte invasion - present",'Model output'!V288))), "negative", "positive")</f>
        <v>negative</v>
      </c>
      <c r="AE289" s="37"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8" t="str">
        <f t="shared" si="60"/>
        <v>2</v>
      </c>
      <c r="AG289" s="38" t="str">
        <f t="shared" si="61"/>
        <v>0</v>
      </c>
      <c r="AH289" s="38" t="str">
        <f t="shared" si="62"/>
        <v>0</v>
      </c>
      <c r="AI289" s="44" t="str">
        <f t="shared" si="63"/>
        <v>I</v>
      </c>
      <c r="AJ289" s="41" t="s">
        <v>1080</v>
      </c>
      <c r="AK289" s="43" t="s">
        <v>1086</v>
      </c>
      <c r="AL289" s="43" t="s">
        <v>1084</v>
      </c>
      <c r="AM289" s="43" t="s">
        <v>1087</v>
      </c>
      <c r="AN289" s="43" t="s">
        <v>73</v>
      </c>
      <c r="AO289" s="25">
        <f t="shared" ca="1" si="64"/>
        <v>1</v>
      </c>
      <c r="AP289" s="1">
        <f t="shared" si="65"/>
        <v>1</v>
      </c>
      <c r="AQ289" s="1">
        <f t="shared" si="66"/>
        <v>1</v>
      </c>
      <c r="AR289" s="1">
        <f t="shared" si="67"/>
        <v>1</v>
      </c>
      <c r="AS289" s="17">
        <f t="shared" si="68"/>
        <v>1</v>
      </c>
    </row>
    <row r="290" spans="1:45">
      <c r="A290" t="str">
        <f>'Model output'!A289</f>
        <v>TCGA-MK-A4N9</v>
      </c>
      <c r="B290" s="35">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6</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2.4 cm</v>
      </c>
      <c r="L290" s="8" t="str">
        <f t="shared" si="69"/>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 Carcinoma</v>
      </c>
      <c r="O290" t="str">
        <f>IF('Model output'!M289="","",'Model output'!M289)</f>
        <v>Not mentioned in the provided clinical note</v>
      </c>
      <c r="P290" t="str">
        <f>IF('Model output'!N289="","",'Model output'!N289)</f>
        <v>3.5 x 2.4 x 1.1 cm (for the largest tumor in the right lobe)</v>
      </c>
      <c r="Q290" t="str">
        <f t="shared" si="59"/>
        <v>3.5,2.4,1.1cm</v>
      </c>
      <c r="R290" cm="1">
        <f t="array" ref="R290">IF(Q290="","",IF(ISNUMBER(SEARCH("cm",Q290)),MAX(VALUE(SUBSTITUTE(_xlfn.FILTERXML("&lt;t&gt;&lt;s&gt;"&amp;SUBSTITUTE(Q290,",","&lt;/s&gt;&lt;s&gt;")&amp;"&lt;/s&gt;&lt;/t&gt;","//s"),"cm",""))),MAX(VALUE(SUBSTITUTE(_xlfn.FILTERXML("&lt;t&gt;&lt;s&gt;"&amp;SUBSTITUTE(Q290,",","&lt;/s&gt;&lt;s&gt;")&amp;"&lt;/s&gt;&lt;/t&gt;","//s"),"mm","")))/10))</f>
        <v>3.5</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3 (mentioned for the right lobe, left lobe, and isthmus)</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Not mentioned in the provided clinical note</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9" t="str">
        <f>IF('Model output'!S289="","",'Model output'!S289)</f>
        <v>Yes</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Yes</v>
      </c>
      <c r="AB290" t="str">
        <f>IF(AA290&lt;&gt;"Yes","",IF(OR('Model output'!U289="",ISNUMBER(SEARCH("Not identified",'Model output'!U289))),"",'Model output'!U289))</f>
        <v>Not mentioned in the provided clinical note</v>
      </c>
      <c r="AC290" s="1" t="str">
        <f>IF(OR('Model output'!V289="", 'Model output'!V289="No", AND(ISERROR(SEARCH("Positive",'Model output'!V289)), ISNUMBER(SEARCH("Negative",'Model output'!V289))), AND(ISNUMBER(SEARCH("Uninvolved",'Model output'!V289)),NOT(ISNUMBER(SEARCH("margins involved",'Model output'!V289)))), ISNUMBER(SEARCH("None",'Model output'!V289)), ISNUMBER(SEARCH("Free",'Model output'!V289)), ISNUMBER(SEARCH("1 mm",'Model output'!V289)), ISNUMBER(SEARCH("0.1 CM",'Model output'!V289)), ISNUMBER(SEARCH("less than 0.2 mm",'Model output'!V289)), ISNUMBER(SEARCH("less than 0.5 mm",'Model output'!V289)), ISNUMBER(SEARCH("less than 1.0 mm",'Model output'!V289)), ISNUMBER(SEARCH("noted very close",'Model output'!V289)), ISNUMBER(SEARCH("abut",'Model output'!V289)), ISNUMBER(SEARCH("not mentioned",'Model output'!V289)), ISNUMBER(SEARCH("Cannot be assessed",'Model output'!V289)), ISNUMBER(SEARCH("Lymphocyte invasion - present",'Model output'!V289))), "negative", "positive")</f>
        <v>negative</v>
      </c>
      <c r="AE290" s="37"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8" t="str">
        <f t="shared" si="60"/>
        <v>2</v>
      </c>
      <c r="AG290" s="38" t="str">
        <f t="shared" si="61"/>
        <v>1a</v>
      </c>
      <c r="AH290" s="38" t="str">
        <f t="shared" si="62"/>
        <v>0</v>
      </c>
      <c r="AI290" s="44" t="str">
        <f t="shared" si="63"/>
        <v>I</v>
      </c>
      <c r="AJ290" s="41" t="s">
        <v>1080</v>
      </c>
      <c r="AK290" s="43" t="s">
        <v>1086</v>
      </c>
      <c r="AL290" s="43" t="s">
        <v>695</v>
      </c>
      <c r="AM290" s="43" t="s">
        <v>1084</v>
      </c>
      <c r="AN290" s="43" t="s">
        <v>73</v>
      </c>
      <c r="AO290" s="25">
        <f t="shared" ca="1" si="64"/>
        <v>1</v>
      </c>
      <c r="AP290" s="1">
        <f t="shared" si="65"/>
        <v>1</v>
      </c>
      <c r="AQ290" s="1">
        <f t="shared" si="66"/>
        <v>1</v>
      </c>
      <c r="AR290" s="1">
        <f t="shared" si="67"/>
        <v>1</v>
      </c>
      <c r="AS290" s="17">
        <f t="shared" si="68"/>
        <v>1</v>
      </c>
    </row>
    <row r="291" spans="1:45">
      <c r="A291" s="21" t="str">
        <f>'Model output'!A290</f>
        <v>TCGA-MK-A84Z</v>
      </c>
      <c r="B291" s="36">
        <v>74</v>
      </c>
      <c r="C291" s="15"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5"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5"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1" t="str">
        <f t="shared" si="70"/>
        <v>positive</v>
      </c>
      <c r="G291" s="2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central</v>
      </c>
      <c r="H291" s="21"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21">
        <f>IF(OR('Model output'!I290="",'Model output'!I290="Not answered",'Model output'!I290="Not mentioned"),"",IF(ISNUMBER('Model output'!I290),'Model output'!I290,1))</f>
        <v>11</v>
      </c>
      <c r="J291" s="21">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21" t="str" cm="1">
        <f t="array" ref="K291">IF(COUNT(FIND({0,1,2,3,4,5,6,7,8,9},'Model output'!K290))&gt;0,'Model output'!K290,"")</f>
        <v>5.0 cm</v>
      </c>
      <c r="L291" s="22" t="str">
        <f t="shared" si="69"/>
        <v>5.0cm</v>
      </c>
      <c r="M291" s="21" cm="1">
        <f t="array" ref="M291">IF(L291="","",IF(ISNUMBER(SEARCH("cm",L291)),MAX(VALUE(SUBSTITUTE(_xlfn.FILTERXML("&lt;t&gt;&lt;s&gt;"&amp;SUBSTITUTE(L291,",","&lt;/s&gt;&lt;s&gt;")&amp;"&lt;/s&gt;&lt;/t&gt;","//s"),"cm",""))),MAX(VALUE(SUBSTITUTE(_xlfn.FILTERXML("&lt;t&gt;&lt;s&gt;"&amp;SUBSTITUTE(L291,",","&lt;/s&gt;&lt;s&gt;")&amp;"&lt;/s&gt;&lt;/t&gt;","//s"),"mm","")))/10))</f>
        <v>5</v>
      </c>
      <c r="N291" s="21" t="str">
        <f>IF('Model output'!L290="","",'Model output'!L290)</f>
        <v>Papillary carcinoma, Follicular variant</v>
      </c>
      <c r="O291" s="21" t="str">
        <f>IF('Model output'!M290="","",'Model output'!M290)</f>
        <v>Not mentioned</v>
      </c>
      <c r="P291" s="21" t="str">
        <f>IF('Model output'!N290="","",'Model output'!N290)</f>
        <v>1.5 x 2.2 x 5.0 cm</v>
      </c>
      <c r="Q291" s="21" t="str">
        <f t="shared" si="59"/>
        <v>1.5,2.2,5.0cm</v>
      </c>
      <c r="R291" s="21" cm="1">
        <f t="array" ref="R291">IF(Q291="","",IF(ISNUMBER(SEARCH("cm",Q291)),MAX(VALUE(SUBSTITUTE(_xlfn.FILTERXML("&lt;t&gt;&lt;s&gt;"&amp;SUBSTITUTE(Q291,",","&lt;/s&gt;&lt;s&gt;")&amp;"&lt;/s&gt;&lt;/t&gt;","//s"),"cm",""))),MAX(VALUE(SUBSTITUTE(_xlfn.FILTERXML("&lt;t&gt;&lt;s&gt;"&amp;SUBSTITUTE(Q291,",","&lt;/s&gt;&lt;s&gt;")&amp;"&lt;/s&gt;&lt;/t&gt;","//s"),"mm","")))/10))</f>
        <v>5</v>
      </c>
      <c r="S291" s="21" t="str">
        <f>IF(OR('Model output'!P290="",ISNUMBER(SEARCH("Not identified", 'Model output'!P290)),ISNUMBER(SEARCH("Absent",'Model output'!P290)),AND(ISNUMBER(SEARCH("No",'Model output'!P290)),NOT(ISNUMBER(SEARCH("diagnostic",'Model output'!P290)))),ISNUMBER(SEARCH("Negative",'Model output'!P290))),"negative","positive")</f>
        <v>negative</v>
      </c>
      <c r="T291" s="21">
        <f>IF('Model output'!O290="","",'Model output'!O290)</f>
        <v>2</v>
      </c>
      <c r="U291" s="21"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Not mentioned</v>
      </c>
      <c r="V291" s="21"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1"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3" t="str">
        <f>IF('Model output'!S290="","",'Model output'!S290)</f>
        <v>Not mentioned</v>
      </c>
      <c r="Y291" s="21"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21"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1" t="str">
        <f>IF('Model output'!T290="","",IF('Model output'!T290="Not mentioned", "No", "Yes"))</f>
        <v>No</v>
      </c>
      <c r="AB291" s="21" t="str">
        <f>IF(AA291&lt;&gt;"Yes","",IF(OR('Model output'!U290="",ISNUMBER(SEARCH("Not identified",'Model output'!U290))),"",'Model output'!U290))</f>
        <v/>
      </c>
      <c r="AC291" s="15" t="str">
        <f>IF(OR('Model output'!V290="", 'Model output'!V290="No", AND(ISERROR(SEARCH("Positive",'Model output'!V290)), ISNUMBER(SEARCH("Negative",'Model output'!V290))), AND(ISNUMBER(SEARCH("Uninvolved",'Model output'!V290)),NOT(ISNUMBER(SEARCH("margins involved",'Model output'!V290)))), ISNUMBER(SEARCH("None",'Model output'!V290)), ISNUMBER(SEARCH("Free",'Model output'!V290)), ISNUMBER(SEARCH("1 mm",'Model output'!V290)), ISNUMBER(SEARCH("0.1 CM",'Model output'!V290)), ISNUMBER(SEARCH("less than 0.2 mm",'Model output'!V290)), ISNUMBER(SEARCH("less than 0.5 mm",'Model output'!V290)), ISNUMBER(SEARCH("less than 1.0 mm",'Model output'!V290)), ISNUMBER(SEARCH("noted very close",'Model output'!V290)), ISNUMBER(SEARCH("abut",'Model output'!V290)), ISNUMBER(SEARCH("not mentioned",'Model output'!V290)), ISNUMBER(SEARCH("Cannot be assessed",'Model output'!V290)), ISNUMBER(SEARCH("Lymphocyte invasion - present",'Model output'!V290))), "negative", "positive")</f>
        <v>negative</v>
      </c>
      <c r="AD291" s="24"/>
      <c r="AE291" s="45" t="str" cm="1">
        <f t="array" ref="AE29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high</v>
      </c>
      <c r="AF291" s="46" t="str">
        <f t="shared" si="60"/>
        <v>3a</v>
      </c>
      <c r="AG291" s="46" t="str">
        <f t="shared" si="61"/>
        <v>1a</v>
      </c>
      <c r="AH291" s="46" t="str">
        <f t="shared" si="62"/>
        <v>0</v>
      </c>
      <c r="AI291" s="47" t="str">
        <f t="shared" si="63"/>
        <v>II</v>
      </c>
      <c r="AJ291" s="48" t="s">
        <v>1079</v>
      </c>
      <c r="AK291" s="49" t="s">
        <v>1088</v>
      </c>
      <c r="AL291" s="49" t="s">
        <v>1087</v>
      </c>
      <c r="AM291" s="49" t="s">
        <v>1087</v>
      </c>
      <c r="AN291" s="49" t="s">
        <v>1085</v>
      </c>
      <c r="AO291" s="30">
        <f t="shared" si="64"/>
        <v>0</v>
      </c>
      <c r="AP291" s="15">
        <f t="shared" si="65"/>
        <v>1</v>
      </c>
      <c r="AQ291" s="15">
        <f t="shared" si="66"/>
        <v>0</v>
      </c>
      <c r="AR291" s="15">
        <f t="shared" si="67"/>
        <v>1</v>
      </c>
      <c r="AS291" s="18">
        <f t="shared" si="68"/>
        <v>1</v>
      </c>
    </row>
    <row r="294" spans="1:45">
      <c r="AN294" s="26"/>
      <c r="AO294" s="27"/>
      <c r="AP294" s="27"/>
      <c r="AQ294" s="27"/>
      <c r="AR294" s="27"/>
      <c r="AS294" s="27"/>
    </row>
    <row r="295" spans="1:45">
      <c r="AN295" s="26"/>
      <c r="AS295" s="9"/>
    </row>
    <row r="296" spans="1:45">
      <c r="AO296" s="27"/>
      <c r="AS296" s="9"/>
    </row>
    <row r="297" spans="1:45">
      <c r="AS297" s="9"/>
    </row>
    <row r="298" spans="1:45">
      <c r="AS298" s="9"/>
    </row>
    <row r="299" spans="1:45">
      <c r="AS299" s="9"/>
    </row>
    <row r="300" spans="1:45">
      <c r="AS300"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79</v>
      </c>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row>
    <row r="2" spans="1:22">
      <c r="A2" t="s">
        <v>13</v>
      </c>
      <c r="D2" t="s">
        <v>16</v>
      </c>
      <c r="E2" t="s">
        <v>15</v>
      </c>
      <c r="G2" t="s">
        <v>893</v>
      </c>
      <c r="I2">
        <v>2</v>
      </c>
      <c r="J2">
        <v>1</v>
      </c>
      <c r="K2" t="s">
        <v>101</v>
      </c>
      <c r="L2" t="s">
        <v>102</v>
      </c>
      <c r="N2" t="s">
        <v>103</v>
      </c>
      <c r="O2">
        <v>1</v>
      </c>
      <c r="P2" t="s">
        <v>18</v>
      </c>
      <c r="R2" t="s">
        <v>31</v>
      </c>
      <c r="S2" t="s">
        <v>104</v>
      </c>
      <c r="V2" t="s">
        <v>19</v>
      </c>
    </row>
    <row r="3" spans="1:22">
      <c r="A3" t="s">
        <v>356</v>
      </c>
      <c r="B3" t="s">
        <v>133</v>
      </c>
      <c r="D3" t="s">
        <v>36</v>
      </c>
      <c r="E3" t="s">
        <v>22</v>
      </c>
      <c r="F3" t="s">
        <v>21</v>
      </c>
      <c r="I3">
        <v>6</v>
      </c>
      <c r="J3">
        <v>0</v>
      </c>
      <c r="L3" t="s">
        <v>120</v>
      </c>
      <c r="M3" t="s">
        <v>894</v>
      </c>
      <c r="N3" t="s">
        <v>109</v>
      </c>
      <c r="O3">
        <v>2</v>
      </c>
      <c r="P3" t="s">
        <v>31</v>
      </c>
      <c r="Q3" t="s">
        <v>133</v>
      </c>
      <c r="R3" t="s">
        <v>107</v>
      </c>
      <c r="S3" t="s">
        <v>107</v>
      </c>
      <c r="T3" t="s">
        <v>133</v>
      </c>
      <c r="V3" t="s">
        <v>209</v>
      </c>
    </row>
    <row r="4" spans="1:22">
      <c r="A4" t="s">
        <v>357</v>
      </c>
      <c r="D4" t="s">
        <v>23</v>
      </c>
      <c r="E4" t="s">
        <v>22</v>
      </c>
      <c r="F4" t="s">
        <v>21</v>
      </c>
      <c r="I4">
        <v>2</v>
      </c>
      <c r="J4">
        <v>0</v>
      </c>
      <c r="L4" t="s">
        <v>44</v>
      </c>
      <c r="N4" t="s">
        <v>125</v>
      </c>
      <c r="O4">
        <v>2</v>
      </c>
      <c r="P4" t="s">
        <v>25</v>
      </c>
      <c r="R4" t="s">
        <v>240</v>
      </c>
      <c r="S4" t="s">
        <v>25</v>
      </c>
      <c r="V4" t="s">
        <v>27</v>
      </c>
    </row>
    <row r="5" spans="1:22">
      <c r="A5" t="s">
        <v>358</v>
      </c>
      <c r="B5" t="s">
        <v>133</v>
      </c>
      <c r="D5" t="s">
        <v>42</v>
      </c>
      <c r="E5" t="s">
        <v>108</v>
      </c>
      <c r="F5" t="s">
        <v>21</v>
      </c>
      <c r="L5" t="s">
        <v>102</v>
      </c>
      <c r="M5" t="s">
        <v>188</v>
      </c>
      <c r="N5" t="s">
        <v>101</v>
      </c>
      <c r="O5">
        <v>1</v>
      </c>
      <c r="P5" t="s">
        <v>25</v>
      </c>
      <c r="R5" t="s">
        <v>133</v>
      </c>
      <c r="S5" t="s">
        <v>133</v>
      </c>
      <c r="T5" t="s">
        <v>107</v>
      </c>
      <c r="U5" t="s">
        <v>680</v>
      </c>
      <c r="V5" t="s">
        <v>895</v>
      </c>
    </row>
    <row r="6" spans="1:22">
      <c r="A6" t="s">
        <v>359</v>
      </c>
      <c r="B6" t="s">
        <v>198</v>
      </c>
      <c r="D6" t="s">
        <v>105</v>
      </c>
      <c r="E6" t="s">
        <v>116</v>
      </c>
      <c r="F6" t="s">
        <v>134</v>
      </c>
      <c r="G6" t="s">
        <v>201</v>
      </c>
      <c r="I6">
        <v>5</v>
      </c>
      <c r="J6">
        <v>1</v>
      </c>
      <c r="L6" t="s">
        <v>102</v>
      </c>
      <c r="M6" t="s">
        <v>124</v>
      </c>
      <c r="N6" t="s">
        <v>144</v>
      </c>
      <c r="O6">
        <v>1</v>
      </c>
      <c r="P6" t="s">
        <v>40</v>
      </c>
      <c r="R6" t="s">
        <v>40</v>
      </c>
      <c r="S6" t="s">
        <v>40</v>
      </c>
      <c r="T6" t="s">
        <v>225</v>
      </c>
      <c r="U6" t="s">
        <v>200</v>
      </c>
      <c r="V6" t="s">
        <v>27</v>
      </c>
    </row>
    <row r="7" spans="1:22">
      <c r="A7" t="s">
        <v>360</v>
      </c>
      <c r="B7" t="s">
        <v>198</v>
      </c>
      <c r="D7" t="s">
        <v>105</v>
      </c>
      <c r="E7" t="s">
        <v>116</v>
      </c>
      <c r="G7" t="s">
        <v>791</v>
      </c>
      <c r="I7">
        <v>8</v>
      </c>
      <c r="J7">
        <v>1</v>
      </c>
      <c r="L7" t="s">
        <v>123</v>
      </c>
      <c r="N7" t="s">
        <v>121</v>
      </c>
      <c r="O7">
        <v>2</v>
      </c>
      <c r="P7" t="s">
        <v>107</v>
      </c>
      <c r="R7" t="s">
        <v>107</v>
      </c>
      <c r="S7" t="s">
        <v>40</v>
      </c>
      <c r="T7" t="s">
        <v>792</v>
      </c>
      <c r="U7" t="s">
        <v>896</v>
      </c>
      <c r="V7" t="s">
        <v>107</v>
      </c>
    </row>
    <row r="8" spans="1:22">
      <c r="A8" t="s">
        <v>361</v>
      </c>
      <c r="D8" t="s">
        <v>127</v>
      </c>
      <c r="E8" t="s">
        <v>112</v>
      </c>
      <c r="G8" t="s">
        <v>681</v>
      </c>
      <c r="I8">
        <v>4</v>
      </c>
      <c r="J8">
        <v>1</v>
      </c>
      <c r="L8" t="s">
        <v>123</v>
      </c>
      <c r="N8" t="s">
        <v>210</v>
      </c>
      <c r="O8">
        <v>2</v>
      </c>
      <c r="P8" t="s">
        <v>40</v>
      </c>
      <c r="R8" t="s">
        <v>40</v>
      </c>
      <c r="S8" t="s">
        <v>40</v>
      </c>
      <c r="T8" t="s">
        <v>107</v>
      </c>
      <c r="U8" t="s">
        <v>110</v>
      </c>
      <c r="V8" t="s">
        <v>27</v>
      </c>
    </row>
    <row r="9" spans="1:22">
      <c r="A9" t="s">
        <v>362</v>
      </c>
      <c r="B9" t="s">
        <v>133</v>
      </c>
      <c r="C9" t="s">
        <v>133</v>
      </c>
      <c r="D9" t="s">
        <v>115</v>
      </c>
      <c r="E9" t="s">
        <v>159</v>
      </c>
      <c r="F9" t="s">
        <v>134</v>
      </c>
      <c r="G9" t="s">
        <v>897</v>
      </c>
      <c r="H9" t="s">
        <v>133</v>
      </c>
      <c r="I9">
        <v>37</v>
      </c>
      <c r="J9">
        <v>3</v>
      </c>
      <c r="K9" t="s">
        <v>130</v>
      </c>
      <c r="L9" t="s">
        <v>102</v>
      </c>
      <c r="M9" t="s">
        <v>898</v>
      </c>
      <c r="N9" t="s">
        <v>193</v>
      </c>
      <c r="O9">
        <v>3</v>
      </c>
      <c r="P9" t="s">
        <v>107</v>
      </c>
      <c r="Q9" t="s">
        <v>133</v>
      </c>
      <c r="R9" t="s">
        <v>133</v>
      </c>
      <c r="S9" t="s">
        <v>31</v>
      </c>
      <c r="T9" t="s">
        <v>107</v>
      </c>
      <c r="U9" t="s">
        <v>241</v>
      </c>
      <c r="V9" t="s">
        <v>209</v>
      </c>
    </row>
    <row r="10" spans="1:22">
      <c r="A10" t="s">
        <v>363</v>
      </c>
      <c r="D10" t="s">
        <v>127</v>
      </c>
      <c r="E10" t="s">
        <v>112</v>
      </c>
      <c r="I10">
        <v>3</v>
      </c>
      <c r="J10">
        <v>0</v>
      </c>
      <c r="L10" t="s">
        <v>682</v>
      </c>
      <c r="N10" t="s">
        <v>148</v>
      </c>
      <c r="O10">
        <v>1</v>
      </c>
      <c r="P10" t="s">
        <v>31</v>
      </c>
      <c r="R10" t="s">
        <v>107</v>
      </c>
      <c r="V10" t="s">
        <v>27</v>
      </c>
    </row>
    <row r="11" spans="1:22">
      <c r="A11" t="s">
        <v>364</v>
      </c>
      <c r="D11" t="s">
        <v>36</v>
      </c>
      <c r="E11" t="s">
        <v>108</v>
      </c>
      <c r="I11">
        <v>2</v>
      </c>
      <c r="J11">
        <v>0</v>
      </c>
      <c r="L11" t="s">
        <v>120</v>
      </c>
      <c r="M11" t="s">
        <v>899</v>
      </c>
      <c r="N11" t="s">
        <v>227</v>
      </c>
      <c r="O11">
        <v>1</v>
      </c>
      <c r="T11" t="s">
        <v>107</v>
      </c>
    </row>
    <row r="12" spans="1:22">
      <c r="A12" t="s">
        <v>365</v>
      </c>
      <c r="D12" t="s">
        <v>127</v>
      </c>
      <c r="E12" t="s">
        <v>112</v>
      </c>
      <c r="I12">
        <v>20</v>
      </c>
      <c r="J12">
        <v>0</v>
      </c>
      <c r="L12" t="s">
        <v>102</v>
      </c>
      <c r="M12" t="s">
        <v>218</v>
      </c>
      <c r="N12" t="s">
        <v>128</v>
      </c>
      <c r="O12">
        <v>1</v>
      </c>
      <c r="P12" t="s">
        <v>31</v>
      </c>
      <c r="S12" t="s">
        <v>40</v>
      </c>
      <c r="V12" t="s">
        <v>27</v>
      </c>
    </row>
    <row r="13" spans="1:22">
      <c r="A13" t="s">
        <v>366</v>
      </c>
      <c r="B13" t="s">
        <v>133</v>
      </c>
      <c r="D13" t="s">
        <v>105</v>
      </c>
      <c r="E13" t="s">
        <v>119</v>
      </c>
      <c r="F13" t="s">
        <v>134</v>
      </c>
      <c r="G13" t="s">
        <v>133</v>
      </c>
      <c r="H13" t="s">
        <v>133</v>
      </c>
      <c r="I13">
        <v>0</v>
      </c>
      <c r="J13">
        <v>0</v>
      </c>
      <c r="L13" t="s">
        <v>123</v>
      </c>
      <c r="N13" t="s">
        <v>228</v>
      </c>
      <c r="O13">
        <v>2</v>
      </c>
      <c r="P13" t="s">
        <v>40</v>
      </c>
      <c r="R13" t="s">
        <v>40</v>
      </c>
      <c r="S13" t="s">
        <v>40</v>
      </c>
      <c r="T13" t="s">
        <v>107</v>
      </c>
      <c r="U13" t="s">
        <v>900</v>
      </c>
      <c r="V13" t="s">
        <v>27</v>
      </c>
    </row>
    <row r="14" spans="1:22">
      <c r="A14" t="s">
        <v>367</v>
      </c>
      <c r="B14" t="s">
        <v>133</v>
      </c>
      <c r="C14" t="s">
        <v>133</v>
      </c>
      <c r="D14" t="s">
        <v>46</v>
      </c>
      <c r="E14" t="s">
        <v>35</v>
      </c>
      <c r="F14" t="s">
        <v>134</v>
      </c>
      <c r="G14" t="s">
        <v>901</v>
      </c>
      <c r="H14" t="s">
        <v>133</v>
      </c>
      <c r="I14">
        <v>9</v>
      </c>
      <c r="J14">
        <v>3</v>
      </c>
      <c r="K14" t="s">
        <v>643</v>
      </c>
      <c r="L14" t="s">
        <v>102</v>
      </c>
      <c r="M14" t="s">
        <v>133</v>
      </c>
      <c r="N14" t="s">
        <v>114</v>
      </c>
      <c r="O14">
        <v>2</v>
      </c>
      <c r="P14" t="s">
        <v>18</v>
      </c>
      <c r="Q14" t="s">
        <v>133</v>
      </c>
      <c r="R14" t="s">
        <v>820</v>
      </c>
      <c r="S14" t="s">
        <v>40</v>
      </c>
      <c r="T14" t="s">
        <v>133</v>
      </c>
      <c r="U14" t="s">
        <v>133</v>
      </c>
      <c r="V14" t="s">
        <v>27</v>
      </c>
    </row>
    <row r="15" spans="1:22">
      <c r="A15" t="s">
        <v>368</v>
      </c>
      <c r="D15" t="s">
        <v>115</v>
      </c>
      <c r="E15" t="s">
        <v>112</v>
      </c>
      <c r="I15">
        <v>0</v>
      </c>
      <c r="J15">
        <v>0</v>
      </c>
      <c r="L15" t="s">
        <v>123</v>
      </c>
      <c r="N15" t="s">
        <v>229</v>
      </c>
      <c r="O15">
        <v>2</v>
      </c>
      <c r="P15" t="s">
        <v>40</v>
      </c>
      <c r="R15" t="s">
        <v>40</v>
      </c>
      <c r="S15" t="s">
        <v>40</v>
      </c>
      <c r="V15" t="s">
        <v>27</v>
      </c>
    </row>
    <row r="16" spans="1:22">
      <c r="A16" t="s">
        <v>369</v>
      </c>
      <c r="D16" t="s">
        <v>115</v>
      </c>
      <c r="E16" t="s">
        <v>116</v>
      </c>
      <c r="G16" t="s">
        <v>201</v>
      </c>
      <c r="I16">
        <v>6</v>
      </c>
      <c r="J16">
        <v>2</v>
      </c>
      <c r="L16" t="s">
        <v>102</v>
      </c>
      <c r="M16" t="s">
        <v>124</v>
      </c>
      <c r="N16" t="s">
        <v>147</v>
      </c>
      <c r="O16">
        <v>2</v>
      </c>
      <c r="P16" t="s">
        <v>107</v>
      </c>
      <c r="S16" t="s">
        <v>107</v>
      </c>
      <c r="V16" t="s">
        <v>27</v>
      </c>
    </row>
    <row r="17" spans="1:22">
      <c r="A17" t="s">
        <v>370</v>
      </c>
      <c r="B17" t="s">
        <v>133</v>
      </c>
      <c r="C17" t="s">
        <v>133</v>
      </c>
      <c r="D17" t="s">
        <v>36</v>
      </c>
      <c r="E17" t="s">
        <v>35</v>
      </c>
      <c r="F17" t="s">
        <v>134</v>
      </c>
      <c r="G17">
        <v>13</v>
      </c>
      <c r="I17">
        <v>16</v>
      </c>
      <c r="J17">
        <v>1</v>
      </c>
      <c r="L17" t="s">
        <v>102</v>
      </c>
      <c r="N17" t="s">
        <v>152</v>
      </c>
      <c r="O17">
        <v>3</v>
      </c>
      <c r="P17" t="s">
        <v>40</v>
      </c>
      <c r="R17" t="s">
        <v>31</v>
      </c>
      <c r="S17" t="s">
        <v>821</v>
      </c>
      <c r="T17" t="s">
        <v>230</v>
      </c>
      <c r="U17" t="s">
        <v>200</v>
      </c>
      <c r="V17" t="s">
        <v>27</v>
      </c>
    </row>
    <row r="18" spans="1:22">
      <c r="A18" t="s">
        <v>371</v>
      </c>
      <c r="B18" t="s">
        <v>683</v>
      </c>
      <c r="D18" t="s">
        <v>115</v>
      </c>
      <c r="E18" t="s">
        <v>116</v>
      </c>
      <c r="F18" t="s">
        <v>21</v>
      </c>
      <c r="G18" t="s">
        <v>204</v>
      </c>
      <c r="I18">
        <v>3</v>
      </c>
      <c r="J18">
        <v>3</v>
      </c>
      <c r="K18" t="s">
        <v>683</v>
      </c>
      <c r="L18" t="s">
        <v>102</v>
      </c>
      <c r="M18" t="s">
        <v>231</v>
      </c>
      <c r="N18" t="s">
        <v>229</v>
      </c>
      <c r="O18">
        <v>1</v>
      </c>
      <c r="P18" t="s">
        <v>31</v>
      </c>
      <c r="Q18" t="s">
        <v>683</v>
      </c>
      <c r="R18" t="s">
        <v>107</v>
      </c>
      <c r="S18" t="s">
        <v>107</v>
      </c>
      <c r="T18" t="s">
        <v>822</v>
      </c>
      <c r="U18" t="s">
        <v>200</v>
      </c>
      <c r="V18" t="s">
        <v>902</v>
      </c>
    </row>
    <row r="19" spans="1:22">
      <c r="A19" t="s">
        <v>372</v>
      </c>
      <c r="D19" t="s">
        <v>42</v>
      </c>
      <c r="E19" t="s">
        <v>22</v>
      </c>
      <c r="F19" t="s">
        <v>21</v>
      </c>
      <c r="I19">
        <v>9</v>
      </c>
      <c r="J19">
        <v>0</v>
      </c>
      <c r="L19" t="s">
        <v>102</v>
      </c>
      <c r="M19" t="s">
        <v>903</v>
      </c>
      <c r="N19" t="s">
        <v>128</v>
      </c>
      <c r="O19">
        <v>2</v>
      </c>
      <c r="P19" t="s">
        <v>25</v>
      </c>
      <c r="R19" t="s">
        <v>199</v>
      </c>
      <c r="S19" t="s">
        <v>25</v>
      </c>
      <c r="T19" t="s">
        <v>107</v>
      </c>
      <c r="V19" t="s">
        <v>895</v>
      </c>
    </row>
    <row r="20" spans="1:22">
      <c r="A20" t="s">
        <v>373</v>
      </c>
      <c r="D20" t="s">
        <v>115</v>
      </c>
      <c r="E20" t="s">
        <v>119</v>
      </c>
      <c r="L20" t="s">
        <v>102</v>
      </c>
      <c r="N20" t="s">
        <v>232</v>
      </c>
      <c r="O20">
        <v>2</v>
      </c>
      <c r="P20" t="s">
        <v>107</v>
      </c>
      <c r="Q20" t="s">
        <v>233</v>
      </c>
      <c r="R20" t="s">
        <v>684</v>
      </c>
      <c r="S20" t="s">
        <v>25</v>
      </c>
      <c r="T20" t="s">
        <v>107</v>
      </c>
      <c r="U20" t="s">
        <v>904</v>
      </c>
      <c r="V20" t="s">
        <v>685</v>
      </c>
    </row>
    <row r="21" spans="1:22">
      <c r="A21" t="s">
        <v>374</v>
      </c>
      <c r="D21" t="s">
        <v>127</v>
      </c>
      <c r="E21" t="s">
        <v>112</v>
      </c>
      <c r="I21">
        <v>2</v>
      </c>
      <c r="J21">
        <v>0</v>
      </c>
      <c r="L21" t="s">
        <v>120</v>
      </c>
      <c r="N21" t="s">
        <v>210</v>
      </c>
      <c r="O21">
        <v>2</v>
      </c>
      <c r="P21" t="s">
        <v>31</v>
      </c>
      <c r="T21" t="s">
        <v>107</v>
      </c>
      <c r="U21" t="s">
        <v>235</v>
      </c>
      <c r="V21" t="s">
        <v>27</v>
      </c>
    </row>
    <row r="22" spans="1:22">
      <c r="A22" t="s">
        <v>375</v>
      </c>
      <c r="D22" t="s">
        <v>105</v>
      </c>
      <c r="E22" t="s">
        <v>112</v>
      </c>
      <c r="I22">
        <v>11</v>
      </c>
      <c r="J22">
        <v>0</v>
      </c>
      <c r="L22" t="s">
        <v>123</v>
      </c>
      <c r="N22" t="s">
        <v>823</v>
      </c>
      <c r="O22">
        <v>1</v>
      </c>
      <c r="P22" t="s">
        <v>40</v>
      </c>
      <c r="R22" t="s">
        <v>824</v>
      </c>
      <c r="S22" t="s">
        <v>40</v>
      </c>
      <c r="T22" t="s">
        <v>905</v>
      </c>
      <c r="V22" t="s">
        <v>27</v>
      </c>
    </row>
    <row r="23" spans="1:22">
      <c r="A23" t="s">
        <v>376</v>
      </c>
      <c r="D23" t="s">
        <v>115</v>
      </c>
      <c r="E23" t="s">
        <v>112</v>
      </c>
      <c r="I23">
        <v>1</v>
      </c>
      <c r="J23">
        <v>0</v>
      </c>
      <c r="L23" t="s">
        <v>102</v>
      </c>
      <c r="N23" t="s">
        <v>128</v>
      </c>
      <c r="O23" t="s">
        <v>906</v>
      </c>
      <c r="P23" t="s">
        <v>794</v>
      </c>
      <c r="Q23" t="s">
        <v>31</v>
      </c>
      <c r="R23" t="s">
        <v>907</v>
      </c>
      <c r="S23" t="s">
        <v>908</v>
      </c>
      <c r="T23" t="s">
        <v>909</v>
      </c>
      <c r="U23" t="s">
        <v>686</v>
      </c>
      <c r="V23" t="s">
        <v>32</v>
      </c>
    </row>
    <row r="24" spans="1:22">
      <c r="A24" t="s">
        <v>377</v>
      </c>
      <c r="D24" t="s">
        <v>105</v>
      </c>
      <c r="E24" t="s">
        <v>108</v>
      </c>
      <c r="L24" t="s">
        <v>102</v>
      </c>
      <c r="N24" t="s">
        <v>236</v>
      </c>
      <c r="O24">
        <v>1</v>
      </c>
      <c r="P24" t="s">
        <v>25</v>
      </c>
      <c r="R24" t="s">
        <v>40</v>
      </c>
      <c r="S24" t="s">
        <v>40</v>
      </c>
      <c r="T24" t="s">
        <v>107</v>
      </c>
      <c r="U24" t="s">
        <v>910</v>
      </c>
      <c r="V24" t="s">
        <v>27</v>
      </c>
    </row>
    <row r="25" spans="1:22">
      <c r="A25" t="s">
        <v>378</v>
      </c>
      <c r="D25" t="s">
        <v>115</v>
      </c>
      <c r="E25" t="s">
        <v>159</v>
      </c>
      <c r="G25" t="s">
        <v>911</v>
      </c>
      <c r="I25">
        <v>42</v>
      </c>
      <c r="J25">
        <v>6</v>
      </c>
      <c r="L25" t="s">
        <v>102</v>
      </c>
      <c r="N25" t="s">
        <v>118</v>
      </c>
      <c r="O25">
        <v>3</v>
      </c>
      <c r="P25" t="s">
        <v>31</v>
      </c>
      <c r="Q25" t="s">
        <v>233</v>
      </c>
      <c r="S25" t="s">
        <v>31</v>
      </c>
      <c r="V25" t="s">
        <v>107</v>
      </c>
    </row>
    <row r="26" spans="1:22">
      <c r="A26" t="s">
        <v>379</v>
      </c>
      <c r="D26" t="s">
        <v>127</v>
      </c>
      <c r="E26" t="s">
        <v>108</v>
      </c>
      <c r="L26" t="s">
        <v>102</v>
      </c>
      <c r="M26" t="s">
        <v>221</v>
      </c>
      <c r="N26" t="s">
        <v>210</v>
      </c>
      <c r="O26">
        <v>1</v>
      </c>
      <c r="P26" t="s">
        <v>48</v>
      </c>
      <c r="R26" t="s">
        <v>40</v>
      </c>
      <c r="S26" t="s">
        <v>40</v>
      </c>
      <c r="T26" t="s">
        <v>198</v>
      </c>
      <c r="V26" t="s">
        <v>27</v>
      </c>
    </row>
    <row r="27" spans="1:22">
      <c r="A27" t="s">
        <v>380</v>
      </c>
      <c r="D27" t="s">
        <v>23</v>
      </c>
      <c r="E27" t="s">
        <v>22</v>
      </c>
      <c r="I27">
        <v>6</v>
      </c>
      <c r="J27">
        <v>0</v>
      </c>
      <c r="L27" t="s">
        <v>644</v>
      </c>
      <c r="N27" t="s">
        <v>121</v>
      </c>
      <c r="O27">
        <v>1</v>
      </c>
      <c r="P27" t="s">
        <v>40</v>
      </c>
      <c r="R27" t="s">
        <v>107</v>
      </c>
      <c r="S27" t="s">
        <v>107</v>
      </c>
      <c r="V27" t="s">
        <v>209</v>
      </c>
    </row>
    <row r="28" spans="1:22">
      <c r="A28" t="s">
        <v>381</v>
      </c>
      <c r="D28" t="s">
        <v>115</v>
      </c>
      <c r="E28" t="s">
        <v>108</v>
      </c>
      <c r="F28" t="s">
        <v>134</v>
      </c>
      <c r="I28">
        <v>0</v>
      </c>
      <c r="J28">
        <v>0</v>
      </c>
      <c r="L28" t="s">
        <v>44</v>
      </c>
      <c r="N28" t="s">
        <v>128</v>
      </c>
      <c r="O28" t="s">
        <v>912</v>
      </c>
      <c r="P28" t="s">
        <v>40</v>
      </c>
      <c r="R28" t="s">
        <v>31</v>
      </c>
      <c r="S28" t="s">
        <v>31</v>
      </c>
      <c r="T28" t="s">
        <v>107</v>
      </c>
      <c r="U28" t="s">
        <v>110</v>
      </c>
      <c r="V28" t="s">
        <v>32</v>
      </c>
    </row>
    <row r="29" spans="1:22">
      <c r="A29" t="s">
        <v>382</v>
      </c>
      <c r="D29" t="s">
        <v>115</v>
      </c>
      <c r="E29" t="s">
        <v>116</v>
      </c>
      <c r="G29" t="s">
        <v>201</v>
      </c>
      <c r="I29">
        <v>7</v>
      </c>
      <c r="J29">
        <v>7</v>
      </c>
      <c r="L29" t="s">
        <v>102</v>
      </c>
      <c r="M29" t="s">
        <v>202</v>
      </c>
      <c r="N29" t="s">
        <v>192</v>
      </c>
      <c r="O29">
        <v>1</v>
      </c>
      <c r="P29" t="s">
        <v>107</v>
      </c>
      <c r="R29" t="s">
        <v>107</v>
      </c>
      <c r="S29" t="s">
        <v>107</v>
      </c>
      <c r="V29" t="s">
        <v>107</v>
      </c>
    </row>
    <row r="30" spans="1:22">
      <c r="A30" t="s">
        <v>383</v>
      </c>
      <c r="D30" t="s">
        <v>105</v>
      </c>
      <c r="E30" t="s">
        <v>112</v>
      </c>
      <c r="I30">
        <v>1</v>
      </c>
      <c r="J30">
        <v>0</v>
      </c>
      <c r="L30" t="s">
        <v>123</v>
      </c>
      <c r="N30" t="s">
        <v>121</v>
      </c>
      <c r="O30">
        <v>1</v>
      </c>
      <c r="P30" t="s">
        <v>18</v>
      </c>
      <c r="R30" t="s">
        <v>825</v>
      </c>
      <c r="S30" t="s">
        <v>40</v>
      </c>
      <c r="V30" t="s">
        <v>27</v>
      </c>
    </row>
    <row r="31" spans="1:22">
      <c r="A31" t="s">
        <v>384</v>
      </c>
      <c r="D31" t="s">
        <v>53</v>
      </c>
      <c r="E31" t="s">
        <v>22</v>
      </c>
      <c r="I31">
        <v>4</v>
      </c>
      <c r="J31">
        <v>0</v>
      </c>
      <c r="L31" t="s">
        <v>102</v>
      </c>
      <c r="M31" t="s">
        <v>687</v>
      </c>
      <c r="N31" t="s">
        <v>149</v>
      </c>
      <c r="O31">
        <v>1</v>
      </c>
      <c r="P31" t="s">
        <v>107</v>
      </c>
      <c r="S31" t="s">
        <v>48</v>
      </c>
      <c r="T31" t="s">
        <v>107</v>
      </c>
      <c r="U31" t="s">
        <v>913</v>
      </c>
      <c r="V31" t="s">
        <v>27</v>
      </c>
    </row>
    <row r="32" spans="1:22">
      <c r="A32" t="s">
        <v>385</v>
      </c>
      <c r="D32" t="s">
        <v>105</v>
      </c>
      <c r="E32" t="s">
        <v>116</v>
      </c>
      <c r="G32" t="s">
        <v>201</v>
      </c>
      <c r="I32">
        <v>7</v>
      </c>
      <c r="J32">
        <v>4</v>
      </c>
      <c r="L32" t="s">
        <v>123</v>
      </c>
      <c r="N32" t="s">
        <v>121</v>
      </c>
      <c r="O32">
        <v>2</v>
      </c>
      <c r="P32" t="s">
        <v>31</v>
      </c>
      <c r="R32" t="s">
        <v>338</v>
      </c>
      <c r="S32" t="s">
        <v>48</v>
      </c>
      <c r="V32" t="s">
        <v>27</v>
      </c>
    </row>
    <row r="33" spans="1:22">
      <c r="A33" t="s">
        <v>386</v>
      </c>
      <c r="D33" t="s">
        <v>115</v>
      </c>
      <c r="E33" t="s">
        <v>888</v>
      </c>
      <c r="G33" t="s">
        <v>204</v>
      </c>
      <c r="L33" t="s">
        <v>102</v>
      </c>
      <c r="N33" t="s">
        <v>128</v>
      </c>
      <c r="O33">
        <v>2</v>
      </c>
      <c r="P33" t="s">
        <v>31</v>
      </c>
      <c r="S33" t="s">
        <v>31</v>
      </c>
      <c r="T33" t="s">
        <v>688</v>
      </c>
      <c r="U33" t="s">
        <v>914</v>
      </c>
      <c r="V33" t="s">
        <v>32</v>
      </c>
    </row>
    <row r="34" spans="1:22">
      <c r="A34" t="s">
        <v>387</v>
      </c>
      <c r="D34" t="s">
        <v>115</v>
      </c>
      <c r="E34" t="s">
        <v>22</v>
      </c>
      <c r="F34" t="s">
        <v>134</v>
      </c>
      <c r="H34" t="s">
        <v>134</v>
      </c>
      <c r="I34">
        <v>6</v>
      </c>
      <c r="J34">
        <v>0</v>
      </c>
      <c r="L34" t="s">
        <v>102</v>
      </c>
      <c r="M34" t="s">
        <v>124</v>
      </c>
      <c r="N34" t="s">
        <v>144</v>
      </c>
      <c r="O34">
        <v>2</v>
      </c>
      <c r="P34" t="s">
        <v>40</v>
      </c>
      <c r="R34" t="s">
        <v>31</v>
      </c>
      <c r="S34" t="s">
        <v>31</v>
      </c>
      <c r="T34" t="s">
        <v>107</v>
      </c>
      <c r="U34" t="s">
        <v>645</v>
      </c>
      <c r="V34" t="s">
        <v>209</v>
      </c>
    </row>
    <row r="35" spans="1:22">
      <c r="A35" t="s">
        <v>388</v>
      </c>
      <c r="B35" t="s">
        <v>133</v>
      </c>
      <c r="C35" t="s">
        <v>133</v>
      </c>
      <c r="D35" t="s">
        <v>53</v>
      </c>
      <c r="E35" t="s">
        <v>35</v>
      </c>
      <c r="F35" t="s">
        <v>134</v>
      </c>
      <c r="G35" t="s">
        <v>238</v>
      </c>
      <c r="H35" t="s">
        <v>133</v>
      </c>
      <c r="I35">
        <v>2</v>
      </c>
      <c r="J35">
        <v>1</v>
      </c>
      <c r="K35" t="s">
        <v>133</v>
      </c>
      <c r="L35" t="s">
        <v>689</v>
      </c>
      <c r="M35" t="s">
        <v>133</v>
      </c>
      <c r="N35" t="s">
        <v>194</v>
      </c>
      <c r="O35">
        <v>1</v>
      </c>
      <c r="P35" t="s">
        <v>31</v>
      </c>
      <c r="Q35" t="s">
        <v>133</v>
      </c>
      <c r="R35" t="s">
        <v>133</v>
      </c>
      <c r="S35" t="s">
        <v>48</v>
      </c>
      <c r="T35" t="s">
        <v>107</v>
      </c>
      <c r="U35" t="s">
        <v>915</v>
      </c>
      <c r="V35" t="s">
        <v>27</v>
      </c>
    </row>
    <row r="36" spans="1:22">
      <c r="A36" t="s">
        <v>389</v>
      </c>
      <c r="D36" t="s">
        <v>105</v>
      </c>
      <c r="E36" t="s">
        <v>112</v>
      </c>
      <c r="I36">
        <v>8</v>
      </c>
      <c r="J36">
        <v>0</v>
      </c>
      <c r="L36" t="s">
        <v>916</v>
      </c>
      <c r="N36" t="s">
        <v>239</v>
      </c>
      <c r="O36">
        <v>2</v>
      </c>
      <c r="P36" t="s">
        <v>40</v>
      </c>
      <c r="S36" t="s">
        <v>40</v>
      </c>
      <c r="V36" t="s">
        <v>27</v>
      </c>
    </row>
    <row r="37" spans="1:22">
      <c r="A37" t="s">
        <v>390</v>
      </c>
      <c r="D37" t="s">
        <v>115</v>
      </c>
      <c r="E37" t="s">
        <v>116</v>
      </c>
      <c r="G37" t="s">
        <v>917</v>
      </c>
      <c r="I37">
        <v>14</v>
      </c>
      <c r="J37">
        <v>6</v>
      </c>
      <c r="L37" t="s">
        <v>102</v>
      </c>
      <c r="N37" t="s">
        <v>128</v>
      </c>
      <c r="O37">
        <v>2</v>
      </c>
      <c r="P37" t="s">
        <v>25</v>
      </c>
      <c r="S37" t="s">
        <v>31</v>
      </c>
      <c r="T37" t="s">
        <v>107</v>
      </c>
      <c r="U37" t="s">
        <v>241</v>
      </c>
      <c r="V37" t="s">
        <v>27</v>
      </c>
    </row>
    <row r="38" spans="1:22">
      <c r="A38" t="s">
        <v>391</v>
      </c>
      <c r="D38" t="s">
        <v>105</v>
      </c>
      <c r="E38" t="s">
        <v>22</v>
      </c>
      <c r="I38">
        <v>8</v>
      </c>
      <c r="J38">
        <v>0</v>
      </c>
      <c r="L38" t="s">
        <v>123</v>
      </c>
      <c r="N38" t="s">
        <v>242</v>
      </c>
      <c r="O38">
        <v>1</v>
      </c>
      <c r="P38" t="s">
        <v>48</v>
      </c>
      <c r="R38" t="s">
        <v>826</v>
      </c>
      <c r="S38" t="s">
        <v>48</v>
      </c>
      <c r="T38" t="s">
        <v>107</v>
      </c>
      <c r="U38" t="s">
        <v>918</v>
      </c>
      <c r="V38" t="s">
        <v>27</v>
      </c>
    </row>
    <row r="39" spans="1:22">
      <c r="A39" t="s">
        <v>392</v>
      </c>
      <c r="B39" t="s">
        <v>133</v>
      </c>
      <c r="C39" t="s">
        <v>133</v>
      </c>
      <c r="D39" t="s">
        <v>23</v>
      </c>
      <c r="E39" t="s">
        <v>35</v>
      </c>
      <c r="F39" t="s">
        <v>21</v>
      </c>
      <c r="G39" t="s">
        <v>646</v>
      </c>
      <c r="I39">
        <v>10</v>
      </c>
      <c r="J39">
        <v>5</v>
      </c>
      <c r="K39" t="s">
        <v>243</v>
      </c>
      <c r="L39" t="s">
        <v>129</v>
      </c>
      <c r="N39" t="s">
        <v>690</v>
      </c>
      <c r="O39">
        <v>1</v>
      </c>
      <c r="P39" t="s">
        <v>40</v>
      </c>
      <c r="R39" t="s">
        <v>133</v>
      </c>
      <c r="S39" t="s">
        <v>133</v>
      </c>
      <c r="T39" t="s">
        <v>107</v>
      </c>
      <c r="U39" t="s">
        <v>133</v>
      </c>
      <c r="V39" t="s">
        <v>919</v>
      </c>
    </row>
    <row r="40" spans="1:22">
      <c r="A40" t="s">
        <v>393</v>
      </c>
      <c r="B40" t="s">
        <v>211</v>
      </c>
      <c r="D40" t="s">
        <v>23</v>
      </c>
      <c r="E40" t="s">
        <v>43</v>
      </c>
      <c r="F40" t="s">
        <v>21</v>
      </c>
      <c r="I40">
        <v>0</v>
      </c>
      <c r="J40">
        <v>0</v>
      </c>
      <c r="L40" t="s">
        <v>129</v>
      </c>
      <c r="M40" t="s">
        <v>827</v>
      </c>
      <c r="N40" t="s">
        <v>244</v>
      </c>
      <c r="O40">
        <v>1</v>
      </c>
      <c r="P40" t="s">
        <v>26</v>
      </c>
      <c r="R40" t="s">
        <v>26</v>
      </c>
      <c r="S40" t="s">
        <v>26</v>
      </c>
      <c r="V40" t="s">
        <v>828</v>
      </c>
    </row>
    <row r="41" spans="1:22">
      <c r="A41" t="s">
        <v>394</v>
      </c>
      <c r="D41" t="s">
        <v>36</v>
      </c>
      <c r="E41" t="s">
        <v>15</v>
      </c>
      <c r="G41" t="s">
        <v>795</v>
      </c>
      <c r="I41">
        <v>9</v>
      </c>
      <c r="J41">
        <v>5</v>
      </c>
      <c r="K41">
        <v>0.6</v>
      </c>
      <c r="L41" t="s">
        <v>691</v>
      </c>
      <c r="M41" t="s">
        <v>692</v>
      </c>
      <c r="N41" t="s">
        <v>229</v>
      </c>
      <c r="O41">
        <v>1</v>
      </c>
      <c r="P41" t="s">
        <v>920</v>
      </c>
      <c r="R41" t="s">
        <v>131</v>
      </c>
      <c r="S41" t="s">
        <v>648</v>
      </c>
      <c r="V41" t="s">
        <v>693</v>
      </c>
    </row>
    <row r="42" spans="1:22">
      <c r="A42" t="s">
        <v>395</v>
      </c>
      <c r="D42" t="s">
        <v>23</v>
      </c>
      <c r="E42" t="s">
        <v>43</v>
      </c>
      <c r="F42" t="s">
        <v>21</v>
      </c>
      <c r="I42">
        <v>0</v>
      </c>
      <c r="J42">
        <v>0</v>
      </c>
      <c r="L42" t="s">
        <v>150</v>
      </c>
      <c r="M42" t="s">
        <v>921</v>
      </c>
      <c r="N42" t="s">
        <v>138</v>
      </c>
      <c r="O42">
        <v>2</v>
      </c>
      <c r="P42" t="s">
        <v>31</v>
      </c>
      <c r="Q42" t="s">
        <v>694</v>
      </c>
      <c r="S42" t="s">
        <v>40</v>
      </c>
      <c r="T42" t="s">
        <v>829</v>
      </c>
      <c r="V42" t="s">
        <v>246</v>
      </c>
    </row>
    <row r="43" spans="1:22">
      <c r="A43" t="s">
        <v>396</v>
      </c>
      <c r="D43" t="s">
        <v>36</v>
      </c>
      <c r="E43" t="s">
        <v>695</v>
      </c>
      <c r="F43" t="s">
        <v>21</v>
      </c>
      <c r="G43" t="s">
        <v>247</v>
      </c>
      <c r="I43">
        <v>7</v>
      </c>
      <c r="J43">
        <v>1</v>
      </c>
      <c r="K43" t="s">
        <v>149</v>
      </c>
      <c r="L43" t="s">
        <v>922</v>
      </c>
      <c r="M43" t="s">
        <v>923</v>
      </c>
      <c r="N43" t="s">
        <v>248</v>
      </c>
      <c r="O43">
        <v>1</v>
      </c>
      <c r="P43" t="s">
        <v>31</v>
      </c>
      <c r="Q43" t="s">
        <v>208</v>
      </c>
      <c r="R43" t="s">
        <v>249</v>
      </c>
      <c r="S43" t="s">
        <v>250</v>
      </c>
      <c r="V43" t="s">
        <v>251</v>
      </c>
    </row>
    <row r="44" spans="1:22">
      <c r="A44" t="s">
        <v>397</v>
      </c>
      <c r="D44" t="s">
        <v>36</v>
      </c>
      <c r="E44" t="s">
        <v>15</v>
      </c>
      <c r="F44" t="s">
        <v>21</v>
      </c>
      <c r="G44" t="s">
        <v>252</v>
      </c>
      <c r="I44">
        <v>1</v>
      </c>
      <c r="J44">
        <v>1</v>
      </c>
      <c r="K44" t="s">
        <v>253</v>
      </c>
      <c r="L44" t="s">
        <v>54</v>
      </c>
      <c r="N44" t="s">
        <v>254</v>
      </c>
      <c r="O44">
        <v>1</v>
      </c>
      <c r="P44" t="s">
        <v>74</v>
      </c>
      <c r="R44" t="s">
        <v>255</v>
      </c>
      <c r="S44" t="s">
        <v>256</v>
      </c>
      <c r="T44" t="s">
        <v>884</v>
      </c>
      <c r="V44" t="s">
        <v>696</v>
      </c>
    </row>
    <row r="45" spans="1:22">
      <c r="A45" t="s">
        <v>398</v>
      </c>
      <c r="D45" t="s">
        <v>36</v>
      </c>
      <c r="E45" t="s">
        <v>15</v>
      </c>
      <c r="G45" t="s">
        <v>924</v>
      </c>
      <c r="I45">
        <v>41</v>
      </c>
      <c r="J45">
        <v>9</v>
      </c>
      <c r="K45" t="s">
        <v>117</v>
      </c>
      <c r="L45" t="s">
        <v>129</v>
      </c>
      <c r="N45" t="s">
        <v>117</v>
      </c>
      <c r="O45">
        <v>2</v>
      </c>
      <c r="P45" t="s">
        <v>51</v>
      </c>
      <c r="S45" t="s">
        <v>74</v>
      </c>
      <c r="V45" t="s">
        <v>697</v>
      </c>
    </row>
    <row r="46" spans="1:22">
      <c r="A46" t="s">
        <v>399</v>
      </c>
      <c r="D46" t="s">
        <v>23</v>
      </c>
      <c r="E46" t="s">
        <v>43</v>
      </c>
      <c r="F46" t="s">
        <v>21</v>
      </c>
      <c r="I46">
        <v>0</v>
      </c>
      <c r="J46">
        <v>0</v>
      </c>
      <c r="L46" t="s">
        <v>129</v>
      </c>
      <c r="M46" t="s">
        <v>61</v>
      </c>
      <c r="N46" t="s">
        <v>806</v>
      </c>
      <c r="O46">
        <v>2</v>
      </c>
      <c r="P46" t="s">
        <v>74</v>
      </c>
      <c r="R46" t="s">
        <v>925</v>
      </c>
      <c r="S46" t="s">
        <v>74</v>
      </c>
      <c r="T46" t="s">
        <v>884</v>
      </c>
      <c r="V46" t="s">
        <v>926</v>
      </c>
    </row>
    <row r="47" spans="1:22">
      <c r="A47" t="s">
        <v>400</v>
      </c>
      <c r="D47" t="s">
        <v>42</v>
      </c>
      <c r="E47" t="s">
        <v>108</v>
      </c>
      <c r="F47" t="s">
        <v>14</v>
      </c>
      <c r="I47">
        <v>13</v>
      </c>
      <c r="J47">
        <v>2</v>
      </c>
      <c r="L47" t="s">
        <v>102</v>
      </c>
      <c r="M47" t="s">
        <v>37</v>
      </c>
      <c r="N47" t="s">
        <v>210</v>
      </c>
      <c r="O47">
        <v>1</v>
      </c>
      <c r="P47" t="s">
        <v>40</v>
      </c>
      <c r="R47" t="s">
        <v>140</v>
      </c>
      <c r="S47" t="s">
        <v>257</v>
      </c>
      <c r="V47" t="s">
        <v>52</v>
      </c>
    </row>
    <row r="48" spans="1:22">
      <c r="A48" t="s">
        <v>401</v>
      </c>
      <c r="D48" t="s">
        <v>42</v>
      </c>
      <c r="E48" t="s">
        <v>108</v>
      </c>
      <c r="F48" t="s">
        <v>14</v>
      </c>
      <c r="I48">
        <v>4</v>
      </c>
      <c r="J48">
        <v>1</v>
      </c>
      <c r="L48" t="s">
        <v>102</v>
      </c>
      <c r="M48" t="s">
        <v>33</v>
      </c>
      <c r="N48" t="s">
        <v>146</v>
      </c>
      <c r="O48">
        <v>1</v>
      </c>
      <c r="P48" t="s">
        <v>48</v>
      </c>
      <c r="R48" t="s">
        <v>75</v>
      </c>
      <c r="S48" t="s">
        <v>48</v>
      </c>
      <c r="V48" t="s">
        <v>52</v>
      </c>
    </row>
    <row r="49" spans="1:22">
      <c r="A49" t="s">
        <v>402</v>
      </c>
      <c r="B49" t="s">
        <v>133</v>
      </c>
      <c r="C49" t="s">
        <v>133</v>
      </c>
      <c r="D49" t="s">
        <v>42</v>
      </c>
      <c r="E49" t="s">
        <v>108</v>
      </c>
      <c r="F49" t="s">
        <v>14</v>
      </c>
      <c r="G49" t="s">
        <v>220</v>
      </c>
      <c r="H49" t="s">
        <v>133</v>
      </c>
      <c r="I49">
        <v>6</v>
      </c>
      <c r="J49">
        <v>2</v>
      </c>
      <c r="K49" t="s">
        <v>128</v>
      </c>
      <c r="L49" t="s">
        <v>698</v>
      </c>
      <c r="M49" t="s">
        <v>133</v>
      </c>
      <c r="N49" t="s">
        <v>258</v>
      </c>
      <c r="O49">
        <v>1</v>
      </c>
      <c r="P49" t="s">
        <v>40</v>
      </c>
      <c r="Q49" t="s">
        <v>133</v>
      </c>
      <c r="R49" t="s">
        <v>75</v>
      </c>
      <c r="S49" t="s">
        <v>40</v>
      </c>
      <c r="T49" t="s">
        <v>133</v>
      </c>
      <c r="U49" t="s">
        <v>133</v>
      </c>
      <c r="V49" t="s">
        <v>52</v>
      </c>
    </row>
    <row r="50" spans="1:22">
      <c r="A50" t="s">
        <v>403</v>
      </c>
      <c r="D50" t="s">
        <v>212</v>
      </c>
      <c r="E50" t="s">
        <v>22</v>
      </c>
      <c r="F50" t="s">
        <v>14</v>
      </c>
      <c r="I50">
        <v>2</v>
      </c>
      <c r="J50">
        <v>1</v>
      </c>
      <c r="L50" t="s">
        <v>699</v>
      </c>
      <c r="N50" t="s">
        <v>260</v>
      </c>
      <c r="O50">
        <v>1</v>
      </c>
      <c r="P50" t="s">
        <v>48</v>
      </c>
      <c r="R50" t="s">
        <v>40</v>
      </c>
      <c r="S50" t="s">
        <v>48</v>
      </c>
      <c r="V50" t="s">
        <v>52</v>
      </c>
    </row>
    <row r="51" spans="1:22">
      <c r="A51" t="s">
        <v>404</v>
      </c>
      <c r="D51" t="s">
        <v>42</v>
      </c>
      <c r="E51" t="s">
        <v>108</v>
      </c>
      <c r="F51" t="s">
        <v>14</v>
      </c>
      <c r="I51">
        <v>4</v>
      </c>
      <c r="J51">
        <v>4</v>
      </c>
      <c r="K51" t="s">
        <v>160</v>
      </c>
      <c r="L51" t="s">
        <v>102</v>
      </c>
      <c r="M51" t="s">
        <v>188</v>
      </c>
      <c r="N51" t="s">
        <v>151</v>
      </c>
      <c r="O51">
        <v>1</v>
      </c>
      <c r="P51" t="s">
        <v>40</v>
      </c>
      <c r="R51" t="s">
        <v>40</v>
      </c>
      <c r="S51" t="s">
        <v>40</v>
      </c>
      <c r="V51" t="s">
        <v>52</v>
      </c>
    </row>
    <row r="52" spans="1:22">
      <c r="A52" t="s">
        <v>405</v>
      </c>
      <c r="B52" t="s">
        <v>211</v>
      </c>
      <c r="C52" t="s">
        <v>211</v>
      </c>
      <c r="D52" t="s">
        <v>23</v>
      </c>
      <c r="E52" t="s">
        <v>108</v>
      </c>
      <c r="F52" t="s">
        <v>21</v>
      </c>
      <c r="G52" t="s">
        <v>649</v>
      </c>
      <c r="H52" t="s">
        <v>211</v>
      </c>
      <c r="I52">
        <v>5</v>
      </c>
      <c r="J52">
        <v>0</v>
      </c>
      <c r="L52" t="s">
        <v>102</v>
      </c>
      <c r="M52" t="s">
        <v>49</v>
      </c>
      <c r="N52" t="s">
        <v>136</v>
      </c>
      <c r="O52">
        <v>1</v>
      </c>
      <c r="P52" t="s">
        <v>261</v>
      </c>
      <c r="Q52" t="s">
        <v>211</v>
      </c>
      <c r="R52" t="s">
        <v>262</v>
      </c>
      <c r="S52" t="s">
        <v>40</v>
      </c>
      <c r="T52" t="s">
        <v>211</v>
      </c>
      <c r="V52" t="s">
        <v>52</v>
      </c>
    </row>
    <row r="53" spans="1:22">
      <c r="A53" t="s">
        <v>406</v>
      </c>
      <c r="B53" t="s">
        <v>133</v>
      </c>
      <c r="D53" t="s">
        <v>42</v>
      </c>
      <c r="E53" t="s">
        <v>108</v>
      </c>
      <c r="F53" t="s">
        <v>21</v>
      </c>
      <c r="L53" t="s">
        <v>102</v>
      </c>
      <c r="M53" t="s">
        <v>49</v>
      </c>
      <c r="N53" t="s">
        <v>258</v>
      </c>
      <c r="O53">
        <v>1</v>
      </c>
      <c r="P53" t="s">
        <v>889</v>
      </c>
      <c r="Q53" t="s">
        <v>263</v>
      </c>
      <c r="R53" t="s">
        <v>140</v>
      </c>
      <c r="S53" t="s">
        <v>263</v>
      </c>
      <c r="V53" t="s">
        <v>650</v>
      </c>
    </row>
    <row r="54" spans="1:22">
      <c r="A54" t="s">
        <v>407</v>
      </c>
      <c r="D54" t="s">
        <v>212</v>
      </c>
      <c r="E54" t="s">
        <v>35</v>
      </c>
      <c r="F54" t="s">
        <v>28</v>
      </c>
      <c r="G54" t="s">
        <v>831</v>
      </c>
      <c r="I54">
        <v>6</v>
      </c>
      <c r="J54">
        <v>4</v>
      </c>
      <c r="K54" t="s">
        <v>210</v>
      </c>
      <c r="L54" t="s">
        <v>135</v>
      </c>
      <c r="N54" t="s">
        <v>244</v>
      </c>
      <c r="O54">
        <v>1</v>
      </c>
      <c r="P54" t="s">
        <v>40</v>
      </c>
      <c r="R54" t="s">
        <v>137</v>
      </c>
      <c r="S54" t="s">
        <v>651</v>
      </c>
      <c r="V54" t="s">
        <v>652</v>
      </c>
    </row>
    <row r="55" spans="1:22">
      <c r="A55" t="s">
        <v>408</v>
      </c>
      <c r="D55" t="s">
        <v>23</v>
      </c>
      <c r="E55" t="s">
        <v>22</v>
      </c>
      <c r="F55" t="s">
        <v>14</v>
      </c>
      <c r="G55" t="s">
        <v>700</v>
      </c>
      <c r="I55">
        <v>3</v>
      </c>
      <c r="J55" t="s">
        <v>832</v>
      </c>
      <c r="K55" t="s">
        <v>146</v>
      </c>
      <c r="L55" t="s">
        <v>44</v>
      </c>
      <c r="N55" t="s">
        <v>146</v>
      </c>
      <c r="O55" t="s">
        <v>927</v>
      </c>
      <c r="P55" t="s">
        <v>40</v>
      </c>
      <c r="R55" t="s">
        <v>40</v>
      </c>
      <c r="S55" t="s">
        <v>48</v>
      </c>
      <c r="V55" t="s">
        <v>52</v>
      </c>
    </row>
    <row r="56" spans="1:22">
      <c r="A56" t="s">
        <v>409</v>
      </c>
      <c r="B56" t="s">
        <v>133</v>
      </c>
      <c r="C56" t="s">
        <v>133</v>
      </c>
      <c r="D56" t="s">
        <v>212</v>
      </c>
      <c r="E56" t="s">
        <v>22</v>
      </c>
      <c r="F56" t="s">
        <v>14</v>
      </c>
      <c r="G56" t="s">
        <v>701</v>
      </c>
      <c r="H56" t="s">
        <v>133</v>
      </c>
      <c r="I56">
        <v>1</v>
      </c>
      <c r="J56">
        <v>0</v>
      </c>
      <c r="L56" t="s">
        <v>102</v>
      </c>
      <c r="M56" t="s">
        <v>33</v>
      </c>
      <c r="N56" t="s">
        <v>103</v>
      </c>
      <c r="O56">
        <v>1</v>
      </c>
      <c r="P56" t="s">
        <v>40</v>
      </c>
      <c r="R56" t="s">
        <v>75</v>
      </c>
      <c r="S56" t="s">
        <v>40</v>
      </c>
      <c r="T56" t="s">
        <v>133</v>
      </c>
      <c r="V56" t="s">
        <v>52</v>
      </c>
    </row>
    <row r="57" spans="1:22">
      <c r="A57" t="s">
        <v>410</v>
      </c>
      <c r="D57" t="s">
        <v>212</v>
      </c>
      <c r="E57" t="s">
        <v>22</v>
      </c>
      <c r="F57" t="s">
        <v>14</v>
      </c>
      <c r="G57" t="s">
        <v>348</v>
      </c>
      <c r="I57">
        <v>4</v>
      </c>
      <c r="J57">
        <v>1</v>
      </c>
      <c r="L57" t="s">
        <v>102</v>
      </c>
      <c r="M57" t="s">
        <v>702</v>
      </c>
      <c r="N57" t="s">
        <v>703</v>
      </c>
      <c r="O57">
        <v>4</v>
      </c>
      <c r="P57" t="s">
        <v>40</v>
      </c>
      <c r="R57" t="s">
        <v>264</v>
      </c>
      <c r="S57" t="s">
        <v>40</v>
      </c>
      <c r="V57" t="s">
        <v>52</v>
      </c>
    </row>
    <row r="58" spans="1:22">
      <c r="A58" t="s">
        <v>411</v>
      </c>
      <c r="D58" t="s">
        <v>212</v>
      </c>
      <c r="E58" t="s">
        <v>35</v>
      </c>
      <c r="F58" t="s">
        <v>28</v>
      </c>
      <c r="G58" t="s">
        <v>928</v>
      </c>
      <c r="I58">
        <v>4</v>
      </c>
      <c r="J58">
        <v>4</v>
      </c>
      <c r="K58" t="s">
        <v>929</v>
      </c>
      <c r="L58" t="s">
        <v>102</v>
      </c>
      <c r="M58" t="s">
        <v>37</v>
      </c>
      <c r="N58" t="s">
        <v>930</v>
      </c>
      <c r="O58">
        <v>1</v>
      </c>
      <c r="P58" t="s">
        <v>40</v>
      </c>
      <c r="R58" t="s">
        <v>653</v>
      </c>
      <c r="S58" t="s">
        <v>704</v>
      </c>
      <c r="V58" t="s">
        <v>653</v>
      </c>
    </row>
    <row r="59" spans="1:22">
      <c r="A59" t="s">
        <v>412</v>
      </c>
      <c r="D59" t="s">
        <v>42</v>
      </c>
      <c r="I59">
        <v>7</v>
      </c>
      <c r="J59">
        <v>3</v>
      </c>
      <c r="K59" t="s">
        <v>144</v>
      </c>
      <c r="L59" t="s">
        <v>102</v>
      </c>
      <c r="M59" t="s">
        <v>33</v>
      </c>
      <c r="N59" t="s">
        <v>136</v>
      </c>
      <c r="O59">
        <v>1</v>
      </c>
      <c r="P59" t="s">
        <v>48</v>
      </c>
      <c r="R59" t="s">
        <v>40</v>
      </c>
      <c r="S59" t="s">
        <v>40</v>
      </c>
      <c r="V59" t="s">
        <v>52</v>
      </c>
    </row>
    <row r="60" spans="1:22">
      <c r="A60" t="s">
        <v>413</v>
      </c>
      <c r="D60" t="s">
        <v>42</v>
      </c>
      <c r="E60" t="s">
        <v>22</v>
      </c>
      <c r="F60" t="s">
        <v>14</v>
      </c>
      <c r="I60">
        <v>2</v>
      </c>
      <c r="J60">
        <v>0</v>
      </c>
      <c r="L60" t="s">
        <v>705</v>
      </c>
      <c r="M60" t="s">
        <v>890</v>
      </c>
      <c r="N60" t="s">
        <v>122</v>
      </c>
      <c r="O60">
        <v>1</v>
      </c>
      <c r="P60" t="s">
        <v>40</v>
      </c>
      <c r="R60" t="s">
        <v>140</v>
      </c>
      <c r="S60" t="s">
        <v>40</v>
      </c>
      <c r="T60" t="s">
        <v>107</v>
      </c>
      <c r="V60" t="s">
        <v>52</v>
      </c>
    </row>
    <row r="61" spans="1:22">
      <c r="A61" t="s">
        <v>414</v>
      </c>
      <c r="D61" t="s">
        <v>42</v>
      </c>
      <c r="E61" t="s">
        <v>108</v>
      </c>
      <c r="F61" t="s">
        <v>14</v>
      </c>
      <c r="I61">
        <v>3</v>
      </c>
      <c r="J61">
        <v>3</v>
      </c>
      <c r="K61" t="s">
        <v>122</v>
      </c>
      <c r="L61" t="s">
        <v>17</v>
      </c>
      <c r="M61" t="s">
        <v>931</v>
      </c>
      <c r="N61" t="s">
        <v>128</v>
      </c>
      <c r="O61">
        <v>3</v>
      </c>
      <c r="P61" t="s">
        <v>48</v>
      </c>
      <c r="R61" t="s">
        <v>654</v>
      </c>
      <c r="S61" t="s">
        <v>40</v>
      </c>
      <c r="V61" t="s">
        <v>52</v>
      </c>
    </row>
    <row r="62" spans="1:22">
      <c r="A62" t="s">
        <v>415</v>
      </c>
      <c r="D62" t="s">
        <v>23</v>
      </c>
      <c r="E62" t="s">
        <v>108</v>
      </c>
      <c r="F62" t="s">
        <v>21</v>
      </c>
      <c r="I62">
        <v>1</v>
      </c>
      <c r="J62">
        <v>0</v>
      </c>
      <c r="L62" t="s">
        <v>135</v>
      </c>
      <c r="M62" t="s">
        <v>330</v>
      </c>
      <c r="N62" t="s">
        <v>136</v>
      </c>
      <c r="O62">
        <v>2</v>
      </c>
      <c r="P62" t="s">
        <v>40</v>
      </c>
      <c r="R62" t="s">
        <v>137</v>
      </c>
      <c r="S62" t="s">
        <v>932</v>
      </c>
      <c r="V62" t="s">
        <v>265</v>
      </c>
    </row>
    <row r="63" spans="1:22">
      <c r="A63" t="s">
        <v>416</v>
      </c>
      <c r="D63" t="s">
        <v>36</v>
      </c>
      <c r="E63" t="s">
        <v>22</v>
      </c>
      <c r="F63" t="s">
        <v>14</v>
      </c>
      <c r="I63">
        <v>1</v>
      </c>
      <c r="J63">
        <v>1</v>
      </c>
      <c r="L63" t="s">
        <v>647</v>
      </c>
      <c r="M63" t="s">
        <v>833</v>
      </c>
      <c r="N63" t="s">
        <v>125</v>
      </c>
      <c r="O63">
        <v>3</v>
      </c>
      <c r="P63" t="s">
        <v>40</v>
      </c>
      <c r="R63" t="s">
        <v>57</v>
      </c>
      <c r="S63" t="s">
        <v>807</v>
      </c>
      <c r="V63" t="s">
        <v>52</v>
      </c>
    </row>
    <row r="64" spans="1:22">
      <c r="A64" t="s">
        <v>417</v>
      </c>
      <c r="D64" t="s">
        <v>42</v>
      </c>
      <c r="I64">
        <v>1</v>
      </c>
      <c r="J64">
        <v>0</v>
      </c>
      <c r="L64" t="s">
        <v>135</v>
      </c>
      <c r="N64" t="s">
        <v>114</v>
      </c>
      <c r="O64">
        <v>1</v>
      </c>
      <c r="P64" t="s">
        <v>40</v>
      </c>
      <c r="R64" t="s">
        <v>40</v>
      </c>
      <c r="S64" t="s">
        <v>40</v>
      </c>
      <c r="V64" t="s">
        <v>52</v>
      </c>
    </row>
    <row r="65" spans="1:22">
      <c r="A65" t="s">
        <v>418</v>
      </c>
      <c r="B65" t="s">
        <v>133</v>
      </c>
      <c r="C65" t="s">
        <v>133</v>
      </c>
      <c r="D65" t="s">
        <v>42</v>
      </c>
      <c r="E65" t="s">
        <v>22</v>
      </c>
      <c r="F65" t="s">
        <v>14</v>
      </c>
      <c r="G65" t="s">
        <v>133</v>
      </c>
      <c r="H65" t="s">
        <v>133</v>
      </c>
      <c r="I65">
        <v>3</v>
      </c>
      <c r="J65">
        <v>0</v>
      </c>
      <c r="L65" t="s">
        <v>102</v>
      </c>
      <c r="M65" t="s">
        <v>259</v>
      </c>
      <c r="N65" t="s">
        <v>193</v>
      </c>
      <c r="O65" t="s">
        <v>834</v>
      </c>
      <c r="P65" t="s">
        <v>40</v>
      </c>
      <c r="R65" t="s">
        <v>40</v>
      </c>
      <c r="S65" t="s">
        <v>48</v>
      </c>
      <c r="T65" t="s">
        <v>133</v>
      </c>
      <c r="V65" t="s">
        <v>52</v>
      </c>
    </row>
    <row r="66" spans="1:22">
      <c r="A66" t="s">
        <v>419</v>
      </c>
      <c r="D66" t="s">
        <v>42</v>
      </c>
      <c r="E66" t="s">
        <v>203</v>
      </c>
      <c r="F66" t="s">
        <v>21</v>
      </c>
      <c r="I66">
        <v>12</v>
      </c>
      <c r="J66">
        <v>7</v>
      </c>
      <c r="K66" t="s">
        <v>38</v>
      </c>
      <c r="L66" t="s">
        <v>135</v>
      </c>
      <c r="N66" t="s">
        <v>106</v>
      </c>
      <c r="O66">
        <v>1</v>
      </c>
      <c r="P66" t="s">
        <v>48</v>
      </c>
      <c r="R66" t="s">
        <v>266</v>
      </c>
      <c r="S66" t="s">
        <v>48</v>
      </c>
      <c r="V66" t="s">
        <v>52</v>
      </c>
    </row>
    <row r="67" spans="1:22">
      <c r="A67" t="s">
        <v>420</v>
      </c>
      <c r="D67" t="s">
        <v>42</v>
      </c>
      <c r="E67" t="s">
        <v>203</v>
      </c>
      <c r="F67" t="s">
        <v>28</v>
      </c>
      <c r="G67" t="s">
        <v>224</v>
      </c>
      <c r="I67">
        <v>12</v>
      </c>
      <c r="J67">
        <v>6</v>
      </c>
      <c r="K67" t="s">
        <v>187</v>
      </c>
      <c r="L67" t="s">
        <v>647</v>
      </c>
      <c r="M67" t="s">
        <v>49</v>
      </c>
      <c r="N67" t="s">
        <v>148</v>
      </c>
      <c r="O67">
        <v>1</v>
      </c>
      <c r="P67" t="s">
        <v>40</v>
      </c>
      <c r="R67" t="s">
        <v>75</v>
      </c>
      <c r="S67" t="s">
        <v>245</v>
      </c>
      <c r="V67" t="s">
        <v>52</v>
      </c>
    </row>
    <row r="68" spans="1:22">
      <c r="A68" t="s">
        <v>421</v>
      </c>
      <c r="D68" t="s">
        <v>36</v>
      </c>
      <c r="E68" t="s">
        <v>203</v>
      </c>
      <c r="F68" t="s">
        <v>21</v>
      </c>
      <c r="I68">
        <v>2</v>
      </c>
      <c r="J68">
        <v>1</v>
      </c>
      <c r="K68" t="s">
        <v>267</v>
      </c>
      <c r="L68" t="s">
        <v>17</v>
      </c>
      <c r="M68" t="s">
        <v>892</v>
      </c>
      <c r="N68" t="s">
        <v>258</v>
      </c>
      <c r="O68">
        <v>3</v>
      </c>
      <c r="P68" t="s">
        <v>48</v>
      </c>
      <c r="R68" t="s">
        <v>768</v>
      </c>
      <c r="S68" t="s">
        <v>706</v>
      </c>
      <c r="V68" t="s">
        <v>52</v>
      </c>
    </row>
    <row r="69" spans="1:22">
      <c r="A69" t="s">
        <v>422</v>
      </c>
      <c r="C69">
        <v>1.5</v>
      </c>
      <c r="D69" t="s">
        <v>36</v>
      </c>
      <c r="E69" t="s">
        <v>22</v>
      </c>
      <c r="F69" t="s">
        <v>14</v>
      </c>
      <c r="G69" t="s">
        <v>933</v>
      </c>
      <c r="I69">
        <v>7</v>
      </c>
      <c r="J69">
        <v>1</v>
      </c>
      <c r="K69" t="s">
        <v>143</v>
      </c>
      <c r="L69" t="s">
        <v>135</v>
      </c>
      <c r="N69" t="s">
        <v>228</v>
      </c>
      <c r="O69">
        <v>1</v>
      </c>
      <c r="P69" t="s">
        <v>40</v>
      </c>
      <c r="R69" t="s">
        <v>75</v>
      </c>
      <c r="S69" t="s">
        <v>48</v>
      </c>
      <c r="V69" t="s">
        <v>52</v>
      </c>
    </row>
    <row r="70" spans="1:22">
      <c r="A70" t="s">
        <v>423</v>
      </c>
      <c r="B70" t="s">
        <v>133</v>
      </c>
      <c r="D70" t="s">
        <v>23</v>
      </c>
      <c r="E70" t="s">
        <v>203</v>
      </c>
      <c r="F70" t="s">
        <v>14</v>
      </c>
      <c r="G70" t="s">
        <v>835</v>
      </c>
      <c r="I70">
        <v>1</v>
      </c>
      <c r="J70">
        <v>1</v>
      </c>
      <c r="K70" t="s">
        <v>133</v>
      </c>
      <c r="L70" t="s">
        <v>135</v>
      </c>
      <c r="N70" t="s">
        <v>707</v>
      </c>
      <c r="O70" t="s">
        <v>237</v>
      </c>
      <c r="P70" t="s">
        <v>40</v>
      </c>
      <c r="R70" t="s">
        <v>31</v>
      </c>
      <c r="S70" t="s">
        <v>40</v>
      </c>
      <c r="T70" t="s">
        <v>133</v>
      </c>
      <c r="V70" t="s">
        <v>52</v>
      </c>
    </row>
    <row r="71" spans="1:22">
      <c r="A71" t="s">
        <v>424</v>
      </c>
      <c r="D71" t="s">
        <v>42</v>
      </c>
      <c r="E71" t="s">
        <v>22</v>
      </c>
      <c r="F71" t="s">
        <v>14</v>
      </c>
      <c r="I71">
        <v>4</v>
      </c>
      <c r="J71">
        <v>0</v>
      </c>
      <c r="L71" t="s">
        <v>102</v>
      </c>
      <c r="M71" t="s">
        <v>33</v>
      </c>
      <c r="N71" t="s">
        <v>147</v>
      </c>
      <c r="O71">
        <v>1</v>
      </c>
      <c r="P71" t="s">
        <v>48</v>
      </c>
      <c r="R71" t="s">
        <v>75</v>
      </c>
      <c r="S71" t="s">
        <v>48</v>
      </c>
      <c r="V71" t="s">
        <v>52</v>
      </c>
    </row>
    <row r="72" spans="1:22">
      <c r="A72" t="s">
        <v>425</v>
      </c>
      <c r="B72" t="s">
        <v>133</v>
      </c>
      <c r="D72" t="s">
        <v>212</v>
      </c>
      <c r="E72" t="s">
        <v>203</v>
      </c>
      <c r="F72" t="s">
        <v>14</v>
      </c>
      <c r="G72" t="s">
        <v>708</v>
      </c>
      <c r="I72">
        <v>6</v>
      </c>
      <c r="J72">
        <v>2</v>
      </c>
      <c r="K72" t="s">
        <v>268</v>
      </c>
      <c r="L72" t="s">
        <v>698</v>
      </c>
      <c r="N72" t="s">
        <v>121</v>
      </c>
      <c r="O72">
        <v>1</v>
      </c>
      <c r="P72" t="s">
        <v>269</v>
      </c>
      <c r="R72" t="s">
        <v>137</v>
      </c>
      <c r="S72" t="s">
        <v>270</v>
      </c>
      <c r="T72" t="s">
        <v>133</v>
      </c>
      <c r="V72" t="s">
        <v>52</v>
      </c>
    </row>
    <row r="73" spans="1:22">
      <c r="A73" t="s">
        <v>426</v>
      </c>
      <c r="D73" t="s">
        <v>816</v>
      </c>
      <c r="E73" t="s">
        <v>108</v>
      </c>
      <c r="F73" t="s">
        <v>14</v>
      </c>
      <c r="G73" t="s">
        <v>155</v>
      </c>
      <c r="I73">
        <v>1</v>
      </c>
      <c r="J73">
        <v>1</v>
      </c>
      <c r="K73" t="s">
        <v>194</v>
      </c>
      <c r="L73" t="s">
        <v>135</v>
      </c>
      <c r="N73" t="s">
        <v>160</v>
      </c>
      <c r="O73">
        <v>1</v>
      </c>
      <c r="P73" t="s">
        <v>271</v>
      </c>
      <c r="R73" t="s">
        <v>137</v>
      </c>
      <c r="S73" t="s">
        <v>709</v>
      </c>
      <c r="V73" t="s">
        <v>52</v>
      </c>
    </row>
    <row r="74" spans="1:22">
      <c r="A74" t="s">
        <v>427</v>
      </c>
      <c r="D74" t="s">
        <v>23</v>
      </c>
      <c r="E74" t="s">
        <v>22</v>
      </c>
      <c r="F74" t="s">
        <v>14</v>
      </c>
      <c r="I74">
        <v>4</v>
      </c>
      <c r="J74">
        <v>0</v>
      </c>
      <c r="L74" t="s">
        <v>710</v>
      </c>
      <c r="N74" t="s">
        <v>109</v>
      </c>
      <c r="O74">
        <v>1</v>
      </c>
      <c r="P74" t="s">
        <v>40</v>
      </c>
      <c r="R74" t="s">
        <v>272</v>
      </c>
      <c r="S74" t="s">
        <v>40</v>
      </c>
      <c r="V74" t="s">
        <v>52</v>
      </c>
    </row>
    <row r="75" spans="1:22">
      <c r="A75" t="s">
        <v>428</v>
      </c>
      <c r="D75" t="s">
        <v>42</v>
      </c>
      <c r="E75" t="s">
        <v>203</v>
      </c>
      <c r="F75" t="s">
        <v>28</v>
      </c>
      <c r="G75" t="s">
        <v>934</v>
      </c>
      <c r="I75">
        <v>12</v>
      </c>
      <c r="J75">
        <v>6</v>
      </c>
      <c r="K75" t="s">
        <v>34</v>
      </c>
      <c r="L75" t="s">
        <v>135</v>
      </c>
      <c r="N75" t="s">
        <v>186</v>
      </c>
      <c r="O75">
        <v>1</v>
      </c>
      <c r="P75" t="s">
        <v>40</v>
      </c>
      <c r="R75" t="s">
        <v>137</v>
      </c>
      <c r="S75" t="s">
        <v>40</v>
      </c>
      <c r="V75" t="s">
        <v>655</v>
      </c>
    </row>
    <row r="76" spans="1:22">
      <c r="A76" t="s">
        <v>429</v>
      </c>
      <c r="D76" t="s">
        <v>42</v>
      </c>
      <c r="E76" t="s">
        <v>108</v>
      </c>
      <c r="F76" t="s">
        <v>14</v>
      </c>
      <c r="I76">
        <v>1</v>
      </c>
      <c r="J76">
        <v>0</v>
      </c>
      <c r="L76" t="s">
        <v>44</v>
      </c>
      <c r="N76" t="s">
        <v>273</v>
      </c>
      <c r="O76">
        <v>1</v>
      </c>
      <c r="P76" t="s">
        <v>48</v>
      </c>
      <c r="R76" t="s">
        <v>40</v>
      </c>
      <c r="S76" t="s">
        <v>40</v>
      </c>
      <c r="V76" t="s">
        <v>52</v>
      </c>
    </row>
    <row r="77" spans="1:22">
      <c r="A77" t="s">
        <v>430</v>
      </c>
      <c r="D77" t="s">
        <v>42</v>
      </c>
      <c r="E77" t="s">
        <v>108</v>
      </c>
      <c r="F77" t="s">
        <v>14</v>
      </c>
      <c r="G77" t="s">
        <v>935</v>
      </c>
      <c r="I77">
        <v>3</v>
      </c>
      <c r="J77">
        <v>1</v>
      </c>
      <c r="K77" t="s">
        <v>274</v>
      </c>
      <c r="L77" t="s">
        <v>102</v>
      </c>
      <c r="M77" t="s">
        <v>37</v>
      </c>
      <c r="N77" t="s">
        <v>143</v>
      </c>
      <c r="O77">
        <v>1</v>
      </c>
      <c r="P77" t="s">
        <v>40</v>
      </c>
      <c r="R77" t="s">
        <v>140</v>
      </c>
      <c r="S77" t="s">
        <v>936</v>
      </c>
      <c r="V77" t="s">
        <v>52</v>
      </c>
    </row>
    <row r="78" spans="1:22">
      <c r="A78" t="s">
        <v>431</v>
      </c>
      <c r="D78" t="s">
        <v>212</v>
      </c>
      <c r="E78" t="s">
        <v>203</v>
      </c>
      <c r="F78" t="s">
        <v>14</v>
      </c>
      <c r="G78" t="s">
        <v>937</v>
      </c>
      <c r="I78">
        <v>5</v>
      </c>
      <c r="J78">
        <v>1</v>
      </c>
      <c r="K78" t="s">
        <v>55</v>
      </c>
      <c r="L78" t="s">
        <v>135</v>
      </c>
      <c r="N78" t="s">
        <v>275</v>
      </c>
      <c r="O78">
        <v>1</v>
      </c>
      <c r="P78" t="s">
        <v>40</v>
      </c>
      <c r="R78" t="s">
        <v>137</v>
      </c>
      <c r="S78" t="s">
        <v>40</v>
      </c>
      <c r="V78" t="s">
        <v>52</v>
      </c>
    </row>
    <row r="79" spans="1:22">
      <c r="A79" t="s">
        <v>432</v>
      </c>
      <c r="D79" t="s">
        <v>212</v>
      </c>
      <c r="E79" t="s">
        <v>203</v>
      </c>
      <c r="F79" t="s">
        <v>28</v>
      </c>
      <c r="G79" t="s">
        <v>656</v>
      </c>
      <c r="I79">
        <v>16</v>
      </c>
      <c r="J79">
        <v>15</v>
      </c>
      <c r="K79" t="s">
        <v>276</v>
      </c>
      <c r="L79" t="s">
        <v>54</v>
      </c>
      <c r="N79" t="s">
        <v>938</v>
      </c>
      <c r="O79" t="s">
        <v>190</v>
      </c>
      <c r="P79" t="s">
        <v>711</v>
      </c>
      <c r="R79" t="s">
        <v>140</v>
      </c>
      <c r="S79" t="s">
        <v>277</v>
      </c>
      <c r="V79" t="s">
        <v>939</v>
      </c>
    </row>
    <row r="80" spans="1:22">
      <c r="A80" t="s">
        <v>433</v>
      </c>
      <c r="D80" t="s">
        <v>23</v>
      </c>
      <c r="E80" t="s">
        <v>203</v>
      </c>
      <c r="F80" t="s">
        <v>14</v>
      </c>
      <c r="G80" t="s">
        <v>278</v>
      </c>
      <c r="I80">
        <v>2</v>
      </c>
      <c r="J80">
        <v>2</v>
      </c>
      <c r="K80" t="s">
        <v>142</v>
      </c>
      <c r="L80" t="s">
        <v>135</v>
      </c>
      <c r="N80" t="s">
        <v>121</v>
      </c>
      <c r="O80">
        <v>1</v>
      </c>
      <c r="P80" t="s">
        <v>40</v>
      </c>
      <c r="R80" t="s">
        <v>140</v>
      </c>
      <c r="S80" t="s">
        <v>657</v>
      </c>
      <c r="V80" t="s">
        <v>658</v>
      </c>
    </row>
    <row r="81" spans="1:22">
      <c r="A81" t="s">
        <v>434</v>
      </c>
      <c r="D81" t="s">
        <v>42</v>
      </c>
      <c r="E81" t="s">
        <v>22</v>
      </c>
      <c r="F81" t="s">
        <v>14</v>
      </c>
      <c r="I81">
        <v>1</v>
      </c>
      <c r="J81">
        <v>0</v>
      </c>
      <c r="L81" t="s">
        <v>17</v>
      </c>
      <c r="N81" t="s">
        <v>279</v>
      </c>
      <c r="O81">
        <v>1</v>
      </c>
      <c r="P81" t="s">
        <v>40</v>
      </c>
      <c r="R81" t="s">
        <v>137</v>
      </c>
      <c r="S81" t="s">
        <v>40</v>
      </c>
      <c r="V81" t="s">
        <v>52</v>
      </c>
    </row>
    <row r="82" spans="1:22">
      <c r="A82" t="s">
        <v>435</v>
      </c>
      <c r="D82" t="s">
        <v>940</v>
      </c>
      <c r="E82" t="s">
        <v>203</v>
      </c>
      <c r="F82" t="s">
        <v>14</v>
      </c>
      <c r="G82" t="s">
        <v>941</v>
      </c>
      <c r="I82">
        <v>1</v>
      </c>
      <c r="J82">
        <v>2</v>
      </c>
      <c r="K82" t="s">
        <v>114</v>
      </c>
      <c r="L82" t="s">
        <v>102</v>
      </c>
      <c r="M82" t="s">
        <v>942</v>
      </c>
      <c r="N82" t="s">
        <v>114</v>
      </c>
      <c r="O82">
        <v>2</v>
      </c>
      <c r="P82" t="s">
        <v>40</v>
      </c>
      <c r="R82" t="s">
        <v>140</v>
      </c>
      <c r="S82" t="s">
        <v>659</v>
      </c>
      <c r="V82" t="s">
        <v>52</v>
      </c>
    </row>
    <row r="83" spans="1:22">
      <c r="A83" t="s">
        <v>436</v>
      </c>
      <c r="G83" t="s">
        <v>943</v>
      </c>
      <c r="I83" t="s">
        <v>944</v>
      </c>
      <c r="J83" t="s">
        <v>945</v>
      </c>
      <c r="K83" t="s">
        <v>946</v>
      </c>
      <c r="L83" t="s">
        <v>102</v>
      </c>
      <c r="M83" t="s">
        <v>280</v>
      </c>
      <c r="N83" t="s">
        <v>133</v>
      </c>
      <c r="O83" t="s">
        <v>234</v>
      </c>
      <c r="P83" t="s">
        <v>48</v>
      </c>
      <c r="R83" t="s">
        <v>712</v>
      </c>
      <c r="S83" t="s">
        <v>145</v>
      </c>
      <c r="V83" t="s">
        <v>281</v>
      </c>
    </row>
    <row r="84" spans="1:22">
      <c r="A84" t="s">
        <v>437</v>
      </c>
      <c r="D84" t="s">
        <v>42</v>
      </c>
      <c r="E84" t="s">
        <v>203</v>
      </c>
      <c r="G84" t="s">
        <v>947</v>
      </c>
      <c r="I84">
        <v>3</v>
      </c>
      <c r="J84">
        <v>2</v>
      </c>
      <c r="K84" t="s">
        <v>239</v>
      </c>
      <c r="L84" t="s">
        <v>135</v>
      </c>
      <c r="N84" t="s">
        <v>239</v>
      </c>
      <c r="O84">
        <v>1</v>
      </c>
      <c r="P84" t="s">
        <v>40</v>
      </c>
      <c r="R84" t="s">
        <v>40</v>
      </c>
      <c r="S84" t="s">
        <v>40</v>
      </c>
      <c r="V84" t="s">
        <v>52</v>
      </c>
    </row>
    <row r="85" spans="1:22">
      <c r="A85" t="s">
        <v>438</v>
      </c>
      <c r="D85" t="s">
        <v>42</v>
      </c>
      <c r="E85" t="s">
        <v>22</v>
      </c>
      <c r="F85" t="s">
        <v>14</v>
      </c>
      <c r="I85">
        <v>2</v>
      </c>
      <c r="J85">
        <v>1</v>
      </c>
      <c r="L85" t="s">
        <v>102</v>
      </c>
      <c r="M85" t="s">
        <v>49</v>
      </c>
      <c r="N85" t="s">
        <v>128</v>
      </c>
      <c r="O85">
        <v>1</v>
      </c>
      <c r="P85" t="s">
        <v>40</v>
      </c>
      <c r="R85" t="s">
        <v>40</v>
      </c>
      <c r="S85" t="s">
        <v>40</v>
      </c>
      <c r="V85" t="s">
        <v>52</v>
      </c>
    </row>
    <row r="86" spans="1:22">
      <c r="A86" t="s">
        <v>439</v>
      </c>
      <c r="B86" t="s">
        <v>133</v>
      </c>
      <c r="D86" t="s">
        <v>42</v>
      </c>
      <c r="E86" t="s">
        <v>22</v>
      </c>
      <c r="F86" t="s">
        <v>14</v>
      </c>
      <c r="I86">
        <v>3</v>
      </c>
      <c r="J86">
        <v>0</v>
      </c>
      <c r="L86" t="s">
        <v>135</v>
      </c>
      <c r="M86" t="s">
        <v>330</v>
      </c>
      <c r="N86" t="s">
        <v>114</v>
      </c>
      <c r="O86">
        <v>1</v>
      </c>
      <c r="P86" t="s">
        <v>40</v>
      </c>
      <c r="R86" t="s">
        <v>40</v>
      </c>
      <c r="S86" t="s">
        <v>40</v>
      </c>
      <c r="V86" t="s">
        <v>52</v>
      </c>
    </row>
    <row r="87" spans="1:22">
      <c r="A87" t="s">
        <v>440</v>
      </c>
      <c r="D87" t="s">
        <v>42</v>
      </c>
      <c r="E87" t="s">
        <v>108</v>
      </c>
      <c r="F87" t="s">
        <v>21</v>
      </c>
      <c r="G87" t="s">
        <v>701</v>
      </c>
      <c r="I87">
        <v>1</v>
      </c>
      <c r="J87">
        <v>0</v>
      </c>
      <c r="L87" t="s">
        <v>135</v>
      </c>
      <c r="N87" t="s">
        <v>147</v>
      </c>
      <c r="O87">
        <v>1</v>
      </c>
      <c r="P87" t="s">
        <v>48</v>
      </c>
      <c r="R87" t="s">
        <v>75</v>
      </c>
      <c r="S87" t="s">
        <v>40</v>
      </c>
      <c r="V87" t="s">
        <v>52</v>
      </c>
    </row>
    <row r="88" spans="1:22">
      <c r="A88" t="s">
        <v>441</v>
      </c>
      <c r="D88" t="s">
        <v>212</v>
      </c>
      <c r="E88" t="s">
        <v>203</v>
      </c>
      <c r="F88" t="s">
        <v>14</v>
      </c>
      <c r="G88" t="s">
        <v>948</v>
      </c>
      <c r="I88">
        <v>13</v>
      </c>
      <c r="J88">
        <v>5</v>
      </c>
      <c r="K88" t="s">
        <v>282</v>
      </c>
      <c r="L88" t="s">
        <v>135</v>
      </c>
      <c r="N88" t="s">
        <v>949</v>
      </c>
      <c r="O88">
        <v>2</v>
      </c>
      <c r="P88" t="s">
        <v>713</v>
      </c>
      <c r="R88" t="s">
        <v>140</v>
      </c>
      <c r="S88" t="s">
        <v>283</v>
      </c>
      <c r="V88" t="s">
        <v>52</v>
      </c>
    </row>
    <row r="89" spans="1:22">
      <c r="A89" t="s">
        <v>442</v>
      </c>
      <c r="D89" t="s">
        <v>42</v>
      </c>
      <c r="E89" t="s">
        <v>203</v>
      </c>
      <c r="F89" t="s">
        <v>14</v>
      </c>
      <c r="G89" t="s">
        <v>950</v>
      </c>
      <c r="I89">
        <v>3</v>
      </c>
      <c r="J89">
        <v>3</v>
      </c>
      <c r="K89" t="s">
        <v>187</v>
      </c>
      <c r="L89" t="s">
        <v>102</v>
      </c>
      <c r="N89" t="s">
        <v>143</v>
      </c>
      <c r="O89">
        <v>1</v>
      </c>
      <c r="P89" t="s">
        <v>284</v>
      </c>
      <c r="R89" t="s">
        <v>140</v>
      </c>
      <c r="S89" t="s">
        <v>145</v>
      </c>
      <c r="V89" t="s">
        <v>52</v>
      </c>
    </row>
    <row r="90" spans="1:22">
      <c r="A90" t="s">
        <v>443</v>
      </c>
      <c r="D90" t="s">
        <v>212</v>
      </c>
      <c r="E90" t="s">
        <v>15</v>
      </c>
      <c r="F90" t="s">
        <v>28</v>
      </c>
      <c r="G90" t="s">
        <v>714</v>
      </c>
      <c r="I90">
        <v>3</v>
      </c>
      <c r="J90">
        <v>2</v>
      </c>
      <c r="K90" t="s">
        <v>149</v>
      </c>
      <c r="L90" t="s">
        <v>17</v>
      </c>
      <c r="M90" t="s">
        <v>951</v>
      </c>
      <c r="N90" t="s">
        <v>152</v>
      </c>
      <c r="O90">
        <v>4</v>
      </c>
      <c r="P90" t="s">
        <v>40</v>
      </c>
      <c r="R90" t="s">
        <v>715</v>
      </c>
      <c r="S90" t="s">
        <v>716</v>
      </c>
      <c r="V90" t="s">
        <v>52</v>
      </c>
    </row>
    <row r="91" spans="1:22">
      <c r="A91" t="s">
        <v>444</v>
      </c>
      <c r="D91" t="s">
        <v>42</v>
      </c>
      <c r="E91" t="s">
        <v>108</v>
      </c>
      <c r="F91" t="s">
        <v>14</v>
      </c>
      <c r="I91">
        <v>10</v>
      </c>
      <c r="J91">
        <v>1</v>
      </c>
      <c r="K91" t="s">
        <v>128</v>
      </c>
      <c r="L91" t="s">
        <v>135</v>
      </c>
      <c r="N91" t="s">
        <v>128</v>
      </c>
      <c r="O91">
        <v>1</v>
      </c>
      <c r="P91" t="s">
        <v>40</v>
      </c>
      <c r="R91" t="s">
        <v>137</v>
      </c>
      <c r="S91" t="s">
        <v>40</v>
      </c>
      <c r="V91" t="s">
        <v>52</v>
      </c>
    </row>
    <row r="92" spans="1:22">
      <c r="A92" t="s">
        <v>445</v>
      </c>
      <c r="D92" t="s">
        <v>42</v>
      </c>
      <c r="E92" t="s">
        <v>108</v>
      </c>
      <c r="F92" t="s">
        <v>14</v>
      </c>
      <c r="I92" t="s">
        <v>133</v>
      </c>
      <c r="J92">
        <v>1</v>
      </c>
      <c r="K92" t="s">
        <v>793</v>
      </c>
      <c r="L92" t="s">
        <v>17</v>
      </c>
      <c r="N92" t="s">
        <v>279</v>
      </c>
      <c r="O92">
        <v>3</v>
      </c>
      <c r="P92" t="s">
        <v>40</v>
      </c>
      <c r="R92" t="s">
        <v>133</v>
      </c>
      <c r="S92" t="s">
        <v>48</v>
      </c>
      <c r="T92" t="s">
        <v>133</v>
      </c>
      <c r="V92" t="s">
        <v>52</v>
      </c>
    </row>
    <row r="93" spans="1:22">
      <c r="A93" t="s">
        <v>446</v>
      </c>
      <c r="B93" t="s">
        <v>211</v>
      </c>
      <c r="C93" t="s">
        <v>211</v>
      </c>
      <c r="D93" t="s">
        <v>42</v>
      </c>
      <c r="E93" t="s">
        <v>108</v>
      </c>
      <c r="F93" t="s">
        <v>14</v>
      </c>
      <c r="I93">
        <v>2</v>
      </c>
      <c r="J93">
        <v>0</v>
      </c>
      <c r="L93" t="s">
        <v>135</v>
      </c>
      <c r="N93" t="s">
        <v>258</v>
      </c>
      <c r="O93">
        <v>1</v>
      </c>
      <c r="P93" t="s">
        <v>48</v>
      </c>
      <c r="R93" t="s">
        <v>140</v>
      </c>
      <c r="S93" t="s">
        <v>285</v>
      </c>
      <c r="V93" t="s">
        <v>56</v>
      </c>
    </row>
    <row r="94" spans="1:22">
      <c r="A94" t="s">
        <v>447</v>
      </c>
      <c r="B94" t="s">
        <v>211</v>
      </c>
      <c r="C94" t="s">
        <v>211</v>
      </c>
      <c r="D94" t="s">
        <v>42</v>
      </c>
      <c r="E94" t="s">
        <v>22</v>
      </c>
      <c r="F94" t="s">
        <v>14</v>
      </c>
      <c r="G94" t="s">
        <v>830</v>
      </c>
      <c r="I94">
        <v>1</v>
      </c>
      <c r="J94">
        <v>1</v>
      </c>
      <c r="K94" t="s">
        <v>101</v>
      </c>
      <c r="L94" t="s">
        <v>135</v>
      </c>
      <c r="N94" t="s">
        <v>126</v>
      </c>
      <c r="O94">
        <v>1</v>
      </c>
      <c r="P94" t="s">
        <v>59</v>
      </c>
      <c r="Q94" t="s">
        <v>717</v>
      </c>
      <c r="R94" t="s">
        <v>137</v>
      </c>
      <c r="S94" t="s">
        <v>40</v>
      </c>
      <c r="V94" t="s">
        <v>52</v>
      </c>
    </row>
    <row r="95" spans="1:22">
      <c r="A95" t="s">
        <v>448</v>
      </c>
      <c r="D95" t="s">
        <v>53</v>
      </c>
      <c r="E95" t="s">
        <v>22</v>
      </c>
      <c r="F95" t="s">
        <v>14</v>
      </c>
      <c r="I95">
        <v>3</v>
      </c>
      <c r="J95">
        <v>0</v>
      </c>
      <c r="L95" t="s">
        <v>17</v>
      </c>
      <c r="N95" t="s">
        <v>149</v>
      </c>
      <c r="O95">
        <v>1</v>
      </c>
      <c r="P95" t="s">
        <v>40</v>
      </c>
      <c r="R95" t="s">
        <v>286</v>
      </c>
      <c r="S95" t="s">
        <v>40</v>
      </c>
      <c r="V95" t="s">
        <v>52</v>
      </c>
    </row>
    <row r="96" spans="1:22">
      <c r="A96" t="s">
        <v>449</v>
      </c>
      <c r="D96" t="s">
        <v>42</v>
      </c>
      <c r="E96" t="s">
        <v>108</v>
      </c>
      <c r="F96" t="s">
        <v>14</v>
      </c>
      <c r="I96">
        <v>1</v>
      </c>
      <c r="J96">
        <v>1</v>
      </c>
      <c r="K96" t="s">
        <v>147</v>
      </c>
      <c r="L96" t="s">
        <v>135</v>
      </c>
      <c r="N96" t="s">
        <v>952</v>
      </c>
      <c r="O96">
        <v>1</v>
      </c>
      <c r="P96" t="s">
        <v>40</v>
      </c>
      <c r="R96" t="s">
        <v>137</v>
      </c>
      <c r="S96" t="s">
        <v>40</v>
      </c>
      <c r="V96" t="s">
        <v>52</v>
      </c>
    </row>
    <row r="97" spans="1:22">
      <c r="A97" t="s">
        <v>450</v>
      </c>
      <c r="D97" t="s">
        <v>212</v>
      </c>
      <c r="E97" t="s">
        <v>22</v>
      </c>
      <c r="F97" t="s">
        <v>21</v>
      </c>
      <c r="I97">
        <v>2</v>
      </c>
      <c r="J97">
        <v>1</v>
      </c>
      <c r="L97" t="s">
        <v>102</v>
      </c>
      <c r="N97" t="s">
        <v>258</v>
      </c>
      <c r="O97">
        <v>5</v>
      </c>
      <c r="P97" t="s">
        <v>40</v>
      </c>
      <c r="R97" t="s">
        <v>660</v>
      </c>
      <c r="S97" t="s">
        <v>287</v>
      </c>
      <c r="V97" t="s">
        <v>52</v>
      </c>
    </row>
    <row r="98" spans="1:22">
      <c r="A98" t="s">
        <v>451</v>
      </c>
      <c r="D98" t="s">
        <v>42</v>
      </c>
      <c r="E98" t="s">
        <v>203</v>
      </c>
      <c r="F98" t="s">
        <v>14</v>
      </c>
      <c r="G98" t="s">
        <v>953</v>
      </c>
      <c r="I98">
        <v>4</v>
      </c>
      <c r="J98">
        <v>1</v>
      </c>
      <c r="K98" t="s">
        <v>279</v>
      </c>
      <c r="L98" t="s">
        <v>135</v>
      </c>
      <c r="N98" t="s">
        <v>144</v>
      </c>
      <c r="O98">
        <v>2</v>
      </c>
      <c r="P98" t="s">
        <v>284</v>
      </c>
      <c r="R98" t="s">
        <v>137</v>
      </c>
      <c r="S98" t="s">
        <v>48</v>
      </c>
      <c r="V98" t="s">
        <v>52</v>
      </c>
    </row>
    <row r="99" spans="1:22">
      <c r="A99" t="s">
        <v>452</v>
      </c>
      <c r="D99" t="s">
        <v>23</v>
      </c>
      <c r="E99" t="s">
        <v>108</v>
      </c>
      <c r="F99" t="s">
        <v>14</v>
      </c>
      <c r="I99">
        <v>14</v>
      </c>
      <c r="J99">
        <v>2</v>
      </c>
      <c r="L99" t="s">
        <v>135</v>
      </c>
      <c r="N99" t="s">
        <v>118</v>
      </c>
      <c r="O99">
        <v>3</v>
      </c>
      <c r="P99" t="s">
        <v>48</v>
      </c>
      <c r="R99" t="s">
        <v>137</v>
      </c>
      <c r="S99" t="s">
        <v>40</v>
      </c>
      <c r="V99" t="s">
        <v>52</v>
      </c>
    </row>
    <row r="100" spans="1:22">
      <c r="A100" t="s">
        <v>453</v>
      </c>
      <c r="D100" t="s">
        <v>42</v>
      </c>
      <c r="E100" t="s">
        <v>108</v>
      </c>
      <c r="F100" t="s">
        <v>21</v>
      </c>
      <c r="G100" t="s">
        <v>836</v>
      </c>
      <c r="I100">
        <v>1</v>
      </c>
      <c r="J100">
        <v>0</v>
      </c>
      <c r="L100" t="s">
        <v>102</v>
      </c>
      <c r="M100" t="s">
        <v>37</v>
      </c>
      <c r="N100" t="s">
        <v>210</v>
      </c>
      <c r="O100">
        <v>1</v>
      </c>
      <c r="P100" t="s">
        <v>40</v>
      </c>
      <c r="R100" t="s">
        <v>140</v>
      </c>
      <c r="S100" t="s">
        <v>145</v>
      </c>
      <c r="V100" t="s">
        <v>288</v>
      </c>
    </row>
    <row r="101" spans="1:22">
      <c r="A101" t="s">
        <v>454</v>
      </c>
      <c r="B101" t="s">
        <v>133</v>
      </c>
      <c r="D101" t="s">
        <v>42</v>
      </c>
      <c r="E101" t="s">
        <v>108</v>
      </c>
      <c r="F101" t="s">
        <v>21</v>
      </c>
      <c r="I101" t="s">
        <v>133</v>
      </c>
      <c r="J101" t="s">
        <v>289</v>
      </c>
      <c r="K101" t="s">
        <v>151</v>
      </c>
      <c r="L101" t="s">
        <v>102</v>
      </c>
      <c r="M101" t="s">
        <v>37</v>
      </c>
      <c r="N101" t="s">
        <v>151</v>
      </c>
      <c r="O101">
        <v>2</v>
      </c>
      <c r="P101" t="s">
        <v>40</v>
      </c>
      <c r="R101" t="s">
        <v>286</v>
      </c>
      <c r="S101" t="s">
        <v>290</v>
      </c>
      <c r="T101" t="s">
        <v>133</v>
      </c>
      <c r="V101" t="s">
        <v>52</v>
      </c>
    </row>
    <row r="102" spans="1:22">
      <c r="A102" t="s">
        <v>455</v>
      </c>
      <c r="D102" t="s">
        <v>212</v>
      </c>
      <c r="E102" t="s">
        <v>203</v>
      </c>
      <c r="F102" t="s">
        <v>28</v>
      </c>
      <c r="G102" t="s">
        <v>837</v>
      </c>
      <c r="I102">
        <v>10</v>
      </c>
      <c r="J102">
        <v>2</v>
      </c>
      <c r="K102" t="s">
        <v>67</v>
      </c>
      <c r="L102" t="s">
        <v>647</v>
      </c>
      <c r="M102" t="s">
        <v>37</v>
      </c>
      <c r="N102" t="s">
        <v>121</v>
      </c>
      <c r="O102">
        <v>1</v>
      </c>
      <c r="P102" t="s">
        <v>40</v>
      </c>
      <c r="R102" t="s">
        <v>137</v>
      </c>
      <c r="S102" t="s">
        <v>189</v>
      </c>
      <c r="V102" t="s">
        <v>291</v>
      </c>
    </row>
    <row r="103" spans="1:22">
      <c r="A103" t="s">
        <v>456</v>
      </c>
      <c r="D103" t="s">
        <v>23</v>
      </c>
      <c r="E103" t="s">
        <v>203</v>
      </c>
      <c r="F103" t="s">
        <v>14</v>
      </c>
      <c r="G103" t="s">
        <v>718</v>
      </c>
      <c r="I103">
        <v>19</v>
      </c>
      <c r="J103">
        <v>6</v>
      </c>
      <c r="K103" t="s">
        <v>58</v>
      </c>
      <c r="L103" t="s">
        <v>17</v>
      </c>
      <c r="N103" t="s">
        <v>239</v>
      </c>
      <c r="O103" t="s">
        <v>234</v>
      </c>
      <c r="P103" t="s">
        <v>40</v>
      </c>
      <c r="R103" t="s">
        <v>137</v>
      </c>
      <c r="S103" t="s">
        <v>40</v>
      </c>
      <c r="V103" t="s">
        <v>52</v>
      </c>
    </row>
    <row r="104" spans="1:22">
      <c r="A104" t="s">
        <v>457</v>
      </c>
      <c r="D104" t="s">
        <v>212</v>
      </c>
      <c r="E104" t="s">
        <v>203</v>
      </c>
      <c r="F104" t="s">
        <v>14</v>
      </c>
      <c r="G104" t="s">
        <v>155</v>
      </c>
      <c r="I104">
        <v>15</v>
      </c>
      <c r="J104">
        <v>8</v>
      </c>
      <c r="K104" t="s">
        <v>954</v>
      </c>
      <c r="L104" t="s">
        <v>102</v>
      </c>
      <c r="M104" t="s">
        <v>37</v>
      </c>
      <c r="N104" t="s">
        <v>292</v>
      </c>
      <c r="O104">
        <v>3</v>
      </c>
      <c r="P104" t="s">
        <v>40</v>
      </c>
      <c r="R104" t="s">
        <v>137</v>
      </c>
      <c r="S104" t="s">
        <v>293</v>
      </c>
      <c r="V104" t="s">
        <v>52</v>
      </c>
    </row>
    <row r="105" spans="1:22">
      <c r="A105" t="s">
        <v>458</v>
      </c>
      <c r="D105" t="s">
        <v>42</v>
      </c>
      <c r="E105" t="s">
        <v>203</v>
      </c>
      <c r="F105" t="s">
        <v>14</v>
      </c>
      <c r="G105" t="s">
        <v>719</v>
      </c>
      <c r="I105">
        <v>13</v>
      </c>
      <c r="J105">
        <v>8</v>
      </c>
      <c r="K105" t="s">
        <v>282</v>
      </c>
      <c r="L105" t="s">
        <v>17</v>
      </c>
      <c r="N105" t="s">
        <v>143</v>
      </c>
      <c r="O105">
        <v>1</v>
      </c>
      <c r="P105" t="s">
        <v>48</v>
      </c>
      <c r="R105" t="s">
        <v>140</v>
      </c>
      <c r="S105" t="s">
        <v>48</v>
      </c>
      <c r="V105" t="s">
        <v>52</v>
      </c>
    </row>
    <row r="106" spans="1:22">
      <c r="A106" t="s">
        <v>459</v>
      </c>
      <c r="D106" t="s">
        <v>42</v>
      </c>
      <c r="E106" t="s">
        <v>108</v>
      </c>
      <c r="F106" t="s">
        <v>14</v>
      </c>
      <c r="I106">
        <v>1</v>
      </c>
      <c r="J106">
        <v>1</v>
      </c>
      <c r="K106" t="s">
        <v>160</v>
      </c>
      <c r="L106" t="s">
        <v>135</v>
      </c>
      <c r="N106" t="s">
        <v>160</v>
      </c>
      <c r="O106">
        <v>1</v>
      </c>
      <c r="P106" t="s">
        <v>40</v>
      </c>
      <c r="R106" t="s">
        <v>137</v>
      </c>
      <c r="S106" t="s">
        <v>40</v>
      </c>
      <c r="V106" t="s">
        <v>52</v>
      </c>
    </row>
    <row r="107" spans="1:22">
      <c r="A107" t="s">
        <v>460</v>
      </c>
      <c r="D107" t="s">
        <v>42</v>
      </c>
      <c r="E107" t="s">
        <v>203</v>
      </c>
      <c r="F107" t="s">
        <v>14</v>
      </c>
      <c r="G107" t="s">
        <v>955</v>
      </c>
      <c r="I107">
        <v>10</v>
      </c>
      <c r="J107">
        <v>2</v>
      </c>
      <c r="K107" t="s">
        <v>187</v>
      </c>
      <c r="L107" t="s">
        <v>102</v>
      </c>
      <c r="M107" t="s">
        <v>37</v>
      </c>
      <c r="N107" t="s">
        <v>126</v>
      </c>
      <c r="O107">
        <v>1</v>
      </c>
      <c r="P107" t="s">
        <v>40</v>
      </c>
      <c r="R107" t="s">
        <v>140</v>
      </c>
      <c r="S107" t="s">
        <v>294</v>
      </c>
      <c r="V107" t="s">
        <v>52</v>
      </c>
    </row>
    <row r="108" spans="1:22">
      <c r="A108" t="s">
        <v>461</v>
      </c>
      <c r="D108" t="s">
        <v>42</v>
      </c>
      <c r="E108" t="s">
        <v>108</v>
      </c>
      <c r="F108" t="s">
        <v>14</v>
      </c>
      <c r="I108">
        <v>1</v>
      </c>
      <c r="J108">
        <v>1</v>
      </c>
      <c r="K108" t="s">
        <v>258</v>
      </c>
      <c r="L108" t="s">
        <v>44</v>
      </c>
      <c r="N108" t="s">
        <v>258</v>
      </c>
      <c r="O108">
        <v>2</v>
      </c>
      <c r="P108" t="s">
        <v>40</v>
      </c>
      <c r="R108" t="s">
        <v>40</v>
      </c>
      <c r="S108" t="s">
        <v>48</v>
      </c>
      <c r="V108" t="s">
        <v>52</v>
      </c>
    </row>
    <row r="109" spans="1:22">
      <c r="A109" t="s">
        <v>462</v>
      </c>
      <c r="D109" t="s">
        <v>212</v>
      </c>
      <c r="E109" t="s">
        <v>15</v>
      </c>
      <c r="F109" t="s">
        <v>28</v>
      </c>
      <c r="G109" t="s">
        <v>295</v>
      </c>
      <c r="I109">
        <v>4</v>
      </c>
      <c r="J109">
        <v>2</v>
      </c>
      <c r="K109" t="s">
        <v>187</v>
      </c>
      <c r="L109" t="s">
        <v>102</v>
      </c>
      <c r="M109" t="s">
        <v>720</v>
      </c>
      <c r="N109" t="s">
        <v>146</v>
      </c>
      <c r="O109">
        <v>1</v>
      </c>
      <c r="P109" t="s">
        <v>266</v>
      </c>
      <c r="S109" t="s">
        <v>296</v>
      </c>
      <c r="V109" t="s">
        <v>52</v>
      </c>
    </row>
    <row r="110" spans="1:22">
      <c r="A110" t="s">
        <v>463</v>
      </c>
      <c r="B110" t="s">
        <v>133</v>
      </c>
      <c r="D110" t="s">
        <v>42</v>
      </c>
      <c r="E110" t="s">
        <v>22</v>
      </c>
      <c r="F110" t="s">
        <v>21</v>
      </c>
      <c r="G110" t="s">
        <v>956</v>
      </c>
      <c r="I110">
        <v>1</v>
      </c>
      <c r="J110">
        <v>1</v>
      </c>
      <c r="L110" t="s">
        <v>44</v>
      </c>
      <c r="N110" t="s">
        <v>126</v>
      </c>
      <c r="O110">
        <v>3</v>
      </c>
      <c r="P110" t="s">
        <v>40</v>
      </c>
      <c r="R110" t="s">
        <v>137</v>
      </c>
      <c r="S110" t="s">
        <v>297</v>
      </c>
      <c r="V110" t="s">
        <v>52</v>
      </c>
    </row>
    <row r="111" spans="1:22">
      <c r="A111" t="s">
        <v>464</v>
      </c>
      <c r="D111" t="s">
        <v>42</v>
      </c>
      <c r="E111" t="s">
        <v>22</v>
      </c>
      <c r="F111" t="s">
        <v>14</v>
      </c>
      <c r="I111">
        <v>1</v>
      </c>
      <c r="J111">
        <v>1</v>
      </c>
      <c r="K111" t="s">
        <v>143</v>
      </c>
      <c r="L111" t="s">
        <v>705</v>
      </c>
      <c r="N111" t="s">
        <v>139</v>
      </c>
      <c r="O111">
        <v>1</v>
      </c>
      <c r="P111" t="s">
        <v>40</v>
      </c>
      <c r="R111" t="s">
        <v>40</v>
      </c>
      <c r="S111" t="s">
        <v>40</v>
      </c>
      <c r="V111" t="s">
        <v>52</v>
      </c>
    </row>
    <row r="112" spans="1:22">
      <c r="A112" t="s">
        <v>465</v>
      </c>
      <c r="D112" t="s">
        <v>42</v>
      </c>
      <c r="I112">
        <v>8</v>
      </c>
      <c r="J112">
        <v>3</v>
      </c>
      <c r="K112" t="s">
        <v>148</v>
      </c>
      <c r="L112" t="s">
        <v>699</v>
      </c>
      <c r="N112" t="s">
        <v>125</v>
      </c>
      <c r="O112">
        <v>1</v>
      </c>
      <c r="P112" t="s">
        <v>107</v>
      </c>
      <c r="Q112" t="s">
        <v>215</v>
      </c>
      <c r="R112" t="s">
        <v>40</v>
      </c>
      <c r="S112" t="s">
        <v>48</v>
      </c>
      <c r="V112" t="s">
        <v>52</v>
      </c>
    </row>
    <row r="113" spans="1:22">
      <c r="A113" t="s">
        <v>466</v>
      </c>
      <c r="D113" t="s">
        <v>42</v>
      </c>
      <c r="E113" t="s">
        <v>22</v>
      </c>
      <c r="F113" t="s">
        <v>14</v>
      </c>
      <c r="I113">
        <v>4</v>
      </c>
      <c r="J113">
        <v>1</v>
      </c>
      <c r="K113" t="s">
        <v>128</v>
      </c>
      <c r="L113" t="s">
        <v>135</v>
      </c>
      <c r="N113" t="s">
        <v>258</v>
      </c>
      <c r="O113">
        <v>2</v>
      </c>
      <c r="P113" t="s">
        <v>40</v>
      </c>
      <c r="R113" t="s">
        <v>140</v>
      </c>
      <c r="S113" t="s">
        <v>48</v>
      </c>
      <c r="V113" t="s">
        <v>298</v>
      </c>
    </row>
    <row r="114" spans="1:22">
      <c r="A114" t="s">
        <v>467</v>
      </c>
      <c r="D114" t="s">
        <v>957</v>
      </c>
      <c r="G114" t="s">
        <v>958</v>
      </c>
      <c r="I114">
        <v>40</v>
      </c>
      <c r="J114">
        <v>16</v>
      </c>
      <c r="K114" t="s">
        <v>67</v>
      </c>
      <c r="L114" t="s">
        <v>102</v>
      </c>
      <c r="M114" t="s">
        <v>720</v>
      </c>
      <c r="N114" t="s">
        <v>959</v>
      </c>
      <c r="O114">
        <v>2</v>
      </c>
      <c r="P114" t="s">
        <v>31</v>
      </c>
      <c r="Q114" t="s">
        <v>299</v>
      </c>
      <c r="R114" t="s">
        <v>140</v>
      </c>
      <c r="S114" t="s">
        <v>107</v>
      </c>
      <c r="V114" t="s">
        <v>52</v>
      </c>
    </row>
    <row r="115" spans="1:22">
      <c r="A115" t="s">
        <v>468</v>
      </c>
      <c r="G115" t="s">
        <v>960</v>
      </c>
      <c r="I115">
        <v>15</v>
      </c>
      <c r="J115">
        <v>9</v>
      </c>
      <c r="K115" t="s">
        <v>152</v>
      </c>
      <c r="L115" t="s">
        <v>54</v>
      </c>
      <c r="N115" t="s">
        <v>961</v>
      </c>
      <c r="O115" t="s">
        <v>190</v>
      </c>
      <c r="P115" t="s">
        <v>40</v>
      </c>
      <c r="R115" t="s">
        <v>962</v>
      </c>
      <c r="S115" t="s">
        <v>40</v>
      </c>
      <c r="V115" t="s">
        <v>661</v>
      </c>
    </row>
    <row r="116" spans="1:22">
      <c r="A116" t="s">
        <v>469</v>
      </c>
      <c r="B116" t="s">
        <v>133</v>
      </c>
      <c r="C116" t="s">
        <v>133</v>
      </c>
      <c r="D116" t="s">
        <v>42</v>
      </c>
      <c r="E116" t="s">
        <v>108</v>
      </c>
      <c r="F116" t="s">
        <v>14</v>
      </c>
      <c r="G116" t="s">
        <v>133</v>
      </c>
      <c r="H116" t="s">
        <v>133</v>
      </c>
      <c r="I116" t="s">
        <v>133</v>
      </c>
      <c r="J116">
        <v>4</v>
      </c>
      <c r="K116" t="s">
        <v>144</v>
      </c>
      <c r="L116" t="s">
        <v>135</v>
      </c>
      <c r="M116" t="s">
        <v>133</v>
      </c>
      <c r="N116" t="s">
        <v>144</v>
      </c>
      <c r="O116">
        <v>1</v>
      </c>
      <c r="P116" t="s">
        <v>40</v>
      </c>
      <c r="Q116" t="s">
        <v>133</v>
      </c>
      <c r="R116" t="s">
        <v>137</v>
      </c>
      <c r="S116" t="s">
        <v>40</v>
      </c>
      <c r="T116" t="s">
        <v>133</v>
      </c>
      <c r="U116" t="s">
        <v>133</v>
      </c>
      <c r="V116" t="s">
        <v>52</v>
      </c>
    </row>
    <row r="117" spans="1:22">
      <c r="A117" t="s">
        <v>470</v>
      </c>
      <c r="D117" t="s">
        <v>36</v>
      </c>
      <c r="E117" t="s">
        <v>22</v>
      </c>
      <c r="F117" t="s">
        <v>14</v>
      </c>
      <c r="I117">
        <v>1</v>
      </c>
      <c r="J117">
        <v>0</v>
      </c>
      <c r="L117" t="s">
        <v>135</v>
      </c>
      <c r="N117" t="s">
        <v>138</v>
      </c>
      <c r="O117">
        <v>1</v>
      </c>
      <c r="P117" t="s">
        <v>40</v>
      </c>
      <c r="R117" t="s">
        <v>137</v>
      </c>
      <c r="S117" t="s">
        <v>40</v>
      </c>
      <c r="V117" t="s">
        <v>52</v>
      </c>
    </row>
    <row r="118" spans="1:22">
      <c r="A118" t="s">
        <v>471</v>
      </c>
      <c r="D118" t="s">
        <v>42</v>
      </c>
      <c r="E118" t="s">
        <v>108</v>
      </c>
      <c r="F118" t="s">
        <v>14</v>
      </c>
      <c r="I118">
        <v>4</v>
      </c>
      <c r="J118">
        <v>1</v>
      </c>
      <c r="K118" t="s">
        <v>279</v>
      </c>
      <c r="L118" t="s">
        <v>17</v>
      </c>
      <c r="N118" t="s">
        <v>963</v>
      </c>
      <c r="O118">
        <v>2</v>
      </c>
      <c r="P118" t="s">
        <v>48</v>
      </c>
      <c r="R118" t="s">
        <v>140</v>
      </c>
      <c r="S118" t="s">
        <v>40</v>
      </c>
      <c r="V118" t="s">
        <v>52</v>
      </c>
    </row>
    <row r="119" spans="1:22">
      <c r="A119" t="s">
        <v>472</v>
      </c>
      <c r="D119" t="s">
        <v>42</v>
      </c>
      <c r="E119" t="s">
        <v>108</v>
      </c>
      <c r="F119" t="s">
        <v>14</v>
      </c>
      <c r="G119" t="s">
        <v>839</v>
      </c>
      <c r="I119">
        <v>8</v>
      </c>
      <c r="J119">
        <v>12</v>
      </c>
      <c r="K119" t="s">
        <v>279</v>
      </c>
      <c r="L119" t="s">
        <v>135</v>
      </c>
      <c r="N119" t="s">
        <v>258</v>
      </c>
      <c r="O119">
        <v>1</v>
      </c>
      <c r="P119" t="s">
        <v>48</v>
      </c>
      <c r="R119" t="s">
        <v>140</v>
      </c>
      <c r="S119" t="s">
        <v>300</v>
      </c>
      <c r="V119" t="s">
        <v>301</v>
      </c>
    </row>
    <row r="120" spans="1:22">
      <c r="A120" t="s">
        <v>473</v>
      </c>
      <c r="C120">
        <v>1</v>
      </c>
      <c r="D120" t="s">
        <v>36</v>
      </c>
      <c r="E120" t="s">
        <v>153</v>
      </c>
      <c r="G120" t="s">
        <v>964</v>
      </c>
      <c r="I120">
        <v>14</v>
      </c>
      <c r="J120">
        <v>9</v>
      </c>
      <c r="K120" t="s">
        <v>133</v>
      </c>
      <c r="L120" t="s">
        <v>102</v>
      </c>
      <c r="M120" t="s">
        <v>219</v>
      </c>
      <c r="N120" t="s">
        <v>248</v>
      </c>
      <c r="O120">
        <v>2</v>
      </c>
      <c r="P120" t="s">
        <v>40</v>
      </c>
      <c r="R120" t="s">
        <v>662</v>
      </c>
      <c r="S120" t="s">
        <v>31</v>
      </c>
      <c r="V120" t="s">
        <v>27</v>
      </c>
    </row>
    <row r="121" spans="1:22">
      <c r="A121" t="s">
        <v>474</v>
      </c>
      <c r="D121" t="s">
        <v>36</v>
      </c>
      <c r="E121" t="s">
        <v>22</v>
      </c>
      <c r="F121" t="s">
        <v>21</v>
      </c>
      <c r="I121">
        <v>1</v>
      </c>
      <c r="J121">
        <v>0</v>
      </c>
      <c r="L121" t="s">
        <v>840</v>
      </c>
      <c r="N121" t="s">
        <v>260</v>
      </c>
      <c r="O121">
        <v>1</v>
      </c>
      <c r="P121" t="s">
        <v>25</v>
      </c>
      <c r="T121" t="s">
        <v>965</v>
      </c>
      <c r="V121" t="s">
        <v>721</v>
      </c>
    </row>
    <row r="122" spans="1:22">
      <c r="A122" t="s">
        <v>475</v>
      </c>
      <c r="D122" t="s">
        <v>23</v>
      </c>
      <c r="E122" t="s">
        <v>43</v>
      </c>
      <c r="F122" t="s">
        <v>113</v>
      </c>
      <c r="I122">
        <v>1</v>
      </c>
      <c r="J122">
        <v>0</v>
      </c>
      <c r="L122" t="s">
        <v>120</v>
      </c>
      <c r="N122" t="s">
        <v>109</v>
      </c>
      <c r="O122">
        <v>1</v>
      </c>
      <c r="P122" t="s">
        <v>25</v>
      </c>
      <c r="T122" t="s">
        <v>20</v>
      </c>
      <c r="V122" t="s">
        <v>27</v>
      </c>
    </row>
    <row r="123" spans="1:22">
      <c r="A123" t="s">
        <v>476</v>
      </c>
      <c r="B123" s="12">
        <v>40620</v>
      </c>
      <c r="D123" t="s">
        <v>36</v>
      </c>
      <c r="E123" t="s">
        <v>22</v>
      </c>
      <c r="F123" t="s">
        <v>113</v>
      </c>
      <c r="J123">
        <v>0</v>
      </c>
      <c r="L123" t="s">
        <v>17</v>
      </c>
      <c r="N123" t="s">
        <v>302</v>
      </c>
      <c r="O123">
        <v>1</v>
      </c>
      <c r="P123" t="s">
        <v>107</v>
      </c>
      <c r="R123" t="s">
        <v>107</v>
      </c>
      <c r="S123" t="s">
        <v>107</v>
      </c>
      <c r="V123" t="s">
        <v>769</v>
      </c>
    </row>
    <row r="124" spans="1:22">
      <c r="A124" t="s">
        <v>477</v>
      </c>
      <c r="B124" t="s">
        <v>966</v>
      </c>
      <c r="D124" t="s">
        <v>36</v>
      </c>
      <c r="E124" t="s">
        <v>35</v>
      </c>
      <c r="F124" t="s">
        <v>113</v>
      </c>
      <c r="G124" t="s">
        <v>686</v>
      </c>
      <c r="I124">
        <v>14</v>
      </c>
      <c r="J124">
        <v>11</v>
      </c>
      <c r="K124" t="s">
        <v>686</v>
      </c>
      <c r="L124" t="s">
        <v>17</v>
      </c>
      <c r="N124" t="s">
        <v>303</v>
      </c>
      <c r="O124">
        <v>1</v>
      </c>
      <c r="P124" t="s">
        <v>107</v>
      </c>
      <c r="Q124" t="s">
        <v>686</v>
      </c>
      <c r="R124" t="s">
        <v>133</v>
      </c>
      <c r="S124" t="s">
        <v>107</v>
      </c>
      <c r="T124" t="s">
        <v>133</v>
      </c>
      <c r="V124" t="s">
        <v>52</v>
      </c>
    </row>
    <row r="125" spans="1:22">
      <c r="A125" t="s">
        <v>582</v>
      </c>
      <c r="B125" t="s">
        <v>133</v>
      </c>
      <c r="C125" t="s">
        <v>133</v>
      </c>
      <c r="D125" t="s">
        <v>42</v>
      </c>
      <c r="E125" t="s">
        <v>108</v>
      </c>
      <c r="F125" t="s">
        <v>21</v>
      </c>
      <c r="G125" t="s">
        <v>133</v>
      </c>
      <c r="H125" t="s">
        <v>133</v>
      </c>
      <c r="I125" t="s">
        <v>133</v>
      </c>
      <c r="J125" t="s">
        <v>133</v>
      </c>
      <c r="K125" t="s">
        <v>133</v>
      </c>
      <c r="L125" t="s">
        <v>102</v>
      </c>
      <c r="M125" t="s">
        <v>133</v>
      </c>
      <c r="N125" t="s">
        <v>128</v>
      </c>
      <c r="O125">
        <v>1</v>
      </c>
      <c r="P125" t="s">
        <v>107</v>
      </c>
      <c r="Q125" t="s">
        <v>133</v>
      </c>
      <c r="R125" t="s">
        <v>107</v>
      </c>
      <c r="S125" t="s">
        <v>20</v>
      </c>
      <c r="T125" t="s">
        <v>133</v>
      </c>
      <c r="U125" t="s">
        <v>133</v>
      </c>
      <c r="V125" t="s">
        <v>133</v>
      </c>
    </row>
    <row r="126" spans="1:22">
      <c r="A126" t="s">
        <v>583</v>
      </c>
      <c r="B126" t="s">
        <v>480</v>
      </c>
      <c r="D126" t="s">
        <v>212</v>
      </c>
      <c r="G126" t="s">
        <v>686</v>
      </c>
      <c r="I126" t="s">
        <v>686</v>
      </c>
      <c r="J126" t="s">
        <v>686</v>
      </c>
      <c r="L126" t="s">
        <v>102</v>
      </c>
      <c r="N126" t="s">
        <v>770</v>
      </c>
      <c r="O126">
        <v>1</v>
      </c>
      <c r="P126" t="s">
        <v>107</v>
      </c>
      <c r="R126" t="s">
        <v>107</v>
      </c>
      <c r="S126" t="s">
        <v>20</v>
      </c>
    </row>
    <row r="127" spans="1:22">
      <c r="A127" t="s">
        <v>584</v>
      </c>
      <c r="B127" t="s">
        <v>133</v>
      </c>
      <c r="C127" t="s">
        <v>133</v>
      </c>
      <c r="D127" t="s">
        <v>42</v>
      </c>
      <c r="E127" t="s">
        <v>108</v>
      </c>
      <c r="F127" t="s">
        <v>21</v>
      </c>
      <c r="G127" t="s">
        <v>133</v>
      </c>
      <c r="H127" t="s">
        <v>133</v>
      </c>
      <c r="I127" t="s">
        <v>133</v>
      </c>
      <c r="J127" t="s">
        <v>133</v>
      </c>
      <c r="K127" t="s">
        <v>133</v>
      </c>
      <c r="L127" t="s">
        <v>102</v>
      </c>
      <c r="M127" t="s">
        <v>133</v>
      </c>
      <c r="N127" t="s">
        <v>771</v>
      </c>
      <c r="O127">
        <v>1</v>
      </c>
      <c r="P127" t="s">
        <v>107</v>
      </c>
      <c r="Q127" t="s">
        <v>133</v>
      </c>
      <c r="R127" t="s">
        <v>107</v>
      </c>
      <c r="S127" t="s">
        <v>20</v>
      </c>
      <c r="T127" t="s">
        <v>133</v>
      </c>
      <c r="U127" t="s">
        <v>133</v>
      </c>
      <c r="V127" t="s">
        <v>133</v>
      </c>
    </row>
    <row r="128" spans="1:22">
      <c r="A128" t="s">
        <v>585</v>
      </c>
      <c r="B128" t="s">
        <v>133</v>
      </c>
      <c r="D128" t="s">
        <v>42</v>
      </c>
      <c r="E128" t="s">
        <v>108</v>
      </c>
      <c r="G128" t="s">
        <v>133</v>
      </c>
      <c r="H128" t="s">
        <v>133</v>
      </c>
      <c r="L128" t="s">
        <v>102</v>
      </c>
      <c r="N128" t="s">
        <v>772</v>
      </c>
      <c r="P128" t="s">
        <v>107</v>
      </c>
      <c r="Q128" t="s">
        <v>686</v>
      </c>
      <c r="R128" t="s">
        <v>107</v>
      </c>
      <c r="S128" t="s">
        <v>133</v>
      </c>
      <c r="V128" t="s">
        <v>133</v>
      </c>
    </row>
    <row r="129" spans="1:22">
      <c r="A129" t="s">
        <v>478</v>
      </c>
      <c r="B129" t="s">
        <v>480</v>
      </c>
      <c r="D129" t="s">
        <v>23</v>
      </c>
      <c r="L129" t="s">
        <v>17</v>
      </c>
      <c r="N129" t="s">
        <v>722</v>
      </c>
      <c r="O129">
        <v>1</v>
      </c>
    </row>
    <row r="130" spans="1:22">
      <c r="A130" t="s">
        <v>479</v>
      </c>
      <c r="B130" t="s">
        <v>480</v>
      </c>
      <c r="D130" t="s">
        <v>42</v>
      </c>
      <c r="L130" t="s">
        <v>102</v>
      </c>
      <c r="N130" t="s">
        <v>304</v>
      </c>
      <c r="O130">
        <v>1</v>
      </c>
      <c r="P130" t="s">
        <v>20</v>
      </c>
      <c r="S130" t="s">
        <v>20</v>
      </c>
    </row>
    <row r="131" spans="1:22">
      <c r="A131" t="s">
        <v>586</v>
      </c>
      <c r="B131" t="s">
        <v>133</v>
      </c>
      <c r="C131" t="s">
        <v>133</v>
      </c>
      <c r="D131" t="s">
        <v>42</v>
      </c>
      <c r="E131" t="s">
        <v>108</v>
      </c>
      <c r="F131" t="s">
        <v>21</v>
      </c>
      <c r="G131" t="s">
        <v>133</v>
      </c>
      <c r="H131" t="s">
        <v>133</v>
      </c>
      <c r="I131" t="s">
        <v>133</v>
      </c>
      <c r="J131" t="s">
        <v>133</v>
      </c>
      <c r="K131" t="s">
        <v>133</v>
      </c>
      <c r="L131" t="s">
        <v>102</v>
      </c>
      <c r="M131" t="s">
        <v>133</v>
      </c>
      <c r="N131" t="s">
        <v>885</v>
      </c>
      <c r="O131">
        <v>1</v>
      </c>
      <c r="P131" t="s">
        <v>107</v>
      </c>
      <c r="Q131" t="s">
        <v>133</v>
      </c>
      <c r="R131" t="s">
        <v>133</v>
      </c>
      <c r="S131" t="s">
        <v>20</v>
      </c>
      <c r="T131" t="s">
        <v>133</v>
      </c>
      <c r="U131" t="s">
        <v>133</v>
      </c>
      <c r="V131" t="s">
        <v>808</v>
      </c>
    </row>
    <row r="132" spans="1:22">
      <c r="A132" t="s">
        <v>587</v>
      </c>
      <c r="B132" t="s">
        <v>133</v>
      </c>
      <c r="C132" t="s">
        <v>133</v>
      </c>
      <c r="D132" t="s">
        <v>42</v>
      </c>
      <c r="E132" t="s">
        <v>108</v>
      </c>
      <c r="F132" t="s">
        <v>14</v>
      </c>
      <c r="G132" t="s">
        <v>133</v>
      </c>
      <c r="H132" t="s">
        <v>133</v>
      </c>
      <c r="I132" t="s">
        <v>133</v>
      </c>
      <c r="J132" t="s">
        <v>133</v>
      </c>
      <c r="K132" t="s">
        <v>133</v>
      </c>
      <c r="L132" t="s">
        <v>102</v>
      </c>
      <c r="M132" t="s">
        <v>133</v>
      </c>
      <c r="N132" t="s">
        <v>805</v>
      </c>
      <c r="O132">
        <v>1</v>
      </c>
      <c r="P132" t="s">
        <v>133</v>
      </c>
      <c r="Q132" t="s">
        <v>133</v>
      </c>
      <c r="R132" t="s">
        <v>133</v>
      </c>
      <c r="S132" t="s">
        <v>20</v>
      </c>
      <c r="T132" t="s">
        <v>133</v>
      </c>
      <c r="U132" t="s">
        <v>133</v>
      </c>
      <c r="V132" t="s">
        <v>133</v>
      </c>
    </row>
    <row r="133" spans="1:22">
      <c r="A133" t="s">
        <v>588</v>
      </c>
      <c r="B133" t="s">
        <v>133</v>
      </c>
      <c r="C133" t="s">
        <v>133</v>
      </c>
      <c r="D133" t="s">
        <v>23</v>
      </c>
      <c r="E133" t="s">
        <v>108</v>
      </c>
      <c r="F133" t="s">
        <v>21</v>
      </c>
      <c r="G133" t="s">
        <v>133</v>
      </c>
      <c r="H133" t="s">
        <v>133</v>
      </c>
      <c r="I133">
        <v>0</v>
      </c>
      <c r="J133">
        <v>0</v>
      </c>
      <c r="L133" t="s">
        <v>102</v>
      </c>
      <c r="M133" t="s">
        <v>133</v>
      </c>
      <c r="N133" t="s">
        <v>809</v>
      </c>
      <c r="O133">
        <v>2</v>
      </c>
      <c r="P133" t="s">
        <v>133</v>
      </c>
      <c r="Q133" t="s">
        <v>133</v>
      </c>
      <c r="R133" t="s">
        <v>133</v>
      </c>
      <c r="S133" t="s">
        <v>20</v>
      </c>
      <c r="T133" t="s">
        <v>133</v>
      </c>
      <c r="V133" t="s">
        <v>133</v>
      </c>
    </row>
    <row r="134" spans="1:22">
      <c r="A134" t="s">
        <v>589</v>
      </c>
      <c r="B134" t="s">
        <v>133</v>
      </c>
      <c r="C134" t="s">
        <v>133</v>
      </c>
      <c r="D134" t="s">
        <v>42</v>
      </c>
      <c r="E134" t="s">
        <v>22</v>
      </c>
      <c r="F134" t="s">
        <v>14</v>
      </c>
      <c r="I134" t="s">
        <v>133</v>
      </c>
      <c r="J134">
        <v>0</v>
      </c>
      <c r="L134" t="s">
        <v>150</v>
      </c>
      <c r="N134" t="s">
        <v>128</v>
      </c>
      <c r="O134">
        <v>1</v>
      </c>
      <c r="P134" t="s">
        <v>20</v>
      </c>
      <c r="R134" t="s">
        <v>20</v>
      </c>
      <c r="S134" t="s">
        <v>20</v>
      </c>
      <c r="T134" t="s">
        <v>133</v>
      </c>
      <c r="V134" t="s">
        <v>20</v>
      </c>
    </row>
    <row r="135" spans="1:22">
      <c r="A135" t="s">
        <v>590</v>
      </c>
      <c r="B135" t="s">
        <v>133</v>
      </c>
      <c r="C135" t="s">
        <v>133</v>
      </c>
      <c r="D135" t="s">
        <v>42</v>
      </c>
      <c r="E135" t="s">
        <v>22</v>
      </c>
      <c r="F135" t="s">
        <v>14</v>
      </c>
      <c r="I135">
        <v>3</v>
      </c>
      <c r="J135">
        <v>0</v>
      </c>
      <c r="L135" t="s">
        <v>841</v>
      </c>
      <c r="N135" t="s">
        <v>239</v>
      </c>
      <c r="O135">
        <v>1</v>
      </c>
      <c r="P135" t="s">
        <v>25</v>
      </c>
      <c r="R135" t="s">
        <v>25</v>
      </c>
      <c r="S135" t="s">
        <v>25</v>
      </c>
      <c r="V135" t="s">
        <v>45</v>
      </c>
    </row>
    <row r="136" spans="1:22">
      <c r="A136" t="s">
        <v>591</v>
      </c>
      <c r="B136" t="s">
        <v>133</v>
      </c>
      <c r="C136" t="s">
        <v>133</v>
      </c>
      <c r="D136" t="s">
        <v>42</v>
      </c>
      <c r="E136" t="s">
        <v>108</v>
      </c>
      <c r="F136" t="s">
        <v>21</v>
      </c>
      <c r="G136" t="s">
        <v>133</v>
      </c>
      <c r="H136" t="s">
        <v>133</v>
      </c>
      <c r="I136" t="s">
        <v>133</v>
      </c>
      <c r="J136" t="s">
        <v>133</v>
      </c>
      <c r="K136" t="s">
        <v>133</v>
      </c>
      <c r="L136" t="s">
        <v>102</v>
      </c>
      <c r="M136" t="s">
        <v>133</v>
      </c>
      <c r="N136" t="s">
        <v>773</v>
      </c>
      <c r="O136">
        <v>1</v>
      </c>
      <c r="P136" t="s">
        <v>107</v>
      </c>
      <c r="Q136" t="s">
        <v>133</v>
      </c>
      <c r="R136" t="s">
        <v>107</v>
      </c>
      <c r="S136" t="s">
        <v>20</v>
      </c>
      <c r="T136" t="s">
        <v>133</v>
      </c>
      <c r="U136" t="s">
        <v>133</v>
      </c>
      <c r="V136" t="s">
        <v>133</v>
      </c>
    </row>
    <row r="137" spans="1:22">
      <c r="A137" t="s">
        <v>592</v>
      </c>
      <c r="B137" t="s">
        <v>133</v>
      </c>
      <c r="C137" t="s">
        <v>133</v>
      </c>
      <c r="D137" t="s">
        <v>42</v>
      </c>
      <c r="E137" t="s">
        <v>108</v>
      </c>
      <c r="F137" t="s">
        <v>21</v>
      </c>
      <c r="G137" t="s">
        <v>133</v>
      </c>
      <c r="H137" t="s">
        <v>133</v>
      </c>
      <c r="I137" t="s">
        <v>133</v>
      </c>
      <c r="J137" t="s">
        <v>133</v>
      </c>
      <c r="K137" t="s">
        <v>133</v>
      </c>
      <c r="L137" t="s">
        <v>102</v>
      </c>
      <c r="M137" t="s">
        <v>133</v>
      </c>
      <c r="N137" t="s">
        <v>967</v>
      </c>
      <c r="O137">
        <v>1</v>
      </c>
      <c r="P137" t="s">
        <v>107</v>
      </c>
      <c r="Q137" t="s">
        <v>133</v>
      </c>
      <c r="R137" t="s">
        <v>107</v>
      </c>
      <c r="S137" t="s">
        <v>20</v>
      </c>
      <c r="T137" t="s">
        <v>133</v>
      </c>
      <c r="U137" t="s">
        <v>133</v>
      </c>
      <c r="V137" t="s">
        <v>133</v>
      </c>
    </row>
    <row r="138" spans="1:22">
      <c r="A138" t="s">
        <v>481</v>
      </c>
      <c r="E138" t="s">
        <v>203</v>
      </c>
      <c r="F138" t="s">
        <v>28</v>
      </c>
      <c r="G138" t="s">
        <v>842</v>
      </c>
      <c r="I138">
        <v>24</v>
      </c>
      <c r="J138" s="13">
        <v>45589</v>
      </c>
      <c r="K138" t="s">
        <v>186</v>
      </c>
      <c r="L138" t="s">
        <v>120</v>
      </c>
      <c r="M138" t="s">
        <v>723</v>
      </c>
      <c r="N138" t="s">
        <v>121</v>
      </c>
      <c r="O138">
        <v>2</v>
      </c>
      <c r="P138" t="s">
        <v>31</v>
      </c>
      <c r="S138" t="s">
        <v>309</v>
      </c>
      <c r="V138" t="s">
        <v>45</v>
      </c>
    </row>
    <row r="139" spans="1:22">
      <c r="A139" t="s">
        <v>482</v>
      </c>
      <c r="D139" t="s">
        <v>42</v>
      </c>
      <c r="E139" t="s">
        <v>22</v>
      </c>
      <c r="F139" t="s">
        <v>14</v>
      </c>
      <c r="I139">
        <v>1</v>
      </c>
      <c r="J139">
        <v>0</v>
      </c>
      <c r="L139" t="s">
        <v>724</v>
      </c>
      <c r="N139" t="s">
        <v>114</v>
      </c>
      <c r="O139">
        <v>1</v>
      </c>
      <c r="P139" t="s">
        <v>25</v>
      </c>
      <c r="R139" t="s">
        <v>25</v>
      </c>
      <c r="S139" t="s">
        <v>25</v>
      </c>
      <c r="V139" t="s">
        <v>45</v>
      </c>
    </row>
    <row r="140" spans="1:22">
      <c r="A140" t="s">
        <v>483</v>
      </c>
      <c r="D140" t="s">
        <v>212</v>
      </c>
      <c r="E140" t="s">
        <v>203</v>
      </c>
      <c r="F140" t="s">
        <v>14</v>
      </c>
      <c r="G140" t="s">
        <v>305</v>
      </c>
      <c r="I140">
        <v>17</v>
      </c>
      <c r="J140">
        <v>2</v>
      </c>
      <c r="K140" t="s">
        <v>39</v>
      </c>
      <c r="L140" t="s">
        <v>725</v>
      </c>
      <c r="N140" t="s">
        <v>24</v>
      </c>
      <c r="O140">
        <v>1</v>
      </c>
      <c r="P140" t="s">
        <v>31</v>
      </c>
      <c r="Q140" t="s">
        <v>726</v>
      </c>
      <c r="S140" t="s">
        <v>31</v>
      </c>
      <c r="V140" t="s">
        <v>45</v>
      </c>
    </row>
    <row r="141" spans="1:22">
      <c r="A141" t="s">
        <v>484</v>
      </c>
      <c r="D141" t="s">
        <v>42</v>
      </c>
      <c r="E141" t="s">
        <v>22</v>
      </c>
      <c r="F141" t="s">
        <v>14</v>
      </c>
      <c r="I141">
        <v>1</v>
      </c>
      <c r="J141">
        <v>0</v>
      </c>
      <c r="L141" t="s">
        <v>725</v>
      </c>
      <c r="N141" t="s">
        <v>258</v>
      </c>
      <c r="O141">
        <v>1</v>
      </c>
      <c r="P141" t="s">
        <v>25</v>
      </c>
      <c r="R141" t="s">
        <v>25</v>
      </c>
      <c r="S141" t="s">
        <v>25</v>
      </c>
      <c r="V141" t="s">
        <v>45</v>
      </c>
    </row>
    <row r="142" spans="1:22">
      <c r="A142" t="s">
        <v>485</v>
      </c>
      <c r="D142" t="s">
        <v>36</v>
      </c>
      <c r="E142" t="s">
        <v>203</v>
      </c>
      <c r="G142" t="s">
        <v>727</v>
      </c>
      <c r="I142">
        <v>1</v>
      </c>
      <c r="J142">
        <v>3</v>
      </c>
      <c r="K142" t="s">
        <v>101</v>
      </c>
      <c r="L142" t="s">
        <v>725</v>
      </c>
      <c r="N142" t="s">
        <v>244</v>
      </c>
      <c r="O142">
        <v>1</v>
      </c>
      <c r="P142" t="s">
        <v>25</v>
      </c>
      <c r="R142" t="s">
        <v>308</v>
      </c>
      <c r="S142" t="s">
        <v>31</v>
      </c>
      <c r="V142" t="s">
        <v>306</v>
      </c>
    </row>
    <row r="143" spans="1:22">
      <c r="A143" t="s">
        <v>486</v>
      </c>
      <c r="D143" t="s">
        <v>42</v>
      </c>
      <c r="E143" t="s">
        <v>22</v>
      </c>
      <c r="F143" t="s">
        <v>14</v>
      </c>
      <c r="I143">
        <v>1</v>
      </c>
      <c r="J143">
        <v>0</v>
      </c>
      <c r="L143" t="s">
        <v>725</v>
      </c>
      <c r="N143" t="s">
        <v>151</v>
      </c>
      <c r="O143">
        <v>1</v>
      </c>
      <c r="P143" t="s">
        <v>25</v>
      </c>
      <c r="R143" t="s">
        <v>25</v>
      </c>
      <c r="S143" t="s">
        <v>25</v>
      </c>
      <c r="V143" t="s">
        <v>45</v>
      </c>
    </row>
    <row r="144" spans="1:22">
      <c r="A144" t="s">
        <v>487</v>
      </c>
      <c r="D144" t="s">
        <v>212</v>
      </c>
      <c r="E144" t="s">
        <v>15</v>
      </c>
      <c r="F144" t="s">
        <v>28</v>
      </c>
      <c r="G144" t="s">
        <v>307</v>
      </c>
      <c r="I144">
        <v>15</v>
      </c>
      <c r="J144">
        <v>4</v>
      </c>
      <c r="K144" t="s">
        <v>260</v>
      </c>
      <c r="L144" t="s">
        <v>725</v>
      </c>
      <c r="N144" t="s">
        <v>197</v>
      </c>
      <c r="O144">
        <v>1</v>
      </c>
      <c r="P144" t="s">
        <v>31</v>
      </c>
      <c r="Q144" t="s">
        <v>686</v>
      </c>
      <c r="R144" t="s">
        <v>31</v>
      </c>
      <c r="S144" t="s">
        <v>308</v>
      </c>
      <c r="V144" t="s">
        <v>207</v>
      </c>
    </row>
    <row r="145" spans="1:22">
      <c r="A145" t="s">
        <v>593</v>
      </c>
      <c r="D145" t="s">
        <v>212</v>
      </c>
      <c r="E145" t="s">
        <v>203</v>
      </c>
      <c r="F145" t="s">
        <v>28</v>
      </c>
      <c r="G145" t="s">
        <v>796</v>
      </c>
      <c r="I145">
        <v>39</v>
      </c>
      <c r="J145">
        <v>3</v>
      </c>
      <c r="K145" t="s">
        <v>210</v>
      </c>
      <c r="L145" t="s">
        <v>120</v>
      </c>
      <c r="M145" t="s">
        <v>202</v>
      </c>
      <c r="N145" t="s">
        <v>774</v>
      </c>
      <c r="O145">
        <v>1</v>
      </c>
      <c r="P145" t="s">
        <v>31</v>
      </c>
      <c r="R145" t="s">
        <v>31</v>
      </c>
      <c r="S145" t="s">
        <v>31</v>
      </c>
    </row>
    <row r="146" spans="1:22">
      <c r="A146" t="s">
        <v>488</v>
      </c>
      <c r="D146" t="s">
        <v>42</v>
      </c>
      <c r="E146" t="s">
        <v>108</v>
      </c>
      <c r="F146" t="s">
        <v>14</v>
      </c>
      <c r="I146">
        <v>12</v>
      </c>
      <c r="J146">
        <v>0</v>
      </c>
      <c r="L146" t="s">
        <v>725</v>
      </c>
      <c r="N146" t="s">
        <v>128</v>
      </c>
      <c r="O146">
        <v>1</v>
      </c>
      <c r="P146" t="s">
        <v>25</v>
      </c>
      <c r="R146" t="s">
        <v>31</v>
      </c>
      <c r="S146" t="s">
        <v>309</v>
      </c>
      <c r="V146" t="s">
        <v>45</v>
      </c>
    </row>
    <row r="147" spans="1:22">
      <c r="A147" t="s">
        <v>489</v>
      </c>
      <c r="D147" t="s">
        <v>212</v>
      </c>
      <c r="E147" t="s">
        <v>203</v>
      </c>
      <c r="F147" t="s">
        <v>28</v>
      </c>
      <c r="G147" t="s">
        <v>843</v>
      </c>
      <c r="H147" t="s">
        <v>968</v>
      </c>
      <c r="I147">
        <v>17</v>
      </c>
      <c r="J147">
        <v>3</v>
      </c>
      <c r="K147" t="s">
        <v>121</v>
      </c>
      <c r="L147" t="s">
        <v>120</v>
      </c>
      <c r="M147" t="s">
        <v>202</v>
      </c>
      <c r="N147" t="s">
        <v>229</v>
      </c>
      <c r="O147">
        <v>1</v>
      </c>
      <c r="P147" t="s">
        <v>25</v>
      </c>
      <c r="R147" t="s">
        <v>310</v>
      </c>
      <c r="S147" t="s">
        <v>309</v>
      </c>
      <c r="V147" t="s">
        <v>45</v>
      </c>
    </row>
    <row r="148" spans="1:22">
      <c r="A148" t="s">
        <v>490</v>
      </c>
      <c r="D148" t="s">
        <v>23</v>
      </c>
      <c r="E148" t="s">
        <v>108</v>
      </c>
      <c r="F148" t="s">
        <v>14</v>
      </c>
      <c r="I148">
        <v>9</v>
      </c>
      <c r="J148">
        <v>1</v>
      </c>
      <c r="L148" t="s">
        <v>725</v>
      </c>
      <c r="N148" t="s">
        <v>969</v>
      </c>
      <c r="O148">
        <v>1</v>
      </c>
      <c r="P148" t="s">
        <v>40</v>
      </c>
      <c r="S148" t="s">
        <v>309</v>
      </c>
      <c r="V148" t="s">
        <v>45</v>
      </c>
    </row>
    <row r="149" spans="1:22">
      <c r="A149" t="s">
        <v>491</v>
      </c>
      <c r="D149" t="s">
        <v>42</v>
      </c>
      <c r="E149" t="s">
        <v>22</v>
      </c>
      <c r="F149" t="s">
        <v>14</v>
      </c>
      <c r="I149">
        <v>0</v>
      </c>
      <c r="J149">
        <v>0</v>
      </c>
      <c r="L149" t="s">
        <v>120</v>
      </c>
      <c r="M149" t="s">
        <v>202</v>
      </c>
      <c r="N149" t="s">
        <v>144</v>
      </c>
      <c r="O149">
        <v>1</v>
      </c>
      <c r="P149" t="s">
        <v>25</v>
      </c>
      <c r="R149" t="s">
        <v>25</v>
      </c>
      <c r="S149" t="s">
        <v>25</v>
      </c>
      <c r="V149" t="s">
        <v>45</v>
      </c>
    </row>
    <row r="150" spans="1:22">
      <c r="A150" t="s">
        <v>492</v>
      </c>
      <c r="D150" t="s">
        <v>36</v>
      </c>
      <c r="E150" t="s">
        <v>108</v>
      </c>
      <c r="F150" t="s">
        <v>21</v>
      </c>
      <c r="I150">
        <v>1</v>
      </c>
      <c r="J150">
        <v>0</v>
      </c>
      <c r="L150" t="s">
        <v>120</v>
      </c>
      <c r="M150" t="s">
        <v>728</v>
      </c>
      <c r="N150" t="s">
        <v>228</v>
      </c>
      <c r="O150">
        <v>1</v>
      </c>
      <c r="P150" t="s">
        <v>311</v>
      </c>
      <c r="Q150" t="s">
        <v>312</v>
      </c>
      <c r="S150" t="s">
        <v>107</v>
      </c>
      <c r="V150" t="s">
        <v>45</v>
      </c>
    </row>
    <row r="151" spans="1:22">
      <c r="A151" t="s">
        <v>493</v>
      </c>
      <c r="B151" t="s">
        <v>729</v>
      </c>
      <c r="C151" t="s">
        <v>729</v>
      </c>
      <c r="D151" t="s">
        <v>36</v>
      </c>
      <c r="E151" t="s">
        <v>35</v>
      </c>
      <c r="F151" t="s">
        <v>21</v>
      </c>
      <c r="G151" t="s">
        <v>970</v>
      </c>
      <c r="I151">
        <v>20</v>
      </c>
      <c r="K151" t="s">
        <v>729</v>
      </c>
      <c r="L151" t="s">
        <v>135</v>
      </c>
      <c r="N151" t="s">
        <v>103</v>
      </c>
      <c r="O151">
        <v>2</v>
      </c>
      <c r="P151" t="s">
        <v>25</v>
      </c>
      <c r="R151" t="s">
        <v>971</v>
      </c>
      <c r="S151" t="s">
        <v>25</v>
      </c>
      <c r="T151" t="s">
        <v>729</v>
      </c>
      <c r="V151" t="s">
        <v>27</v>
      </c>
    </row>
    <row r="152" spans="1:22">
      <c r="A152" t="s">
        <v>494</v>
      </c>
      <c r="B152" t="s">
        <v>211</v>
      </c>
      <c r="D152" t="s">
        <v>111</v>
      </c>
      <c r="E152" t="s">
        <v>112</v>
      </c>
      <c r="F152" t="s">
        <v>134</v>
      </c>
      <c r="I152">
        <v>3</v>
      </c>
      <c r="J152">
        <v>0</v>
      </c>
      <c r="L152" t="s">
        <v>154</v>
      </c>
      <c r="N152" t="s">
        <v>276</v>
      </c>
      <c r="O152">
        <v>2</v>
      </c>
      <c r="P152" t="s">
        <v>40</v>
      </c>
      <c r="R152" t="s">
        <v>156</v>
      </c>
      <c r="S152" t="s">
        <v>40</v>
      </c>
      <c r="V152" t="s">
        <v>27</v>
      </c>
    </row>
    <row r="153" spans="1:22">
      <c r="A153" t="s">
        <v>495</v>
      </c>
      <c r="B153" t="s">
        <v>211</v>
      </c>
      <c r="C153" t="s">
        <v>211</v>
      </c>
      <c r="D153" t="s">
        <v>36</v>
      </c>
      <c r="E153" t="s">
        <v>22</v>
      </c>
      <c r="F153" t="s">
        <v>21</v>
      </c>
      <c r="G153" t="s">
        <v>211</v>
      </c>
      <c r="H153" t="s">
        <v>211</v>
      </c>
      <c r="I153">
        <v>1</v>
      </c>
      <c r="J153">
        <v>0</v>
      </c>
      <c r="L153" t="s">
        <v>44</v>
      </c>
      <c r="N153" t="s">
        <v>229</v>
      </c>
      <c r="O153">
        <v>2</v>
      </c>
      <c r="P153" t="s">
        <v>25</v>
      </c>
      <c r="R153" t="s">
        <v>844</v>
      </c>
      <c r="S153" t="s">
        <v>25</v>
      </c>
      <c r="V153" t="s">
        <v>27</v>
      </c>
    </row>
    <row r="154" spans="1:22">
      <c r="A154" t="s">
        <v>496</v>
      </c>
      <c r="B154" t="s">
        <v>211</v>
      </c>
      <c r="C154" t="s">
        <v>211</v>
      </c>
      <c r="D154" t="s">
        <v>105</v>
      </c>
      <c r="E154" t="s">
        <v>119</v>
      </c>
      <c r="F154" t="s">
        <v>185</v>
      </c>
      <c r="G154" t="s">
        <v>211</v>
      </c>
      <c r="H154" t="s">
        <v>211</v>
      </c>
      <c r="I154" t="s">
        <v>211</v>
      </c>
      <c r="J154" t="s">
        <v>211</v>
      </c>
      <c r="K154" t="s">
        <v>211</v>
      </c>
      <c r="L154" t="s">
        <v>972</v>
      </c>
      <c r="M154" t="s">
        <v>211</v>
      </c>
      <c r="N154" t="s">
        <v>313</v>
      </c>
      <c r="O154">
        <v>1</v>
      </c>
      <c r="P154" t="s">
        <v>25</v>
      </c>
      <c r="Q154" t="s">
        <v>211</v>
      </c>
      <c r="R154" t="s">
        <v>730</v>
      </c>
      <c r="S154" t="s">
        <v>25</v>
      </c>
      <c r="T154" t="s">
        <v>211</v>
      </c>
      <c r="U154" t="s">
        <v>211</v>
      </c>
      <c r="V154" t="s">
        <v>27</v>
      </c>
    </row>
    <row r="155" spans="1:22">
      <c r="A155" t="s">
        <v>497</v>
      </c>
      <c r="B155" t="s">
        <v>133</v>
      </c>
      <c r="D155" t="s">
        <v>105</v>
      </c>
      <c r="E155" t="s">
        <v>119</v>
      </c>
      <c r="F155" t="s">
        <v>134</v>
      </c>
      <c r="G155" t="s">
        <v>133</v>
      </c>
      <c r="H155" t="s">
        <v>133</v>
      </c>
      <c r="I155">
        <v>0</v>
      </c>
      <c r="J155">
        <v>0</v>
      </c>
      <c r="L155" t="s">
        <v>731</v>
      </c>
      <c r="N155" t="s">
        <v>315</v>
      </c>
      <c r="O155">
        <v>1</v>
      </c>
      <c r="P155" t="s">
        <v>40</v>
      </c>
      <c r="R155" t="s">
        <v>156</v>
      </c>
      <c r="S155" t="s">
        <v>40</v>
      </c>
      <c r="T155" t="s">
        <v>133</v>
      </c>
      <c r="V155" t="s">
        <v>27</v>
      </c>
    </row>
    <row r="156" spans="1:22">
      <c r="A156" t="s">
        <v>498</v>
      </c>
      <c r="B156" t="s">
        <v>133</v>
      </c>
      <c r="D156" t="s">
        <v>115</v>
      </c>
      <c r="E156" t="s">
        <v>112</v>
      </c>
      <c r="F156" t="s">
        <v>134</v>
      </c>
      <c r="G156" t="s">
        <v>133</v>
      </c>
      <c r="H156" t="s">
        <v>133</v>
      </c>
      <c r="I156">
        <v>1</v>
      </c>
      <c r="J156">
        <v>0</v>
      </c>
      <c r="K156" t="s">
        <v>133</v>
      </c>
      <c r="L156" t="s">
        <v>154</v>
      </c>
      <c r="M156" t="s">
        <v>44</v>
      </c>
      <c r="N156" t="s">
        <v>144</v>
      </c>
      <c r="O156">
        <v>2</v>
      </c>
      <c r="P156" t="s">
        <v>18</v>
      </c>
      <c r="Q156" t="s">
        <v>133</v>
      </c>
      <c r="R156" t="s">
        <v>76</v>
      </c>
      <c r="S156" t="s">
        <v>71</v>
      </c>
      <c r="T156" t="s">
        <v>133</v>
      </c>
      <c r="U156" t="s">
        <v>133</v>
      </c>
      <c r="V156" t="s">
        <v>196</v>
      </c>
    </row>
    <row r="157" spans="1:22">
      <c r="A157" t="s">
        <v>499</v>
      </c>
      <c r="B157" t="s">
        <v>133</v>
      </c>
      <c r="D157" t="s">
        <v>105</v>
      </c>
      <c r="E157" t="s">
        <v>112</v>
      </c>
      <c r="F157" t="s">
        <v>134</v>
      </c>
      <c r="G157" t="s">
        <v>133</v>
      </c>
      <c r="H157" t="s">
        <v>133</v>
      </c>
      <c r="I157">
        <v>1</v>
      </c>
      <c r="J157">
        <v>0</v>
      </c>
      <c r="L157" t="s">
        <v>44</v>
      </c>
      <c r="M157" t="s">
        <v>133</v>
      </c>
      <c r="N157" t="s">
        <v>39</v>
      </c>
      <c r="O157">
        <v>1</v>
      </c>
      <c r="P157" t="s">
        <v>40</v>
      </c>
      <c r="R157" t="s">
        <v>156</v>
      </c>
      <c r="S157" t="s">
        <v>40</v>
      </c>
      <c r="T157" t="s">
        <v>133</v>
      </c>
      <c r="U157" t="s">
        <v>133</v>
      </c>
      <c r="V157" t="s">
        <v>166</v>
      </c>
    </row>
    <row r="158" spans="1:22">
      <c r="A158" t="s">
        <v>500</v>
      </c>
      <c r="B158" t="s">
        <v>133</v>
      </c>
      <c r="D158" t="s">
        <v>127</v>
      </c>
      <c r="E158" t="s">
        <v>159</v>
      </c>
      <c r="F158" t="s">
        <v>134</v>
      </c>
      <c r="G158" t="s">
        <v>973</v>
      </c>
      <c r="I158">
        <v>83</v>
      </c>
      <c r="J158">
        <v>10</v>
      </c>
      <c r="K158" t="s">
        <v>133</v>
      </c>
      <c r="L158" t="s">
        <v>974</v>
      </c>
      <c r="N158" t="s">
        <v>258</v>
      </c>
      <c r="O158">
        <v>2</v>
      </c>
      <c r="P158" t="s">
        <v>40</v>
      </c>
      <c r="R158" t="s">
        <v>156</v>
      </c>
      <c r="S158" t="s">
        <v>40</v>
      </c>
      <c r="V158" t="s">
        <v>196</v>
      </c>
    </row>
    <row r="159" spans="1:22">
      <c r="A159" t="s">
        <v>501</v>
      </c>
      <c r="B159" t="s">
        <v>133</v>
      </c>
      <c r="D159" t="s">
        <v>105</v>
      </c>
      <c r="E159" t="s">
        <v>316</v>
      </c>
      <c r="F159" t="s">
        <v>134</v>
      </c>
      <c r="G159" t="s">
        <v>975</v>
      </c>
      <c r="I159">
        <v>1</v>
      </c>
      <c r="J159">
        <v>0</v>
      </c>
      <c r="L159" t="s">
        <v>44</v>
      </c>
      <c r="M159" t="s">
        <v>976</v>
      </c>
      <c r="N159" t="s">
        <v>50</v>
      </c>
      <c r="O159">
        <v>2</v>
      </c>
      <c r="P159" t="s">
        <v>200</v>
      </c>
      <c r="R159" t="s">
        <v>317</v>
      </c>
      <c r="S159" t="s">
        <v>40</v>
      </c>
      <c r="V159" t="s">
        <v>27</v>
      </c>
    </row>
    <row r="160" spans="1:22">
      <c r="A160" t="s">
        <v>502</v>
      </c>
      <c r="B160" t="s">
        <v>133</v>
      </c>
      <c r="D160" t="s">
        <v>127</v>
      </c>
      <c r="E160" t="s">
        <v>112</v>
      </c>
      <c r="F160" t="s">
        <v>134</v>
      </c>
      <c r="I160">
        <v>3</v>
      </c>
      <c r="J160">
        <v>0</v>
      </c>
      <c r="L160" t="s">
        <v>682</v>
      </c>
      <c r="M160" t="s">
        <v>133</v>
      </c>
      <c r="N160" t="s">
        <v>160</v>
      </c>
      <c r="O160">
        <v>2</v>
      </c>
      <c r="P160" t="s">
        <v>40</v>
      </c>
      <c r="R160" t="s">
        <v>76</v>
      </c>
      <c r="S160" t="s">
        <v>40</v>
      </c>
      <c r="T160" t="s">
        <v>107</v>
      </c>
      <c r="U160" t="s">
        <v>732</v>
      </c>
      <c r="V160" t="s">
        <v>27</v>
      </c>
    </row>
    <row r="161" spans="1:22">
      <c r="A161" t="s">
        <v>503</v>
      </c>
      <c r="B161" t="s">
        <v>133</v>
      </c>
      <c r="D161" t="s">
        <v>127</v>
      </c>
      <c r="E161" t="s">
        <v>318</v>
      </c>
      <c r="F161" t="s">
        <v>134</v>
      </c>
      <c r="I161">
        <v>2</v>
      </c>
      <c r="J161">
        <v>0</v>
      </c>
      <c r="L161" t="s">
        <v>44</v>
      </c>
      <c r="M161" t="s">
        <v>663</v>
      </c>
      <c r="N161" t="s">
        <v>319</v>
      </c>
      <c r="O161">
        <v>2</v>
      </c>
      <c r="P161" t="s">
        <v>40</v>
      </c>
      <c r="R161" t="s">
        <v>156</v>
      </c>
      <c r="S161" t="s">
        <v>40</v>
      </c>
      <c r="T161" t="s">
        <v>133</v>
      </c>
      <c r="V161" t="s">
        <v>27</v>
      </c>
    </row>
    <row r="162" spans="1:22">
      <c r="A162" t="s">
        <v>62</v>
      </c>
      <c r="B162" t="s">
        <v>133</v>
      </c>
      <c r="D162" t="s">
        <v>165</v>
      </c>
      <c r="E162" t="s">
        <v>116</v>
      </c>
      <c r="F162" t="s">
        <v>134</v>
      </c>
      <c r="G162" t="s">
        <v>797</v>
      </c>
      <c r="H162" t="s">
        <v>133</v>
      </c>
      <c r="I162">
        <v>1</v>
      </c>
      <c r="J162">
        <v>1</v>
      </c>
      <c r="L162" t="s">
        <v>977</v>
      </c>
      <c r="M162" t="s">
        <v>133</v>
      </c>
      <c r="N162" t="s">
        <v>810</v>
      </c>
      <c r="O162">
        <v>2</v>
      </c>
      <c r="P162" t="s">
        <v>31</v>
      </c>
      <c r="Q162" t="s">
        <v>63</v>
      </c>
      <c r="R162" t="s">
        <v>76</v>
      </c>
      <c r="S162" t="s">
        <v>104</v>
      </c>
      <c r="T162" t="s">
        <v>133</v>
      </c>
      <c r="U162" t="s">
        <v>133</v>
      </c>
      <c r="V162" t="s">
        <v>196</v>
      </c>
    </row>
    <row r="163" spans="1:22">
      <c r="A163" t="s">
        <v>504</v>
      </c>
      <c r="B163" t="s">
        <v>133</v>
      </c>
      <c r="C163" t="s">
        <v>133</v>
      </c>
      <c r="D163" t="s">
        <v>127</v>
      </c>
      <c r="E163" t="s">
        <v>159</v>
      </c>
      <c r="F163" t="s">
        <v>134</v>
      </c>
      <c r="G163" t="s">
        <v>978</v>
      </c>
      <c r="H163" t="s">
        <v>133</v>
      </c>
      <c r="I163">
        <v>28</v>
      </c>
      <c r="J163">
        <v>14</v>
      </c>
      <c r="K163" t="s">
        <v>147</v>
      </c>
      <c r="L163" t="s">
        <v>154</v>
      </c>
      <c r="M163" t="s">
        <v>133</v>
      </c>
      <c r="N163" t="s">
        <v>147</v>
      </c>
      <c r="O163">
        <v>2</v>
      </c>
      <c r="P163" t="s">
        <v>40</v>
      </c>
      <c r="Q163" t="s">
        <v>133</v>
      </c>
      <c r="R163" t="s">
        <v>76</v>
      </c>
      <c r="S163" t="s">
        <v>40</v>
      </c>
      <c r="T163" t="s">
        <v>133</v>
      </c>
      <c r="U163" t="s">
        <v>133</v>
      </c>
      <c r="V163" t="s">
        <v>733</v>
      </c>
    </row>
    <row r="164" spans="1:22">
      <c r="A164" t="s">
        <v>505</v>
      </c>
      <c r="B164" t="s">
        <v>133</v>
      </c>
      <c r="D164" t="s">
        <v>115</v>
      </c>
      <c r="E164" t="s">
        <v>112</v>
      </c>
      <c r="F164" t="s">
        <v>134</v>
      </c>
      <c r="I164">
        <v>9</v>
      </c>
      <c r="J164">
        <v>0</v>
      </c>
      <c r="L164" t="s">
        <v>44</v>
      </c>
      <c r="N164" t="s">
        <v>320</v>
      </c>
      <c r="O164">
        <v>1</v>
      </c>
      <c r="P164" t="s">
        <v>40</v>
      </c>
      <c r="R164" t="s">
        <v>156</v>
      </c>
      <c r="S164" t="s">
        <v>40</v>
      </c>
      <c r="T164" t="s">
        <v>133</v>
      </c>
      <c r="V164" t="s">
        <v>27</v>
      </c>
    </row>
    <row r="165" spans="1:22">
      <c r="A165" t="s">
        <v>506</v>
      </c>
      <c r="B165" t="s">
        <v>133</v>
      </c>
      <c r="D165" t="s">
        <v>127</v>
      </c>
      <c r="E165" t="s">
        <v>119</v>
      </c>
      <c r="F165" t="s">
        <v>134</v>
      </c>
      <c r="G165" t="s">
        <v>133</v>
      </c>
      <c r="H165" t="s">
        <v>133</v>
      </c>
      <c r="I165">
        <v>0</v>
      </c>
      <c r="J165">
        <v>0</v>
      </c>
      <c r="L165" t="s">
        <v>44</v>
      </c>
      <c r="M165" t="s">
        <v>133</v>
      </c>
      <c r="N165" t="s">
        <v>58</v>
      </c>
      <c r="O165">
        <v>2</v>
      </c>
      <c r="P165" t="s">
        <v>40</v>
      </c>
      <c r="R165" t="s">
        <v>18</v>
      </c>
      <c r="S165" t="s">
        <v>40</v>
      </c>
      <c r="T165" t="s">
        <v>133</v>
      </c>
      <c r="U165" t="s">
        <v>133</v>
      </c>
      <c r="V165" t="s">
        <v>27</v>
      </c>
    </row>
    <row r="166" spans="1:22">
      <c r="A166" t="s">
        <v>507</v>
      </c>
      <c r="B166" t="s">
        <v>133</v>
      </c>
      <c r="D166" t="s">
        <v>105</v>
      </c>
      <c r="E166" t="s">
        <v>159</v>
      </c>
      <c r="F166" t="s">
        <v>134</v>
      </c>
      <c r="G166" t="s">
        <v>979</v>
      </c>
      <c r="I166">
        <v>25</v>
      </c>
      <c r="J166">
        <v>6</v>
      </c>
      <c r="K166" t="s">
        <v>133</v>
      </c>
      <c r="L166" t="s">
        <v>980</v>
      </c>
      <c r="M166" t="s">
        <v>133</v>
      </c>
      <c r="N166" t="s">
        <v>239</v>
      </c>
      <c r="O166">
        <v>2</v>
      </c>
      <c r="P166" t="s">
        <v>40</v>
      </c>
      <c r="R166" t="s">
        <v>40</v>
      </c>
      <c r="S166" t="s">
        <v>40</v>
      </c>
      <c r="T166" t="s">
        <v>981</v>
      </c>
      <c r="U166" t="s">
        <v>982</v>
      </c>
      <c r="V166" t="s">
        <v>721</v>
      </c>
    </row>
    <row r="167" spans="1:22">
      <c r="A167" t="s">
        <v>508</v>
      </c>
      <c r="B167" t="s">
        <v>133</v>
      </c>
      <c r="D167" t="s">
        <v>105</v>
      </c>
      <c r="E167" t="s">
        <v>119</v>
      </c>
      <c r="F167" t="s">
        <v>134</v>
      </c>
      <c r="I167">
        <v>0</v>
      </c>
      <c r="J167">
        <v>0</v>
      </c>
      <c r="L167" t="s">
        <v>734</v>
      </c>
      <c r="M167" t="s">
        <v>664</v>
      </c>
      <c r="N167" t="s">
        <v>39</v>
      </c>
      <c r="O167">
        <v>2</v>
      </c>
      <c r="P167" t="s">
        <v>40</v>
      </c>
      <c r="R167" t="s">
        <v>40</v>
      </c>
      <c r="S167" t="s">
        <v>40</v>
      </c>
      <c r="T167" t="s">
        <v>846</v>
      </c>
      <c r="U167" t="s">
        <v>847</v>
      </c>
      <c r="V167" t="s">
        <v>848</v>
      </c>
    </row>
    <row r="168" spans="1:22">
      <c r="A168" t="s">
        <v>509</v>
      </c>
      <c r="B168" t="s">
        <v>133</v>
      </c>
      <c r="D168" t="s">
        <v>115</v>
      </c>
      <c r="E168" t="s">
        <v>112</v>
      </c>
      <c r="F168" t="s">
        <v>134</v>
      </c>
      <c r="I168">
        <v>3</v>
      </c>
      <c r="J168">
        <v>0</v>
      </c>
      <c r="L168" t="s">
        <v>665</v>
      </c>
      <c r="N168" t="s">
        <v>322</v>
      </c>
      <c r="O168">
        <v>1</v>
      </c>
      <c r="P168" t="s">
        <v>31</v>
      </c>
      <c r="Q168" t="s">
        <v>63</v>
      </c>
      <c r="R168" t="s">
        <v>76</v>
      </c>
      <c r="S168" t="s">
        <v>40</v>
      </c>
      <c r="T168" t="s">
        <v>133</v>
      </c>
      <c r="V168" t="s">
        <v>27</v>
      </c>
    </row>
    <row r="169" spans="1:22">
      <c r="A169" t="s">
        <v>510</v>
      </c>
      <c r="B169" t="s">
        <v>133</v>
      </c>
      <c r="D169" t="s">
        <v>105</v>
      </c>
      <c r="E169" t="s">
        <v>119</v>
      </c>
      <c r="F169" t="s">
        <v>134</v>
      </c>
      <c r="G169" t="s">
        <v>133</v>
      </c>
      <c r="H169" t="s">
        <v>133</v>
      </c>
      <c r="I169">
        <v>0</v>
      </c>
      <c r="J169">
        <v>0</v>
      </c>
      <c r="L169" t="s">
        <v>731</v>
      </c>
      <c r="N169" t="s">
        <v>323</v>
      </c>
      <c r="O169">
        <v>1</v>
      </c>
      <c r="P169" t="s">
        <v>40</v>
      </c>
      <c r="R169" t="s">
        <v>156</v>
      </c>
      <c r="S169" t="s">
        <v>40</v>
      </c>
      <c r="T169" t="s">
        <v>133</v>
      </c>
      <c r="V169" t="s">
        <v>27</v>
      </c>
    </row>
    <row r="170" spans="1:22">
      <c r="A170" t="s">
        <v>511</v>
      </c>
      <c r="B170" t="s">
        <v>133</v>
      </c>
      <c r="D170" t="s">
        <v>105</v>
      </c>
      <c r="E170" t="s">
        <v>112</v>
      </c>
      <c r="F170" t="s">
        <v>134</v>
      </c>
      <c r="I170">
        <v>27</v>
      </c>
      <c r="J170">
        <v>0</v>
      </c>
      <c r="L170" t="s">
        <v>44</v>
      </c>
      <c r="N170" t="s">
        <v>72</v>
      </c>
      <c r="O170">
        <v>2</v>
      </c>
      <c r="P170" t="s">
        <v>40</v>
      </c>
      <c r="R170" t="s">
        <v>76</v>
      </c>
      <c r="S170" t="s">
        <v>40</v>
      </c>
      <c r="T170" t="s">
        <v>133</v>
      </c>
      <c r="V170" t="s">
        <v>27</v>
      </c>
    </row>
    <row r="171" spans="1:22">
      <c r="A171" t="s">
        <v>512</v>
      </c>
      <c r="B171" t="s">
        <v>133</v>
      </c>
      <c r="D171" t="s">
        <v>127</v>
      </c>
      <c r="E171" t="s">
        <v>116</v>
      </c>
      <c r="F171" t="s">
        <v>134</v>
      </c>
      <c r="G171" t="s">
        <v>983</v>
      </c>
      <c r="I171">
        <v>3</v>
      </c>
      <c r="J171">
        <v>1</v>
      </c>
      <c r="L171" t="s">
        <v>44</v>
      </c>
      <c r="N171" t="s">
        <v>60</v>
      </c>
      <c r="O171">
        <v>2</v>
      </c>
      <c r="P171" t="s">
        <v>40</v>
      </c>
      <c r="R171" t="s">
        <v>40</v>
      </c>
      <c r="S171" t="s">
        <v>40</v>
      </c>
      <c r="T171" t="s">
        <v>735</v>
      </c>
      <c r="U171" t="s">
        <v>849</v>
      </c>
      <c r="V171" t="s">
        <v>721</v>
      </c>
    </row>
    <row r="172" spans="1:22">
      <c r="A172" t="s">
        <v>513</v>
      </c>
      <c r="D172" t="s">
        <v>115</v>
      </c>
      <c r="E172" t="s">
        <v>159</v>
      </c>
      <c r="F172" t="s">
        <v>134</v>
      </c>
      <c r="G172" t="s">
        <v>984</v>
      </c>
      <c r="I172">
        <v>49</v>
      </c>
      <c r="J172">
        <v>35</v>
      </c>
      <c r="K172" t="s">
        <v>686</v>
      </c>
      <c r="L172" t="s">
        <v>666</v>
      </c>
      <c r="M172" t="s">
        <v>985</v>
      </c>
      <c r="N172" t="s">
        <v>850</v>
      </c>
      <c r="O172">
        <v>1</v>
      </c>
      <c r="P172" t="s">
        <v>31</v>
      </c>
      <c r="Q172" t="s">
        <v>63</v>
      </c>
      <c r="R172" t="s">
        <v>76</v>
      </c>
      <c r="S172" t="s">
        <v>166</v>
      </c>
      <c r="V172" t="s">
        <v>733</v>
      </c>
    </row>
    <row r="173" spans="1:22">
      <c r="A173" t="s">
        <v>514</v>
      </c>
      <c r="B173" t="s">
        <v>133</v>
      </c>
      <c r="D173" t="s">
        <v>127</v>
      </c>
      <c r="E173" t="s">
        <v>112</v>
      </c>
      <c r="F173" t="s">
        <v>134</v>
      </c>
      <c r="I173">
        <v>5</v>
      </c>
      <c r="J173">
        <v>0</v>
      </c>
      <c r="L173" t="s">
        <v>102</v>
      </c>
      <c r="M173" t="s">
        <v>314</v>
      </c>
      <c r="N173" t="s">
        <v>258</v>
      </c>
      <c r="O173">
        <v>1</v>
      </c>
      <c r="P173" t="s">
        <v>40</v>
      </c>
      <c r="R173" t="s">
        <v>40</v>
      </c>
      <c r="S173" t="s">
        <v>40</v>
      </c>
      <c r="T173" t="s">
        <v>133</v>
      </c>
      <c r="V173" t="s">
        <v>27</v>
      </c>
    </row>
    <row r="174" spans="1:22">
      <c r="A174" t="s">
        <v>515</v>
      </c>
      <c r="B174" t="s">
        <v>133</v>
      </c>
      <c r="D174" t="s">
        <v>105</v>
      </c>
      <c r="E174" t="s">
        <v>116</v>
      </c>
      <c r="F174" t="s">
        <v>134</v>
      </c>
      <c r="G174" t="s">
        <v>986</v>
      </c>
      <c r="I174">
        <v>30</v>
      </c>
      <c r="J174">
        <v>4</v>
      </c>
      <c r="L174" t="s">
        <v>44</v>
      </c>
      <c r="N174" t="s">
        <v>324</v>
      </c>
      <c r="O174">
        <v>1</v>
      </c>
      <c r="P174" t="s">
        <v>40</v>
      </c>
      <c r="R174" t="s">
        <v>156</v>
      </c>
      <c r="S174" t="s">
        <v>40</v>
      </c>
      <c r="V174" t="s">
        <v>27</v>
      </c>
    </row>
    <row r="175" spans="1:22">
      <c r="A175" t="s">
        <v>516</v>
      </c>
      <c r="B175" t="s">
        <v>133</v>
      </c>
      <c r="D175" t="s">
        <v>105</v>
      </c>
      <c r="E175" t="s">
        <v>112</v>
      </c>
      <c r="G175" t="s">
        <v>133</v>
      </c>
      <c r="H175" t="s">
        <v>133</v>
      </c>
      <c r="I175">
        <v>1</v>
      </c>
      <c r="J175">
        <v>0</v>
      </c>
      <c r="L175" t="s">
        <v>44</v>
      </c>
      <c r="M175" t="s">
        <v>663</v>
      </c>
      <c r="N175" t="s">
        <v>55</v>
      </c>
      <c r="O175">
        <v>2</v>
      </c>
      <c r="P175" t="s">
        <v>40</v>
      </c>
      <c r="R175" t="s">
        <v>40</v>
      </c>
      <c r="S175" t="s">
        <v>40</v>
      </c>
      <c r="V175" t="s">
        <v>27</v>
      </c>
    </row>
    <row r="176" spans="1:22">
      <c r="A176" t="s">
        <v>517</v>
      </c>
      <c r="B176" t="s">
        <v>133</v>
      </c>
      <c r="D176" t="s">
        <v>127</v>
      </c>
      <c r="E176" t="s">
        <v>119</v>
      </c>
      <c r="F176" t="s">
        <v>134</v>
      </c>
      <c r="G176" t="s">
        <v>133</v>
      </c>
      <c r="H176" t="s">
        <v>133</v>
      </c>
      <c r="I176">
        <v>0</v>
      </c>
      <c r="J176">
        <v>0</v>
      </c>
      <c r="L176" t="s">
        <v>736</v>
      </c>
      <c r="N176" t="s">
        <v>34</v>
      </c>
      <c r="O176">
        <v>2</v>
      </c>
      <c r="P176" t="s">
        <v>40</v>
      </c>
      <c r="R176" t="s">
        <v>40</v>
      </c>
      <c r="S176" t="s">
        <v>40</v>
      </c>
      <c r="T176" t="s">
        <v>133</v>
      </c>
      <c r="V176" t="s">
        <v>27</v>
      </c>
    </row>
    <row r="177" spans="1:22">
      <c r="A177" t="s">
        <v>518</v>
      </c>
      <c r="B177" t="s">
        <v>133</v>
      </c>
      <c r="D177" t="s">
        <v>127</v>
      </c>
      <c r="E177" t="s">
        <v>159</v>
      </c>
      <c r="F177" t="s">
        <v>134</v>
      </c>
      <c r="G177" t="s">
        <v>737</v>
      </c>
      <c r="I177">
        <v>9</v>
      </c>
      <c r="J177">
        <v>8</v>
      </c>
      <c r="L177" t="s">
        <v>154</v>
      </c>
      <c r="M177" t="s">
        <v>738</v>
      </c>
      <c r="N177" t="s">
        <v>151</v>
      </c>
      <c r="O177">
        <v>2</v>
      </c>
      <c r="P177" t="s">
        <v>18</v>
      </c>
      <c r="R177" t="s">
        <v>76</v>
      </c>
      <c r="S177" t="s">
        <v>40</v>
      </c>
      <c r="T177" t="s">
        <v>133</v>
      </c>
      <c r="V177" t="s">
        <v>739</v>
      </c>
    </row>
    <row r="178" spans="1:22">
      <c r="A178" t="s">
        <v>519</v>
      </c>
      <c r="B178" t="s">
        <v>133</v>
      </c>
      <c r="D178" t="s">
        <v>105</v>
      </c>
      <c r="E178" t="s">
        <v>112</v>
      </c>
      <c r="F178" t="s">
        <v>134</v>
      </c>
      <c r="G178" t="s">
        <v>133</v>
      </c>
      <c r="H178" t="s">
        <v>133</v>
      </c>
      <c r="I178">
        <v>1</v>
      </c>
      <c r="J178">
        <v>0</v>
      </c>
      <c r="L178" t="s">
        <v>44</v>
      </c>
      <c r="M178" t="s">
        <v>133</v>
      </c>
      <c r="N178" t="s">
        <v>64</v>
      </c>
      <c r="O178">
        <v>2</v>
      </c>
      <c r="P178" t="s">
        <v>40</v>
      </c>
      <c r="R178" t="s">
        <v>156</v>
      </c>
      <c r="S178" t="s">
        <v>40</v>
      </c>
      <c r="T178" t="s">
        <v>133</v>
      </c>
      <c r="U178" t="s">
        <v>133</v>
      </c>
      <c r="V178" t="s">
        <v>27</v>
      </c>
    </row>
    <row r="179" spans="1:22">
      <c r="A179" t="s">
        <v>520</v>
      </c>
      <c r="B179" t="s">
        <v>133</v>
      </c>
      <c r="D179" t="s">
        <v>127</v>
      </c>
      <c r="E179" t="s">
        <v>112</v>
      </c>
      <c r="F179" t="s">
        <v>134</v>
      </c>
      <c r="I179">
        <v>2</v>
      </c>
      <c r="J179">
        <v>0</v>
      </c>
      <c r="L179" t="s">
        <v>154</v>
      </c>
      <c r="M179" t="s">
        <v>987</v>
      </c>
      <c r="N179" t="s">
        <v>67</v>
      </c>
      <c r="O179">
        <v>2</v>
      </c>
      <c r="P179" t="s">
        <v>40</v>
      </c>
      <c r="R179" t="s">
        <v>156</v>
      </c>
      <c r="S179" t="s">
        <v>40</v>
      </c>
      <c r="T179" t="s">
        <v>133</v>
      </c>
      <c r="V179" t="s">
        <v>27</v>
      </c>
    </row>
    <row r="180" spans="1:22">
      <c r="A180" t="s">
        <v>521</v>
      </c>
      <c r="B180" t="s">
        <v>133</v>
      </c>
      <c r="D180" t="s">
        <v>105</v>
      </c>
      <c r="E180" t="s">
        <v>159</v>
      </c>
      <c r="F180" t="s">
        <v>134</v>
      </c>
      <c r="G180" t="s">
        <v>851</v>
      </c>
      <c r="I180">
        <v>34</v>
      </c>
      <c r="J180">
        <v>9</v>
      </c>
      <c r="L180" t="s">
        <v>154</v>
      </c>
      <c r="M180" t="s">
        <v>667</v>
      </c>
      <c r="N180" t="s">
        <v>144</v>
      </c>
      <c r="O180">
        <v>1</v>
      </c>
      <c r="P180" t="s">
        <v>18</v>
      </c>
      <c r="R180" t="s">
        <v>76</v>
      </c>
      <c r="S180" t="s">
        <v>40</v>
      </c>
      <c r="T180" t="s">
        <v>133</v>
      </c>
      <c r="V180" t="s">
        <v>27</v>
      </c>
    </row>
    <row r="181" spans="1:22">
      <c r="A181" t="s">
        <v>522</v>
      </c>
      <c r="B181" t="s">
        <v>133</v>
      </c>
      <c r="C181" t="s">
        <v>133</v>
      </c>
      <c r="D181" t="s">
        <v>105</v>
      </c>
      <c r="E181" t="s">
        <v>159</v>
      </c>
      <c r="F181" t="s">
        <v>134</v>
      </c>
      <c r="G181" t="s">
        <v>988</v>
      </c>
      <c r="H181" t="s">
        <v>133</v>
      </c>
      <c r="I181">
        <v>54</v>
      </c>
      <c r="J181">
        <v>15</v>
      </c>
      <c r="K181" t="s">
        <v>109</v>
      </c>
      <c r="L181" t="s">
        <v>668</v>
      </c>
      <c r="M181" t="s">
        <v>740</v>
      </c>
      <c r="N181" t="s">
        <v>132</v>
      </c>
      <c r="O181">
        <v>1</v>
      </c>
      <c r="P181" t="s">
        <v>18</v>
      </c>
      <c r="Q181" t="s">
        <v>133</v>
      </c>
      <c r="R181" t="s">
        <v>76</v>
      </c>
      <c r="S181" t="s">
        <v>40</v>
      </c>
      <c r="T181" t="s">
        <v>133</v>
      </c>
      <c r="U181" t="s">
        <v>133</v>
      </c>
      <c r="V181" t="s">
        <v>27</v>
      </c>
    </row>
    <row r="182" spans="1:22">
      <c r="A182" t="s">
        <v>523</v>
      </c>
      <c r="B182" t="s">
        <v>133</v>
      </c>
      <c r="D182" t="s">
        <v>115</v>
      </c>
      <c r="E182" t="s">
        <v>112</v>
      </c>
      <c r="F182" t="s">
        <v>134</v>
      </c>
      <c r="I182">
        <v>5</v>
      </c>
      <c r="J182">
        <v>0</v>
      </c>
      <c r="L182" t="s">
        <v>852</v>
      </c>
      <c r="N182" t="s">
        <v>325</v>
      </c>
      <c r="O182">
        <v>2</v>
      </c>
      <c r="P182" t="s">
        <v>18</v>
      </c>
      <c r="R182" t="s">
        <v>156</v>
      </c>
      <c r="S182" t="s">
        <v>40</v>
      </c>
      <c r="T182" t="s">
        <v>133</v>
      </c>
      <c r="V182" t="s">
        <v>27</v>
      </c>
    </row>
    <row r="183" spans="1:22">
      <c r="A183" t="s">
        <v>524</v>
      </c>
      <c r="B183" t="s">
        <v>133</v>
      </c>
      <c r="D183" t="s">
        <v>127</v>
      </c>
      <c r="E183" t="s">
        <v>119</v>
      </c>
      <c r="F183" t="s">
        <v>134</v>
      </c>
      <c r="G183" t="s">
        <v>133</v>
      </c>
      <c r="H183" t="s">
        <v>133</v>
      </c>
      <c r="I183">
        <v>0</v>
      </c>
      <c r="J183">
        <v>0</v>
      </c>
      <c r="L183" t="s">
        <v>853</v>
      </c>
      <c r="N183" t="s">
        <v>326</v>
      </c>
      <c r="O183">
        <v>2</v>
      </c>
      <c r="P183" t="s">
        <v>40</v>
      </c>
      <c r="R183" t="s">
        <v>156</v>
      </c>
      <c r="S183" t="s">
        <v>40</v>
      </c>
      <c r="T183" t="s">
        <v>133</v>
      </c>
      <c r="V183" t="s">
        <v>27</v>
      </c>
    </row>
    <row r="184" spans="1:22">
      <c r="A184" t="s">
        <v>525</v>
      </c>
      <c r="B184" t="s">
        <v>133</v>
      </c>
      <c r="D184" t="s">
        <v>105</v>
      </c>
      <c r="E184" t="s">
        <v>119</v>
      </c>
      <c r="F184" t="s">
        <v>134</v>
      </c>
      <c r="I184">
        <v>0</v>
      </c>
      <c r="J184">
        <v>0</v>
      </c>
      <c r="L184" t="s">
        <v>102</v>
      </c>
      <c r="M184" t="s">
        <v>33</v>
      </c>
      <c r="N184" t="s">
        <v>321</v>
      </c>
      <c r="O184">
        <v>2</v>
      </c>
      <c r="P184" t="s">
        <v>40</v>
      </c>
      <c r="R184" t="s">
        <v>48</v>
      </c>
      <c r="S184" t="s">
        <v>48</v>
      </c>
      <c r="T184" t="s">
        <v>133</v>
      </c>
      <c r="V184" t="s">
        <v>27</v>
      </c>
    </row>
    <row r="185" spans="1:22">
      <c r="A185" t="s">
        <v>526</v>
      </c>
      <c r="B185" t="s">
        <v>133</v>
      </c>
      <c r="D185" t="s">
        <v>115</v>
      </c>
      <c r="E185" t="s">
        <v>116</v>
      </c>
      <c r="F185" t="s">
        <v>134</v>
      </c>
      <c r="G185" t="s">
        <v>989</v>
      </c>
      <c r="I185">
        <v>24</v>
      </c>
      <c r="J185">
        <v>4</v>
      </c>
      <c r="L185" t="s">
        <v>990</v>
      </c>
      <c r="N185" t="s">
        <v>327</v>
      </c>
      <c r="O185">
        <v>2</v>
      </c>
      <c r="P185" t="s">
        <v>40</v>
      </c>
      <c r="R185" t="s">
        <v>991</v>
      </c>
      <c r="S185" t="s">
        <v>992</v>
      </c>
      <c r="V185" t="s">
        <v>993</v>
      </c>
    </row>
    <row r="186" spans="1:22">
      <c r="A186" t="s">
        <v>527</v>
      </c>
      <c r="B186" t="s">
        <v>133</v>
      </c>
      <c r="C186" t="s">
        <v>133</v>
      </c>
      <c r="D186" t="s">
        <v>127</v>
      </c>
      <c r="E186" t="s">
        <v>112</v>
      </c>
      <c r="F186" t="s">
        <v>134</v>
      </c>
      <c r="G186" t="s">
        <v>975</v>
      </c>
      <c r="H186" t="s">
        <v>133</v>
      </c>
      <c r="I186">
        <v>2</v>
      </c>
      <c r="J186">
        <v>0</v>
      </c>
      <c r="L186" t="s">
        <v>154</v>
      </c>
      <c r="M186" t="s">
        <v>994</v>
      </c>
      <c r="N186" t="s">
        <v>319</v>
      </c>
      <c r="O186">
        <v>2</v>
      </c>
      <c r="P186" t="s">
        <v>40</v>
      </c>
      <c r="R186" t="s">
        <v>156</v>
      </c>
      <c r="S186" t="s">
        <v>40</v>
      </c>
      <c r="T186" t="s">
        <v>133</v>
      </c>
      <c r="U186" t="s">
        <v>133</v>
      </c>
      <c r="V186" t="s">
        <v>27</v>
      </c>
    </row>
    <row r="187" spans="1:22">
      <c r="A187" t="s">
        <v>528</v>
      </c>
      <c r="B187" t="s">
        <v>133</v>
      </c>
      <c r="D187" t="s">
        <v>127</v>
      </c>
      <c r="E187" t="s">
        <v>112</v>
      </c>
      <c r="F187" t="s">
        <v>134</v>
      </c>
      <c r="I187">
        <v>14</v>
      </c>
      <c r="J187">
        <v>0</v>
      </c>
      <c r="L187" t="s">
        <v>44</v>
      </c>
      <c r="M187" t="s">
        <v>133</v>
      </c>
      <c r="N187" t="s">
        <v>328</v>
      </c>
      <c r="O187">
        <v>2</v>
      </c>
      <c r="P187" t="s">
        <v>40</v>
      </c>
      <c r="R187" t="s">
        <v>156</v>
      </c>
      <c r="S187" t="s">
        <v>40</v>
      </c>
      <c r="T187" t="s">
        <v>133</v>
      </c>
      <c r="V187" t="s">
        <v>27</v>
      </c>
    </row>
    <row r="188" spans="1:22">
      <c r="A188" t="s">
        <v>594</v>
      </c>
      <c r="B188" t="s">
        <v>133</v>
      </c>
      <c r="D188" t="s">
        <v>127</v>
      </c>
      <c r="E188" t="s">
        <v>159</v>
      </c>
      <c r="F188" t="s">
        <v>134</v>
      </c>
      <c r="G188" t="s">
        <v>995</v>
      </c>
      <c r="I188">
        <v>80</v>
      </c>
      <c r="J188">
        <v>27</v>
      </c>
      <c r="K188" t="s">
        <v>242</v>
      </c>
      <c r="L188" t="s">
        <v>855</v>
      </c>
      <c r="N188" t="s">
        <v>147</v>
      </c>
      <c r="O188">
        <v>1</v>
      </c>
      <c r="P188" t="s">
        <v>18</v>
      </c>
      <c r="R188" t="s">
        <v>76</v>
      </c>
      <c r="S188" t="s">
        <v>166</v>
      </c>
      <c r="V188" t="s">
        <v>733</v>
      </c>
    </row>
    <row r="189" spans="1:22">
      <c r="A189" t="s">
        <v>595</v>
      </c>
      <c r="B189" t="s">
        <v>133</v>
      </c>
      <c r="C189" t="s">
        <v>133</v>
      </c>
      <c r="D189" t="s">
        <v>105</v>
      </c>
      <c r="E189" t="s">
        <v>159</v>
      </c>
      <c r="F189" t="s">
        <v>134</v>
      </c>
      <c r="G189" t="s">
        <v>996</v>
      </c>
      <c r="H189" t="s">
        <v>133</v>
      </c>
      <c r="I189">
        <v>28</v>
      </c>
      <c r="J189">
        <v>10</v>
      </c>
      <c r="K189" t="s">
        <v>106</v>
      </c>
      <c r="L189" t="s">
        <v>997</v>
      </c>
      <c r="M189" t="s">
        <v>133</v>
      </c>
      <c r="N189" t="s">
        <v>138</v>
      </c>
      <c r="O189">
        <v>2</v>
      </c>
      <c r="P189" t="s">
        <v>40</v>
      </c>
      <c r="Q189" t="s">
        <v>133</v>
      </c>
      <c r="R189" t="s">
        <v>775</v>
      </c>
      <c r="S189" t="s">
        <v>40</v>
      </c>
      <c r="T189" t="s">
        <v>133</v>
      </c>
      <c r="U189" t="s">
        <v>133</v>
      </c>
      <c r="V189" t="s">
        <v>27</v>
      </c>
    </row>
    <row r="190" spans="1:22">
      <c r="A190" t="s">
        <v>596</v>
      </c>
      <c r="B190" t="s">
        <v>133</v>
      </c>
      <c r="D190" t="s">
        <v>105</v>
      </c>
      <c r="E190" t="s">
        <v>119</v>
      </c>
      <c r="F190" t="s">
        <v>134</v>
      </c>
      <c r="I190">
        <v>0</v>
      </c>
      <c r="J190">
        <v>0</v>
      </c>
      <c r="L190" t="s">
        <v>44</v>
      </c>
      <c r="N190" t="s">
        <v>776</v>
      </c>
      <c r="O190">
        <v>1</v>
      </c>
      <c r="P190" t="s">
        <v>40</v>
      </c>
      <c r="R190" t="s">
        <v>40</v>
      </c>
      <c r="S190" t="s">
        <v>40</v>
      </c>
      <c r="T190" t="s">
        <v>133</v>
      </c>
      <c r="V190" t="s">
        <v>27</v>
      </c>
    </row>
    <row r="191" spans="1:22">
      <c r="A191" t="s">
        <v>597</v>
      </c>
      <c r="B191" t="s">
        <v>133</v>
      </c>
      <c r="D191" t="s">
        <v>127</v>
      </c>
      <c r="E191" t="s">
        <v>112</v>
      </c>
      <c r="F191" t="s">
        <v>134</v>
      </c>
      <c r="I191">
        <v>3</v>
      </c>
      <c r="J191">
        <v>0</v>
      </c>
      <c r="L191" t="s">
        <v>998</v>
      </c>
      <c r="M191" t="s">
        <v>999</v>
      </c>
      <c r="N191" t="s">
        <v>34</v>
      </c>
      <c r="O191">
        <v>2</v>
      </c>
      <c r="P191" t="s">
        <v>40</v>
      </c>
      <c r="R191" t="s">
        <v>156</v>
      </c>
      <c r="S191" t="s">
        <v>40</v>
      </c>
      <c r="T191" t="s">
        <v>133</v>
      </c>
      <c r="V191" t="s">
        <v>27</v>
      </c>
    </row>
    <row r="192" spans="1:22">
      <c r="A192" t="s">
        <v>598</v>
      </c>
      <c r="B192" t="s">
        <v>133</v>
      </c>
      <c r="D192" t="s">
        <v>127</v>
      </c>
      <c r="E192" t="s">
        <v>116</v>
      </c>
      <c r="F192" t="s">
        <v>134</v>
      </c>
      <c r="G192" t="s">
        <v>341</v>
      </c>
      <c r="I192">
        <v>1</v>
      </c>
      <c r="J192">
        <v>1</v>
      </c>
      <c r="L192" t="s">
        <v>154</v>
      </c>
      <c r="M192" t="s">
        <v>886</v>
      </c>
      <c r="N192" t="s">
        <v>58</v>
      </c>
      <c r="O192">
        <v>2</v>
      </c>
      <c r="P192" t="s">
        <v>18</v>
      </c>
      <c r="R192" t="s">
        <v>76</v>
      </c>
      <c r="S192" t="s">
        <v>40</v>
      </c>
      <c r="T192" t="s">
        <v>133</v>
      </c>
      <c r="V192" t="s">
        <v>27</v>
      </c>
    </row>
    <row r="193" spans="1:22">
      <c r="A193" t="s">
        <v>599</v>
      </c>
      <c r="D193" t="s">
        <v>42</v>
      </c>
      <c r="E193" t="s">
        <v>15</v>
      </c>
      <c r="F193" t="s">
        <v>21</v>
      </c>
      <c r="G193" t="s">
        <v>1000</v>
      </c>
      <c r="I193">
        <v>33</v>
      </c>
      <c r="J193">
        <v>12</v>
      </c>
      <c r="K193" t="s">
        <v>121</v>
      </c>
      <c r="L193" t="s">
        <v>135</v>
      </c>
      <c r="N193" t="s">
        <v>126</v>
      </c>
      <c r="O193">
        <v>3</v>
      </c>
      <c r="P193" t="s">
        <v>25</v>
      </c>
      <c r="R193" t="s">
        <v>777</v>
      </c>
      <c r="S193" t="s">
        <v>25</v>
      </c>
      <c r="V193" t="s">
        <v>27</v>
      </c>
    </row>
    <row r="194" spans="1:22">
      <c r="A194" t="s">
        <v>600</v>
      </c>
      <c r="B194" t="s">
        <v>133</v>
      </c>
      <c r="D194" t="s">
        <v>111</v>
      </c>
      <c r="E194" t="s">
        <v>159</v>
      </c>
      <c r="F194" t="s">
        <v>134</v>
      </c>
      <c r="G194" t="s">
        <v>1001</v>
      </c>
      <c r="I194">
        <v>25</v>
      </c>
      <c r="J194">
        <v>17</v>
      </c>
      <c r="L194" t="s">
        <v>845</v>
      </c>
      <c r="M194" t="s">
        <v>70</v>
      </c>
      <c r="N194" t="s">
        <v>58</v>
      </c>
      <c r="O194">
        <v>3</v>
      </c>
      <c r="P194" t="s">
        <v>18</v>
      </c>
      <c r="R194" t="s">
        <v>76</v>
      </c>
      <c r="S194" t="s">
        <v>40</v>
      </c>
      <c r="V194" t="s">
        <v>27</v>
      </c>
    </row>
    <row r="195" spans="1:22">
      <c r="A195" t="s">
        <v>601</v>
      </c>
      <c r="B195" t="s">
        <v>133</v>
      </c>
      <c r="D195" t="s">
        <v>127</v>
      </c>
      <c r="E195" t="s">
        <v>119</v>
      </c>
      <c r="F195" t="s">
        <v>134</v>
      </c>
      <c r="G195" t="s">
        <v>133</v>
      </c>
      <c r="H195" t="s">
        <v>133</v>
      </c>
      <c r="I195">
        <v>0</v>
      </c>
      <c r="J195">
        <v>0</v>
      </c>
      <c r="L195" t="s">
        <v>44</v>
      </c>
      <c r="M195" t="s">
        <v>133</v>
      </c>
      <c r="N195" t="s">
        <v>47</v>
      </c>
      <c r="O195">
        <v>2</v>
      </c>
      <c r="P195" t="s">
        <v>40</v>
      </c>
      <c r="R195" t="s">
        <v>40</v>
      </c>
      <c r="S195" t="s">
        <v>40</v>
      </c>
      <c r="T195" t="s">
        <v>766</v>
      </c>
      <c r="U195" t="s">
        <v>856</v>
      </c>
      <c r="V195" t="s">
        <v>27</v>
      </c>
    </row>
    <row r="196" spans="1:22">
      <c r="A196" t="s">
        <v>602</v>
      </c>
      <c r="B196" t="s">
        <v>133</v>
      </c>
      <c r="D196" t="s">
        <v>105</v>
      </c>
      <c r="E196" t="s">
        <v>153</v>
      </c>
      <c r="F196" t="s">
        <v>134</v>
      </c>
      <c r="G196" t="s">
        <v>1002</v>
      </c>
      <c r="I196">
        <v>53</v>
      </c>
      <c r="J196">
        <v>17</v>
      </c>
      <c r="K196" t="s">
        <v>133</v>
      </c>
      <c r="L196" t="s">
        <v>857</v>
      </c>
      <c r="N196" t="s">
        <v>50</v>
      </c>
      <c r="O196" t="s">
        <v>190</v>
      </c>
      <c r="P196" t="s">
        <v>18</v>
      </c>
      <c r="R196" t="s">
        <v>854</v>
      </c>
      <c r="S196" t="s">
        <v>40</v>
      </c>
      <c r="V196" t="s">
        <v>27</v>
      </c>
    </row>
    <row r="197" spans="1:22">
      <c r="A197" t="s">
        <v>603</v>
      </c>
      <c r="B197" t="s">
        <v>211</v>
      </c>
      <c r="D197" t="s">
        <v>115</v>
      </c>
      <c r="E197" t="s">
        <v>112</v>
      </c>
      <c r="I197">
        <v>2</v>
      </c>
      <c r="J197">
        <v>0</v>
      </c>
      <c r="L197" t="s">
        <v>44</v>
      </c>
      <c r="M197" t="s">
        <v>211</v>
      </c>
      <c r="N197" t="s">
        <v>778</v>
      </c>
      <c r="O197">
        <v>2</v>
      </c>
      <c r="P197" t="s">
        <v>40</v>
      </c>
      <c r="R197" t="s">
        <v>156</v>
      </c>
      <c r="S197" t="s">
        <v>40</v>
      </c>
      <c r="T197" t="s">
        <v>766</v>
      </c>
      <c r="U197" t="s">
        <v>858</v>
      </c>
      <c r="V197" t="s">
        <v>27</v>
      </c>
    </row>
    <row r="198" spans="1:22">
      <c r="A198" t="s">
        <v>604</v>
      </c>
      <c r="B198" t="s">
        <v>133</v>
      </c>
      <c r="D198" t="s">
        <v>115</v>
      </c>
      <c r="E198" t="s">
        <v>112</v>
      </c>
      <c r="F198" t="s">
        <v>134</v>
      </c>
      <c r="I198">
        <v>3</v>
      </c>
      <c r="J198">
        <v>0</v>
      </c>
      <c r="L198" t="s">
        <v>154</v>
      </c>
      <c r="M198" t="s">
        <v>1003</v>
      </c>
      <c r="N198" t="s">
        <v>197</v>
      </c>
      <c r="O198">
        <v>3</v>
      </c>
      <c r="P198" t="s">
        <v>31</v>
      </c>
      <c r="Q198" t="s">
        <v>63</v>
      </c>
      <c r="R198" t="s">
        <v>156</v>
      </c>
      <c r="S198" t="s">
        <v>40</v>
      </c>
      <c r="T198" t="s">
        <v>133</v>
      </c>
      <c r="V198" t="s">
        <v>27</v>
      </c>
    </row>
    <row r="199" spans="1:22">
      <c r="A199" t="s">
        <v>605</v>
      </c>
      <c r="B199" t="s">
        <v>133</v>
      </c>
      <c r="D199" t="s">
        <v>105</v>
      </c>
      <c r="E199" t="s">
        <v>112</v>
      </c>
      <c r="F199" t="s">
        <v>134</v>
      </c>
      <c r="I199">
        <v>3</v>
      </c>
      <c r="J199">
        <v>0</v>
      </c>
      <c r="L199" t="s">
        <v>44</v>
      </c>
      <c r="N199" t="s">
        <v>50</v>
      </c>
      <c r="O199">
        <v>2</v>
      </c>
      <c r="P199" t="s">
        <v>40</v>
      </c>
      <c r="R199" t="s">
        <v>156</v>
      </c>
      <c r="S199" t="s">
        <v>40</v>
      </c>
      <c r="T199" t="s">
        <v>133</v>
      </c>
      <c r="V199" t="s">
        <v>27</v>
      </c>
    </row>
    <row r="200" spans="1:22">
      <c r="A200" t="s">
        <v>606</v>
      </c>
      <c r="D200" t="s">
        <v>115</v>
      </c>
      <c r="E200" t="s">
        <v>159</v>
      </c>
      <c r="G200" t="s">
        <v>1004</v>
      </c>
      <c r="I200">
        <v>66</v>
      </c>
      <c r="J200">
        <v>41</v>
      </c>
      <c r="L200" t="s">
        <v>1005</v>
      </c>
      <c r="N200" t="s">
        <v>859</v>
      </c>
      <c r="O200">
        <v>2</v>
      </c>
      <c r="P200" t="s">
        <v>40</v>
      </c>
      <c r="R200" t="s">
        <v>76</v>
      </c>
      <c r="S200" t="s">
        <v>40</v>
      </c>
      <c r="V200" t="s">
        <v>1006</v>
      </c>
    </row>
    <row r="201" spans="1:22">
      <c r="A201" t="s">
        <v>607</v>
      </c>
      <c r="B201" t="s">
        <v>133</v>
      </c>
      <c r="D201" t="s">
        <v>105</v>
      </c>
      <c r="E201" t="s">
        <v>116</v>
      </c>
      <c r="F201" t="s">
        <v>134</v>
      </c>
      <c r="G201" t="s">
        <v>1007</v>
      </c>
      <c r="I201">
        <v>7</v>
      </c>
      <c r="J201">
        <v>2</v>
      </c>
      <c r="L201" t="s">
        <v>154</v>
      </c>
      <c r="N201" t="s">
        <v>78</v>
      </c>
      <c r="O201">
        <v>2</v>
      </c>
      <c r="P201" t="s">
        <v>40</v>
      </c>
      <c r="R201" t="s">
        <v>1008</v>
      </c>
      <c r="S201" t="s">
        <v>40</v>
      </c>
      <c r="T201" t="s">
        <v>133</v>
      </c>
      <c r="V201" t="s">
        <v>1009</v>
      </c>
    </row>
    <row r="202" spans="1:22">
      <c r="A202" t="s">
        <v>608</v>
      </c>
      <c r="B202" t="s">
        <v>133</v>
      </c>
      <c r="D202" t="s">
        <v>105</v>
      </c>
      <c r="E202" t="s">
        <v>116</v>
      </c>
      <c r="F202" t="s">
        <v>134</v>
      </c>
      <c r="G202" t="s">
        <v>798</v>
      </c>
      <c r="I202">
        <v>16</v>
      </c>
      <c r="J202">
        <v>3</v>
      </c>
      <c r="L202" t="s">
        <v>811</v>
      </c>
      <c r="M202" t="s">
        <v>812</v>
      </c>
      <c r="N202" t="s">
        <v>132</v>
      </c>
      <c r="O202">
        <v>1</v>
      </c>
      <c r="P202" t="s">
        <v>40</v>
      </c>
      <c r="R202" t="s">
        <v>779</v>
      </c>
      <c r="S202" t="s">
        <v>40</v>
      </c>
      <c r="T202" t="s">
        <v>133</v>
      </c>
      <c r="V202" t="s">
        <v>27</v>
      </c>
    </row>
    <row r="203" spans="1:22">
      <c r="A203" t="s">
        <v>609</v>
      </c>
      <c r="B203" t="s">
        <v>133</v>
      </c>
      <c r="D203" t="s">
        <v>105</v>
      </c>
      <c r="E203" t="s">
        <v>119</v>
      </c>
      <c r="F203" t="s">
        <v>134</v>
      </c>
      <c r="G203" t="s">
        <v>133</v>
      </c>
      <c r="H203" t="s">
        <v>133</v>
      </c>
      <c r="I203">
        <v>0</v>
      </c>
      <c r="J203">
        <v>0</v>
      </c>
      <c r="L203" t="s">
        <v>44</v>
      </c>
      <c r="M203" t="s">
        <v>1010</v>
      </c>
      <c r="N203" t="s">
        <v>324</v>
      </c>
      <c r="O203">
        <v>1</v>
      </c>
      <c r="P203" t="s">
        <v>40</v>
      </c>
      <c r="R203" t="s">
        <v>40</v>
      </c>
      <c r="S203" t="s">
        <v>40</v>
      </c>
      <c r="T203" t="s">
        <v>107</v>
      </c>
      <c r="U203" t="s">
        <v>799</v>
      </c>
      <c r="V203" t="s">
        <v>27</v>
      </c>
    </row>
    <row r="204" spans="1:22">
      <c r="A204" t="s">
        <v>610</v>
      </c>
      <c r="B204" t="s">
        <v>133</v>
      </c>
      <c r="D204" t="s">
        <v>115</v>
      </c>
      <c r="E204" t="s">
        <v>119</v>
      </c>
      <c r="F204" t="s">
        <v>134</v>
      </c>
      <c r="I204">
        <v>0</v>
      </c>
      <c r="J204">
        <v>0</v>
      </c>
      <c r="L204" t="s">
        <v>154</v>
      </c>
      <c r="M204" t="s">
        <v>44</v>
      </c>
      <c r="N204" t="s">
        <v>325</v>
      </c>
      <c r="O204">
        <v>2</v>
      </c>
      <c r="P204" t="s">
        <v>40</v>
      </c>
      <c r="R204" t="s">
        <v>40</v>
      </c>
      <c r="S204" t="s">
        <v>40</v>
      </c>
      <c r="T204" t="s">
        <v>133</v>
      </c>
      <c r="V204" t="s">
        <v>27</v>
      </c>
    </row>
    <row r="205" spans="1:22">
      <c r="A205" t="s">
        <v>611</v>
      </c>
      <c r="B205" t="s">
        <v>133</v>
      </c>
      <c r="D205" t="s">
        <v>127</v>
      </c>
      <c r="E205" t="s">
        <v>112</v>
      </c>
      <c r="F205" t="s">
        <v>134</v>
      </c>
      <c r="G205" t="s">
        <v>133</v>
      </c>
      <c r="H205" t="s">
        <v>133</v>
      </c>
      <c r="I205">
        <v>3</v>
      </c>
      <c r="J205">
        <v>0</v>
      </c>
      <c r="L205" t="s">
        <v>44</v>
      </c>
      <c r="N205" t="s">
        <v>34</v>
      </c>
      <c r="O205">
        <v>2</v>
      </c>
      <c r="P205" t="s">
        <v>40</v>
      </c>
      <c r="R205" t="s">
        <v>156</v>
      </c>
      <c r="S205" t="s">
        <v>40</v>
      </c>
      <c r="T205" t="s">
        <v>735</v>
      </c>
      <c r="U205" t="s">
        <v>860</v>
      </c>
      <c r="V205" t="s">
        <v>721</v>
      </c>
    </row>
    <row r="206" spans="1:22">
      <c r="A206" t="s">
        <v>612</v>
      </c>
      <c r="B206" t="s">
        <v>133</v>
      </c>
      <c r="D206" t="s">
        <v>115</v>
      </c>
      <c r="E206" t="s">
        <v>112</v>
      </c>
      <c r="G206" t="s">
        <v>133</v>
      </c>
      <c r="H206" t="s">
        <v>133</v>
      </c>
      <c r="I206">
        <v>2</v>
      </c>
      <c r="J206">
        <v>0</v>
      </c>
      <c r="L206" t="s">
        <v>44</v>
      </c>
      <c r="M206" t="s">
        <v>663</v>
      </c>
      <c r="N206" t="s">
        <v>780</v>
      </c>
      <c r="O206">
        <v>2</v>
      </c>
      <c r="P206" t="s">
        <v>40</v>
      </c>
      <c r="R206" t="s">
        <v>781</v>
      </c>
      <c r="S206" t="s">
        <v>40</v>
      </c>
      <c r="T206" t="s">
        <v>107</v>
      </c>
      <c r="U206" t="s">
        <v>861</v>
      </c>
      <c r="V206" t="s">
        <v>27</v>
      </c>
    </row>
    <row r="207" spans="1:22">
      <c r="A207" t="s">
        <v>613</v>
      </c>
      <c r="B207" t="s">
        <v>133</v>
      </c>
      <c r="D207" t="s">
        <v>105</v>
      </c>
      <c r="E207" t="s">
        <v>119</v>
      </c>
      <c r="F207" t="s">
        <v>134</v>
      </c>
      <c r="I207">
        <v>0</v>
      </c>
      <c r="J207">
        <v>0</v>
      </c>
      <c r="L207" t="s">
        <v>44</v>
      </c>
      <c r="N207" t="s">
        <v>50</v>
      </c>
      <c r="O207">
        <v>1</v>
      </c>
      <c r="P207" t="s">
        <v>40</v>
      </c>
      <c r="R207" t="s">
        <v>156</v>
      </c>
      <c r="S207" t="s">
        <v>40</v>
      </c>
      <c r="T207" t="s">
        <v>133</v>
      </c>
      <c r="V207" t="s">
        <v>27</v>
      </c>
    </row>
    <row r="208" spans="1:22">
      <c r="A208" t="s">
        <v>614</v>
      </c>
      <c r="B208" t="s">
        <v>133</v>
      </c>
      <c r="D208" t="s">
        <v>105</v>
      </c>
      <c r="E208" t="s">
        <v>112</v>
      </c>
      <c r="F208" t="s">
        <v>134</v>
      </c>
      <c r="I208">
        <v>4</v>
      </c>
      <c r="J208">
        <v>0</v>
      </c>
      <c r="L208" t="s">
        <v>44</v>
      </c>
      <c r="N208" t="s">
        <v>50</v>
      </c>
      <c r="O208">
        <v>1</v>
      </c>
      <c r="P208" t="s">
        <v>40</v>
      </c>
      <c r="R208" t="s">
        <v>40</v>
      </c>
      <c r="S208" t="s">
        <v>40</v>
      </c>
      <c r="V208" t="s">
        <v>27</v>
      </c>
    </row>
    <row r="209" spans="1:22">
      <c r="A209" t="s">
        <v>615</v>
      </c>
      <c r="B209" t="s">
        <v>133</v>
      </c>
      <c r="D209" t="s">
        <v>115</v>
      </c>
      <c r="E209" t="s">
        <v>112</v>
      </c>
      <c r="F209" t="s">
        <v>134</v>
      </c>
      <c r="G209" t="s">
        <v>1011</v>
      </c>
      <c r="I209">
        <v>1</v>
      </c>
      <c r="J209">
        <v>0</v>
      </c>
      <c r="L209" t="s">
        <v>44</v>
      </c>
      <c r="M209" t="s">
        <v>133</v>
      </c>
      <c r="N209" t="s">
        <v>320</v>
      </c>
      <c r="O209">
        <v>2</v>
      </c>
      <c r="P209" t="s">
        <v>31</v>
      </c>
      <c r="Q209" t="s">
        <v>63</v>
      </c>
      <c r="R209" t="s">
        <v>76</v>
      </c>
      <c r="S209" t="s">
        <v>40</v>
      </c>
      <c r="V209" t="s">
        <v>27</v>
      </c>
    </row>
    <row r="210" spans="1:22">
      <c r="A210" t="s">
        <v>616</v>
      </c>
      <c r="B210" t="s">
        <v>133</v>
      </c>
      <c r="C210" t="s">
        <v>133</v>
      </c>
      <c r="D210" t="s">
        <v>105</v>
      </c>
      <c r="E210" t="s">
        <v>153</v>
      </c>
      <c r="F210" t="s">
        <v>134</v>
      </c>
      <c r="G210" t="s">
        <v>1012</v>
      </c>
      <c r="H210" t="s">
        <v>133</v>
      </c>
      <c r="I210">
        <v>25</v>
      </c>
      <c r="J210">
        <v>3</v>
      </c>
      <c r="K210" t="s">
        <v>160</v>
      </c>
      <c r="L210" t="s">
        <v>154</v>
      </c>
      <c r="M210" t="s">
        <v>862</v>
      </c>
      <c r="N210" t="s">
        <v>144</v>
      </c>
      <c r="O210">
        <v>2</v>
      </c>
      <c r="P210" t="s">
        <v>18</v>
      </c>
      <c r="Q210" t="s">
        <v>133</v>
      </c>
      <c r="R210" t="s">
        <v>76</v>
      </c>
      <c r="S210" t="s">
        <v>40</v>
      </c>
      <c r="T210" t="s">
        <v>133</v>
      </c>
      <c r="U210" t="s">
        <v>133</v>
      </c>
      <c r="V210" t="s">
        <v>27</v>
      </c>
    </row>
    <row r="211" spans="1:22">
      <c r="A211" t="s">
        <v>617</v>
      </c>
      <c r="B211" t="s">
        <v>133</v>
      </c>
      <c r="D211" t="s">
        <v>115</v>
      </c>
      <c r="E211" t="s">
        <v>116</v>
      </c>
      <c r="F211" t="s">
        <v>134</v>
      </c>
      <c r="G211" t="s">
        <v>863</v>
      </c>
      <c r="I211">
        <v>4</v>
      </c>
      <c r="J211">
        <v>3</v>
      </c>
      <c r="L211" t="s">
        <v>154</v>
      </c>
      <c r="N211" t="s">
        <v>195</v>
      </c>
      <c r="O211">
        <v>2</v>
      </c>
      <c r="P211" t="s">
        <v>40</v>
      </c>
      <c r="R211" t="s">
        <v>76</v>
      </c>
      <c r="S211" t="s">
        <v>40</v>
      </c>
      <c r="V211" t="s">
        <v>196</v>
      </c>
    </row>
    <row r="212" spans="1:22">
      <c r="A212" t="s">
        <v>618</v>
      </c>
      <c r="B212" t="s">
        <v>133</v>
      </c>
      <c r="D212" t="s">
        <v>127</v>
      </c>
      <c r="E212" t="s">
        <v>119</v>
      </c>
      <c r="F212" t="s">
        <v>134</v>
      </c>
      <c r="G212" t="s">
        <v>133</v>
      </c>
      <c r="H212" t="s">
        <v>133</v>
      </c>
      <c r="I212">
        <v>0</v>
      </c>
      <c r="J212">
        <v>0</v>
      </c>
      <c r="L212" t="s">
        <v>731</v>
      </c>
      <c r="N212" t="s">
        <v>326</v>
      </c>
      <c r="O212">
        <v>1</v>
      </c>
      <c r="P212" t="s">
        <v>40</v>
      </c>
      <c r="R212" t="s">
        <v>156</v>
      </c>
      <c r="S212" t="s">
        <v>40</v>
      </c>
      <c r="T212" t="s">
        <v>133</v>
      </c>
      <c r="V212" t="s">
        <v>27</v>
      </c>
    </row>
    <row r="213" spans="1:22" ht="299.25">
      <c r="A213" t="s">
        <v>619</v>
      </c>
      <c r="B213" t="s">
        <v>133</v>
      </c>
      <c r="D213" t="s">
        <v>105</v>
      </c>
      <c r="E213" t="s">
        <v>112</v>
      </c>
      <c r="F213" t="s">
        <v>134</v>
      </c>
      <c r="I213">
        <v>4</v>
      </c>
      <c r="J213">
        <v>0</v>
      </c>
      <c r="L213" s="14" t="s">
        <v>864</v>
      </c>
      <c r="N213" t="s">
        <v>192</v>
      </c>
      <c r="O213">
        <v>2</v>
      </c>
      <c r="P213" t="s">
        <v>40</v>
      </c>
      <c r="R213" t="s">
        <v>76</v>
      </c>
      <c r="S213" t="s">
        <v>40</v>
      </c>
      <c r="T213" t="s">
        <v>133</v>
      </c>
      <c r="V213" t="s">
        <v>27</v>
      </c>
    </row>
    <row r="214" spans="1:22">
      <c r="A214" t="s">
        <v>620</v>
      </c>
      <c r="B214" t="s">
        <v>133</v>
      </c>
      <c r="D214" t="s">
        <v>115</v>
      </c>
      <c r="E214" t="s">
        <v>119</v>
      </c>
      <c r="F214" t="s">
        <v>134</v>
      </c>
      <c r="G214" t="s">
        <v>133</v>
      </c>
      <c r="H214" t="s">
        <v>133</v>
      </c>
      <c r="I214">
        <v>0</v>
      </c>
      <c r="J214">
        <v>0</v>
      </c>
      <c r="L214" t="s">
        <v>44</v>
      </c>
      <c r="M214" t="s">
        <v>133</v>
      </c>
      <c r="N214" t="s">
        <v>782</v>
      </c>
      <c r="O214">
        <v>2</v>
      </c>
      <c r="P214" t="s">
        <v>40</v>
      </c>
      <c r="R214" t="s">
        <v>156</v>
      </c>
      <c r="S214" t="s">
        <v>40</v>
      </c>
      <c r="T214" t="s">
        <v>133</v>
      </c>
      <c r="U214" t="s">
        <v>133</v>
      </c>
      <c r="V214" t="s">
        <v>27</v>
      </c>
    </row>
    <row r="215" spans="1:22">
      <c r="A215" t="s">
        <v>621</v>
      </c>
      <c r="B215" t="s">
        <v>133</v>
      </c>
      <c r="D215" t="s">
        <v>105</v>
      </c>
      <c r="E215" t="s">
        <v>119</v>
      </c>
      <c r="F215" t="s">
        <v>134</v>
      </c>
      <c r="I215">
        <v>0</v>
      </c>
      <c r="J215">
        <v>0</v>
      </c>
      <c r="L215" t="s">
        <v>731</v>
      </c>
      <c r="N215" t="s">
        <v>64</v>
      </c>
      <c r="O215">
        <v>1</v>
      </c>
      <c r="P215" t="s">
        <v>40</v>
      </c>
      <c r="R215" t="s">
        <v>40</v>
      </c>
      <c r="S215" t="s">
        <v>40</v>
      </c>
      <c r="T215" t="s">
        <v>133</v>
      </c>
      <c r="V215" t="s">
        <v>27</v>
      </c>
    </row>
    <row r="216" spans="1:22">
      <c r="A216" t="s">
        <v>622</v>
      </c>
      <c r="B216" t="s">
        <v>133</v>
      </c>
      <c r="C216" t="s">
        <v>133</v>
      </c>
      <c r="D216" t="s">
        <v>115</v>
      </c>
      <c r="E216" t="s">
        <v>159</v>
      </c>
      <c r="F216" t="s">
        <v>134</v>
      </c>
      <c r="G216" t="s">
        <v>865</v>
      </c>
      <c r="H216" t="s">
        <v>133</v>
      </c>
      <c r="I216">
        <v>40</v>
      </c>
      <c r="J216">
        <v>12</v>
      </c>
      <c r="K216" t="s">
        <v>133</v>
      </c>
      <c r="L216" t="s">
        <v>845</v>
      </c>
      <c r="M216" t="s">
        <v>887</v>
      </c>
      <c r="N216" t="s">
        <v>78</v>
      </c>
      <c r="O216">
        <v>2</v>
      </c>
      <c r="P216" t="s">
        <v>40</v>
      </c>
      <c r="Q216" t="s">
        <v>133</v>
      </c>
      <c r="R216" t="s">
        <v>76</v>
      </c>
      <c r="S216" t="s">
        <v>71</v>
      </c>
      <c r="T216" t="s">
        <v>133</v>
      </c>
      <c r="U216" t="s">
        <v>133</v>
      </c>
      <c r="V216" t="s">
        <v>196</v>
      </c>
    </row>
    <row r="217" spans="1:22">
      <c r="A217" t="s">
        <v>623</v>
      </c>
      <c r="B217" t="s">
        <v>133</v>
      </c>
      <c r="D217" t="s">
        <v>127</v>
      </c>
      <c r="E217" t="s">
        <v>159</v>
      </c>
      <c r="F217" t="s">
        <v>134</v>
      </c>
      <c r="G217" t="s">
        <v>1013</v>
      </c>
      <c r="I217">
        <v>32</v>
      </c>
      <c r="J217">
        <v>8</v>
      </c>
      <c r="K217" t="s">
        <v>133</v>
      </c>
      <c r="L217" t="s">
        <v>855</v>
      </c>
      <c r="M217" t="s">
        <v>1014</v>
      </c>
      <c r="N217" t="s">
        <v>352</v>
      </c>
      <c r="O217">
        <v>2</v>
      </c>
      <c r="P217" t="s">
        <v>40</v>
      </c>
      <c r="R217" t="s">
        <v>76</v>
      </c>
      <c r="S217" t="s">
        <v>40</v>
      </c>
      <c r="T217" t="s">
        <v>133</v>
      </c>
      <c r="V217" t="s">
        <v>27</v>
      </c>
    </row>
    <row r="218" spans="1:22">
      <c r="A218" t="s">
        <v>624</v>
      </c>
      <c r="B218" t="s">
        <v>133</v>
      </c>
      <c r="D218" t="s">
        <v>127</v>
      </c>
      <c r="E218" t="s">
        <v>112</v>
      </c>
      <c r="F218" t="s">
        <v>134</v>
      </c>
      <c r="I218">
        <v>6</v>
      </c>
      <c r="J218">
        <v>0</v>
      </c>
      <c r="L218" t="s">
        <v>154</v>
      </c>
      <c r="M218" t="s">
        <v>1015</v>
      </c>
      <c r="N218" t="s">
        <v>276</v>
      </c>
      <c r="O218">
        <v>2</v>
      </c>
      <c r="P218" t="s">
        <v>40</v>
      </c>
      <c r="R218" t="s">
        <v>156</v>
      </c>
      <c r="S218" t="s">
        <v>40</v>
      </c>
      <c r="T218" t="s">
        <v>133</v>
      </c>
      <c r="V218" t="s">
        <v>27</v>
      </c>
    </row>
    <row r="219" spans="1:22">
      <c r="A219" t="s">
        <v>625</v>
      </c>
      <c r="B219" t="s">
        <v>133</v>
      </c>
      <c r="C219" t="s">
        <v>133</v>
      </c>
      <c r="D219" t="s">
        <v>105</v>
      </c>
      <c r="E219" t="s">
        <v>159</v>
      </c>
      <c r="F219" t="s">
        <v>134</v>
      </c>
      <c r="G219" t="s">
        <v>866</v>
      </c>
      <c r="I219">
        <v>55</v>
      </c>
      <c r="J219">
        <v>17</v>
      </c>
      <c r="K219" t="s">
        <v>133</v>
      </c>
      <c r="L219" t="s">
        <v>845</v>
      </c>
      <c r="M219" t="s">
        <v>1016</v>
      </c>
      <c r="N219" t="s">
        <v>106</v>
      </c>
      <c r="O219">
        <v>2</v>
      </c>
      <c r="P219" t="s">
        <v>40</v>
      </c>
      <c r="R219" t="s">
        <v>40</v>
      </c>
      <c r="S219" t="s">
        <v>40</v>
      </c>
      <c r="T219" t="s">
        <v>133</v>
      </c>
      <c r="U219" t="s">
        <v>133</v>
      </c>
      <c r="V219" t="s">
        <v>27</v>
      </c>
    </row>
    <row r="220" spans="1:22">
      <c r="A220" t="s">
        <v>626</v>
      </c>
      <c r="B220" t="s">
        <v>133</v>
      </c>
      <c r="D220" t="s">
        <v>115</v>
      </c>
      <c r="E220" t="s">
        <v>116</v>
      </c>
      <c r="F220" t="s">
        <v>134</v>
      </c>
      <c r="G220" t="s">
        <v>953</v>
      </c>
      <c r="I220">
        <v>3</v>
      </c>
      <c r="J220">
        <v>3</v>
      </c>
      <c r="L220" t="s">
        <v>1017</v>
      </c>
      <c r="M220" t="s">
        <v>1018</v>
      </c>
      <c r="N220" t="s">
        <v>783</v>
      </c>
      <c r="O220">
        <v>2</v>
      </c>
      <c r="P220" t="s">
        <v>40</v>
      </c>
      <c r="R220" t="s">
        <v>156</v>
      </c>
      <c r="S220" t="s">
        <v>40</v>
      </c>
      <c r="T220" t="s">
        <v>133</v>
      </c>
      <c r="V220" t="s">
        <v>27</v>
      </c>
    </row>
    <row r="221" spans="1:22">
      <c r="A221" t="s">
        <v>627</v>
      </c>
      <c r="B221" t="s">
        <v>133</v>
      </c>
      <c r="D221" t="s">
        <v>127</v>
      </c>
      <c r="E221" t="s">
        <v>112</v>
      </c>
      <c r="F221" t="s">
        <v>134</v>
      </c>
      <c r="I221">
        <v>5</v>
      </c>
      <c r="J221">
        <v>0</v>
      </c>
      <c r="L221" t="s">
        <v>44</v>
      </c>
      <c r="N221" t="s">
        <v>34</v>
      </c>
      <c r="O221">
        <v>1</v>
      </c>
      <c r="P221" t="s">
        <v>40</v>
      </c>
      <c r="R221" t="s">
        <v>76</v>
      </c>
      <c r="S221" t="s">
        <v>40</v>
      </c>
      <c r="T221" t="s">
        <v>133</v>
      </c>
      <c r="V221" t="s">
        <v>27</v>
      </c>
    </row>
    <row r="222" spans="1:22" ht="114">
      <c r="A222" t="s">
        <v>628</v>
      </c>
      <c r="B222" t="s">
        <v>133</v>
      </c>
      <c r="D222" t="s">
        <v>127</v>
      </c>
      <c r="E222" t="s">
        <v>112</v>
      </c>
      <c r="F222" t="s">
        <v>134</v>
      </c>
      <c r="I222">
        <v>2</v>
      </c>
      <c r="J222">
        <v>0</v>
      </c>
      <c r="L222" s="14" t="s">
        <v>853</v>
      </c>
      <c r="N222" t="s">
        <v>160</v>
      </c>
      <c r="O222">
        <v>1</v>
      </c>
      <c r="P222" t="s">
        <v>40</v>
      </c>
      <c r="R222" t="s">
        <v>40</v>
      </c>
      <c r="S222" t="s">
        <v>40</v>
      </c>
      <c r="V222" t="s">
        <v>27</v>
      </c>
    </row>
    <row r="223" spans="1:22">
      <c r="A223" t="s">
        <v>529</v>
      </c>
      <c r="D223" t="s">
        <v>115</v>
      </c>
      <c r="E223" t="s">
        <v>159</v>
      </c>
      <c r="G223" t="s">
        <v>1019</v>
      </c>
      <c r="I223">
        <v>3</v>
      </c>
      <c r="J223">
        <v>2</v>
      </c>
      <c r="L223" t="s">
        <v>741</v>
      </c>
      <c r="N223" t="s">
        <v>138</v>
      </c>
      <c r="O223">
        <v>1</v>
      </c>
      <c r="P223" t="s">
        <v>31</v>
      </c>
      <c r="Q223" t="s">
        <v>669</v>
      </c>
      <c r="S223" t="s">
        <v>107</v>
      </c>
      <c r="V223" t="s">
        <v>670</v>
      </c>
    </row>
    <row r="224" spans="1:22">
      <c r="A224" t="s">
        <v>530</v>
      </c>
      <c r="D224" t="s">
        <v>23</v>
      </c>
      <c r="E224" t="s">
        <v>203</v>
      </c>
      <c r="F224" t="s">
        <v>21</v>
      </c>
      <c r="G224" t="s">
        <v>1020</v>
      </c>
      <c r="I224">
        <v>2</v>
      </c>
      <c r="J224">
        <v>1</v>
      </c>
      <c r="L224" t="s">
        <v>102</v>
      </c>
      <c r="N224" t="s">
        <v>121</v>
      </c>
      <c r="O224">
        <v>1</v>
      </c>
      <c r="P224" t="s">
        <v>25</v>
      </c>
      <c r="R224" t="s">
        <v>1021</v>
      </c>
      <c r="V224" t="s">
        <v>65</v>
      </c>
    </row>
    <row r="225" spans="1:22">
      <c r="A225" t="s">
        <v>531</v>
      </c>
      <c r="D225" t="s">
        <v>36</v>
      </c>
      <c r="E225" t="s">
        <v>43</v>
      </c>
      <c r="I225">
        <v>0</v>
      </c>
      <c r="J225">
        <v>0</v>
      </c>
      <c r="L225" t="s">
        <v>102</v>
      </c>
      <c r="N225" t="s">
        <v>192</v>
      </c>
      <c r="O225">
        <v>1</v>
      </c>
      <c r="P225" t="s">
        <v>18</v>
      </c>
      <c r="S225" t="s">
        <v>1022</v>
      </c>
      <c r="V225" t="s">
        <v>65</v>
      </c>
    </row>
    <row r="226" spans="1:22">
      <c r="A226" t="s">
        <v>532</v>
      </c>
      <c r="D226" t="s">
        <v>46</v>
      </c>
      <c r="E226" t="s">
        <v>43</v>
      </c>
      <c r="F226" t="s">
        <v>21</v>
      </c>
      <c r="I226">
        <v>0</v>
      </c>
      <c r="J226">
        <v>0</v>
      </c>
      <c r="L226" t="s">
        <v>102</v>
      </c>
      <c r="N226" t="s">
        <v>34</v>
      </c>
      <c r="O226">
        <v>1</v>
      </c>
      <c r="P226" t="s">
        <v>31</v>
      </c>
      <c r="V226" t="s">
        <v>65</v>
      </c>
    </row>
    <row r="227" spans="1:22">
      <c r="A227" t="s">
        <v>533</v>
      </c>
      <c r="D227" t="s">
        <v>46</v>
      </c>
      <c r="E227" t="s">
        <v>22</v>
      </c>
      <c r="F227" t="s">
        <v>14</v>
      </c>
      <c r="I227">
        <v>6</v>
      </c>
      <c r="J227">
        <v>0</v>
      </c>
      <c r="L227" t="s">
        <v>102</v>
      </c>
      <c r="N227" t="s">
        <v>147</v>
      </c>
      <c r="O227">
        <v>1</v>
      </c>
      <c r="P227" t="s">
        <v>25</v>
      </c>
      <c r="V227" t="s">
        <v>65</v>
      </c>
    </row>
    <row r="228" spans="1:22">
      <c r="A228" t="s">
        <v>534</v>
      </c>
      <c r="D228" t="s">
        <v>46</v>
      </c>
      <c r="E228" t="s">
        <v>35</v>
      </c>
      <c r="F228" t="s">
        <v>113</v>
      </c>
      <c r="G228" t="s">
        <v>213</v>
      </c>
      <c r="I228">
        <v>27</v>
      </c>
      <c r="J228">
        <v>20</v>
      </c>
      <c r="K228" t="s">
        <v>686</v>
      </c>
      <c r="L228" t="s">
        <v>102</v>
      </c>
      <c r="N228" t="s">
        <v>146</v>
      </c>
      <c r="O228">
        <v>1</v>
      </c>
      <c r="P228" t="s">
        <v>25</v>
      </c>
      <c r="V228" t="s">
        <v>65</v>
      </c>
    </row>
    <row r="229" spans="1:22">
      <c r="A229" t="s">
        <v>535</v>
      </c>
      <c r="D229" t="s">
        <v>23</v>
      </c>
      <c r="E229" t="s">
        <v>35</v>
      </c>
      <c r="F229" t="s">
        <v>21</v>
      </c>
      <c r="G229" t="s">
        <v>213</v>
      </c>
      <c r="I229">
        <v>7</v>
      </c>
      <c r="J229">
        <v>6</v>
      </c>
      <c r="L229" t="s">
        <v>102</v>
      </c>
      <c r="N229" t="s">
        <v>138</v>
      </c>
      <c r="O229">
        <v>2</v>
      </c>
      <c r="P229" t="s">
        <v>31</v>
      </c>
      <c r="V229" t="s">
        <v>671</v>
      </c>
    </row>
    <row r="230" spans="1:22">
      <c r="A230" t="s">
        <v>536</v>
      </c>
      <c r="D230" t="s">
        <v>36</v>
      </c>
      <c r="E230" t="s">
        <v>35</v>
      </c>
      <c r="G230" t="s">
        <v>213</v>
      </c>
      <c r="I230">
        <v>10</v>
      </c>
      <c r="J230">
        <v>2</v>
      </c>
      <c r="L230" t="s">
        <v>742</v>
      </c>
      <c r="N230" t="s">
        <v>743</v>
      </c>
      <c r="O230">
        <v>2</v>
      </c>
      <c r="P230" t="s">
        <v>18</v>
      </c>
      <c r="S230" t="s">
        <v>157</v>
      </c>
      <c r="V230" t="s">
        <v>1023</v>
      </c>
    </row>
    <row r="231" spans="1:22">
      <c r="A231" t="s">
        <v>537</v>
      </c>
      <c r="D231" t="s">
        <v>36</v>
      </c>
      <c r="E231" t="s">
        <v>35</v>
      </c>
      <c r="G231" t="s">
        <v>213</v>
      </c>
      <c r="I231">
        <v>17</v>
      </c>
      <c r="J231">
        <v>8</v>
      </c>
      <c r="L231" t="s">
        <v>102</v>
      </c>
      <c r="N231" t="s">
        <v>216</v>
      </c>
      <c r="O231">
        <v>1</v>
      </c>
      <c r="P231" t="s">
        <v>25</v>
      </c>
      <c r="V231" t="s">
        <v>65</v>
      </c>
    </row>
    <row r="232" spans="1:22">
      <c r="A232" t="s">
        <v>538</v>
      </c>
      <c r="D232" t="s">
        <v>23</v>
      </c>
      <c r="E232" t="s">
        <v>43</v>
      </c>
      <c r="F232" t="s">
        <v>21</v>
      </c>
      <c r="I232">
        <v>0</v>
      </c>
      <c r="J232">
        <v>0</v>
      </c>
      <c r="L232" t="s">
        <v>744</v>
      </c>
      <c r="N232" t="s">
        <v>130</v>
      </c>
      <c r="O232" t="s">
        <v>1024</v>
      </c>
      <c r="P232" t="s">
        <v>25</v>
      </c>
      <c r="V232" t="s">
        <v>65</v>
      </c>
    </row>
    <row r="233" spans="1:22">
      <c r="A233" t="s">
        <v>539</v>
      </c>
      <c r="D233" t="s">
        <v>36</v>
      </c>
      <c r="E233" t="s">
        <v>35</v>
      </c>
      <c r="G233" t="s">
        <v>1025</v>
      </c>
      <c r="I233">
        <v>4</v>
      </c>
      <c r="J233">
        <v>1</v>
      </c>
      <c r="K233" t="s">
        <v>133</v>
      </c>
      <c r="L233" t="s">
        <v>102</v>
      </c>
      <c r="N233" t="s">
        <v>232</v>
      </c>
      <c r="O233">
        <v>1</v>
      </c>
      <c r="P233" t="s">
        <v>31</v>
      </c>
      <c r="Q233" t="s">
        <v>891</v>
      </c>
      <c r="S233" t="s">
        <v>107</v>
      </c>
      <c r="V233" t="s">
        <v>745</v>
      </c>
    </row>
    <row r="234" spans="1:22">
      <c r="A234" t="s">
        <v>540</v>
      </c>
      <c r="D234" t="s">
        <v>23</v>
      </c>
      <c r="E234" t="s">
        <v>35</v>
      </c>
      <c r="G234" t="s">
        <v>746</v>
      </c>
      <c r="I234">
        <v>4</v>
      </c>
      <c r="J234">
        <v>1</v>
      </c>
      <c r="L234" t="s">
        <v>102</v>
      </c>
      <c r="N234" t="s">
        <v>121</v>
      </c>
      <c r="O234">
        <v>1</v>
      </c>
      <c r="P234" t="s">
        <v>18</v>
      </c>
      <c r="V234" t="s">
        <v>65</v>
      </c>
    </row>
    <row r="235" spans="1:22">
      <c r="A235" t="s">
        <v>541</v>
      </c>
      <c r="D235" t="s">
        <v>23</v>
      </c>
      <c r="E235" t="s">
        <v>22</v>
      </c>
      <c r="F235" t="s">
        <v>113</v>
      </c>
      <c r="I235">
        <v>1</v>
      </c>
      <c r="J235">
        <v>0</v>
      </c>
      <c r="L235" t="s">
        <v>747</v>
      </c>
      <c r="N235" t="s">
        <v>226</v>
      </c>
      <c r="O235">
        <v>1</v>
      </c>
      <c r="P235" t="s">
        <v>25</v>
      </c>
      <c r="V235" t="s">
        <v>867</v>
      </c>
    </row>
    <row r="236" spans="1:22">
      <c r="A236" t="s">
        <v>542</v>
      </c>
      <c r="D236" t="s">
        <v>115</v>
      </c>
      <c r="E236" t="s">
        <v>159</v>
      </c>
      <c r="F236" t="s">
        <v>214</v>
      </c>
      <c r="G236" t="s">
        <v>748</v>
      </c>
      <c r="I236">
        <v>40</v>
      </c>
      <c r="J236">
        <v>22</v>
      </c>
      <c r="K236" t="s">
        <v>210</v>
      </c>
      <c r="L236" t="s">
        <v>644</v>
      </c>
      <c r="M236" t="s">
        <v>1026</v>
      </c>
      <c r="N236" t="s">
        <v>121</v>
      </c>
      <c r="O236" t="s">
        <v>1027</v>
      </c>
      <c r="P236" t="s">
        <v>31</v>
      </c>
      <c r="S236" t="s">
        <v>1028</v>
      </c>
      <c r="V236" t="s">
        <v>1029</v>
      </c>
    </row>
    <row r="237" spans="1:22">
      <c r="A237" t="s">
        <v>543</v>
      </c>
      <c r="D237" t="s">
        <v>105</v>
      </c>
      <c r="E237" t="s">
        <v>116</v>
      </c>
      <c r="G237" t="s">
        <v>213</v>
      </c>
      <c r="I237">
        <v>20</v>
      </c>
      <c r="J237">
        <v>7</v>
      </c>
      <c r="L237" t="s">
        <v>44</v>
      </c>
      <c r="N237" t="s">
        <v>125</v>
      </c>
      <c r="O237">
        <v>1</v>
      </c>
      <c r="P237" t="s">
        <v>31</v>
      </c>
      <c r="R237" t="s">
        <v>671</v>
      </c>
      <c r="V237" t="s">
        <v>671</v>
      </c>
    </row>
    <row r="238" spans="1:22">
      <c r="A238" t="s">
        <v>544</v>
      </c>
      <c r="D238" t="s">
        <v>105</v>
      </c>
      <c r="E238" t="s">
        <v>112</v>
      </c>
      <c r="F238" t="s">
        <v>14</v>
      </c>
      <c r="I238">
        <v>12</v>
      </c>
      <c r="J238">
        <v>0</v>
      </c>
      <c r="L238" t="s">
        <v>102</v>
      </c>
      <c r="N238" t="s">
        <v>121</v>
      </c>
      <c r="O238">
        <v>2</v>
      </c>
      <c r="P238" t="s">
        <v>25</v>
      </c>
      <c r="V238" t="s">
        <v>65</v>
      </c>
    </row>
    <row r="239" spans="1:22">
      <c r="A239" t="s">
        <v>545</v>
      </c>
      <c r="D239" t="s">
        <v>23</v>
      </c>
      <c r="E239" t="s">
        <v>331</v>
      </c>
      <c r="G239" t="s">
        <v>672</v>
      </c>
      <c r="I239">
        <v>15</v>
      </c>
      <c r="J239">
        <v>3</v>
      </c>
      <c r="L239" t="s">
        <v>102</v>
      </c>
      <c r="M239" t="s">
        <v>332</v>
      </c>
      <c r="N239" t="s">
        <v>30</v>
      </c>
      <c r="O239">
        <v>1</v>
      </c>
      <c r="P239" t="s">
        <v>31</v>
      </c>
      <c r="V239" t="s">
        <v>65</v>
      </c>
    </row>
    <row r="240" spans="1:22">
      <c r="A240" t="s">
        <v>546</v>
      </c>
      <c r="D240" t="s">
        <v>105</v>
      </c>
      <c r="E240" t="s">
        <v>329</v>
      </c>
      <c r="F240" t="s">
        <v>214</v>
      </c>
      <c r="I240">
        <v>0</v>
      </c>
      <c r="J240">
        <v>0</v>
      </c>
      <c r="L240" t="s">
        <v>1030</v>
      </c>
      <c r="N240" t="s">
        <v>158</v>
      </c>
      <c r="O240">
        <v>1</v>
      </c>
      <c r="P240" t="s">
        <v>25</v>
      </c>
      <c r="V240" t="s">
        <v>65</v>
      </c>
    </row>
    <row r="241" spans="1:22">
      <c r="A241" t="s">
        <v>547</v>
      </c>
      <c r="D241" t="s">
        <v>36</v>
      </c>
      <c r="E241" t="s">
        <v>15</v>
      </c>
      <c r="F241" t="s">
        <v>21</v>
      </c>
      <c r="G241" t="s">
        <v>1031</v>
      </c>
      <c r="I241">
        <v>31</v>
      </c>
      <c r="J241">
        <v>16</v>
      </c>
      <c r="K241" t="s">
        <v>121</v>
      </c>
      <c r="L241" t="s">
        <v>150</v>
      </c>
      <c r="N241" t="s">
        <v>333</v>
      </c>
      <c r="O241">
        <v>1</v>
      </c>
      <c r="P241" t="s">
        <v>41</v>
      </c>
      <c r="R241" t="s">
        <v>45</v>
      </c>
      <c r="S241" t="s">
        <v>107</v>
      </c>
      <c r="T241" t="s">
        <v>1032</v>
      </c>
      <c r="V241" t="s">
        <v>868</v>
      </c>
    </row>
    <row r="242" spans="1:22">
      <c r="A242" t="s">
        <v>629</v>
      </c>
      <c r="D242" t="s">
        <v>42</v>
      </c>
      <c r="E242" t="s">
        <v>22</v>
      </c>
      <c r="F242" t="s">
        <v>14</v>
      </c>
      <c r="I242">
        <v>3</v>
      </c>
      <c r="J242">
        <v>0</v>
      </c>
      <c r="L242" t="s">
        <v>150</v>
      </c>
      <c r="N242" t="s">
        <v>139</v>
      </c>
      <c r="O242">
        <v>1</v>
      </c>
      <c r="P242" t="s">
        <v>40</v>
      </c>
      <c r="R242" t="s">
        <v>31</v>
      </c>
      <c r="S242" t="s">
        <v>40</v>
      </c>
      <c r="V242" t="s">
        <v>869</v>
      </c>
    </row>
    <row r="243" spans="1:22">
      <c r="A243" t="s">
        <v>548</v>
      </c>
      <c r="B243" t="s">
        <v>133</v>
      </c>
      <c r="C243" t="s">
        <v>133</v>
      </c>
      <c r="D243" t="s">
        <v>42</v>
      </c>
      <c r="E243" t="s">
        <v>108</v>
      </c>
      <c r="F243" t="s">
        <v>14</v>
      </c>
      <c r="I243" t="s">
        <v>133</v>
      </c>
      <c r="J243" t="s">
        <v>133</v>
      </c>
      <c r="L243" t="s">
        <v>44</v>
      </c>
      <c r="N243" t="s">
        <v>114</v>
      </c>
      <c r="O243">
        <v>1</v>
      </c>
      <c r="P243" t="s">
        <v>749</v>
      </c>
      <c r="R243" t="s">
        <v>750</v>
      </c>
      <c r="V243" t="s">
        <v>751</v>
      </c>
    </row>
    <row r="244" spans="1:22">
      <c r="A244" t="s">
        <v>549</v>
      </c>
      <c r="D244" t="s">
        <v>36</v>
      </c>
      <c r="E244" t="s">
        <v>22</v>
      </c>
      <c r="G244" t="s">
        <v>1033</v>
      </c>
      <c r="I244">
        <v>18</v>
      </c>
      <c r="J244">
        <v>9</v>
      </c>
      <c r="K244" t="s">
        <v>1034</v>
      </c>
      <c r="L244" t="s">
        <v>1035</v>
      </c>
      <c r="N244" t="s">
        <v>1036</v>
      </c>
      <c r="O244">
        <v>2</v>
      </c>
      <c r="P244" t="s">
        <v>870</v>
      </c>
      <c r="R244" t="s">
        <v>336</v>
      </c>
      <c r="S244" t="s">
        <v>40</v>
      </c>
      <c r="V244" t="s">
        <v>752</v>
      </c>
    </row>
    <row r="245" spans="1:22">
      <c r="A245" t="s">
        <v>550</v>
      </c>
      <c r="B245" t="s">
        <v>211</v>
      </c>
      <c r="D245" t="s">
        <v>36</v>
      </c>
      <c r="E245" t="s">
        <v>22</v>
      </c>
      <c r="F245" t="s">
        <v>21</v>
      </c>
      <c r="I245">
        <v>2</v>
      </c>
      <c r="J245">
        <v>0</v>
      </c>
      <c r="L245" t="s">
        <v>673</v>
      </c>
      <c r="M245" t="s">
        <v>219</v>
      </c>
      <c r="N245" t="s">
        <v>186</v>
      </c>
      <c r="O245">
        <v>3</v>
      </c>
      <c r="P245" t="s">
        <v>40</v>
      </c>
      <c r="R245" t="s">
        <v>40</v>
      </c>
      <c r="S245" t="s">
        <v>1037</v>
      </c>
      <c r="T245" t="s">
        <v>211</v>
      </c>
      <c r="V245" t="s">
        <v>753</v>
      </c>
    </row>
    <row r="246" spans="1:22">
      <c r="A246" t="s">
        <v>551</v>
      </c>
      <c r="B246" t="s">
        <v>211</v>
      </c>
      <c r="D246" t="s">
        <v>46</v>
      </c>
      <c r="E246" t="s">
        <v>35</v>
      </c>
      <c r="F246" t="s">
        <v>21</v>
      </c>
      <c r="G246" t="s">
        <v>334</v>
      </c>
      <c r="I246">
        <v>2</v>
      </c>
      <c r="J246">
        <v>2</v>
      </c>
      <c r="K246" t="s">
        <v>1038</v>
      </c>
      <c r="L246" t="s">
        <v>102</v>
      </c>
      <c r="M246" t="s">
        <v>29</v>
      </c>
      <c r="N246" t="s">
        <v>146</v>
      </c>
      <c r="O246">
        <v>1</v>
      </c>
      <c r="P246" t="s">
        <v>40</v>
      </c>
      <c r="R246" t="s">
        <v>191</v>
      </c>
      <c r="S246" t="s">
        <v>40</v>
      </c>
      <c r="T246" t="s">
        <v>871</v>
      </c>
      <c r="V246" t="s">
        <v>217</v>
      </c>
    </row>
    <row r="247" spans="1:22">
      <c r="A247" t="s">
        <v>552</v>
      </c>
      <c r="B247" t="s">
        <v>211</v>
      </c>
      <c r="C247" t="s">
        <v>211</v>
      </c>
      <c r="D247">
        <v>2</v>
      </c>
      <c r="E247" t="s">
        <v>108</v>
      </c>
      <c r="F247" t="s">
        <v>14</v>
      </c>
      <c r="G247" t="s">
        <v>211</v>
      </c>
      <c r="H247" t="s">
        <v>211</v>
      </c>
      <c r="I247">
        <v>12</v>
      </c>
      <c r="J247">
        <v>1</v>
      </c>
      <c r="K247" t="s">
        <v>125</v>
      </c>
      <c r="L247" t="s">
        <v>17</v>
      </c>
      <c r="M247" t="s">
        <v>188</v>
      </c>
      <c r="N247" t="s">
        <v>125</v>
      </c>
      <c r="O247">
        <v>1</v>
      </c>
      <c r="P247" t="s">
        <v>211</v>
      </c>
      <c r="Q247" t="s">
        <v>211</v>
      </c>
      <c r="R247" t="s">
        <v>211</v>
      </c>
      <c r="S247" t="s">
        <v>211</v>
      </c>
      <c r="T247" t="s">
        <v>211</v>
      </c>
      <c r="U247" t="s">
        <v>211</v>
      </c>
      <c r="V247" t="s">
        <v>45</v>
      </c>
    </row>
    <row r="248" spans="1:22">
      <c r="A248" t="s">
        <v>553</v>
      </c>
      <c r="B248" t="s">
        <v>133</v>
      </c>
      <c r="D248" t="s">
        <v>23</v>
      </c>
      <c r="E248" t="s">
        <v>203</v>
      </c>
      <c r="F248" t="s">
        <v>21</v>
      </c>
      <c r="G248" t="s">
        <v>133</v>
      </c>
      <c r="H248" t="s">
        <v>133</v>
      </c>
      <c r="I248">
        <v>4</v>
      </c>
      <c r="J248">
        <v>1</v>
      </c>
      <c r="L248" t="s">
        <v>754</v>
      </c>
      <c r="N248" t="s">
        <v>39</v>
      </c>
      <c r="O248">
        <v>3</v>
      </c>
      <c r="P248" t="s">
        <v>40</v>
      </c>
      <c r="R248" t="s">
        <v>40</v>
      </c>
      <c r="S248" t="s">
        <v>40</v>
      </c>
      <c r="T248" t="s">
        <v>133</v>
      </c>
      <c r="U248" t="s">
        <v>133</v>
      </c>
      <c r="V248" t="s">
        <v>45</v>
      </c>
    </row>
    <row r="249" spans="1:22">
      <c r="A249" t="s">
        <v>554</v>
      </c>
      <c r="B249" t="s">
        <v>211</v>
      </c>
      <c r="D249" t="s">
        <v>36</v>
      </c>
      <c r="E249" t="s">
        <v>35</v>
      </c>
      <c r="F249" t="s">
        <v>21</v>
      </c>
      <c r="G249" t="s">
        <v>335</v>
      </c>
      <c r="I249">
        <v>2</v>
      </c>
      <c r="J249">
        <v>2</v>
      </c>
      <c r="K249" t="s">
        <v>258</v>
      </c>
      <c r="L249" t="s">
        <v>150</v>
      </c>
      <c r="M249" t="s">
        <v>219</v>
      </c>
      <c r="N249" t="s">
        <v>146</v>
      </c>
      <c r="O249">
        <v>2</v>
      </c>
      <c r="P249" t="s">
        <v>40</v>
      </c>
      <c r="R249" t="s">
        <v>31</v>
      </c>
      <c r="S249" t="s">
        <v>71</v>
      </c>
      <c r="V249" t="s">
        <v>784</v>
      </c>
    </row>
    <row r="250" spans="1:22">
      <c r="A250" t="s">
        <v>555</v>
      </c>
      <c r="B250" t="s">
        <v>133</v>
      </c>
      <c r="D250" t="s">
        <v>46</v>
      </c>
      <c r="E250" t="s">
        <v>108</v>
      </c>
      <c r="F250" t="s">
        <v>134</v>
      </c>
      <c r="I250">
        <v>2</v>
      </c>
      <c r="J250">
        <v>1</v>
      </c>
      <c r="L250" t="s">
        <v>754</v>
      </c>
      <c r="N250" t="s">
        <v>160</v>
      </c>
      <c r="O250">
        <v>1</v>
      </c>
      <c r="P250" t="s">
        <v>40</v>
      </c>
      <c r="R250" t="s">
        <v>336</v>
      </c>
      <c r="S250" t="s">
        <v>31</v>
      </c>
      <c r="T250" t="s">
        <v>133</v>
      </c>
      <c r="V250" t="s">
        <v>45</v>
      </c>
    </row>
    <row r="251" spans="1:22">
      <c r="A251" t="s">
        <v>556</v>
      </c>
      <c r="B251" t="s">
        <v>133</v>
      </c>
      <c r="D251" t="s">
        <v>42</v>
      </c>
      <c r="E251" t="s">
        <v>22</v>
      </c>
      <c r="F251" t="s">
        <v>14</v>
      </c>
      <c r="I251">
        <v>1</v>
      </c>
      <c r="J251">
        <v>0</v>
      </c>
      <c r="L251" t="s">
        <v>102</v>
      </c>
      <c r="M251" t="s">
        <v>755</v>
      </c>
      <c r="N251" t="s">
        <v>122</v>
      </c>
      <c r="O251">
        <v>6</v>
      </c>
      <c r="P251" t="s">
        <v>40</v>
      </c>
      <c r="R251" t="s">
        <v>674</v>
      </c>
      <c r="S251" t="s">
        <v>40</v>
      </c>
      <c r="V251" t="s">
        <v>756</v>
      </c>
    </row>
    <row r="252" spans="1:22">
      <c r="A252" t="s">
        <v>557</v>
      </c>
      <c r="B252" t="s">
        <v>133</v>
      </c>
      <c r="D252" t="s">
        <v>23</v>
      </c>
      <c r="E252" t="s">
        <v>43</v>
      </c>
      <c r="I252">
        <v>4</v>
      </c>
      <c r="J252">
        <v>1</v>
      </c>
      <c r="L252" t="s">
        <v>102</v>
      </c>
      <c r="N252" t="s">
        <v>275</v>
      </c>
      <c r="O252">
        <v>1</v>
      </c>
      <c r="P252" t="s">
        <v>40</v>
      </c>
      <c r="R252" t="s">
        <v>338</v>
      </c>
      <c r="S252" t="s">
        <v>40</v>
      </c>
      <c r="V252" t="s">
        <v>339</v>
      </c>
    </row>
    <row r="253" spans="1:22">
      <c r="A253" t="s">
        <v>558</v>
      </c>
      <c r="B253" t="s">
        <v>211</v>
      </c>
      <c r="D253" t="s">
        <v>36</v>
      </c>
      <c r="E253" t="s">
        <v>22</v>
      </c>
      <c r="F253" t="s">
        <v>21</v>
      </c>
      <c r="I253">
        <v>6</v>
      </c>
      <c r="J253">
        <v>0</v>
      </c>
      <c r="L253" t="s">
        <v>102</v>
      </c>
      <c r="M253" t="s">
        <v>219</v>
      </c>
      <c r="N253" t="s">
        <v>248</v>
      </c>
      <c r="O253">
        <v>1</v>
      </c>
      <c r="P253" t="s">
        <v>40</v>
      </c>
      <c r="R253" t="s">
        <v>222</v>
      </c>
      <c r="S253" t="s">
        <v>31</v>
      </c>
      <c r="V253" t="s">
        <v>205</v>
      </c>
    </row>
    <row r="254" spans="1:22">
      <c r="A254" t="s">
        <v>559</v>
      </c>
      <c r="B254" t="s">
        <v>133</v>
      </c>
      <c r="D254" t="s">
        <v>105</v>
      </c>
      <c r="E254" t="s">
        <v>112</v>
      </c>
      <c r="F254" t="s">
        <v>134</v>
      </c>
      <c r="I254">
        <v>1</v>
      </c>
      <c r="J254">
        <v>0</v>
      </c>
      <c r="L254" t="s">
        <v>150</v>
      </c>
      <c r="M254" t="s">
        <v>33</v>
      </c>
      <c r="N254" t="s">
        <v>239</v>
      </c>
      <c r="O254">
        <v>1</v>
      </c>
      <c r="P254" t="s">
        <v>40</v>
      </c>
      <c r="R254" t="s">
        <v>71</v>
      </c>
      <c r="S254" t="s">
        <v>40</v>
      </c>
      <c r="V254" t="s">
        <v>801</v>
      </c>
    </row>
    <row r="255" spans="1:22">
      <c r="A255" t="s">
        <v>560</v>
      </c>
      <c r="B255" t="s">
        <v>211</v>
      </c>
      <c r="C255" t="s">
        <v>211</v>
      </c>
      <c r="D255">
        <v>1</v>
      </c>
      <c r="E255" t="s">
        <v>108</v>
      </c>
      <c r="F255" t="s">
        <v>14</v>
      </c>
      <c r="I255">
        <v>6</v>
      </c>
      <c r="J255">
        <v>1</v>
      </c>
      <c r="K255" t="s">
        <v>144</v>
      </c>
      <c r="L255" t="s">
        <v>757</v>
      </c>
      <c r="N255" t="s">
        <v>229</v>
      </c>
      <c r="O255">
        <v>1</v>
      </c>
      <c r="P255" t="s">
        <v>211</v>
      </c>
      <c r="R255" t="s">
        <v>211</v>
      </c>
      <c r="S255" t="s">
        <v>211</v>
      </c>
      <c r="T255" t="s">
        <v>1039</v>
      </c>
      <c r="U255" t="s">
        <v>1040</v>
      </c>
      <c r="V255" t="s">
        <v>211</v>
      </c>
    </row>
    <row r="256" spans="1:22">
      <c r="A256" t="s">
        <v>561</v>
      </c>
      <c r="B256" t="s">
        <v>133</v>
      </c>
      <c r="D256" t="s">
        <v>115</v>
      </c>
      <c r="E256" t="s">
        <v>116</v>
      </c>
      <c r="F256" t="s">
        <v>134</v>
      </c>
      <c r="G256" t="s">
        <v>1041</v>
      </c>
      <c r="I256">
        <v>11</v>
      </c>
      <c r="J256">
        <v>4</v>
      </c>
      <c r="L256" t="s">
        <v>150</v>
      </c>
      <c r="M256" t="s">
        <v>77</v>
      </c>
      <c r="N256" t="s">
        <v>160</v>
      </c>
      <c r="O256">
        <v>1</v>
      </c>
      <c r="P256" t="s">
        <v>40</v>
      </c>
      <c r="R256" t="s">
        <v>134</v>
      </c>
      <c r="S256" t="s">
        <v>675</v>
      </c>
      <c r="T256" t="s">
        <v>133</v>
      </c>
      <c r="V256" t="s">
        <v>337</v>
      </c>
    </row>
    <row r="257" spans="1:22">
      <c r="A257" t="s">
        <v>562</v>
      </c>
      <c r="B257" t="s">
        <v>133</v>
      </c>
      <c r="D257" t="s">
        <v>46</v>
      </c>
      <c r="E257" t="s">
        <v>22</v>
      </c>
      <c r="F257" t="s">
        <v>134</v>
      </c>
      <c r="I257">
        <v>5</v>
      </c>
      <c r="J257">
        <v>0</v>
      </c>
      <c r="L257" t="s">
        <v>44</v>
      </c>
      <c r="N257" t="s">
        <v>160</v>
      </c>
      <c r="O257">
        <v>2</v>
      </c>
      <c r="P257" t="s">
        <v>40</v>
      </c>
      <c r="R257" t="s">
        <v>40</v>
      </c>
      <c r="S257" t="s">
        <v>40</v>
      </c>
      <c r="V257" t="s">
        <v>337</v>
      </c>
    </row>
    <row r="258" spans="1:22">
      <c r="A258" t="s">
        <v>66</v>
      </c>
      <c r="B258" t="s">
        <v>133</v>
      </c>
      <c r="D258" t="s">
        <v>53</v>
      </c>
      <c r="E258" t="s">
        <v>22</v>
      </c>
      <c r="F258" t="s">
        <v>872</v>
      </c>
      <c r="G258" t="s">
        <v>1042</v>
      </c>
      <c r="I258">
        <v>3</v>
      </c>
      <c r="J258">
        <v>0</v>
      </c>
      <c r="L258" t="s">
        <v>150</v>
      </c>
      <c r="N258" t="s">
        <v>1043</v>
      </c>
      <c r="O258" t="s">
        <v>1044</v>
      </c>
      <c r="P258" t="s">
        <v>40</v>
      </c>
      <c r="R258" t="s">
        <v>133</v>
      </c>
      <c r="S258" t="s">
        <v>133</v>
      </c>
      <c r="T258" t="s">
        <v>133</v>
      </c>
      <c r="V258" t="s">
        <v>873</v>
      </c>
    </row>
    <row r="259" spans="1:22">
      <c r="A259" t="s">
        <v>563</v>
      </c>
      <c r="B259" t="s">
        <v>133</v>
      </c>
      <c r="C259" t="s">
        <v>133</v>
      </c>
      <c r="D259" t="s">
        <v>53</v>
      </c>
      <c r="E259" t="s">
        <v>108</v>
      </c>
      <c r="F259" t="s">
        <v>21</v>
      </c>
      <c r="G259" t="s">
        <v>133</v>
      </c>
      <c r="H259" t="s">
        <v>133</v>
      </c>
      <c r="I259" t="s">
        <v>1045</v>
      </c>
      <c r="J259" t="s">
        <v>133</v>
      </c>
      <c r="K259" t="s">
        <v>133</v>
      </c>
      <c r="L259" t="s">
        <v>150</v>
      </c>
      <c r="M259" t="s">
        <v>33</v>
      </c>
      <c r="N259" t="s">
        <v>1046</v>
      </c>
      <c r="O259" t="s">
        <v>190</v>
      </c>
      <c r="P259" t="s">
        <v>40</v>
      </c>
      <c r="Q259" t="s">
        <v>133</v>
      </c>
      <c r="R259" t="s">
        <v>133</v>
      </c>
      <c r="S259" t="s">
        <v>40</v>
      </c>
      <c r="T259" t="s">
        <v>133</v>
      </c>
      <c r="U259" t="s">
        <v>133</v>
      </c>
      <c r="V259" t="s">
        <v>813</v>
      </c>
    </row>
    <row r="260" spans="1:22">
      <c r="A260" t="s">
        <v>564</v>
      </c>
      <c r="B260" t="s">
        <v>133</v>
      </c>
      <c r="D260" t="s">
        <v>36</v>
      </c>
      <c r="E260" t="s">
        <v>35</v>
      </c>
      <c r="F260" t="s">
        <v>21</v>
      </c>
      <c r="G260" t="s">
        <v>1047</v>
      </c>
      <c r="I260">
        <v>4</v>
      </c>
      <c r="J260">
        <v>4</v>
      </c>
      <c r="K260" t="s">
        <v>133</v>
      </c>
      <c r="L260" t="s">
        <v>102</v>
      </c>
      <c r="M260" t="s">
        <v>69</v>
      </c>
      <c r="N260" t="s">
        <v>144</v>
      </c>
      <c r="O260">
        <v>3</v>
      </c>
      <c r="P260" t="s">
        <v>40</v>
      </c>
      <c r="R260" t="s">
        <v>340</v>
      </c>
      <c r="S260" t="s">
        <v>71</v>
      </c>
      <c r="V260" t="s">
        <v>107</v>
      </c>
    </row>
    <row r="261" spans="1:22">
      <c r="A261" t="s">
        <v>565</v>
      </c>
      <c r="D261" t="s">
        <v>23</v>
      </c>
      <c r="E261" t="s">
        <v>108</v>
      </c>
      <c r="L261" t="s">
        <v>102</v>
      </c>
      <c r="M261" t="s">
        <v>33</v>
      </c>
      <c r="N261" t="s">
        <v>1048</v>
      </c>
      <c r="O261">
        <v>3</v>
      </c>
      <c r="P261" t="s">
        <v>40</v>
      </c>
      <c r="R261" t="s">
        <v>40</v>
      </c>
      <c r="S261" t="s">
        <v>40</v>
      </c>
      <c r="V261" t="s">
        <v>191</v>
      </c>
    </row>
    <row r="262" spans="1:22">
      <c r="A262" t="s">
        <v>566</v>
      </c>
      <c r="D262" t="s">
        <v>105</v>
      </c>
      <c r="E262" t="s">
        <v>676</v>
      </c>
      <c r="F262" t="s">
        <v>872</v>
      </c>
      <c r="G262" t="s">
        <v>758</v>
      </c>
      <c r="I262">
        <v>23</v>
      </c>
      <c r="J262">
        <v>14</v>
      </c>
      <c r="K262" t="s">
        <v>874</v>
      </c>
      <c r="L262" t="s">
        <v>150</v>
      </c>
      <c r="N262" t="s">
        <v>121</v>
      </c>
      <c r="O262">
        <v>1</v>
      </c>
      <c r="P262" t="s">
        <v>31</v>
      </c>
      <c r="Q262" t="s">
        <v>342</v>
      </c>
      <c r="R262" t="s">
        <v>31</v>
      </c>
      <c r="S262" t="s">
        <v>677</v>
      </c>
      <c r="V262" t="s">
        <v>785</v>
      </c>
    </row>
    <row r="263" spans="1:22">
      <c r="A263" t="s">
        <v>567</v>
      </c>
      <c r="B263" t="s">
        <v>133</v>
      </c>
      <c r="D263" t="s">
        <v>36</v>
      </c>
      <c r="E263" t="s">
        <v>22</v>
      </c>
      <c r="F263" t="s">
        <v>21</v>
      </c>
      <c r="I263">
        <v>7</v>
      </c>
      <c r="J263">
        <v>0</v>
      </c>
      <c r="L263" t="s">
        <v>102</v>
      </c>
      <c r="N263" t="s">
        <v>128</v>
      </c>
      <c r="O263">
        <v>1</v>
      </c>
      <c r="P263" t="s">
        <v>40</v>
      </c>
      <c r="R263" t="s">
        <v>759</v>
      </c>
      <c r="S263" t="s">
        <v>107</v>
      </c>
      <c r="V263" t="s">
        <v>760</v>
      </c>
    </row>
    <row r="264" spans="1:22">
      <c r="A264" t="s">
        <v>568</v>
      </c>
      <c r="B264" t="s">
        <v>211</v>
      </c>
      <c r="C264" t="s">
        <v>211</v>
      </c>
      <c r="D264" t="s">
        <v>875</v>
      </c>
      <c r="E264" t="s">
        <v>876</v>
      </c>
      <c r="F264" t="s">
        <v>877</v>
      </c>
      <c r="G264" t="s">
        <v>343</v>
      </c>
      <c r="H264" t="s">
        <v>211</v>
      </c>
      <c r="I264">
        <v>14</v>
      </c>
      <c r="J264">
        <v>11</v>
      </c>
      <c r="K264" t="s">
        <v>344</v>
      </c>
      <c r="L264" t="s">
        <v>102</v>
      </c>
      <c r="M264" t="s">
        <v>345</v>
      </c>
      <c r="N264" t="s">
        <v>109</v>
      </c>
      <c r="O264" t="s">
        <v>161</v>
      </c>
      <c r="P264" t="s">
        <v>31</v>
      </c>
      <c r="Q264" t="s">
        <v>211</v>
      </c>
      <c r="R264" t="s">
        <v>211</v>
      </c>
      <c r="S264" t="s">
        <v>211</v>
      </c>
      <c r="T264" t="s">
        <v>211</v>
      </c>
      <c r="U264" t="s">
        <v>211</v>
      </c>
      <c r="V264" t="s">
        <v>346</v>
      </c>
    </row>
    <row r="265" spans="1:22">
      <c r="A265" t="s">
        <v>569</v>
      </c>
      <c r="B265" t="s">
        <v>133</v>
      </c>
      <c r="C265" t="s">
        <v>133</v>
      </c>
      <c r="D265" t="s">
        <v>36</v>
      </c>
      <c r="E265" t="s">
        <v>22</v>
      </c>
      <c r="F265" t="s">
        <v>21</v>
      </c>
      <c r="I265">
        <v>5</v>
      </c>
      <c r="J265">
        <v>0</v>
      </c>
      <c r="L265" t="s">
        <v>102</v>
      </c>
      <c r="N265" t="s">
        <v>347</v>
      </c>
      <c r="O265">
        <v>1</v>
      </c>
      <c r="P265" t="s">
        <v>45</v>
      </c>
      <c r="R265" t="s">
        <v>133</v>
      </c>
      <c r="S265" t="s">
        <v>107</v>
      </c>
      <c r="T265" t="s">
        <v>133</v>
      </c>
      <c r="V265" t="s">
        <v>45</v>
      </c>
    </row>
    <row r="266" spans="1:22">
      <c r="A266" t="s">
        <v>570</v>
      </c>
      <c r="B266" t="s">
        <v>211</v>
      </c>
      <c r="C266" t="s">
        <v>211</v>
      </c>
      <c r="D266" t="s">
        <v>42</v>
      </c>
      <c r="E266" t="s">
        <v>35</v>
      </c>
      <c r="F266" t="s">
        <v>1049</v>
      </c>
      <c r="G266" t="s">
        <v>678</v>
      </c>
      <c r="H266" t="s">
        <v>211</v>
      </c>
      <c r="I266">
        <v>3</v>
      </c>
      <c r="J266">
        <v>2</v>
      </c>
      <c r="K266" t="s">
        <v>206</v>
      </c>
      <c r="L266" t="s">
        <v>150</v>
      </c>
      <c r="M266" t="s">
        <v>211</v>
      </c>
      <c r="N266" t="s">
        <v>128</v>
      </c>
      <c r="O266">
        <v>1</v>
      </c>
      <c r="P266" t="s">
        <v>349</v>
      </c>
      <c r="Q266" t="s">
        <v>211</v>
      </c>
      <c r="R266" t="s">
        <v>350</v>
      </c>
      <c r="S266" t="s">
        <v>211</v>
      </c>
      <c r="T266" t="s">
        <v>211</v>
      </c>
      <c r="U266" t="s">
        <v>211</v>
      </c>
      <c r="V266" t="s">
        <v>350</v>
      </c>
    </row>
    <row r="267" spans="1:22">
      <c r="A267" t="s">
        <v>571</v>
      </c>
      <c r="B267" t="s">
        <v>133</v>
      </c>
      <c r="D267" t="s">
        <v>23</v>
      </c>
      <c r="E267" t="s">
        <v>22</v>
      </c>
      <c r="F267" t="s">
        <v>21</v>
      </c>
      <c r="I267">
        <v>3</v>
      </c>
      <c r="J267">
        <v>0</v>
      </c>
      <c r="L267" t="s">
        <v>135</v>
      </c>
      <c r="N267" t="s">
        <v>761</v>
      </c>
      <c r="O267">
        <v>1</v>
      </c>
      <c r="P267" t="s">
        <v>200</v>
      </c>
      <c r="R267" t="s">
        <v>133</v>
      </c>
      <c r="S267" t="s">
        <v>133</v>
      </c>
      <c r="T267" t="s">
        <v>133</v>
      </c>
      <c r="V267" t="s">
        <v>762</v>
      </c>
    </row>
    <row r="268" spans="1:22">
      <c r="A268" t="s">
        <v>572</v>
      </c>
      <c r="D268" t="s">
        <v>115</v>
      </c>
      <c r="E268" t="s">
        <v>116</v>
      </c>
      <c r="G268" t="s">
        <v>1050</v>
      </c>
      <c r="I268">
        <v>18</v>
      </c>
      <c r="J268">
        <v>4</v>
      </c>
      <c r="K268" t="s">
        <v>1051</v>
      </c>
      <c r="L268" t="s">
        <v>102</v>
      </c>
      <c r="M268" t="s">
        <v>763</v>
      </c>
      <c r="N268" t="s">
        <v>1052</v>
      </c>
      <c r="O268">
        <v>2</v>
      </c>
      <c r="P268" t="s">
        <v>107</v>
      </c>
      <c r="Q268" t="s">
        <v>1053</v>
      </c>
      <c r="R268" t="s">
        <v>40</v>
      </c>
      <c r="S268" t="s">
        <v>40</v>
      </c>
      <c r="V268" t="s">
        <v>1054</v>
      </c>
    </row>
    <row r="269" spans="1:22">
      <c r="A269" t="s">
        <v>573</v>
      </c>
      <c r="D269" t="s">
        <v>46</v>
      </c>
      <c r="E269" t="s">
        <v>22</v>
      </c>
      <c r="F269" t="s">
        <v>21</v>
      </c>
      <c r="G269" t="s">
        <v>1055</v>
      </c>
      <c r="I269">
        <v>20</v>
      </c>
      <c r="J269">
        <v>1</v>
      </c>
      <c r="K269" t="s">
        <v>128</v>
      </c>
      <c r="L269" t="s">
        <v>44</v>
      </c>
      <c r="N269" t="s">
        <v>128</v>
      </c>
      <c r="O269">
        <v>2</v>
      </c>
      <c r="P269" t="s">
        <v>40</v>
      </c>
      <c r="R269" t="s">
        <v>191</v>
      </c>
      <c r="S269" t="s">
        <v>40</v>
      </c>
      <c r="T269" t="s">
        <v>764</v>
      </c>
      <c r="U269" t="s">
        <v>878</v>
      </c>
      <c r="V269" t="s">
        <v>27</v>
      </c>
    </row>
    <row r="270" spans="1:22">
      <c r="A270" t="s">
        <v>574</v>
      </c>
      <c r="B270" t="s">
        <v>133</v>
      </c>
      <c r="C270" t="s">
        <v>133</v>
      </c>
      <c r="D270" t="s">
        <v>105</v>
      </c>
      <c r="E270" t="s">
        <v>116</v>
      </c>
      <c r="F270" t="s">
        <v>21</v>
      </c>
      <c r="G270" t="s">
        <v>746</v>
      </c>
      <c r="I270">
        <v>14</v>
      </c>
      <c r="J270">
        <v>5</v>
      </c>
      <c r="L270" t="s">
        <v>102</v>
      </c>
      <c r="M270" t="s">
        <v>351</v>
      </c>
      <c r="N270" t="s">
        <v>275</v>
      </c>
      <c r="O270">
        <v>2</v>
      </c>
      <c r="P270" t="s">
        <v>31</v>
      </c>
      <c r="Q270" t="s">
        <v>68</v>
      </c>
      <c r="R270" t="s">
        <v>336</v>
      </c>
      <c r="S270" t="s">
        <v>40</v>
      </c>
      <c r="V270" t="s">
        <v>27</v>
      </c>
    </row>
    <row r="271" spans="1:22">
      <c r="A271" t="s">
        <v>630</v>
      </c>
      <c r="D271" t="s">
        <v>115</v>
      </c>
      <c r="E271" t="s">
        <v>159</v>
      </c>
      <c r="F271" t="s">
        <v>21</v>
      </c>
      <c r="G271" t="s">
        <v>814</v>
      </c>
      <c r="I271">
        <v>11</v>
      </c>
      <c r="J271">
        <v>9</v>
      </c>
      <c r="K271" t="s">
        <v>147</v>
      </c>
      <c r="L271" t="s">
        <v>102</v>
      </c>
      <c r="M271" t="s">
        <v>802</v>
      </c>
      <c r="N271" t="s">
        <v>125</v>
      </c>
      <c r="O271">
        <v>1</v>
      </c>
      <c r="P271" t="s">
        <v>31</v>
      </c>
      <c r="Q271" t="s">
        <v>68</v>
      </c>
      <c r="S271" t="s">
        <v>31</v>
      </c>
      <c r="V271" t="s">
        <v>27</v>
      </c>
    </row>
    <row r="272" spans="1:22">
      <c r="A272" t="s">
        <v>575</v>
      </c>
      <c r="D272" t="s">
        <v>36</v>
      </c>
      <c r="E272" t="s">
        <v>35</v>
      </c>
      <c r="F272" t="s">
        <v>134</v>
      </c>
      <c r="G272" t="s">
        <v>1056</v>
      </c>
      <c r="I272">
        <v>9</v>
      </c>
      <c r="J272">
        <v>2</v>
      </c>
      <c r="L272" t="s">
        <v>102</v>
      </c>
      <c r="N272" t="s">
        <v>106</v>
      </c>
      <c r="O272">
        <v>1</v>
      </c>
      <c r="P272" t="s">
        <v>107</v>
      </c>
      <c r="Q272" t="s">
        <v>157</v>
      </c>
      <c r="R272" t="s">
        <v>107</v>
      </c>
      <c r="S272" t="s">
        <v>662</v>
      </c>
      <c r="V272" t="s">
        <v>27</v>
      </c>
    </row>
    <row r="273" spans="1:22">
      <c r="A273" t="s">
        <v>576</v>
      </c>
      <c r="D273" t="s">
        <v>36</v>
      </c>
      <c r="E273" t="s">
        <v>15</v>
      </c>
      <c r="G273" t="s">
        <v>1057</v>
      </c>
      <c r="I273">
        <v>19</v>
      </c>
      <c r="J273">
        <v>12</v>
      </c>
      <c r="K273" t="s">
        <v>103</v>
      </c>
      <c r="L273" t="s">
        <v>102</v>
      </c>
      <c r="N273" t="s">
        <v>103</v>
      </c>
      <c r="O273">
        <v>1</v>
      </c>
      <c r="P273" t="s">
        <v>163</v>
      </c>
      <c r="V273" t="s">
        <v>27</v>
      </c>
    </row>
    <row r="274" spans="1:22">
      <c r="A274" t="s">
        <v>577</v>
      </c>
      <c r="D274" t="s">
        <v>36</v>
      </c>
      <c r="E274" t="s">
        <v>15</v>
      </c>
      <c r="F274" t="s">
        <v>14</v>
      </c>
      <c r="G274" t="s">
        <v>1058</v>
      </c>
      <c r="I274">
        <v>106</v>
      </c>
      <c r="J274">
        <v>23</v>
      </c>
      <c r="K274" t="s">
        <v>128</v>
      </c>
      <c r="L274" t="s">
        <v>162</v>
      </c>
      <c r="N274" t="s">
        <v>106</v>
      </c>
      <c r="O274" t="s">
        <v>234</v>
      </c>
      <c r="P274" t="s">
        <v>31</v>
      </c>
      <c r="Q274" t="s">
        <v>157</v>
      </c>
      <c r="R274" t="s">
        <v>107</v>
      </c>
      <c r="S274" t="s">
        <v>662</v>
      </c>
      <c r="V274" t="s">
        <v>107</v>
      </c>
    </row>
    <row r="275" spans="1:22">
      <c r="A275" t="s">
        <v>578</v>
      </c>
      <c r="D275" t="s">
        <v>115</v>
      </c>
      <c r="E275" t="s">
        <v>116</v>
      </c>
      <c r="F275" t="s">
        <v>134</v>
      </c>
      <c r="G275" t="s">
        <v>1007</v>
      </c>
      <c r="I275">
        <v>4</v>
      </c>
      <c r="J275">
        <v>1</v>
      </c>
      <c r="L275" t="s">
        <v>162</v>
      </c>
      <c r="N275" t="s">
        <v>106</v>
      </c>
      <c r="O275">
        <v>1</v>
      </c>
      <c r="P275" t="s">
        <v>662</v>
      </c>
      <c r="R275" t="s">
        <v>107</v>
      </c>
      <c r="S275" t="s">
        <v>662</v>
      </c>
      <c r="V275" t="s">
        <v>27</v>
      </c>
    </row>
    <row r="276" spans="1:22">
      <c r="A276" t="s">
        <v>579</v>
      </c>
      <c r="D276" t="s">
        <v>115</v>
      </c>
      <c r="E276" t="s">
        <v>159</v>
      </c>
      <c r="F276" t="s">
        <v>134</v>
      </c>
      <c r="G276" t="s">
        <v>679</v>
      </c>
      <c r="I276">
        <v>40</v>
      </c>
      <c r="J276">
        <v>13</v>
      </c>
      <c r="K276" t="s">
        <v>146</v>
      </c>
      <c r="L276" t="s">
        <v>162</v>
      </c>
      <c r="N276" t="s">
        <v>229</v>
      </c>
      <c r="O276" t="s">
        <v>190</v>
      </c>
      <c r="P276" t="s">
        <v>31</v>
      </c>
      <c r="R276" t="s">
        <v>40</v>
      </c>
      <c r="S276" t="s">
        <v>40</v>
      </c>
      <c r="V276" t="s">
        <v>27</v>
      </c>
    </row>
    <row r="277" spans="1:22">
      <c r="A277" t="s">
        <v>631</v>
      </c>
      <c r="B277" t="s">
        <v>211</v>
      </c>
      <c r="C277" t="s">
        <v>211</v>
      </c>
      <c r="D277" t="s">
        <v>23</v>
      </c>
      <c r="E277" t="s">
        <v>108</v>
      </c>
      <c r="F277" t="s">
        <v>14</v>
      </c>
      <c r="G277" t="s">
        <v>767</v>
      </c>
      <c r="H277" t="s">
        <v>211</v>
      </c>
      <c r="I277">
        <v>4</v>
      </c>
      <c r="J277">
        <v>0</v>
      </c>
      <c r="L277" t="s">
        <v>120</v>
      </c>
      <c r="N277" t="s">
        <v>136</v>
      </c>
      <c r="O277">
        <v>1</v>
      </c>
      <c r="P277" t="s">
        <v>20</v>
      </c>
      <c r="R277" t="s">
        <v>107</v>
      </c>
      <c r="S277" t="s">
        <v>20</v>
      </c>
      <c r="T277" t="s">
        <v>211</v>
      </c>
      <c r="V277" t="s">
        <v>815</v>
      </c>
    </row>
    <row r="278" spans="1:22">
      <c r="A278" t="s">
        <v>632</v>
      </c>
      <c r="B278" t="s">
        <v>133</v>
      </c>
      <c r="C278" t="s">
        <v>133</v>
      </c>
      <c r="D278" t="s">
        <v>1059</v>
      </c>
      <c r="E278" t="s">
        <v>203</v>
      </c>
      <c r="F278" t="s">
        <v>14</v>
      </c>
      <c r="G278" t="s">
        <v>1060</v>
      </c>
      <c r="I278">
        <v>10</v>
      </c>
      <c r="J278">
        <v>8</v>
      </c>
      <c r="K278" t="s">
        <v>133</v>
      </c>
      <c r="L278" t="s">
        <v>120</v>
      </c>
      <c r="M278" t="s">
        <v>223</v>
      </c>
      <c r="N278" t="s">
        <v>128</v>
      </c>
      <c r="O278">
        <v>1</v>
      </c>
      <c r="P278" t="s">
        <v>20</v>
      </c>
      <c r="R278" t="s">
        <v>786</v>
      </c>
      <c r="S278" t="s">
        <v>107</v>
      </c>
      <c r="T278" t="s">
        <v>133</v>
      </c>
      <c r="U278" t="s">
        <v>133</v>
      </c>
      <c r="V278" t="s">
        <v>107</v>
      </c>
    </row>
    <row r="279" spans="1:22">
      <c r="A279" t="s">
        <v>633</v>
      </c>
      <c r="B279" t="s">
        <v>133</v>
      </c>
      <c r="C279" t="s">
        <v>133</v>
      </c>
      <c r="D279" t="s">
        <v>816</v>
      </c>
      <c r="E279" t="s">
        <v>22</v>
      </c>
      <c r="F279" t="s">
        <v>14</v>
      </c>
      <c r="G279" t="s">
        <v>879</v>
      </c>
      <c r="H279" t="s">
        <v>133</v>
      </c>
      <c r="I279">
        <v>1</v>
      </c>
      <c r="J279">
        <v>0</v>
      </c>
      <c r="L279" t="s">
        <v>120</v>
      </c>
      <c r="N279" t="s">
        <v>160</v>
      </c>
      <c r="O279">
        <v>1</v>
      </c>
      <c r="P279" t="s">
        <v>20</v>
      </c>
      <c r="R279" t="s">
        <v>107</v>
      </c>
      <c r="S279" t="s">
        <v>20</v>
      </c>
      <c r="T279" t="s">
        <v>133</v>
      </c>
      <c r="V279" t="s">
        <v>45</v>
      </c>
    </row>
    <row r="280" spans="1:22">
      <c r="A280" t="s">
        <v>634</v>
      </c>
      <c r="B280" t="s">
        <v>133</v>
      </c>
      <c r="C280" t="s">
        <v>133</v>
      </c>
      <c r="D280" t="s">
        <v>42</v>
      </c>
      <c r="E280" t="s">
        <v>22</v>
      </c>
      <c r="F280" t="s">
        <v>14</v>
      </c>
      <c r="G280" t="s">
        <v>767</v>
      </c>
      <c r="H280" t="s">
        <v>133</v>
      </c>
      <c r="I280">
        <v>4</v>
      </c>
      <c r="J280">
        <v>2</v>
      </c>
      <c r="K280" t="s">
        <v>136</v>
      </c>
      <c r="L280" t="s">
        <v>120</v>
      </c>
      <c r="M280" t="s">
        <v>880</v>
      </c>
      <c r="N280" t="s">
        <v>128</v>
      </c>
      <c r="O280">
        <v>1</v>
      </c>
      <c r="P280" t="s">
        <v>20</v>
      </c>
      <c r="Q280" t="s">
        <v>133</v>
      </c>
      <c r="R280" t="s">
        <v>20</v>
      </c>
      <c r="S280" t="s">
        <v>20</v>
      </c>
      <c r="T280" t="s">
        <v>133</v>
      </c>
      <c r="U280" t="s">
        <v>133</v>
      </c>
      <c r="V280" t="s">
        <v>45</v>
      </c>
    </row>
    <row r="281" spans="1:22">
      <c r="A281" t="s">
        <v>635</v>
      </c>
      <c r="B281" t="s">
        <v>211</v>
      </c>
      <c r="C281" t="s">
        <v>211</v>
      </c>
      <c r="D281" t="s">
        <v>838</v>
      </c>
      <c r="E281" t="s">
        <v>203</v>
      </c>
      <c r="F281" t="s">
        <v>14</v>
      </c>
      <c r="G281" t="s">
        <v>803</v>
      </c>
      <c r="H281" t="s">
        <v>211</v>
      </c>
      <c r="I281">
        <v>4</v>
      </c>
      <c r="J281">
        <v>2</v>
      </c>
      <c r="K281" t="s">
        <v>211</v>
      </c>
      <c r="L281" t="s">
        <v>120</v>
      </c>
      <c r="M281" t="s">
        <v>211</v>
      </c>
      <c r="N281" t="s">
        <v>787</v>
      </c>
      <c r="O281">
        <v>1</v>
      </c>
      <c r="P281" t="s">
        <v>20</v>
      </c>
      <c r="Q281" t="s">
        <v>211</v>
      </c>
      <c r="R281" t="s">
        <v>20</v>
      </c>
      <c r="S281" t="s">
        <v>20</v>
      </c>
      <c r="T281" t="s">
        <v>211</v>
      </c>
      <c r="U281" t="s">
        <v>211</v>
      </c>
      <c r="V281" t="s">
        <v>45</v>
      </c>
    </row>
    <row r="282" spans="1:22">
      <c r="A282" t="s">
        <v>636</v>
      </c>
      <c r="B282" t="s">
        <v>133</v>
      </c>
      <c r="C282" t="s">
        <v>133</v>
      </c>
      <c r="D282" t="s">
        <v>42</v>
      </c>
      <c r="E282" t="s">
        <v>22</v>
      </c>
      <c r="F282" t="s">
        <v>14</v>
      </c>
      <c r="G282" t="s">
        <v>1061</v>
      </c>
      <c r="H282" t="s">
        <v>133</v>
      </c>
      <c r="I282">
        <v>13</v>
      </c>
      <c r="J282">
        <v>0</v>
      </c>
      <c r="L282" t="s">
        <v>17</v>
      </c>
      <c r="M282" t="s">
        <v>188</v>
      </c>
      <c r="N282" t="s">
        <v>258</v>
      </c>
      <c r="O282">
        <v>1</v>
      </c>
      <c r="P282" t="s">
        <v>20</v>
      </c>
      <c r="R282" t="s">
        <v>20</v>
      </c>
      <c r="S282" t="s">
        <v>20</v>
      </c>
      <c r="T282" t="s">
        <v>133</v>
      </c>
      <c r="U282" t="s">
        <v>133</v>
      </c>
      <c r="V282" t="s">
        <v>45</v>
      </c>
    </row>
    <row r="283" spans="1:22">
      <c r="A283" t="s">
        <v>637</v>
      </c>
      <c r="B283" t="s">
        <v>133</v>
      </c>
      <c r="D283" t="s">
        <v>105</v>
      </c>
      <c r="E283" t="s">
        <v>112</v>
      </c>
      <c r="F283" t="s">
        <v>134</v>
      </c>
      <c r="G283" t="s">
        <v>701</v>
      </c>
      <c r="I283">
        <v>3</v>
      </c>
      <c r="J283">
        <v>0</v>
      </c>
      <c r="L283" t="s">
        <v>102</v>
      </c>
      <c r="M283" t="s">
        <v>69</v>
      </c>
      <c r="N283" t="s">
        <v>125</v>
      </c>
      <c r="O283">
        <v>1</v>
      </c>
      <c r="P283" t="s">
        <v>40</v>
      </c>
      <c r="R283" t="s">
        <v>788</v>
      </c>
      <c r="S283" t="s">
        <v>40</v>
      </c>
      <c r="T283" t="s">
        <v>133</v>
      </c>
      <c r="V283" t="s">
        <v>789</v>
      </c>
    </row>
    <row r="284" spans="1:22">
      <c r="A284" t="s">
        <v>638</v>
      </c>
      <c r="B284" t="s">
        <v>881</v>
      </c>
      <c r="D284" t="s">
        <v>817</v>
      </c>
      <c r="E284" t="s">
        <v>1062</v>
      </c>
      <c r="G284" t="s">
        <v>804</v>
      </c>
      <c r="I284">
        <v>1</v>
      </c>
      <c r="J284">
        <v>1</v>
      </c>
      <c r="L284" t="s">
        <v>882</v>
      </c>
      <c r="N284" t="s">
        <v>24</v>
      </c>
      <c r="O284">
        <v>2</v>
      </c>
      <c r="P284" t="s">
        <v>1063</v>
      </c>
      <c r="T284" t="s">
        <v>133</v>
      </c>
      <c r="V284" t="s">
        <v>133</v>
      </c>
    </row>
    <row r="285" spans="1:22">
      <c r="A285" t="s">
        <v>639</v>
      </c>
      <c r="D285" t="s">
        <v>36</v>
      </c>
      <c r="E285" t="s">
        <v>108</v>
      </c>
      <c r="I285">
        <v>3</v>
      </c>
      <c r="J285">
        <v>1</v>
      </c>
      <c r="K285" t="s">
        <v>1064</v>
      </c>
      <c r="L285" t="s">
        <v>102</v>
      </c>
      <c r="M285" t="s">
        <v>219</v>
      </c>
      <c r="N285" t="s">
        <v>818</v>
      </c>
      <c r="O285">
        <v>1</v>
      </c>
      <c r="P285" t="s">
        <v>40</v>
      </c>
      <c r="R285" t="s">
        <v>48</v>
      </c>
      <c r="S285" t="s">
        <v>166</v>
      </c>
      <c r="V285" t="s">
        <v>1065</v>
      </c>
    </row>
    <row r="286" spans="1:22">
      <c r="A286" t="s">
        <v>640</v>
      </c>
      <c r="B286" t="s">
        <v>133</v>
      </c>
      <c r="D286" t="s">
        <v>36</v>
      </c>
      <c r="E286" t="s">
        <v>35</v>
      </c>
      <c r="F286" t="s">
        <v>134</v>
      </c>
      <c r="G286" t="s">
        <v>164</v>
      </c>
      <c r="I286">
        <v>33</v>
      </c>
      <c r="J286">
        <v>4</v>
      </c>
      <c r="L286" t="s">
        <v>102</v>
      </c>
      <c r="M286" t="s">
        <v>124</v>
      </c>
      <c r="N286" t="s">
        <v>260</v>
      </c>
      <c r="O286">
        <v>1</v>
      </c>
      <c r="P286" t="s">
        <v>200</v>
      </c>
      <c r="R286" t="s">
        <v>166</v>
      </c>
      <c r="S286" t="s">
        <v>31</v>
      </c>
      <c r="V286" t="s">
        <v>790</v>
      </c>
    </row>
    <row r="287" spans="1:22">
      <c r="A287" t="s">
        <v>580</v>
      </c>
      <c r="D287" t="s">
        <v>115</v>
      </c>
      <c r="E287" t="s">
        <v>1066</v>
      </c>
      <c r="F287" t="s">
        <v>21</v>
      </c>
      <c r="G287" t="s">
        <v>1067</v>
      </c>
      <c r="I287">
        <v>77</v>
      </c>
      <c r="J287">
        <v>40</v>
      </c>
      <c r="L287" t="s">
        <v>135</v>
      </c>
      <c r="N287" t="s">
        <v>353</v>
      </c>
      <c r="O287">
        <v>1</v>
      </c>
      <c r="P287" t="s">
        <v>40</v>
      </c>
      <c r="R287" t="s">
        <v>354</v>
      </c>
      <c r="S287" t="s">
        <v>31</v>
      </c>
      <c r="V287" t="s">
        <v>27</v>
      </c>
    </row>
    <row r="288" spans="1:22">
      <c r="A288" t="s">
        <v>641</v>
      </c>
      <c r="B288" t="s">
        <v>133</v>
      </c>
      <c r="C288" t="s">
        <v>133</v>
      </c>
      <c r="D288" t="s">
        <v>105</v>
      </c>
      <c r="E288" t="s">
        <v>112</v>
      </c>
      <c r="F288" t="s">
        <v>819</v>
      </c>
      <c r="G288" t="s">
        <v>133</v>
      </c>
      <c r="H288" t="s">
        <v>133</v>
      </c>
      <c r="I288">
        <v>2</v>
      </c>
      <c r="J288">
        <v>0</v>
      </c>
      <c r="L288" t="s">
        <v>754</v>
      </c>
      <c r="N288" t="s">
        <v>800</v>
      </c>
      <c r="O288">
        <v>1</v>
      </c>
      <c r="P288" t="s">
        <v>31</v>
      </c>
      <c r="Q288" t="s">
        <v>57</v>
      </c>
      <c r="R288" t="s">
        <v>31</v>
      </c>
      <c r="S288" t="s">
        <v>819</v>
      </c>
      <c r="V288" t="s">
        <v>883</v>
      </c>
    </row>
    <row r="289" spans="1:22">
      <c r="A289" t="s">
        <v>642</v>
      </c>
      <c r="B289" t="s">
        <v>211</v>
      </c>
      <c r="C289" t="s">
        <v>1068</v>
      </c>
      <c r="D289" t="s">
        <v>36</v>
      </c>
      <c r="E289" t="s">
        <v>35</v>
      </c>
      <c r="F289" t="s">
        <v>21</v>
      </c>
      <c r="G289" t="s">
        <v>141</v>
      </c>
      <c r="H289" t="s">
        <v>211</v>
      </c>
      <c r="I289">
        <v>6</v>
      </c>
      <c r="J289">
        <v>1</v>
      </c>
      <c r="K289" t="s">
        <v>118</v>
      </c>
      <c r="L289" t="s">
        <v>644</v>
      </c>
      <c r="M289" t="s">
        <v>211</v>
      </c>
      <c r="N289" t="s">
        <v>1069</v>
      </c>
      <c r="O289" t="s">
        <v>1070</v>
      </c>
      <c r="P289" t="s">
        <v>20</v>
      </c>
      <c r="Q289" t="s">
        <v>211</v>
      </c>
      <c r="R289" t="s">
        <v>211</v>
      </c>
      <c r="S289" t="s">
        <v>107</v>
      </c>
      <c r="T289" t="s">
        <v>211</v>
      </c>
      <c r="U289" t="s">
        <v>211</v>
      </c>
      <c r="V289" t="s">
        <v>45</v>
      </c>
    </row>
    <row r="290" spans="1:22">
      <c r="A290" t="s">
        <v>581</v>
      </c>
      <c r="B290" t="s">
        <v>133</v>
      </c>
      <c r="C290" t="s">
        <v>133</v>
      </c>
      <c r="D290" t="s">
        <v>36</v>
      </c>
      <c r="E290" t="s">
        <v>43</v>
      </c>
      <c r="F290" t="s">
        <v>21</v>
      </c>
      <c r="G290" t="s">
        <v>133</v>
      </c>
      <c r="H290" t="s">
        <v>133</v>
      </c>
      <c r="I290">
        <v>11</v>
      </c>
      <c r="J290">
        <v>1</v>
      </c>
      <c r="K290" t="s">
        <v>232</v>
      </c>
      <c r="L290" t="s">
        <v>840</v>
      </c>
      <c r="M290" t="s">
        <v>133</v>
      </c>
      <c r="N290" t="s">
        <v>765</v>
      </c>
      <c r="O290">
        <v>2</v>
      </c>
      <c r="P290" t="s">
        <v>40</v>
      </c>
      <c r="Q290" t="s">
        <v>133</v>
      </c>
      <c r="R290" t="s">
        <v>355</v>
      </c>
      <c r="S290" t="s">
        <v>133</v>
      </c>
      <c r="T290" t="s">
        <v>133</v>
      </c>
      <c r="U290" t="s">
        <v>133</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2024-12-06T09:17:30Z</dcterms:modified>
  <cp:category/>
  <cp:contentStatus/>
</cp:coreProperties>
</file>